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IZAEL\Desktop\DL Files\Momentum Monitor Files\27_09_2024\"/>
    </mc:Choice>
  </mc:AlternateContent>
  <xr:revisionPtr revIDLastSave="0" documentId="13_ncr:1_{1EA89AC2-D06C-4C12-8D00-64F565C59F61}" xr6:coauthVersionLast="47" xr6:coauthVersionMax="47" xr10:uidLastSave="{00000000-0000-0000-0000-000000000000}"/>
  <bookViews>
    <workbookView xWindow="-108" yWindow="-108" windowWidth="23256" windowHeight="12456" firstSheet="1" activeTab="5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6" i="18" l="1"/>
  <c r="S26" i="18"/>
  <c r="J26" i="18"/>
  <c r="A2" i="10" a="1"/>
  <c r="B2" i="10" a="1"/>
  <c r="D2" i="10" a="1"/>
  <c r="C2" i="10" a="1"/>
  <c r="F2" i="10" a="1"/>
  <c r="E2" i="10" a="1"/>
  <c r="G2" i="10" a="1"/>
  <c r="H2" i="10" a="1"/>
  <c r="Q2" i="10" a="1"/>
  <c r="Y2" i="10" a="1"/>
  <c r="W2" i="10" a="1"/>
  <c r="R2" i="10" a="1"/>
  <c r="T2" i="10" a="1"/>
  <c r="AD2" i="10" a="1"/>
  <c r="V2" i="10" a="1"/>
  <c r="AE2" i="10" a="1"/>
  <c r="U2" i="10" a="1"/>
  <c r="AR7" i="10" a="1"/>
  <c r="AT7" i="10" a="1"/>
  <c r="AO7" i="10" a="1"/>
  <c r="X2" i="10" a="1"/>
  <c r="AP7" i="10" a="1"/>
  <c r="AW7" i="10" a="1"/>
  <c r="AF2" i="10" a="1"/>
  <c r="AU7" i="10" a="1"/>
  <c r="AS7" i="10" a="1"/>
  <c r="BI2" i="10" a="1"/>
  <c r="AV7" i="10" a="1"/>
  <c r="AQ7" i="10" a="1"/>
  <c r="AN7" i="10" a="1"/>
  <c r="BJ2" i="10" a="1"/>
  <c r="BK2" i="10" a="1"/>
  <c r="AQ6" i="10" a="1"/>
  <c r="AR5" i="10" a="1"/>
  <c r="AS4" i="10" a="1"/>
  <c r="AT3" i="10" a="1"/>
  <c r="AU1" i="10" a="1"/>
  <c r="AO1" i="10" a="1"/>
  <c r="AP6" i="10" a="1"/>
  <c r="AQ5" i="10" a="1"/>
  <c r="AR4" i="10" a="1"/>
  <c r="AS3" i="10" a="1"/>
  <c r="AT1" i="10" a="1"/>
  <c r="AU6" i="10" a="1"/>
  <c r="AO6" i="10" a="1"/>
  <c r="AP5" i="10" a="1"/>
  <c r="AQ4" i="10" a="1"/>
  <c r="AR3" i="10" a="1"/>
  <c r="AS1" i="10" a="1"/>
  <c r="AT6" i="10" a="1"/>
  <c r="AU5" i="10" a="1"/>
  <c r="AO5" i="10" a="1"/>
  <c r="AP4" i="10" a="1"/>
  <c r="AQ3" i="10" a="1"/>
  <c r="AR1" i="10" a="1"/>
  <c r="AR6" i="10" a="1"/>
  <c r="AS5" i="10" a="1"/>
  <c r="AT4" i="10" a="1"/>
  <c r="AU3" i="10" a="1"/>
  <c r="AO3" i="10" a="1"/>
  <c r="AP1" i="10" a="1"/>
  <c r="AU4" i="10" a="1"/>
  <c r="AJ6" i="10" a="1"/>
  <c r="AJ3" i="10" a="1"/>
  <c r="AO4" i="10" a="1"/>
  <c r="AJ5" i="10" a="1"/>
  <c r="AJ1" i="10" a="1"/>
  <c r="AS6" i="10" a="1"/>
  <c r="AP3" i="10" a="1"/>
  <c r="AK7" i="10" a="1"/>
  <c r="AK6" i="10" a="1"/>
  <c r="AK3" i="10" a="1"/>
  <c r="AQ1" i="10" a="1"/>
  <c r="AK5" i="10" a="1"/>
  <c r="AK4" i="10" a="1"/>
  <c r="AJ4" i="10" a="1"/>
  <c r="AI7" i="10" a="1"/>
  <c r="AK1" i="10" a="1"/>
  <c r="AJ7" i="10" a="1"/>
  <c r="AT5" i="10" a="1"/>
  <c r="AA25" i="17" a="1"/>
  <c r="W18" i="17" a="1"/>
  <c r="W9" i="17" a="1"/>
  <c r="W7" i="17" a="1"/>
  <c r="R25" i="17" a="1"/>
  <c r="N5" i="17" a="1"/>
  <c r="N8" i="17" a="1"/>
  <c r="N19" i="17" a="1"/>
  <c r="I25" i="17" a="1"/>
  <c r="E5" i="17" a="1"/>
  <c r="E18" i="17" a="1"/>
  <c r="E8" i="17" a="1"/>
  <c r="R36" i="20" a="1"/>
  <c r="R34" i="20" a="1"/>
  <c r="R32" i="20" a="1"/>
  <c r="R30" i="20" a="1"/>
  <c r="R28" i="20" a="1"/>
  <c r="R26" i="20" a="1"/>
  <c r="R24" i="20" a="1"/>
  <c r="R22" i="20" a="1"/>
  <c r="R20" i="20" a="1"/>
  <c r="R18" i="20" a="1"/>
  <c r="R16" i="20" a="1"/>
  <c r="R40" i="20" a="1"/>
  <c r="R38" i="20" a="1"/>
  <c r="H41" i="20" a="1"/>
  <c r="J39" i="20" a="1"/>
  <c r="H38" i="20" a="1"/>
  <c r="J35" i="20" a="1"/>
  <c r="H34" i="20" a="1"/>
  <c r="J32" i="20" a="1"/>
  <c r="H31" i="20" a="1"/>
  <c r="J29" i="20" a="1"/>
  <c r="H28" i="20" a="1"/>
  <c r="J26" i="20" a="1"/>
  <c r="H25" i="20" a="1"/>
  <c r="J23" i="20" a="1"/>
  <c r="H22" i="20" a="1"/>
  <c r="J20" i="20" a="1"/>
  <c r="H19" i="20" a="1"/>
  <c r="J17" i="20" a="1"/>
  <c r="H16" i="20" a="1"/>
  <c r="O34" i="19" a="1"/>
  <c r="O32" i="19" a="1"/>
  <c r="O30" i="19" a="1"/>
  <c r="O27" i="19" a="1"/>
  <c r="O25" i="19" a="1"/>
  <c r="O23" i="19" a="1"/>
  <c r="O20" i="19" a="1"/>
  <c r="O18" i="19" a="1"/>
  <c r="O16" i="19" a="1"/>
  <c r="I34" i="19" a="1"/>
  <c r="G33" i="19" a="1"/>
  <c r="I31" i="19" a="1"/>
  <c r="G30" i="19" a="1"/>
  <c r="I27" i="19" a="1"/>
  <c r="G26" i="19" a="1"/>
  <c r="I24" i="19" a="1"/>
  <c r="G23" i="19" a="1"/>
  <c r="I20" i="19" a="1"/>
  <c r="G19" i="19" a="1"/>
  <c r="I17" i="19" a="1"/>
  <c r="G16" i="19" a="1"/>
  <c r="U19" i="18" a="1"/>
  <c r="U14" i="18" a="1"/>
  <c r="U8" i="18" a="1"/>
  <c r="U5" i="18" a="1"/>
  <c r="L14" i="18" a="1"/>
  <c r="L8" i="18" a="1"/>
  <c r="L5" i="18" a="1"/>
  <c r="L18" i="18" a="1"/>
  <c r="C14" i="18" a="1"/>
  <c r="C18" i="18" a="1"/>
  <c r="C8" i="18" a="1"/>
  <c r="C5" i="18" a="1"/>
  <c r="U19" i="12" a="1"/>
  <c r="U14" i="12" a="1"/>
  <c r="U8" i="12" a="1"/>
  <c r="U5" i="12" a="1"/>
  <c r="L14" i="12" a="1"/>
  <c r="L8" i="12" a="1"/>
  <c r="L5" i="12" a="1"/>
  <c r="L18" i="12" a="1"/>
  <c r="C14" i="12" a="1"/>
  <c r="C18" i="12" a="1"/>
  <c r="C8" i="12" a="1"/>
  <c r="C5" i="12" a="1"/>
  <c r="E6" i="12" a="1"/>
  <c r="AA8" i="17" a="1"/>
  <c r="V18" i="17" a="1"/>
  <c r="V9" i="17" a="1"/>
  <c r="V7" i="17" a="1"/>
  <c r="R8" i="17" a="1"/>
  <c r="M5" i="17" a="1"/>
  <c r="M8" i="17" a="1"/>
  <c r="M19" i="17" a="1"/>
  <c r="I8" i="17" a="1"/>
  <c r="D5" i="17" a="1"/>
  <c r="D18" i="17" a="1"/>
  <c r="D8" i="17" a="1"/>
  <c r="Q36" i="20" a="1"/>
  <c r="Q34" i="20" a="1"/>
  <c r="Q32" i="20" a="1"/>
  <c r="Q30" i="20" a="1"/>
  <c r="Q28" i="20" a="1"/>
  <c r="Q26" i="20" a="1"/>
  <c r="Q24" i="20" a="1"/>
  <c r="Q22" i="20" a="1"/>
  <c r="Q20" i="20" a="1"/>
  <c r="Q18" i="20" a="1"/>
  <c r="Q16" i="20" a="1"/>
  <c r="Q40" i="20" a="1"/>
  <c r="Q38" i="20" a="1"/>
  <c r="K40" i="20" a="1"/>
  <c r="I39" i="20" a="1"/>
  <c r="K36" i="20" a="1"/>
  <c r="I35" i="20" a="1"/>
  <c r="K33" i="20" a="1"/>
  <c r="I32" i="20" a="1"/>
  <c r="K30" i="20" a="1"/>
  <c r="I29" i="20" a="1"/>
  <c r="K27" i="20" a="1"/>
  <c r="I26" i="20" a="1"/>
  <c r="K24" i="20" a="1"/>
  <c r="I23" i="20" a="1"/>
  <c r="K21" i="20" a="1"/>
  <c r="I20" i="20" a="1"/>
  <c r="K18" i="20" a="1"/>
  <c r="I17" i="20" a="1"/>
  <c r="Q35" i="19" a="1"/>
  <c r="Q33" i="19" a="1"/>
  <c r="Q31" i="19" a="1"/>
  <c r="Q28" i="19" a="1"/>
  <c r="Q26" i="19" a="1"/>
  <c r="Q24" i="19" a="1"/>
  <c r="Q21" i="19" a="1"/>
  <c r="Q19" i="19" a="1"/>
  <c r="Q17" i="19" a="1"/>
  <c r="J35" i="19" a="1"/>
  <c r="H34" i="19" a="1"/>
  <c r="J32" i="19" a="1"/>
  <c r="H31" i="19" a="1"/>
  <c r="J28" i="19" a="1"/>
  <c r="H27" i="19" a="1"/>
  <c r="J25" i="19" a="1"/>
  <c r="H24" i="19" a="1"/>
  <c r="J21" i="19" a="1"/>
  <c r="H20" i="19" a="1"/>
  <c r="J18" i="19" a="1"/>
  <c r="H17" i="19" a="1"/>
  <c r="AA25" i="18" a="1"/>
  <c r="W18" i="18" a="1"/>
  <c r="W9" i="18" a="1"/>
  <c r="W6" i="18" a="1"/>
  <c r="R25" i="18" a="1"/>
  <c r="N9" i="18" a="1"/>
  <c r="N6" i="18" a="1"/>
  <c r="N19" i="18" a="1"/>
  <c r="I25" i="18" a="1"/>
  <c r="E19" i="18" a="1"/>
  <c r="E9" i="18" a="1"/>
  <c r="E6" i="18" a="1"/>
  <c r="AA25" i="12" a="1"/>
  <c r="W18" i="12" a="1"/>
  <c r="W9" i="12" a="1"/>
  <c r="W6" i="12" a="1"/>
  <c r="R25" i="12" a="1"/>
  <c r="N9" i="12" a="1"/>
  <c r="N6" i="12" a="1"/>
  <c r="N19" i="12" a="1"/>
  <c r="I25" i="12" a="1"/>
  <c r="E19" i="12" a="1"/>
  <c r="E9" i="12" a="1"/>
  <c r="U6" i="12" a="1"/>
  <c r="L9" i="12" a="1"/>
  <c r="L19" i="12" a="1"/>
  <c r="C9" i="12" a="1"/>
  <c r="AA8" i="12" a="1"/>
  <c r="AA7" i="17" a="1"/>
  <c r="U18" i="17" a="1"/>
  <c r="U9" i="17" a="1"/>
  <c r="U7" i="17" a="1"/>
  <c r="R7" i="17" a="1"/>
  <c r="L5" i="17" a="1"/>
  <c r="L8" i="17" a="1"/>
  <c r="L19" i="17" a="1"/>
  <c r="I7" i="17" a="1"/>
  <c r="C5" i="17" a="1"/>
  <c r="C18" i="17" a="1"/>
  <c r="C8" i="17" a="1"/>
  <c r="P36" i="20" a="1"/>
  <c r="P34" i="20" a="1"/>
  <c r="P32" i="20" a="1"/>
  <c r="P30" i="20" a="1"/>
  <c r="P28" i="20" a="1"/>
  <c r="P26" i="20" a="1"/>
  <c r="P24" i="20" a="1"/>
  <c r="P22" i="20" a="1"/>
  <c r="P20" i="20" a="1"/>
  <c r="P18" i="20" a="1"/>
  <c r="P16" i="20" a="1"/>
  <c r="P40" i="20" a="1"/>
  <c r="P38" i="20" a="1"/>
  <c r="J40" i="20" a="1"/>
  <c r="H39" i="20" a="1"/>
  <c r="J36" i="20" a="1"/>
  <c r="H35" i="20" a="1"/>
  <c r="J33" i="20" a="1"/>
  <c r="H32" i="20" a="1"/>
  <c r="J30" i="20" a="1"/>
  <c r="H29" i="20" a="1"/>
  <c r="J27" i="20" a="1"/>
  <c r="H26" i="20" a="1"/>
  <c r="J24" i="20" a="1"/>
  <c r="H23" i="20" a="1"/>
  <c r="J21" i="20" a="1"/>
  <c r="H20" i="20" a="1"/>
  <c r="J18" i="20" a="1"/>
  <c r="H17" i="20" a="1"/>
  <c r="P35" i="19" a="1"/>
  <c r="P33" i="19" a="1"/>
  <c r="P31" i="19" a="1"/>
  <c r="P28" i="19" a="1"/>
  <c r="P26" i="19" a="1"/>
  <c r="P24" i="19" a="1"/>
  <c r="P21" i="19" a="1"/>
  <c r="P19" i="19" a="1"/>
  <c r="P17" i="19" a="1"/>
  <c r="I35" i="19" a="1"/>
  <c r="G34" i="19" a="1"/>
  <c r="I32" i="19" a="1"/>
  <c r="G31" i="19" a="1"/>
  <c r="I28" i="19" a="1"/>
  <c r="G27" i="19" a="1"/>
  <c r="I25" i="19" a="1"/>
  <c r="G24" i="19" a="1"/>
  <c r="I21" i="19" a="1"/>
  <c r="G20" i="19" a="1"/>
  <c r="I18" i="19" a="1"/>
  <c r="G17" i="19" a="1"/>
  <c r="AA9" i="18" a="1"/>
  <c r="V18" i="18" a="1"/>
  <c r="V9" i="18" a="1"/>
  <c r="V6" i="18" a="1"/>
  <c r="R9" i="18" a="1"/>
  <c r="M9" i="18" a="1"/>
  <c r="M6" i="18" a="1"/>
  <c r="M19" i="18" a="1"/>
  <c r="I9" i="18" a="1"/>
  <c r="D19" i="18" a="1"/>
  <c r="D9" i="18" a="1"/>
  <c r="D6" i="18" a="1"/>
  <c r="AA9" i="12" a="1"/>
  <c r="V18" i="12" a="1"/>
  <c r="V9" i="12" a="1"/>
  <c r="V6" i="12" a="1"/>
  <c r="R9" i="12" a="1"/>
  <c r="M9" i="12" a="1"/>
  <c r="M6" i="12" a="1"/>
  <c r="M19" i="12" a="1"/>
  <c r="I9" i="12" a="1"/>
  <c r="D19" i="12" a="1"/>
  <c r="D9" i="12" a="1"/>
  <c r="D6" i="12" a="1"/>
  <c r="U9" i="12" a="1"/>
  <c r="L6" i="12" a="1"/>
  <c r="I8" i="12" a="1"/>
  <c r="C6" i="12" a="1"/>
  <c r="W19" i="17" a="1"/>
  <c r="W14" i="17" a="1"/>
  <c r="W8" i="17" a="1"/>
  <c r="W5" i="17" a="1"/>
  <c r="N14" i="17" a="1"/>
  <c r="N9" i="17" a="1"/>
  <c r="N7" i="17" a="1"/>
  <c r="N18" i="17" a="1"/>
  <c r="E14" i="17" a="1"/>
  <c r="E19" i="17" a="1"/>
  <c r="E9" i="17" a="1"/>
  <c r="E7" i="17" a="1"/>
  <c r="R35" i="20" a="1"/>
  <c r="R33" i="20" a="1"/>
  <c r="R31" i="20" a="1"/>
  <c r="R29" i="20" a="1"/>
  <c r="R27" i="20" a="1"/>
  <c r="R25" i="20" a="1"/>
  <c r="R23" i="20" a="1"/>
  <c r="R21" i="20" a="1"/>
  <c r="R19" i="20" a="1"/>
  <c r="R17" i="20" a="1"/>
  <c r="R41" i="20" a="1"/>
  <c r="R39" i="20" a="1"/>
  <c r="K41" i="20" a="1"/>
  <c r="I40" i="20" a="1"/>
  <c r="K38" i="20" a="1"/>
  <c r="I36" i="20" a="1"/>
  <c r="K34" i="20" a="1"/>
  <c r="I33" i="20" a="1"/>
  <c r="K31" i="20" a="1"/>
  <c r="I30" i="20" a="1"/>
  <c r="K28" i="20" a="1"/>
  <c r="I27" i="20" a="1"/>
  <c r="K25" i="20" a="1"/>
  <c r="I24" i="20" a="1"/>
  <c r="K22" i="20" a="1"/>
  <c r="I21" i="20" a="1"/>
  <c r="K19" i="20" a="1"/>
  <c r="I18" i="20" a="1"/>
  <c r="K16" i="20" a="1"/>
  <c r="O35" i="19" a="1"/>
  <c r="O33" i="19" a="1"/>
  <c r="O31" i="19" a="1"/>
  <c r="O28" i="19" a="1"/>
  <c r="O26" i="19" a="1"/>
  <c r="O24" i="19" a="1"/>
  <c r="O21" i="19" a="1"/>
  <c r="O19" i="19" a="1"/>
  <c r="O17" i="19" a="1"/>
  <c r="H35" i="19" a="1"/>
  <c r="J33" i="19" a="1"/>
  <c r="H32" i="19" a="1"/>
  <c r="J30" i="19" a="1"/>
  <c r="H28" i="19" a="1"/>
  <c r="J26" i="19" a="1"/>
  <c r="H25" i="19" a="1"/>
  <c r="J23" i="19" a="1"/>
  <c r="H21" i="19" a="1"/>
  <c r="J19" i="19" a="1"/>
  <c r="H18" i="19" a="1"/>
  <c r="J16" i="19" a="1"/>
  <c r="AA8" i="18" a="1"/>
  <c r="U18" i="18" a="1"/>
  <c r="U9" i="18" a="1"/>
  <c r="U6" i="18" a="1"/>
  <c r="R8" i="18" a="1"/>
  <c r="L9" i="18" a="1"/>
  <c r="L6" i="18" a="1"/>
  <c r="L19" i="18" a="1"/>
  <c r="I8" i="18" a="1"/>
  <c r="C19" i="18" a="1"/>
  <c r="C9" i="18" a="1"/>
  <c r="C6" i="18" a="1"/>
  <c r="U18" i="12" a="1"/>
  <c r="R8" i="12" a="1"/>
  <c r="C19" i="12" a="1"/>
  <c r="E18" i="12" a="1"/>
  <c r="V19" i="17" a="1"/>
  <c r="V14" i="17" a="1"/>
  <c r="V8" i="17" a="1"/>
  <c r="V5" i="17" a="1"/>
  <c r="M14" i="17" a="1"/>
  <c r="M9" i="17" a="1"/>
  <c r="M7" i="17" a="1"/>
  <c r="M18" i="17" a="1"/>
  <c r="D14" i="17" a="1"/>
  <c r="D19" i="17" a="1"/>
  <c r="D9" i="17" a="1"/>
  <c r="D7" i="17" a="1"/>
  <c r="Q35" i="20" a="1"/>
  <c r="Q33" i="20" a="1"/>
  <c r="Q31" i="20" a="1"/>
  <c r="Q29" i="20" a="1"/>
  <c r="Q27" i="20" a="1"/>
  <c r="Q25" i="20" a="1"/>
  <c r="Q23" i="20" a="1"/>
  <c r="Q21" i="20" a="1"/>
  <c r="Q19" i="20" a="1"/>
  <c r="Q17" i="20" a="1"/>
  <c r="Q41" i="20" a="1"/>
  <c r="Q39" i="20" a="1"/>
  <c r="J41" i="20" a="1"/>
  <c r="H40" i="20" a="1"/>
  <c r="J38" i="20" a="1"/>
  <c r="H36" i="20" a="1"/>
  <c r="J34" i="20" a="1"/>
  <c r="H33" i="20" a="1"/>
  <c r="J31" i="20" a="1"/>
  <c r="H30" i="20" a="1"/>
  <c r="J28" i="20" a="1"/>
  <c r="H27" i="20" a="1"/>
  <c r="J25" i="20" a="1"/>
  <c r="H24" i="20" a="1"/>
  <c r="J22" i="20" a="1"/>
  <c r="H21" i="20" a="1"/>
  <c r="J19" i="20" a="1"/>
  <c r="H18" i="20" a="1"/>
  <c r="J16" i="20" a="1"/>
  <c r="Q34" i="19" a="1"/>
  <c r="Q32" i="19" a="1"/>
  <c r="Q30" i="19" a="1"/>
  <c r="Q27" i="19" a="1"/>
  <c r="Q25" i="19" a="1"/>
  <c r="Q23" i="19" a="1"/>
  <c r="Q20" i="19" a="1"/>
  <c r="Q18" i="19" a="1"/>
  <c r="Q16" i="19" a="1"/>
  <c r="G35" i="19" a="1"/>
  <c r="I33" i="19" a="1"/>
  <c r="G32" i="19" a="1"/>
  <c r="I30" i="19" a="1"/>
  <c r="G28" i="19" a="1"/>
  <c r="I26" i="19" a="1"/>
  <c r="G25" i="19" a="1"/>
  <c r="I23" i="19" a="1"/>
  <c r="G21" i="19" a="1"/>
  <c r="I19" i="19" a="1"/>
  <c r="G18" i="19" a="1"/>
  <c r="I16" i="19" a="1"/>
  <c r="W19" i="18" a="1"/>
  <c r="W14" i="18" a="1"/>
  <c r="W8" i="18" a="1"/>
  <c r="W5" i="18" a="1"/>
  <c r="N14" i="18" a="1"/>
  <c r="N8" i="18" a="1"/>
  <c r="N5" i="18" a="1"/>
  <c r="N18" i="18" a="1"/>
  <c r="E14" i="18" a="1"/>
  <c r="E18" i="18" a="1"/>
  <c r="E8" i="18" a="1"/>
  <c r="E5" i="18" a="1"/>
  <c r="W19" i="12" a="1"/>
  <c r="W14" i="12" a="1"/>
  <c r="W8" i="12" a="1"/>
  <c r="W5" i="12" a="1"/>
  <c r="N14" i="12" a="1"/>
  <c r="N8" i="12" a="1"/>
  <c r="N5" i="12" a="1"/>
  <c r="N18" i="12" a="1"/>
  <c r="E14" i="12" a="1"/>
  <c r="E8" i="12" a="1"/>
  <c r="E5" i="12" a="1"/>
  <c r="U19" i="17" a="1"/>
  <c r="U14" i="17" a="1"/>
  <c r="U8" i="17" a="1"/>
  <c r="U5" i="17" a="1"/>
  <c r="L14" i="17" a="1"/>
  <c r="L9" i="17" a="1"/>
  <c r="L7" i="17" a="1"/>
  <c r="L18" i="17" a="1"/>
  <c r="C14" i="17" a="1"/>
  <c r="C19" i="17" a="1"/>
  <c r="C9" i="17" a="1"/>
  <c r="C7" i="17" a="1"/>
  <c r="P35" i="20" a="1"/>
  <c r="P33" i="20" a="1"/>
  <c r="P31" i="20" a="1"/>
  <c r="P29" i="20" a="1"/>
  <c r="P27" i="20" a="1"/>
  <c r="P25" i="20" a="1"/>
  <c r="P23" i="20" a="1"/>
  <c r="P21" i="20" a="1"/>
  <c r="P19" i="20" a="1"/>
  <c r="P17" i="20" a="1"/>
  <c r="P41" i="20" a="1"/>
  <c r="P39" i="20" a="1"/>
  <c r="I41" i="20" a="1"/>
  <c r="K39" i="20" a="1"/>
  <c r="I38" i="20" a="1"/>
  <c r="K35" i="20" a="1"/>
  <c r="I34" i="20" a="1"/>
  <c r="K32" i="20" a="1"/>
  <c r="I31" i="20" a="1"/>
  <c r="K29" i="20" a="1"/>
  <c r="I28" i="20" a="1"/>
  <c r="K26" i="20" a="1"/>
  <c r="I25" i="20" a="1"/>
  <c r="K23" i="20" a="1"/>
  <c r="I22" i="20" a="1"/>
  <c r="K20" i="20" a="1"/>
  <c r="I19" i="20" a="1"/>
  <c r="K17" i="20" a="1"/>
  <c r="I16" i="20" a="1"/>
  <c r="P34" i="19" a="1"/>
  <c r="P32" i="19" a="1"/>
  <c r="P30" i="19" a="1"/>
  <c r="P27" i="19" a="1"/>
  <c r="P25" i="19" a="1"/>
  <c r="P23" i="19" a="1"/>
  <c r="P20" i="19" a="1"/>
  <c r="P18" i="19" a="1"/>
  <c r="P16" i="19" a="1"/>
  <c r="J34" i="19" a="1"/>
  <c r="H33" i="19" a="1"/>
  <c r="J31" i="19" a="1"/>
  <c r="H30" i="19" a="1"/>
  <c r="J27" i="19" a="1"/>
  <c r="H26" i="19" a="1"/>
  <c r="J24" i="19" a="1"/>
  <c r="H23" i="19" a="1"/>
  <c r="J20" i="19" a="1"/>
  <c r="H19" i="19" a="1"/>
  <c r="J17" i="19" a="1"/>
  <c r="H16" i="19" a="1"/>
  <c r="V19" i="18" a="1"/>
  <c r="V14" i="18" a="1"/>
  <c r="V8" i="18" a="1"/>
  <c r="V5" i="18" a="1"/>
  <c r="M14" i="18" a="1"/>
  <c r="M8" i="18" a="1"/>
  <c r="M5" i="18" a="1"/>
  <c r="M18" i="18" a="1"/>
  <c r="D14" i="18" a="1"/>
  <c r="D18" i="18" a="1"/>
  <c r="D8" i="18" a="1"/>
  <c r="D5" i="18" a="1"/>
  <c r="V19" i="12" a="1"/>
  <c r="V14" i="12" a="1"/>
  <c r="V8" i="12" a="1"/>
  <c r="V5" i="12" a="1"/>
  <c r="M14" i="12" a="1"/>
  <c r="M8" i="12" a="1"/>
  <c r="M5" i="12" a="1"/>
  <c r="M18" i="12" a="1"/>
  <c r="D14" i="12" a="1"/>
  <c r="D18" i="12" a="1"/>
  <c r="D8" i="12" a="1"/>
  <c r="D5" i="12" a="1"/>
  <c r="BK7" i="10" l="1"/>
  <c r="BK19" i="10"/>
  <c r="BK31" i="10"/>
  <c r="BK43" i="10"/>
  <c r="BK55" i="10"/>
  <c r="BK67" i="10"/>
  <c r="BK79" i="10"/>
  <c r="BK91" i="10"/>
  <c r="BK103" i="10"/>
  <c r="BK115" i="10"/>
  <c r="BK127" i="10"/>
  <c r="BK139" i="10"/>
  <c r="BK151" i="10"/>
  <c r="BK163" i="10"/>
  <c r="BK175" i="10"/>
  <c r="BK187" i="10"/>
  <c r="BK199" i="10"/>
  <c r="BK211" i="10"/>
  <c r="BK223" i="10"/>
  <c r="BK235" i="10"/>
  <c r="BK247" i="10"/>
  <c r="BK259" i="10"/>
  <c r="BK271" i="10"/>
  <c r="BK283" i="10"/>
  <c r="BK295" i="10"/>
  <c r="BK307" i="10"/>
  <c r="BK319" i="10"/>
  <c r="BK331" i="10"/>
  <c r="BK343" i="10"/>
  <c r="BK355" i="10"/>
  <c r="BK367" i="10"/>
  <c r="BK379" i="10"/>
  <c r="BK391" i="10"/>
  <c r="BK403" i="10"/>
  <c r="BK415" i="10"/>
  <c r="BK427" i="10"/>
  <c r="BK439" i="10"/>
  <c r="BK451" i="10"/>
  <c r="BK463" i="10"/>
  <c r="BK475" i="10"/>
  <c r="BK487" i="10"/>
  <c r="BK499" i="10"/>
  <c r="BK511" i="10"/>
  <c r="BK523" i="10"/>
  <c r="BK535" i="10"/>
  <c r="BK547" i="10"/>
  <c r="BK559" i="10"/>
  <c r="BK571" i="10"/>
  <c r="BK583" i="10"/>
  <c r="BK595" i="10"/>
  <c r="BK607" i="10"/>
  <c r="BK619" i="10"/>
  <c r="BK631" i="10"/>
  <c r="BK643" i="10"/>
  <c r="BK655" i="10"/>
  <c r="BK667" i="10"/>
  <c r="BK679" i="10"/>
  <c r="BK691" i="10"/>
  <c r="BK703" i="10"/>
  <c r="BK715" i="10"/>
  <c r="BK727" i="10"/>
  <c r="BK739" i="10"/>
  <c r="BK751" i="10"/>
  <c r="BK763" i="10"/>
  <c r="BK775" i="10"/>
  <c r="BK787" i="10"/>
  <c r="BK799" i="10"/>
  <c r="BK811" i="10"/>
  <c r="BK823" i="10"/>
  <c r="BK835" i="10"/>
  <c r="BK847" i="10"/>
  <c r="BK859" i="10"/>
  <c r="BK871" i="10"/>
  <c r="BK883" i="10"/>
  <c r="BK895" i="10"/>
  <c r="BK907" i="10"/>
  <c r="BK919" i="10"/>
  <c r="BK931" i="10"/>
  <c r="BK943" i="10"/>
  <c r="BK955" i="10"/>
  <c r="BK967" i="10"/>
  <c r="BK979" i="10"/>
  <c r="BK991" i="10"/>
  <c r="BK1003" i="10"/>
  <c r="BK1015" i="10"/>
  <c r="BK1027" i="10"/>
  <c r="BK1039" i="10"/>
  <c r="BK1051" i="10"/>
  <c r="BK1063" i="10"/>
  <c r="BK1075" i="10"/>
  <c r="BK1087" i="10"/>
  <c r="BK1099" i="10"/>
  <c r="BK1111" i="10"/>
  <c r="BK1123" i="10"/>
  <c r="BK1135" i="10"/>
  <c r="BK1147" i="10"/>
  <c r="BK1159" i="10"/>
  <c r="BK1171" i="10"/>
  <c r="BK1183" i="10"/>
  <c r="BK1195" i="10"/>
  <c r="BK1207" i="10"/>
  <c r="BK1219" i="10"/>
  <c r="BK1231" i="10"/>
  <c r="BK1243" i="10"/>
  <c r="BK1255" i="10"/>
  <c r="BK1267" i="10"/>
  <c r="BK1279" i="10"/>
  <c r="BK1291" i="10"/>
  <c r="BK1303" i="10"/>
  <c r="BK1315" i="10"/>
  <c r="BK1327" i="10"/>
  <c r="BK1339" i="10"/>
  <c r="BK1351" i="10"/>
  <c r="BK1363" i="10"/>
  <c r="BK1375" i="10"/>
  <c r="BK1387" i="10"/>
  <c r="BK1399" i="10"/>
  <c r="BK1411" i="10"/>
  <c r="BK1423" i="10"/>
  <c r="BK1435" i="10"/>
  <c r="BK1447" i="10"/>
  <c r="BK1459" i="10"/>
  <c r="BK1471" i="10"/>
  <c r="BK1483" i="10"/>
  <c r="BK1495" i="10"/>
  <c r="BK1507" i="10"/>
  <c r="BK1519" i="10"/>
  <c r="BK1531" i="10"/>
  <c r="BK1543" i="10"/>
  <c r="BK1555" i="10"/>
  <c r="BK1567" i="10"/>
  <c r="BK1579" i="10"/>
  <c r="BK1591" i="10"/>
  <c r="BK1603" i="10"/>
  <c r="BK1615" i="10"/>
  <c r="BK1627" i="10"/>
  <c r="BK1639" i="10"/>
  <c r="BK1651" i="10"/>
  <c r="BK1663" i="10"/>
  <c r="BK1675" i="10"/>
  <c r="BK1687" i="10"/>
  <c r="BK1699" i="10"/>
  <c r="BK1711" i="10"/>
  <c r="BK1723" i="10"/>
  <c r="BK1735" i="10"/>
  <c r="BK1747" i="10"/>
  <c r="BK1759" i="10"/>
  <c r="BK1771" i="10"/>
  <c r="BK1783" i="10"/>
  <c r="BK1795" i="10"/>
  <c r="BK1807" i="10"/>
  <c r="BK1819" i="10"/>
  <c r="BK1831" i="10"/>
  <c r="BK1843" i="10"/>
  <c r="BK1855" i="10"/>
  <c r="BK1867" i="10"/>
  <c r="BK1879" i="10"/>
  <c r="BK1891" i="10"/>
  <c r="BK1903" i="10"/>
  <c r="BK1915" i="10"/>
  <c r="BK1927" i="10"/>
  <c r="BK1939" i="10"/>
  <c r="BK1951" i="10"/>
  <c r="BK1963" i="10"/>
  <c r="BK1975" i="10"/>
  <c r="BK1987" i="10"/>
  <c r="BK1999" i="10"/>
  <c r="BK2011" i="10"/>
  <c r="BK2023" i="10"/>
  <c r="BK2035" i="10"/>
  <c r="BK2047" i="10"/>
  <c r="BK2059" i="10"/>
  <c r="BK2071" i="10"/>
  <c r="BK2083" i="10"/>
  <c r="BK2095" i="10"/>
  <c r="BK2107" i="10"/>
  <c r="BK2119" i="10"/>
  <c r="BK2131" i="10"/>
  <c r="BK2143" i="10"/>
  <c r="BK2155" i="10"/>
  <c r="BK2167" i="10"/>
  <c r="BK2179" i="10"/>
  <c r="BK2191" i="10"/>
  <c r="BK2203" i="10"/>
  <c r="BK2215" i="10"/>
  <c r="BK2227" i="10"/>
  <c r="BK2239" i="10"/>
  <c r="BK2251" i="10"/>
  <c r="BK2263" i="10"/>
  <c r="BK2275" i="10"/>
  <c r="BK2287" i="10"/>
  <c r="BK2299" i="10"/>
  <c r="BK2311" i="10"/>
  <c r="BK2323" i="10"/>
  <c r="BK2335" i="10"/>
  <c r="BK2347" i="10"/>
  <c r="BK2359" i="10"/>
  <c r="BK2371" i="10"/>
  <c r="BK2383" i="10"/>
  <c r="BK2395" i="10"/>
  <c r="BK2407" i="10"/>
  <c r="BK2419" i="10"/>
  <c r="BK2431" i="10"/>
  <c r="BK2443" i="10"/>
  <c r="BK2455" i="10"/>
  <c r="BK2467" i="10"/>
  <c r="BK2479" i="10"/>
  <c r="BK2491" i="10"/>
  <c r="BK2503" i="10"/>
  <c r="BK2515" i="10"/>
  <c r="BK2527" i="10"/>
  <c r="BK2539" i="10"/>
  <c r="BK2551" i="10"/>
  <c r="BK2563" i="10"/>
  <c r="BK2575" i="10"/>
  <c r="BK2587" i="10"/>
  <c r="BK2599" i="10"/>
  <c r="BK8" i="10"/>
  <c r="BK20" i="10"/>
  <c r="BK32" i="10"/>
  <c r="BK44" i="10"/>
  <c r="BK56" i="10"/>
  <c r="BK68" i="10"/>
  <c r="BK80" i="10"/>
  <c r="BK92" i="10"/>
  <c r="BK104" i="10"/>
  <c r="BK116" i="10"/>
  <c r="BK128" i="10"/>
  <c r="BK140" i="10"/>
  <c r="BK152" i="10"/>
  <c r="BK164" i="10"/>
  <c r="BK176" i="10"/>
  <c r="BK188" i="10"/>
  <c r="BK200" i="10"/>
  <c r="BK212" i="10"/>
  <c r="BK224" i="10"/>
  <c r="BK236" i="10"/>
  <c r="BK248" i="10"/>
  <c r="BK260" i="10"/>
  <c r="BK272" i="10"/>
  <c r="BK284" i="10"/>
  <c r="BK296" i="10"/>
  <c r="BK308" i="10"/>
  <c r="BK320" i="10"/>
  <c r="BK332" i="10"/>
  <c r="BK344" i="10"/>
  <c r="BK356" i="10"/>
  <c r="BK368" i="10"/>
  <c r="BK380" i="10"/>
  <c r="BK392" i="10"/>
  <c r="BK404" i="10"/>
  <c r="BK416" i="10"/>
  <c r="BK428" i="10"/>
  <c r="BK440" i="10"/>
  <c r="BK452" i="10"/>
  <c r="BK464" i="10"/>
  <c r="BK476" i="10"/>
  <c r="BK488" i="10"/>
  <c r="BK500" i="10"/>
  <c r="BK512" i="10"/>
  <c r="BK524" i="10"/>
  <c r="BK536" i="10"/>
  <c r="BK548" i="10"/>
  <c r="BK560" i="10"/>
  <c r="BK572" i="10"/>
  <c r="BK584" i="10"/>
  <c r="BK596" i="10"/>
  <c r="BK608" i="10"/>
  <c r="BK620" i="10"/>
  <c r="BK632" i="10"/>
  <c r="BK644" i="10"/>
  <c r="BK656" i="10"/>
  <c r="BK668" i="10"/>
  <c r="BK680" i="10"/>
  <c r="BK692" i="10"/>
  <c r="BK704" i="10"/>
  <c r="BK716" i="10"/>
  <c r="BK728" i="10"/>
  <c r="BK740" i="10"/>
  <c r="BK752" i="10"/>
  <c r="BK764" i="10"/>
  <c r="BK776" i="10"/>
  <c r="BK788" i="10"/>
  <c r="BK800" i="10"/>
  <c r="BK812" i="10"/>
  <c r="BK824" i="10"/>
  <c r="BK836" i="10"/>
  <c r="BK848" i="10"/>
  <c r="BK860" i="10"/>
  <c r="BK872" i="10"/>
  <c r="BK884" i="10"/>
  <c r="BK896" i="10"/>
  <c r="BK908" i="10"/>
  <c r="BK920" i="10"/>
  <c r="BK932" i="10"/>
  <c r="BK944" i="10"/>
  <c r="BK956" i="10"/>
  <c r="BK968" i="10"/>
  <c r="BK980" i="10"/>
  <c r="BK992" i="10"/>
  <c r="BK1004" i="10"/>
  <c r="BK1016" i="10"/>
  <c r="BK1028" i="10"/>
  <c r="BK1040" i="10"/>
  <c r="BK1052" i="10"/>
  <c r="BK1064" i="10"/>
  <c r="BK1076" i="10"/>
  <c r="BK1088" i="10"/>
  <c r="BK1100" i="10"/>
  <c r="BK1112" i="10"/>
  <c r="BK1124" i="10"/>
  <c r="BK1136" i="10"/>
  <c r="BK1148" i="10"/>
  <c r="BK1160" i="10"/>
  <c r="BK1172" i="10"/>
  <c r="BK1184" i="10"/>
  <c r="BK1196" i="10"/>
  <c r="BK1208" i="10"/>
  <c r="BK1220" i="10"/>
  <c r="BK1232" i="10"/>
  <c r="BK1244" i="10"/>
  <c r="BK1256" i="10"/>
  <c r="BK1268" i="10"/>
  <c r="BK1280" i="10"/>
  <c r="BK1292" i="10"/>
  <c r="BK1304" i="10"/>
  <c r="BK1316" i="10"/>
  <c r="BK1328" i="10"/>
  <c r="BK1340" i="10"/>
  <c r="BK1352" i="10"/>
  <c r="BK1364" i="10"/>
  <c r="BK1376" i="10"/>
  <c r="BK1388" i="10"/>
  <c r="BK1400" i="10"/>
  <c r="BK1412" i="10"/>
  <c r="BK1424" i="10"/>
  <c r="BK1436" i="10"/>
  <c r="BK1448" i="10"/>
  <c r="BK1460" i="10"/>
  <c r="BK1472" i="10"/>
  <c r="BK1484" i="10"/>
  <c r="BK1496" i="10"/>
  <c r="BK1508" i="10"/>
  <c r="BK1520" i="10"/>
  <c r="BK1532" i="10"/>
  <c r="BK1544" i="10"/>
  <c r="BK1556" i="10"/>
  <c r="BK1568" i="10"/>
  <c r="BK1580" i="10"/>
  <c r="BK1592" i="10"/>
  <c r="BK1604" i="10"/>
  <c r="BK1616" i="10"/>
  <c r="BK1628" i="10"/>
  <c r="BK1640" i="10"/>
  <c r="BK1652" i="10"/>
  <c r="BK1664" i="10"/>
  <c r="BK1676" i="10"/>
  <c r="BK1688" i="10"/>
  <c r="BK1700" i="10"/>
  <c r="BK1712" i="10"/>
  <c r="BK1724" i="10"/>
  <c r="BK1736" i="10"/>
  <c r="BK1748" i="10"/>
  <c r="BK1760" i="10"/>
  <c r="BK1772" i="10"/>
  <c r="BK1784" i="10"/>
  <c r="BK1796" i="10"/>
  <c r="BK1808" i="10"/>
  <c r="BK1820" i="10"/>
  <c r="BK1832" i="10"/>
  <c r="BK1844" i="10"/>
  <c r="BK1856" i="10"/>
  <c r="BK1868" i="10"/>
  <c r="BK1880" i="10"/>
  <c r="BK1892" i="10"/>
  <c r="BK1904" i="10"/>
  <c r="BK1916" i="10"/>
  <c r="BK1928" i="10"/>
  <c r="BK1940" i="10"/>
  <c r="BK1952" i="10"/>
  <c r="BK1964" i="10"/>
  <c r="BK1976" i="10"/>
  <c r="BK1988" i="10"/>
  <c r="BK2000" i="10"/>
  <c r="BK2012" i="10"/>
  <c r="BK2024" i="10"/>
  <c r="BK2036" i="10"/>
  <c r="BK2048" i="10"/>
  <c r="BK2060" i="10"/>
  <c r="BK2072" i="10"/>
  <c r="BK2084" i="10"/>
  <c r="BK2096" i="10"/>
  <c r="BK2108" i="10"/>
  <c r="BK2120" i="10"/>
  <c r="BK2132" i="10"/>
  <c r="BK2144" i="10"/>
  <c r="BK2156" i="10"/>
  <c r="BK2168" i="10"/>
  <c r="BK2180" i="10"/>
  <c r="BK2192" i="10"/>
  <c r="BK2204" i="10"/>
  <c r="BK2216" i="10"/>
  <c r="BK2228" i="10"/>
  <c r="BK2240" i="10"/>
  <c r="BK2252" i="10"/>
  <c r="BK2264" i="10"/>
  <c r="BK2276" i="10"/>
  <c r="BK2288" i="10"/>
  <c r="BK2300" i="10"/>
  <c r="BK2312" i="10"/>
  <c r="BK2324" i="10"/>
  <c r="BK2336" i="10"/>
  <c r="BK2348" i="10"/>
  <c r="BK2360" i="10"/>
  <c r="BK2372" i="10"/>
  <c r="BK2384" i="10"/>
  <c r="BK2396" i="10"/>
  <c r="BK2408" i="10"/>
  <c r="BK2420" i="10"/>
  <c r="BK2432" i="10"/>
  <c r="BK2444" i="10"/>
  <c r="BK2456" i="10"/>
  <c r="BK2468" i="10"/>
  <c r="BK2480" i="10"/>
  <c r="BK2492" i="10"/>
  <c r="BK2504" i="10"/>
  <c r="BK2516" i="10"/>
  <c r="BK2528" i="10"/>
  <c r="BK2540" i="10"/>
  <c r="BK2552" i="10"/>
  <c r="BK2564" i="10"/>
  <c r="BK2576" i="10"/>
  <c r="BK2588" i="10"/>
  <c r="BK2600" i="10"/>
  <c r="BK2612" i="10"/>
  <c r="BK2624" i="10"/>
  <c r="BK2636" i="10"/>
  <c r="BK2648" i="10"/>
  <c r="BK2660" i="10"/>
  <c r="BK2672" i="10"/>
  <c r="BK2684" i="10"/>
  <c r="BK2696" i="10"/>
  <c r="BK2708" i="10"/>
  <c r="BK2720" i="10"/>
  <c r="BK2732" i="10"/>
  <c r="BK2744" i="10"/>
  <c r="BK2756" i="10"/>
  <c r="BK2768" i="10"/>
  <c r="BK2780" i="10"/>
  <c r="BK2792" i="10"/>
  <c r="BK2804" i="10"/>
  <c r="BK2816" i="10"/>
  <c r="BK2828" i="10"/>
  <c r="BK2840" i="10"/>
  <c r="BK2852" i="10"/>
  <c r="BK2864" i="10"/>
  <c r="BK2876" i="10"/>
  <c r="BK2888" i="10"/>
  <c r="BK2900" i="10"/>
  <c r="BK2912" i="10"/>
  <c r="BK2924" i="10"/>
  <c r="BK2936" i="10"/>
  <c r="BK2948" i="10"/>
  <c r="BK2960" i="10"/>
  <c r="BK2972" i="10"/>
  <c r="BK2984" i="10"/>
  <c r="BK2996" i="10"/>
  <c r="BK3008" i="10"/>
  <c r="BK3020" i="10"/>
  <c r="BK3032" i="10"/>
  <c r="BK3044" i="10"/>
  <c r="BK3056" i="10"/>
  <c r="BK3068" i="10"/>
  <c r="BK3080" i="10"/>
  <c r="BK3092" i="10"/>
  <c r="BK3104" i="10"/>
  <c r="BK3116" i="10"/>
  <c r="BK9" i="10"/>
  <c r="BK21" i="10"/>
  <c r="BK33" i="10"/>
  <c r="BK45" i="10"/>
  <c r="BK57" i="10"/>
  <c r="BK69" i="10"/>
  <c r="BK81" i="10"/>
  <c r="BK93" i="10"/>
  <c r="BK105" i="10"/>
  <c r="BK117" i="10"/>
  <c r="BK129" i="10"/>
  <c r="BK141" i="10"/>
  <c r="BK153" i="10"/>
  <c r="BK165" i="10"/>
  <c r="BK177" i="10"/>
  <c r="BK189" i="10"/>
  <c r="BK201" i="10"/>
  <c r="BK213" i="10"/>
  <c r="BK225" i="10"/>
  <c r="BK237" i="10"/>
  <c r="BK249" i="10"/>
  <c r="BK261" i="10"/>
  <c r="BK273" i="10"/>
  <c r="BK285" i="10"/>
  <c r="BK297" i="10"/>
  <c r="BK309" i="10"/>
  <c r="BK321" i="10"/>
  <c r="BK333" i="10"/>
  <c r="BK345" i="10"/>
  <c r="BK357" i="10"/>
  <c r="BK369" i="10"/>
  <c r="BK381" i="10"/>
  <c r="BK393" i="10"/>
  <c r="BK405" i="10"/>
  <c r="BK417" i="10"/>
  <c r="BK429" i="10"/>
  <c r="BK441" i="10"/>
  <c r="BK453" i="10"/>
  <c r="BK465" i="10"/>
  <c r="BK477" i="10"/>
  <c r="BK489" i="10"/>
  <c r="BK501" i="10"/>
  <c r="BK513" i="10"/>
  <c r="BK525" i="10"/>
  <c r="BK537" i="10"/>
  <c r="BK549" i="10"/>
  <c r="BK561" i="10"/>
  <c r="BK573" i="10"/>
  <c r="BK585" i="10"/>
  <c r="BK597" i="10"/>
  <c r="BK609" i="10"/>
  <c r="BK621" i="10"/>
  <c r="BK633" i="10"/>
  <c r="BK645" i="10"/>
  <c r="BK657" i="10"/>
  <c r="BK669" i="10"/>
  <c r="BK681" i="10"/>
  <c r="BK693" i="10"/>
  <c r="BK705" i="10"/>
  <c r="BK717" i="10"/>
  <c r="BK729" i="10"/>
  <c r="BK741" i="10"/>
  <c r="BK753" i="10"/>
  <c r="BK765" i="10"/>
  <c r="BK777" i="10"/>
  <c r="BK789" i="10"/>
  <c r="BK801" i="10"/>
  <c r="BK813" i="10"/>
  <c r="BK825" i="10"/>
  <c r="BK837" i="10"/>
  <c r="BK849" i="10"/>
  <c r="BK861" i="10"/>
  <c r="BK873" i="10"/>
  <c r="BK885" i="10"/>
  <c r="BK897" i="10"/>
  <c r="BK909" i="10"/>
  <c r="BK921" i="10"/>
  <c r="BK933" i="10"/>
  <c r="BK945" i="10"/>
  <c r="BK957" i="10"/>
  <c r="BK969" i="10"/>
  <c r="BK981" i="10"/>
  <c r="BK993" i="10"/>
  <c r="BK1005" i="10"/>
  <c r="BK1017" i="10"/>
  <c r="BK1029" i="10"/>
  <c r="BK10" i="10"/>
  <c r="BK22" i="10"/>
  <c r="BK34" i="10"/>
  <c r="BK46" i="10"/>
  <c r="BK58" i="10"/>
  <c r="BK70" i="10"/>
  <c r="BK82" i="10"/>
  <c r="BK94" i="10"/>
  <c r="BK106" i="10"/>
  <c r="BK118" i="10"/>
  <c r="BK130" i="10"/>
  <c r="BK142" i="10"/>
  <c r="BK154" i="10"/>
  <c r="BK166" i="10"/>
  <c r="BK178" i="10"/>
  <c r="BK190" i="10"/>
  <c r="BK202" i="10"/>
  <c r="BK214" i="10"/>
  <c r="BK226" i="10"/>
  <c r="BK238" i="10"/>
  <c r="BK250" i="10"/>
  <c r="BK262" i="10"/>
  <c r="BK274" i="10"/>
  <c r="BK286" i="10"/>
  <c r="BK298" i="10"/>
  <c r="BK310" i="10"/>
  <c r="BK322" i="10"/>
  <c r="BK334" i="10"/>
  <c r="BK346" i="10"/>
  <c r="BK358" i="10"/>
  <c r="BK370" i="10"/>
  <c r="BK382" i="10"/>
  <c r="BK394" i="10"/>
  <c r="BK406" i="10"/>
  <c r="BK418" i="10"/>
  <c r="BK430" i="10"/>
  <c r="BK442" i="10"/>
  <c r="BK454" i="10"/>
  <c r="BK466" i="10"/>
  <c r="BK478" i="10"/>
  <c r="BK490" i="10"/>
  <c r="BK502" i="10"/>
  <c r="BK514" i="10"/>
  <c r="BK526" i="10"/>
  <c r="BK538" i="10"/>
  <c r="BK550" i="10"/>
  <c r="BK562" i="10"/>
  <c r="BK574" i="10"/>
  <c r="BK586" i="10"/>
  <c r="BK598" i="10"/>
  <c r="BK610" i="10"/>
  <c r="BK622" i="10"/>
  <c r="BK634" i="10"/>
  <c r="BK646" i="10"/>
  <c r="BK658" i="10"/>
  <c r="BK670" i="10"/>
  <c r="BK682" i="10"/>
  <c r="BK694" i="10"/>
  <c r="BK706" i="10"/>
  <c r="BK718" i="10"/>
  <c r="BK730" i="10"/>
  <c r="BK742" i="10"/>
  <c r="BK754" i="10"/>
  <c r="BK766" i="10"/>
  <c r="BK778" i="10"/>
  <c r="BK790" i="10"/>
  <c r="BK802" i="10"/>
  <c r="BK814" i="10"/>
  <c r="BK826" i="10"/>
  <c r="BK838" i="10"/>
  <c r="BK850" i="10"/>
  <c r="BK862" i="10"/>
  <c r="BK874" i="10"/>
  <c r="BK886" i="10"/>
  <c r="BK898" i="10"/>
  <c r="BK910" i="10"/>
  <c r="BK922" i="10"/>
  <c r="BK934" i="10"/>
  <c r="BK946" i="10"/>
  <c r="BK958" i="10"/>
  <c r="BK970" i="10"/>
  <c r="BK982" i="10"/>
  <c r="BK994" i="10"/>
  <c r="BK1006" i="10"/>
  <c r="BK1018" i="10"/>
  <c r="BK1030" i="10"/>
  <c r="BK1042" i="10"/>
  <c r="BK1054" i="10"/>
  <c r="BK1066" i="10"/>
  <c r="BK1078" i="10"/>
  <c r="BK1090" i="10"/>
  <c r="BK1102" i="10"/>
  <c r="BK1114" i="10"/>
  <c r="BK1126" i="10"/>
  <c r="BK1138" i="10"/>
  <c r="BK1150" i="10"/>
  <c r="BK1162" i="10"/>
  <c r="BK1174" i="10"/>
  <c r="BK1186" i="10"/>
  <c r="BK1198" i="10"/>
  <c r="BK1210" i="10"/>
  <c r="BK1222" i="10"/>
  <c r="BK1234" i="10"/>
  <c r="BK1246" i="10"/>
  <c r="BK1258" i="10"/>
  <c r="BK1270" i="10"/>
  <c r="BK1282" i="10"/>
  <c r="BK1294" i="10"/>
  <c r="BK1306" i="10"/>
  <c r="BK1318" i="10"/>
  <c r="BK1330" i="10"/>
  <c r="BK1342" i="10"/>
  <c r="BK1354" i="10"/>
  <c r="BK1366" i="10"/>
  <c r="BK1378" i="10"/>
  <c r="BK1390" i="10"/>
  <c r="BK1402" i="10"/>
  <c r="BK1414" i="10"/>
  <c r="BK1426" i="10"/>
  <c r="BK1438" i="10"/>
  <c r="BK1450" i="10"/>
  <c r="BK1462" i="10"/>
  <c r="BK1474" i="10"/>
  <c r="BK1486" i="10"/>
  <c r="BK1498" i="10"/>
  <c r="BK1510" i="10"/>
  <c r="BK1522" i="10"/>
  <c r="BK1534" i="10"/>
  <c r="BK1546" i="10"/>
  <c r="BK1558" i="10"/>
  <c r="BK1570" i="10"/>
  <c r="BK1582" i="10"/>
  <c r="BK1594" i="10"/>
  <c r="BK1606" i="10"/>
  <c r="BK1618" i="10"/>
  <c r="BK1630" i="10"/>
  <c r="BK1642" i="10"/>
  <c r="BK1654" i="10"/>
  <c r="BK1666" i="10"/>
  <c r="BK1678" i="10"/>
  <c r="BK1690" i="10"/>
  <c r="BK1702" i="10"/>
  <c r="BK1714" i="10"/>
  <c r="BK1726" i="10"/>
  <c r="BK1738" i="10"/>
  <c r="BK1750" i="10"/>
  <c r="BK1762" i="10"/>
  <c r="BK1774" i="10"/>
  <c r="BK1786" i="10"/>
  <c r="BK1798" i="10"/>
  <c r="BK1810" i="10"/>
  <c r="BK1822" i="10"/>
  <c r="BK1834" i="10"/>
  <c r="BK1846" i="10"/>
  <c r="BK1858" i="10"/>
  <c r="BK1870" i="10"/>
  <c r="BK1882" i="10"/>
  <c r="BK1894" i="10"/>
  <c r="BK1906" i="10"/>
  <c r="BK1918" i="10"/>
  <c r="BK1930" i="10"/>
  <c r="BK1942" i="10"/>
  <c r="BK1954" i="10"/>
  <c r="BK1966" i="10"/>
  <c r="BK1978" i="10"/>
  <c r="BK1990" i="10"/>
  <c r="BK2002" i="10"/>
  <c r="BK2014" i="10"/>
  <c r="BK2026" i="10"/>
  <c r="BK2038" i="10"/>
  <c r="BK2050" i="10"/>
  <c r="BK2062" i="10"/>
  <c r="BK2074" i="10"/>
  <c r="BK2086" i="10"/>
  <c r="BK2098" i="10"/>
  <c r="BK2110" i="10"/>
  <c r="BK2122" i="10"/>
  <c r="BK2134" i="10"/>
  <c r="BK2146" i="10"/>
  <c r="BK2158" i="10"/>
  <c r="BK2170" i="10"/>
  <c r="BK2182" i="10"/>
  <c r="BK2194" i="10"/>
  <c r="BK2206" i="10"/>
  <c r="BK2218" i="10"/>
  <c r="BK2230" i="10"/>
  <c r="BK2242" i="10"/>
  <c r="BK2254" i="10"/>
  <c r="BK2266" i="10"/>
  <c r="BK2278" i="10"/>
  <c r="BK2290" i="10"/>
  <c r="BK2302" i="10"/>
  <c r="BK2314" i="10"/>
  <c r="BK2326" i="10"/>
  <c r="BK2338" i="10"/>
  <c r="BK2350" i="10"/>
  <c r="BK2362" i="10"/>
  <c r="BK2374" i="10"/>
  <c r="BK2386" i="10"/>
  <c r="BK2398" i="10"/>
  <c r="BK2410" i="10"/>
  <c r="BK2422" i="10"/>
  <c r="BK2434" i="10"/>
  <c r="BK2446" i="10"/>
  <c r="BK2458" i="10"/>
  <c r="BK2470" i="10"/>
  <c r="BK2482" i="10"/>
  <c r="BK2494" i="10"/>
  <c r="BK2506" i="10"/>
  <c r="BK2518" i="10"/>
  <c r="BK2530" i="10"/>
  <c r="BK2542" i="10"/>
  <c r="BK2554" i="10"/>
  <c r="BK2566" i="10"/>
  <c r="BK11" i="10"/>
  <c r="BK23" i="10"/>
  <c r="BK35" i="10"/>
  <c r="BK47" i="10"/>
  <c r="BK59" i="10"/>
  <c r="BK71" i="10"/>
  <c r="BK83" i="10"/>
  <c r="BK95" i="10"/>
  <c r="BK107" i="10"/>
  <c r="BK119" i="10"/>
  <c r="BK131" i="10"/>
  <c r="BK143" i="10"/>
  <c r="BK155" i="10"/>
  <c r="BK167" i="10"/>
  <c r="BK179" i="10"/>
  <c r="BK191" i="10"/>
  <c r="BK203" i="10"/>
  <c r="BK215" i="10"/>
  <c r="BK227" i="10"/>
  <c r="BK239" i="10"/>
  <c r="BK251" i="10"/>
  <c r="BK263" i="10"/>
  <c r="BK275" i="10"/>
  <c r="BK287" i="10"/>
  <c r="BK299" i="10"/>
  <c r="BK311" i="10"/>
  <c r="BK323" i="10"/>
  <c r="BK335" i="10"/>
  <c r="BK347" i="10"/>
  <c r="BK359" i="10"/>
  <c r="BK371" i="10"/>
  <c r="BK383" i="10"/>
  <c r="BK395" i="10"/>
  <c r="BK407" i="10"/>
  <c r="BK419" i="10"/>
  <c r="BK431" i="10"/>
  <c r="BK443" i="10"/>
  <c r="BK455" i="10"/>
  <c r="BK467" i="10"/>
  <c r="BK479" i="10"/>
  <c r="BK491" i="10"/>
  <c r="BK503" i="10"/>
  <c r="BK515" i="10"/>
  <c r="BK527" i="10"/>
  <c r="BK539" i="10"/>
  <c r="BK551" i="10"/>
  <c r="BK563" i="10"/>
  <c r="BK575" i="10"/>
  <c r="BK587" i="10"/>
  <c r="BK599" i="10"/>
  <c r="BK611" i="10"/>
  <c r="BK623" i="10"/>
  <c r="BK635" i="10"/>
  <c r="BK647" i="10"/>
  <c r="BK659" i="10"/>
  <c r="BK671" i="10"/>
  <c r="BK683" i="10"/>
  <c r="BK695" i="10"/>
  <c r="BK707" i="10"/>
  <c r="BK719" i="10"/>
  <c r="BK731" i="10"/>
  <c r="BK743" i="10"/>
  <c r="BK755" i="10"/>
  <c r="BK767" i="10"/>
  <c r="BK779" i="10"/>
  <c r="BK791" i="10"/>
  <c r="BK803" i="10"/>
  <c r="BK815" i="10"/>
  <c r="BK827" i="10"/>
  <c r="BK839" i="10"/>
  <c r="BK851" i="10"/>
  <c r="BK863" i="10"/>
  <c r="BK875" i="10"/>
  <c r="BK887" i="10"/>
  <c r="BK899" i="10"/>
  <c r="BK911" i="10"/>
  <c r="BK923" i="10"/>
  <c r="BK935" i="10"/>
  <c r="BK947" i="10"/>
  <c r="BK959" i="10"/>
  <c r="BK971" i="10"/>
  <c r="BK983" i="10"/>
  <c r="BK995" i="10"/>
  <c r="BK1007" i="10"/>
  <c r="BK1019" i="10"/>
  <c r="BK1031" i="10"/>
  <c r="BK1043" i="10"/>
  <c r="BK1055" i="10"/>
  <c r="BK1067" i="10"/>
  <c r="BK1079" i="10"/>
  <c r="BK1091" i="10"/>
  <c r="BK1103" i="10"/>
  <c r="BK1115" i="10"/>
  <c r="BK1127" i="10"/>
  <c r="BK1139" i="10"/>
  <c r="BK1151" i="10"/>
  <c r="BK1163" i="10"/>
  <c r="BK1175" i="10"/>
  <c r="BK1187" i="10"/>
  <c r="BK1199" i="10"/>
  <c r="BK1211" i="10"/>
  <c r="BK1223" i="10"/>
  <c r="BK1235" i="10"/>
  <c r="BK1247" i="10"/>
  <c r="BK1259" i="10"/>
  <c r="BK1271" i="10"/>
  <c r="BK1283" i="10"/>
  <c r="BK1295" i="10"/>
  <c r="BK1307" i="10"/>
  <c r="BK1319" i="10"/>
  <c r="BK1331" i="10"/>
  <c r="BK1343" i="10"/>
  <c r="BK1355" i="10"/>
  <c r="BK1367" i="10"/>
  <c r="BK1379" i="10"/>
  <c r="BK1391" i="10"/>
  <c r="BK1403" i="10"/>
  <c r="BK1415" i="10"/>
  <c r="BK1427" i="10"/>
  <c r="BK1439" i="10"/>
  <c r="BK1451" i="10"/>
  <c r="BK1463" i="10"/>
  <c r="BK1475" i="10"/>
  <c r="BK1487" i="10"/>
  <c r="BK1499" i="10"/>
  <c r="BK1511" i="10"/>
  <c r="BK1523" i="10"/>
  <c r="BK1535" i="10"/>
  <c r="BK1547" i="10"/>
  <c r="BK1559" i="10"/>
  <c r="BK1571" i="10"/>
  <c r="BK1583" i="10"/>
  <c r="BK1595" i="10"/>
  <c r="BK1607" i="10"/>
  <c r="BK1619" i="10"/>
  <c r="BK1631" i="10"/>
  <c r="BK1643" i="10"/>
  <c r="BK1655" i="10"/>
  <c r="BK1667" i="10"/>
  <c r="BK1679" i="10"/>
  <c r="BK1691" i="10"/>
  <c r="BK1703" i="10"/>
  <c r="BK1715" i="10"/>
  <c r="BK1727" i="10"/>
  <c r="BK1739" i="10"/>
  <c r="BK1751" i="10"/>
  <c r="BK1763" i="10"/>
  <c r="BK1775" i="10"/>
  <c r="BK1787" i="10"/>
  <c r="BK1799" i="10"/>
  <c r="BK1811" i="10"/>
  <c r="BK1823" i="10"/>
  <c r="BK1835" i="10"/>
  <c r="BK1847" i="10"/>
  <c r="BK1859" i="10"/>
  <c r="BK1871" i="10"/>
  <c r="BK1883" i="10"/>
  <c r="BK1895" i="10"/>
  <c r="BK1907" i="10"/>
  <c r="BK1919" i="10"/>
  <c r="BK1931" i="10"/>
  <c r="BK1943" i="10"/>
  <c r="BK1955" i="10"/>
  <c r="BK1967" i="10"/>
  <c r="BK1979" i="10"/>
  <c r="BK1991" i="10"/>
  <c r="BK2003" i="10"/>
  <c r="BK2015" i="10"/>
  <c r="BK2027" i="10"/>
  <c r="BK2039" i="10"/>
  <c r="BK2051" i="10"/>
  <c r="BK2063" i="10"/>
  <c r="BK2075" i="10"/>
  <c r="BK2087" i="10"/>
  <c r="BK2099" i="10"/>
  <c r="BK2111" i="10"/>
  <c r="BK2123" i="10"/>
  <c r="BK2135" i="10"/>
  <c r="BK2147" i="10"/>
  <c r="BK2159" i="10"/>
  <c r="BK2171" i="10"/>
  <c r="BK2183" i="10"/>
  <c r="BK2195" i="10"/>
  <c r="BK2207" i="10"/>
  <c r="BK2219" i="10"/>
  <c r="BK2231" i="10"/>
  <c r="BK2243" i="10"/>
  <c r="BK2255" i="10"/>
  <c r="BK2267" i="10"/>
  <c r="BK2279" i="10"/>
  <c r="BK2291" i="10"/>
  <c r="BK2303" i="10"/>
  <c r="BK2315" i="10"/>
  <c r="BK2327" i="10"/>
  <c r="BK2339" i="10"/>
  <c r="BK2351" i="10"/>
  <c r="BK2363" i="10"/>
  <c r="BK2375" i="10"/>
  <c r="BK2387" i="10"/>
  <c r="BK2399" i="10"/>
  <c r="BK2411" i="10"/>
  <c r="BK2423" i="10"/>
  <c r="BK2435" i="10"/>
  <c r="BK2447" i="10"/>
  <c r="BK2459" i="10"/>
  <c r="BK2471" i="10"/>
  <c r="BK2483" i="10"/>
  <c r="BK2495" i="10"/>
  <c r="BK2507" i="10"/>
  <c r="BK2519" i="10"/>
  <c r="BK2531" i="10"/>
  <c r="BK2543" i="10"/>
  <c r="BK2555" i="10"/>
  <c r="BK2567" i="10"/>
  <c r="BK2579" i="10"/>
  <c r="BK2591" i="10"/>
  <c r="BK2603" i="10"/>
  <c r="BK2615" i="10"/>
  <c r="BK2627" i="10"/>
  <c r="BK2639" i="10"/>
  <c r="BK2651" i="10"/>
  <c r="BK2663" i="10"/>
  <c r="BK2675" i="10"/>
  <c r="BK2687" i="10"/>
  <c r="BK2699" i="10"/>
  <c r="BK2711" i="10"/>
  <c r="BK2723" i="10"/>
  <c r="BK2735" i="10"/>
  <c r="BK2747" i="10"/>
  <c r="BK2759" i="10"/>
  <c r="BK2771" i="10"/>
  <c r="BK2783" i="10"/>
  <c r="BK2795" i="10"/>
  <c r="BK2807" i="10"/>
  <c r="BK2819" i="10"/>
  <c r="BK2831" i="10"/>
  <c r="BK2843" i="10"/>
  <c r="BK2855" i="10"/>
  <c r="BK2867" i="10"/>
  <c r="BK2879" i="10"/>
  <c r="BK2891" i="10"/>
  <c r="BK2903" i="10"/>
  <c r="BK2915" i="10"/>
  <c r="BK2927" i="10"/>
  <c r="BK2939" i="10"/>
  <c r="BK2951" i="10"/>
  <c r="BK2963" i="10"/>
  <c r="BK2975" i="10"/>
  <c r="BK2987" i="10"/>
  <c r="BK2999" i="10"/>
  <c r="BK3011" i="10"/>
  <c r="BK3023" i="10"/>
  <c r="BK3035" i="10"/>
  <c r="BK3047" i="10"/>
  <c r="BK3059" i="10"/>
  <c r="BK3071" i="10"/>
  <c r="BK12" i="10"/>
  <c r="BK24" i="10"/>
  <c r="BK36" i="10"/>
  <c r="BK48" i="10"/>
  <c r="BK60" i="10"/>
  <c r="BK72" i="10"/>
  <c r="BK84" i="10"/>
  <c r="BK96" i="10"/>
  <c r="BK108" i="10"/>
  <c r="BK120" i="10"/>
  <c r="BK132" i="10"/>
  <c r="BK144" i="10"/>
  <c r="BK156" i="10"/>
  <c r="BK168" i="10"/>
  <c r="BK180" i="10"/>
  <c r="BK192" i="10"/>
  <c r="BK204" i="10"/>
  <c r="BK216" i="10"/>
  <c r="BK228" i="10"/>
  <c r="BK240" i="10"/>
  <c r="BK252" i="10"/>
  <c r="BK264" i="10"/>
  <c r="BK276" i="10"/>
  <c r="BK288" i="10"/>
  <c r="BK300" i="10"/>
  <c r="BK312" i="10"/>
  <c r="BK324" i="10"/>
  <c r="BK336" i="10"/>
  <c r="BK348" i="10"/>
  <c r="BK360" i="10"/>
  <c r="BK372" i="10"/>
  <c r="BK384" i="10"/>
  <c r="BK396" i="10"/>
  <c r="BK408" i="10"/>
  <c r="BK420" i="10"/>
  <c r="BK432" i="10"/>
  <c r="BK444" i="10"/>
  <c r="BK456" i="10"/>
  <c r="BK468" i="10"/>
  <c r="BK480" i="10"/>
  <c r="BK492" i="10"/>
  <c r="BK504" i="10"/>
  <c r="BK516" i="10"/>
  <c r="BK528" i="10"/>
  <c r="BK540" i="10"/>
  <c r="BK552" i="10"/>
  <c r="BK564" i="10"/>
  <c r="BK576" i="10"/>
  <c r="BK588" i="10"/>
  <c r="BK600" i="10"/>
  <c r="BK612" i="10"/>
  <c r="BK624" i="10"/>
  <c r="BK636" i="10"/>
  <c r="BK648" i="10"/>
  <c r="BK660" i="10"/>
  <c r="BK672" i="10"/>
  <c r="BK684" i="10"/>
  <c r="BK696" i="10"/>
  <c r="BK708" i="10"/>
  <c r="BK720" i="10"/>
  <c r="BK732" i="10"/>
  <c r="BK744" i="10"/>
  <c r="BK756" i="10"/>
  <c r="BK768" i="10"/>
  <c r="BK780" i="10"/>
  <c r="BK792" i="10"/>
  <c r="BK804" i="10"/>
  <c r="BK816" i="10"/>
  <c r="BK828" i="10"/>
  <c r="BK840" i="10"/>
  <c r="BK852" i="10"/>
  <c r="BK864" i="10"/>
  <c r="BK876" i="10"/>
  <c r="BK888" i="10"/>
  <c r="BK900" i="10"/>
  <c r="BK912" i="10"/>
  <c r="BK924" i="10"/>
  <c r="BK936" i="10"/>
  <c r="BK948" i="10"/>
  <c r="BK960" i="10"/>
  <c r="BK972" i="10"/>
  <c r="BK984" i="10"/>
  <c r="BK996" i="10"/>
  <c r="BK1008" i="10"/>
  <c r="BK1020" i="10"/>
  <c r="BK1032" i="10"/>
  <c r="BK1044" i="10"/>
  <c r="BK1056" i="10"/>
  <c r="BK1068" i="10"/>
  <c r="BK1080" i="10"/>
  <c r="BK1092" i="10"/>
  <c r="BK1104" i="10"/>
  <c r="BK1116" i="10"/>
  <c r="BK1128" i="10"/>
  <c r="BK1140" i="10"/>
  <c r="BK1152" i="10"/>
  <c r="BK1164" i="10"/>
  <c r="BK1176" i="10"/>
  <c r="BK1188" i="10"/>
  <c r="BK1200" i="10"/>
  <c r="BK1212" i="10"/>
  <c r="BK1224" i="10"/>
  <c r="BK1236" i="10"/>
  <c r="BK1248" i="10"/>
  <c r="BK1260" i="10"/>
  <c r="BK1272" i="10"/>
  <c r="BK1284" i="10"/>
  <c r="BK1296" i="10"/>
  <c r="BK1308" i="10"/>
  <c r="BK1320" i="10"/>
  <c r="BK1332" i="10"/>
  <c r="BK1344" i="10"/>
  <c r="BK1356" i="10"/>
  <c r="BK1368" i="10"/>
  <c r="BK1380" i="10"/>
  <c r="BK1392" i="10"/>
  <c r="BK1404" i="10"/>
  <c r="BK1416" i="10"/>
  <c r="BK1428" i="10"/>
  <c r="BK1440" i="10"/>
  <c r="BK1452" i="10"/>
  <c r="BK1464" i="10"/>
  <c r="BK1476" i="10"/>
  <c r="BK1488" i="10"/>
  <c r="BK1500" i="10"/>
  <c r="BK1512" i="10"/>
  <c r="BK1524" i="10"/>
  <c r="BK1536" i="10"/>
  <c r="BK1548" i="10"/>
  <c r="BK1560" i="10"/>
  <c r="BK1572" i="10"/>
  <c r="BK1584" i="10"/>
  <c r="BK1596" i="10"/>
  <c r="BK1608" i="10"/>
  <c r="BK1620" i="10"/>
  <c r="BK1632" i="10"/>
  <c r="BK1644" i="10"/>
  <c r="BK1656" i="10"/>
  <c r="BK1668" i="10"/>
  <c r="BK1680" i="10"/>
  <c r="BK1692" i="10"/>
  <c r="BK1704" i="10"/>
  <c r="BK1716" i="10"/>
  <c r="BK1728" i="10"/>
  <c r="BK1740" i="10"/>
  <c r="BK1752" i="10"/>
  <c r="BK1764" i="10"/>
  <c r="BK1776" i="10"/>
  <c r="BK1788" i="10"/>
  <c r="BK1800" i="10"/>
  <c r="BK1812" i="10"/>
  <c r="BK1824" i="10"/>
  <c r="BK1836" i="10"/>
  <c r="BK1848" i="10"/>
  <c r="BK1860" i="10"/>
  <c r="BK1872" i="10"/>
  <c r="BK1884" i="10"/>
  <c r="BK1896" i="10"/>
  <c r="BK1908" i="10"/>
  <c r="BK1920" i="10"/>
  <c r="BK1932" i="10"/>
  <c r="BK1944" i="10"/>
  <c r="BK1956" i="10"/>
  <c r="BK1968" i="10"/>
  <c r="BK1980" i="10"/>
  <c r="BK1992" i="10"/>
  <c r="BK2004" i="10"/>
  <c r="BK2016" i="10"/>
  <c r="BK2028" i="10"/>
  <c r="BK2040" i="10"/>
  <c r="BK2052" i="10"/>
  <c r="BK2064" i="10"/>
  <c r="BK2076" i="10"/>
  <c r="BK2088" i="10"/>
  <c r="BK2100" i="10"/>
  <c r="BK2112" i="10"/>
  <c r="BK2124" i="10"/>
  <c r="BK2136" i="10"/>
  <c r="BK2148" i="10"/>
  <c r="BK2160" i="10"/>
  <c r="BK2172" i="10"/>
  <c r="BK2184" i="10"/>
  <c r="BK2196" i="10"/>
  <c r="BK2208" i="10"/>
  <c r="BK2220" i="10"/>
  <c r="BK2232" i="10"/>
  <c r="BK2244" i="10"/>
  <c r="BK2256" i="10"/>
  <c r="BK2268" i="10"/>
  <c r="BK2280" i="10"/>
  <c r="BK2292" i="10"/>
  <c r="BK2304" i="10"/>
  <c r="BK2316" i="10"/>
  <c r="BK2328" i="10"/>
  <c r="BK2340" i="10"/>
  <c r="BK2352" i="10"/>
  <c r="BK2364" i="10"/>
  <c r="BK2376" i="10"/>
  <c r="BK2388" i="10"/>
  <c r="BK2400" i="10"/>
  <c r="BK2412" i="10"/>
  <c r="BK2424" i="10"/>
  <c r="BK2436" i="10"/>
  <c r="BK2448" i="10"/>
  <c r="BK2460" i="10"/>
  <c r="BK2472" i="10"/>
  <c r="BK2484" i="10"/>
  <c r="BK2496" i="10"/>
  <c r="BK2508" i="10"/>
  <c r="BK2520" i="10"/>
  <c r="BK2532" i="10"/>
  <c r="BK2544" i="10"/>
  <c r="BK2556" i="10"/>
  <c r="BK2568" i="10"/>
  <c r="BK13" i="10"/>
  <c r="BK25" i="10"/>
  <c r="BK37" i="10"/>
  <c r="BK49" i="10"/>
  <c r="BK61" i="10"/>
  <c r="BK73" i="10"/>
  <c r="BK85" i="10"/>
  <c r="BK97" i="10"/>
  <c r="BK109" i="10"/>
  <c r="BK121" i="10"/>
  <c r="BK133" i="10"/>
  <c r="BK145" i="10"/>
  <c r="BK157" i="10"/>
  <c r="BK169" i="10"/>
  <c r="BK181" i="10"/>
  <c r="BK193" i="10"/>
  <c r="BK205" i="10"/>
  <c r="BK217" i="10"/>
  <c r="BK229" i="10"/>
  <c r="BK241" i="10"/>
  <c r="BK253" i="10"/>
  <c r="BK265" i="10"/>
  <c r="BK277" i="10"/>
  <c r="BK289" i="10"/>
  <c r="BK301" i="10"/>
  <c r="BK313" i="10"/>
  <c r="BK325" i="10"/>
  <c r="BK337" i="10"/>
  <c r="BK349" i="10"/>
  <c r="BK361" i="10"/>
  <c r="BK373" i="10"/>
  <c r="BK385" i="10"/>
  <c r="BK397" i="10"/>
  <c r="BK409" i="10"/>
  <c r="BK421" i="10"/>
  <c r="BK433" i="10"/>
  <c r="BK445" i="10"/>
  <c r="BK457" i="10"/>
  <c r="BK469" i="10"/>
  <c r="BK481" i="10"/>
  <c r="BK493" i="10"/>
  <c r="BK505" i="10"/>
  <c r="BK517" i="10"/>
  <c r="BK529" i="10"/>
  <c r="BK541" i="10"/>
  <c r="BK553" i="10"/>
  <c r="BK565" i="10"/>
  <c r="BK577" i="10"/>
  <c r="BK589" i="10"/>
  <c r="BK601" i="10"/>
  <c r="BK613" i="10"/>
  <c r="BK625" i="10"/>
  <c r="BK637" i="10"/>
  <c r="BK649" i="10"/>
  <c r="BK661" i="10"/>
  <c r="BK673" i="10"/>
  <c r="BK685" i="10"/>
  <c r="BK697" i="10"/>
  <c r="BK709" i="10"/>
  <c r="BK721" i="10"/>
  <c r="BK733" i="10"/>
  <c r="BK745" i="10"/>
  <c r="BK757" i="10"/>
  <c r="BK769" i="10"/>
  <c r="BK781" i="10"/>
  <c r="BK793" i="10"/>
  <c r="BK805" i="10"/>
  <c r="BK817" i="10"/>
  <c r="BK829" i="10"/>
  <c r="BK841" i="10"/>
  <c r="BK853" i="10"/>
  <c r="BK865" i="10"/>
  <c r="BK877" i="10"/>
  <c r="BK889" i="10"/>
  <c r="BK901" i="10"/>
  <c r="BK913" i="10"/>
  <c r="BK925" i="10"/>
  <c r="BK937" i="10"/>
  <c r="BK949" i="10"/>
  <c r="BK961" i="10"/>
  <c r="BK973" i="10"/>
  <c r="BK985" i="10"/>
  <c r="BK997" i="10"/>
  <c r="BK1009" i="10"/>
  <c r="BK1021" i="10"/>
  <c r="BK1033" i="10"/>
  <c r="BK1045" i="10"/>
  <c r="BK1057" i="10"/>
  <c r="BK1069" i="10"/>
  <c r="BK1081" i="10"/>
  <c r="BK1093" i="10"/>
  <c r="BK1105" i="10"/>
  <c r="BK1117" i="10"/>
  <c r="BK1129" i="10"/>
  <c r="BK1141" i="10"/>
  <c r="BK1153" i="10"/>
  <c r="BK1165" i="10"/>
  <c r="BK1177" i="10"/>
  <c r="BK1189" i="10"/>
  <c r="BK1201" i="10"/>
  <c r="BK1213" i="10"/>
  <c r="BK1225" i="10"/>
  <c r="BK1237" i="10"/>
  <c r="BK1249" i="10"/>
  <c r="BK1261" i="10"/>
  <c r="BK1273" i="10"/>
  <c r="BK1285" i="10"/>
  <c r="BK1297" i="10"/>
  <c r="BK1309" i="10"/>
  <c r="BK1321" i="10"/>
  <c r="BK1333" i="10"/>
  <c r="BK1345" i="10"/>
  <c r="BK1357" i="10"/>
  <c r="BK1369" i="10"/>
  <c r="BK1381" i="10"/>
  <c r="BK1393" i="10"/>
  <c r="BK1405" i="10"/>
  <c r="BK1417" i="10"/>
  <c r="BK1429" i="10"/>
  <c r="BK1441" i="10"/>
  <c r="BK1453" i="10"/>
  <c r="BK1465" i="10"/>
  <c r="BK1477" i="10"/>
  <c r="BK1489" i="10"/>
  <c r="BK1501" i="10"/>
  <c r="BK1513" i="10"/>
  <c r="BK1525" i="10"/>
  <c r="BK1537" i="10"/>
  <c r="BK1549" i="10"/>
  <c r="BK1561" i="10"/>
  <c r="BK1573" i="10"/>
  <c r="BK1585" i="10"/>
  <c r="BK1597" i="10"/>
  <c r="BK1609" i="10"/>
  <c r="BK1621" i="10"/>
  <c r="BK1633" i="10"/>
  <c r="BK1645" i="10"/>
  <c r="BK1657" i="10"/>
  <c r="BK1669" i="10"/>
  <c r="BK1681" i="10"/>
  <c r="BK1693" i="10"/>
  <c r="BK1705" i="10"/>
  <c r="BK1717" i="10"/>
  <c r="BK1729" i="10"/>
  <c r="BK1741" i="10"/>
  <c r="BK1753" i="10"/>
  <c r="BK1765" i="10"/>
  <c r="BK1777" i="10"/>
  <c r="BK1789" i="10"/>
  <c r="BK1801" i="10"/>
  <c r="BK1813" i="10"/>
  <c r="BK1825" i="10"/>
  <c r="BK1837" i="10"/>
  <c r="BK1849" i="10"/>
  <c r="BK1861" i="10"/>
  <c r="BK1873" i="10"/>
  <c r="BK1885" i="10"/>
  <c r="BK1897" i="10"/>
  <c r="BK1909" i="10"/>
  <c r="BK1921" i="10"/>
  <c r="BK1933" i="10"/>
  <c r="BK1945" i="10"/>
  <c r="BK1957" i="10"/>
  <c r="BK1969" i="10"/>
  <c r="BK1981" i="10"/>
  <c r="BK1993" i="10"/>
  <c r="BK2005" i="10"/>
  <c r="BK2017" i="10"/>
  <c r="BK2029" i="10"/>
  <c r="BK2041" i="10"/>
  <c r="BK2053" i="10"/>
  <c r="BK2065" i="10"/>
  <c r="BK2077" i="10"/>
  <c r="BK2089" i="10"/>
  <c r="BK2101" i="10"/>
  <c r="BK2113" i="10"/>
  <c r="BK2125" i="10"/>
  <c r="BK2137" i="10"/>
  <c r="BK2149" i="10"/>
  <c r="BK2161" i="10"/>
  <c r="BK2173" i="10"/>
  <c r="BK2185" i="10"/>
  <c r="BK2197" i="10"/>
  <c r="BK2209" i="10"/>
  <c r="BK2221" i="10"/>
  <c r="BK2233" i="10"/>
  <c r="BK2245" i="10"/>
  <c r="BK2257" i="10"/>
  <c r="BK2269" i="10"/>
  <c r="BK2281" i="10"/>
  <c r="BK2293" i="10"/>
  <c r="BK2305" i="10"/>
  <c r="BK2317" i="10"/>
  <c r="BK2329" i="10"/>
  <c r="BK2341" i="10"/>
  <c r="BK2353" i="10"/>
  <c r="BK2365" i="10"/>
  <c r="BK2377" i="10"/>
  <c r="BK2389" i="10"/>
  <c r="BK2401" i="10"/>
  <c r="BK2413" i="10"/>
  <c r="BK2425" i="10"/>
  <c r="BK2437" i="10"/>
  <c r="BK2449" i="10"/>
  <c r="BK2461" i="10"/>
  <c r="BK2473" i="10"/>
  <c r="BK2485" i="10"/>
  <c r="BK2497" i="10"/>
  <c r="BK2509" i="10"/>
  <c r="BK2521" i="10"/>
  <c r="BK2533" i="10"/>
  <c r="BK2545" i="10"/>
  <c r="BK2557" i="10"/>
  <c r="BK2569" i="10"/>
  <c r="BK2581" i="10"/>
  <c r="BK2593" i="10"/>
  <c r="BK2605" i="10"/>
  <c r="BK2617" i="10"/>
  <c r="BK2629" i="10"/>
  <c r="BK2641" i="10"/>
  <c r="BK2653" i="10"/>
  <c r="BK2665" i="10"/>
  <c r="BK2677" i="10"/>
  <c r="BK2689" i="10"/>
  <c r="BK2701" i="10"/>
  <c r="BK2713" i="10"/>
  <c r="BK2725" i="10"/>
  <c r="BK2737" i="10"/>
  <c r="BK2749" i="10"/>
  <c r="BK2761" i="10"/>
  <c r="BK2773" i="10"/>
  <c r="BK2785" i="10"/>
  <c r="BK2797" i="10"/>
  <c r="BK2809" i="10"/>
  <c r="BK2821" i="10"/>
  <c r="BK2833" i="10"/>
  <c r="BK2845" i="10"/>
  <c r="BK2857" i="10"/>
  <c r="BK2869" i="10"/>
  <c r="BK2881" i="10"/>
  <c r="BK2893" i="10"/>
  <c r="BK2905" i="10"/>
  <c r="BK2917" i="10"/>
  <c r="BK2929" i="10"/>
  <c r="BK2941" i="10"/>
  <c r="BK2953" i="10"/>
  <c r="BK2965" i="10"/>
  <c r="BK2977" i="10"/>
  <c r="BK2989" i="10"/>
  <c r="BK3001" i="10"/>
  <c r="BK3013" i="10"/>
  <c r="BK3025" i="10"/>
  <c r="BK3037" i="10"/>
  <c r="BK2" i="10"/>
  <c r="BK14" i="10"/>
  <c r="BK26" i="10"/>
  <c r="BK38" i="10"/>
  <c r="BK50" i="10"/>
  <c r="BK62" i="10"/>
  <c r="BK74" i="10"/>
  <c r="BK86" i="10"/>
  <c r="BK98" i="10"/>
  <c r="BK110" i="10"/>
  <c r="BK122" i="10"/>
  <c r="BK134" i="10"/>
  <c r="BK146" i="10"/>
  <c r="BK158" i="10"/>
  <c r="BK170" i="10"/>
  <c r="BK182" i="10"/>
  <c r="BK194" i="10"/>
  <c r="BK206" i="10"/>
  <c r="BK218" i="10"/>
  <c r="BK230" i="10"/>
  <c r="BK242" i="10"/>
  <c r="BK254" i="10"/>
  <c r="BK266" i="10"/>
  <c r="BK278" i="10"/>
  <c r="BK290" i="10"/>
  <c r="BK302" i="10"/>
  <c r="BK314" i="10"/>
  <c r="BK326" i="10"/>
  <c r="BK338" i="10"/>
  <c r="BK350" i="10"/>
  <c r="BK362" i="10"/>
  <c r="BK374" i="10"/>
  <c r="BK386" i="10"/>
  <c r="BK398" i="10"/>
  <c r="BK410" i="10"/>
  <c r="BK422" i="10"/>
  <c r="BK434" i="10"/>
  <c r="BK446" i="10"/>
  <c r="BK458" i="10"/>
  <c r="BK470" i="10"/>
  <c r="BK482" i="10"/>
  <c r="BK494" i="10"/>
  <c r="BK506" i="10"/>
  <c r="BK518" i="10"/>
  <c r="BK530" i="10"/>
  <c r="BK542" i="10"/>
  <c r="BK554" i="10"/>
  <c r="BK566" i="10"/>
  <c r="BK578" i="10"/>
  <c r="BK590" i="10"/>
  <c r="BK602" i="10"/>
  <c r="BK614" i="10"/>
  <c r="BK626" i="10"/>
  <c r="BK638" i="10"/>
  <c r="BK650" i="10"/>
  <c r="BK662" i="10"/>
  <c r="BK674" i="10"/>
  <c r="BK686" i="10"/>
  <c r="BK698" i="10"/>
  <c r="BK710" i="10"/>
  <c r="BK722" i="10"/>
  <c r="BK734" i="10"/>
  <c r="BK746" i="10"/>
  <c r="BK758" i="10"/>
  <c r="BK770" i="10"/>
  <c r="BK782" i="10"/>
  <c r="BK794" i="10"/>
  <c r="BK806" i="10"/>
  <c r="BK818" i="10"/>
  <c r="BK830" i="10"/>
  <c r="BK842" i="10"/>
  <c r="BK854" i="10"/>
  <c r="BK866" i="10"/>
  <c r="BK878" i="10"/>
  <c r="BK890" i="10"/>
  <c r="BK902" i="10"/>
  <c r="BK914" i="10"/>
  <c r="BK926" i="10"/>
  <c r="BK938" i="10"/>
  <c r="BK950" i="10"/>
  <c r="BK962" i="10"/>
  <c r="BK974" i="10"/>
  <c r="BK986" i="10"/>
  <c r="BK998" i="10"/>
  <c r="BK1010" i="10"/>
  <c r="BK1022" i="10"/>
  <c r="BK1034" i="10"/>
  <c r="BK1046" i="10"/>
  <c r="BK1058" i="10"/>
  <c r="BK1070" i="10"/>
  <c r="BK1082" i="10"/>
  <c r="BK1094" i="10"/>
  <c r="BK1106" i="10"/>
  <c r="BK1118" i="10"/>
  <c r="BK1130" i="10"/>
  <c r="BK1142" i="10"/>
  <c r="BK1154" i="10"/>
  <c r="BK1166" i="10"/>
  <c r="BK1178" i="10"/>
  <c r="BK1190" i="10"/>
  <c r="BK1202" i="10"/>
  <c r="BK1214" i="10"/>
  <c r="BK1226" i="10"/>
  <c r="BK1238" i="10"/>
  <c r="BK1250" i="10"/>
  <c r="BK1262" i="10"/>
  <c r="BK1274" i="10"/>
  <c r="BK1286" i="10"/>
  <c r="BK1298" i="10"/>
  <c r="BK1310" i="10"/>
  <c r="BK1322" i="10"/>
  <c r="BK1334" i="10"/>
  <c r="BK1346" i="10"/>
  <c r="BK1358" i="10"/>
  <c r="BK1370" i="10"/>
  <c r="BK1382" i="10"/>
  <c r="BK1394" i="10"/>
  <c r="BK1406" i="10"/>
  <c r="BK1418" i="10"/>
  <c r="BK1430" i="10"/>
  <c r="BK1442" i="10"/>
  <c r="BK1454" i="10"/>
  <c r="BK1466" i="10"/>
  <c r="BK1478" i="10"/>
  <c r="BK1490" i="10"/>
  <c r="BK1502" i="10"/>
  <c r="BK1514" i="10"/>
  <c r="BK1526" i="10"/>
  <c r="BK1538" i="10"/>
  <c r="BK1550" i="10"/>
  <c r="BK1562" i="10"/>
  <c r="BK1574" i="10"/>
  <c r="BK1586" i="10"/>
  <c r="BK1598" i="10"/>
  <c r="BK1610" i="10"/>
  <c r="BK1622" i="10"/>
  <c r="BK1634" i="10"/>
  <c r="BK1646" i="10"/>
  <c r="BK1658" i="10"/>
  <c r="BK1670" i="10"/>
  <c r="BK1682" i="10"/>
  <c r="BK1694" i="10"/>
  <c r="BK1706" i="10"/>
  <c r="BK1718" i="10"/>
  <c r="BK1730" i="10"/>
  <c r="BK1742" i="10"/>
  <c r="BK1754" i="10"/>
  <c r="BK1766" i="10"/>
  <c r="BK1778" i="10"/>
  <c r="BK1790" i="10"/>
  <c r="BK1802" i="10"/>
  <c r="BK1814" i="10"/>
  <c r="BK1826" i="10"/>
  <c r="BK1838" i="10"/>
  <c r="BK1850" i="10"/>
  <c r="BK1862" i="10"/>
  <c r="BK1874" i="10"/>
  <c r="BK1886" i="10"/>
  <c r="BK1898" i="10"/>
  <c r="BK1910" i="10"/>
  <c r="BK1922" i="10"/>
  <c r="BK1934" i="10"/>
  <c r="BK1946" i="10"/>
  <c r="BK1958" i="10"/>
  <c r="BK1970" i="10"/>
  <c r="BK1982" i="10"/>
  <c r="BK1994" i="10"/>
  <c r="BK2006" i="10"/>
  <c r="BK2018" i="10"/>
  <c r="BK2030" i="10"/>
  <c r="BK2042" i="10"/>
  <c r="BK2054" i="10"/>
  <c r="BK2066" i="10"/>
  <c r="BK2078" i="10"/>
  <c r="BK2090" i="10"/>
  <c r="BK2102" i="10"/>
  <c r="BK2114" i="10"/>
  <c r="BK2126" i="10"/>
  <c r="BK2138" i="10"/>
  <c r="BK2150" i="10"/>
  <c r="BK2162" i="10"/>
  <c r="BK2174" i="10"/>
  <c r="BK2186" i="10"/>
  <c r="BK2198" i="10"/>
  <c r="BK2210" i="10"/>
  <c r="BK2222" i="10"/>
  <c r="BK2234" i="10"/>
  <c r="BK2246" i="10"/>
  <c r="BK2258" i="10"/>
  <c r="BK2270" i="10"/>
  <c r="BK2282" i="10"/>
  <c r="BK2294" i="10"/>
  <c r="BK2306" i="10"/>
  <c r="BK2318" i="10"/>
  <c r="BK2330" i="10"/>
  <c r="BK2342" i="10"/>
  <c r="BK2354" i="10"/>
  <c r="BK2366" i="10"/>
  <c r="BK2378" i="10"/>
  <c r="BK2390" i="10"/>
  <c r="BK2402" i="10"/>
  <c r="BK2414" i="10"/>
  <c r="BK2426" i="10"/>
  <c r="BK2438" i="10"/>
  <c r="BK2450" i="10"/>
  <c r="BK2462" i="10"/>
  <c r="BK2474" i="10"/>
  <c r="BK2486" i="10"/>
  <c r="BK2498" i="10"/>
  <c r="BK2510" i="10"/>
  <c r="BK2522" i="10"/>
  <c r="BK2534" i="10"/>
  <c r="BK2546" i="10"/>
  <c r="BK2558" i="10"/>
  <c r="BK2570" i="10"/>
  <c r="BK2582" i="10"/>
  <c r="BK2594" i="10"/>
  <c r="BK2606" i="10"/>
  <c r="BK2618" i="10"/>
  <c r="BK2630" i="10"/>
  <c r="BK2642" i="10"/>
  <c r="BK2654" i="10"/>
  <c r="BK2666" i="10"/>
  <c r="BK2678" i="10"/>
  <c r="BK2690" i="10"/>
  <c r="BK2702" i="10"/>
  <c r="BK2714" i="10"/>
  <c r="BK2726" i="10"/>
  <c r="BK2738" i="10"/>
  <c r="BK2750" i="10"/>
  <c r="BK2762" i="10"/>
  <c r="BK2774" i="10"/>
  <c r="BK2786" i="10"/>
  <c r="BK2798" i="10"/>
  <c r="BK2810" i="10"/>
  <c r="BK2822" i="10"/>
  <c r="BK2834" i="10"/>
  <c r="BK2846" i="10"/>
  <c r="BK2858" i="10"/>
  <c r="BK2870" i="10"/>
  <c r="BK2882" i="10"/>
  <c r="BK2894" i="10"/>
  <c r="BK2906" i="10"/>
  <c r="BK2918" i="10"/>
  <c r="BK2930" i="10"/>
  <c r="BK2942" i="10"/>
  <c r="BK2954" i="10"/>
  <c r="BK2966" i="10"/>
  <c r="BK2978" i="10"/>
  <c r="BK2990" i="10"/>
  <c r="BK3002" i="10"/>
  <c r="BK3014" i="10"/>
  <c r="BK3026" i="10"/>
  <c r="BK3038" i="10"/>
  <c r="BK3050" i="10"/>
  <c r="BK3062" i="10"/>
  <c r="BK3074" i="10"/>
  <c r="BK3086" i="10"/>
  <c r="BK3098" i="10"/>
  <c r="BK3" i="10"/>
  <c r="BK15" i="10"/>
  <c r="BK27" i="10"/>
  <c r="BK39" i="10"/>
  <c r="BK51" i="10"/>
  <c r="BK63" i="10"/>
  <c r="BK75" i="10"/>
  <c r="BK87" i="10"/>
  <c r="BK99" i="10"/>
  <c r="BK111" i="10"/>
  <c r="BK123" i="10"/>
  <c r="BK135" i="10"/>
  <c r="BK147" i="10"/>
  <c r="BK159" i="10"/>
  <c r="BK171" i="10"/>
  <c r="BK183" i="10"/>
  <c r="BK195" i="10"/>
  <c r="BK207" i="10"/>
  <c r="BK219" i="10"/>
  <c r="BK231" i="10"/>
  <c r="BK243" i="10"/>
  <c r="BK255" i="10"/>
  <c r="BK267" i="10"/>
  <c r="BK279" i="10"/>
  <c r="BK291" i="10"/>
  <c r="BK303" i="10"/>
  <c r="BK315" i="10"/>
  <c r="BK327" i="10"/>
  <c r="BK339" i="10"/>
  <c r="BK351" i="10"/>
  <c r="BK363" i="10"/>
  <c r="BK375" i="10"/>
  <c r="BK387" i="10"/>
  <c r="BK399" i="10"/>
  <c r="BK411" i="10"/>
  <c r="BK423" i="10"/>
  <c r="BK435" i="10"/>
  <c r="BK447" i="10"/>
  <c r="BK459" i="10"/>
  <c r="BK471" i="10"/>
  <c r="BK483" i="10"/>
  <c r="BK495" i="10"/>
  <c r="BK507" i="10"/>
  <c r="BK519" i="10"/>
  <c r="BK531" i="10"/>
  <c r="BK543" i="10"/>
  <c r="BK555" i="10"/>
  <c r="BK567" i="10"/>
  <c r="BK579" i="10"/>
  <c r="BK591" i="10"/>
  <c r="BK603" i="10"/>
  <c r="BK615" i="10"/>
  <c r="BK627" i="10"/>
  <c r="BK639" i="10"/>
  <c r="BK651" i="10"/>
  <c r="BK663" i="10"/>
  <c r="BK675" i="10"/>
  <c r="BK687" i="10"/>
  <c r="BK699" i="10"/>
  <c r="BK711" i="10"/>
  <c r="BK723" i="10"/>
  <c r="BK735" i="10"/>
  <c r="BK747" i="10"/>
  <c r="BK759" i="10"/>
  <c r="BK771" i="10"/>
  <c r="BK783" i="10"/>
  <c r="BK795" i="10"/>
  <c r="BK807" i="10"/>
  <c r="BK819" i="10"/>
  <c r="BK831" i="10"/>
  <c r="BK843" i="10"/>
  <c r="BK855" i="10"/>
  <c r="BK867" i="10"/>
  <c r="BK879" i="10"/>
  <c r="BK891" i="10"/>
  <c r="BK903" i="10"/>
  <c r="BK915" i="10"/>
  <c r="BK927" i="10"/>
  <c r="BK939" i="10"/>
  <c r="BK951" i="10"/>
  <c r="BK963" i="10"/>
  <c r="BK975" i="10"/>
  <c r="BK987" i="10"/>
  <c r="BK999" i="10"/>
  <c r="BK1011" i="10"/>
  <c r="BK1023" i="10"/>
  <c r="BK1035" i="10"/>
  <c r="BK1047" i="10"/>
  <c r="BK4" i="10"/>
  <c r="BK16" i="10"/>
  <c r="BK28" i="10"/>
  <c r="BK40" i="10"/>
  <c r="BK52" i="10"/>
  <c r="BK64" i="10"/>
  <c r="BK76" i="10"/>
  <c r="BK88" i="10"/>
  <c r="BK100" i="10"/>
  <c r="BK112" i="10"/>
  <c r="BK124" i="10"/>
  <c r="BK136" i="10"/>
  <c r="BK148" i="10"/>
  <c r="BK160" i="10"/>
  <c r="BK172" i="10"/>
  <c r="BK184" i="10"/>
  <c r="BK196" i="10"/>
  <c r="BK208" i="10"/>
  <c r="BK220" i="10"/>
  <c r="BK232" i="10"/>
  <c r="BK244" i="10"/>
  <c r="BK256" i="10"/>
  <c r="BK268" i="10"/>
  <c r="BK280" i="10"/>
  <c r="BK292" i="10"/>
  <c r="BK304" i="10"/>
  <c r="BK316" i="10"/>
  <c r="BK328" i="10"/>
  <c r="BK340" i="10"/>
  <c r="BK352" i="10"/>
  <c r="BK364" i="10"/>
  <c r="BK376" i="10"/>
  <c r="BK388" i="10"/>
  <c r="BK400" i="10"/>
  <c r="BK412" i="10"/>
  <c r="BK424" i="10"/>
  <c r="BK436" i="10"/>
  <c r="BK448" i="10"/>
  <c r="BK460" i="10"/>
  <c r="BK472" i="10"/>
  <c r="BK484" i="10"/>
  <c r="BK496" i="10"/>
  <c r="BK508" i="10"/>
  <c r="BK520" i="10"/>
  <c r="BK532" i="10"/>
  <c r="BK544" i="10"/>
  <c r="BK556" i="10"/>
  <c r="BK568" i="10"/>
  <c r="BK580" i="10"/>
  <c r="BK592" i="10"/>
  <c r="BK604" i="10"/>
  <c r="BK616" i="10"/>
  <c r="BK628" i="10"/>
  <c r="BK640" i="10"/>
  <c r="BK652" i="10"/>
  <c r="BK664" i="10"/>
  <c r="BK676" i="10"/>
  <c r="BK688" i="10"/>
  <c r="BK700" i="10"/>
  <c r="BK712" i="10"/>
  <c r="BK724" i="10"/>
  <c r="BK736" i="10"/>
  <c r="BK748" i="10"/>
  <c r="BK760" i="10"/>
  <c r="BK772" i="10"/>
  <c r="BK784" i="10"/>
  <c r="BK796" i="10"/>
  <c r="BK808" i="10"/>
  <c r="BK820" i="10"/>
  <c r="BK832" i="10"/>
  <c r="BK844" i="10"/>
  <c r="BK856" i="10"/>
  <c r="BK868" i="10"/>
  <c r="BK880" i="10"/>
  <c r="BK892" i="10"/>
  <c r="BK904" i="10"/>
  <c r="BK916" i="10"/>
  <c r="BK928" i="10"/>
  <c r="BK940" i="10"/>
  <c r="BK952" i="10"/>
  <c r="BK964" i="10"/>
  <c r="BK976" i="10"/>
  <c r="BK988" i="10"/>
  <c r="BK1000" i="10"/>
  <c r="BK1012" i="10"/>
  <c r="BK1024" i="10"/>
  <c r="BK1036" i="10"/>
  <c r="BK1048" i="10"/>
  <c r="BK1060" i="10"/>
  <c r="BK1072" i="10"/>
  <c r="BK1084" i="10"/>
  <c r="BK1096" i="10"/>
  <c r="BK1108" i="10"/>
  <c r="BK1120" i="10"/>
  <c r="BK1132" i="10"/>
  <c r="BK1144" i="10"/>
  <c r="BK1156" i="10"/>
  <c r="BK1168" i="10"/>
  <c r="BK1180" i="10"/>
  <c r="BK1192" i="10"/>
  <c r="BK1204" i="10"/>
  <c r="BK1216" i="10"/>
  <c r="BK1228" i="10"/>
  <c r="BK1240" i="10"/>
  <c r="BK1252" i="10"/>
  <c r="BK1264" i="10"/>
  <c r="BK1276" i="10"/>
  <c r="BK1288" i="10"/>
  <c r="BK1300" i="10"/>
  <c r="BK1312" i="10"/>
  <c r="BK1324" i="10"/>
  <c r="BK1336" i="10"/>
  <c r="BK1348" i="10"/>
  <c r="BK1360" i="10"/>
  <c r="BK1372" i="10"/>
  <c r="BK1384" i="10"/>
  <c r="BK1396" i="10"/>
  <c r="BK1408" i="10"/>
  <c r="BK1420" i="10"/>
  <c r="BK1432" i="10"/>
  <c r="BK1444" i="10"/>
  <c r="BK1456" i="10"/>
  <c r="BK1468" i="10"/>
  <c r="BK1480" i="10"/>
  <c r="BK1492" i="10"/>
  <c r="BK1504" i="10"/>
  <c r="BK1516" i="10"/>
  <c r="BK1528" i="10"/>
  <c r="BK1540" i="10"/>
  <c r="BK1552" i="10"/>
  <c r="BK1564" i="10"/>
  <c r="BK1576" i="10"/>
  <c r="BK1588" i="10"/>
  <c r="BK1600" i="10"/>
  <c r="BK1612" i="10"/>
  <c r="BK1624" i="10"/>
  <c r="BK1636" i="10"/>
  <c r="BK1648" i="10"/>
  <c r="BK1660" i="10"/>
  <c r="BK1672" i="10"/>
  <c r="BK1684" i="10"/>
  <c r="BK1696" i="10"/>
  <c r="BK1708" i="10"/>
  <c r="BK1720" i="10"/>
  <c r="BK1732" i="10"/>
  <c r="BK1744" i="10"/>
  <c r="BK1756" i="10"/>
  <c r="BK1768" i="10"/>
  <c r="BK1780" i="10"/>
  <c r="BK1792" i="10"/>
  <c r="BK1804" i="10"/>
  <c r="BK1816" i="10"/>
  <c r="BK1828" i="10"/>
  <c r="BK1840" i="10"/>
  <c r="BK1852" i="10"/>
  <c r="BK1864" i="10"/>
  <c r="BK1876" i="10"/>
  <c r="BK1888" i="10"/>
  <c r="BK1900" i="10"/>
  <c r="BK1912" i="10"/>
  <c r="BK1924" i="10"/>
  <c r="BK1936" i="10"/>
  <c r="BK1948" i="10"/>
  <c r="BK1960" i="10"/>
  <c r="BK1972" i="10"/>
  <c r="BK1984" i="10"/>
  <c r="BK1996" i="10"/>
  <c r="BK2008" i="10"/>
  <c r="BK2020" i="10"/>
  <c r="BK2032" i="10"/>
  <c r="BK2044" i="10"/>
  <c r="BK2056" i="10"/>
  <c r="BK2068" i="10"/>
  <c r="BK2080" i="10"/>
  <c r="BK2092" i="10"/>
  <c r="BK2104" i="10"/>
  <c r="BK2116" i="10"/>
  <c r="BK2128" i="10"/>
  <c r="BK2140" i="10"/>
  <c r="BK2152" i="10"/>
  <c r="BK2164" i="10"/>
  <c r="BK2176" i="10"/>
  <c r="BK2188" i="10"/>
  <c r="BK2200" i="10"/>
  <c r="BK2212" i="10"/>
  <c r="BK2224" i="10"/>
  <c r="BK2236" i="10"/>
  <c r="BK2248" i="10"/>
  <c r="BK2260" i="10"/>
  <c r="BK2272" i="10"/>
  <c r="BK2284" i="10"/>
  <c r="BK2296" i="10"/>
  <c r="BK2308" i="10"/>
  <c r="BK2320" i="10"/>
  <c r="BK2332" i="10"/>
  <c r="BK2344" i="10"/>
  <c r="BK2356" i="10"/>
  <c r="BK2368" i="10"/>
  <c r="BK2380" i="10"/>
  <c r="BK2392" i="10"/>
  <c r="BK2404" i="10"/>
  <c r="BK2416" i="10"/>
  <c r="BK2428" i="10"/>
  <c r="BK2440" i="10"/>
  <c r="BK2452" i="10"/>
  <c r="BK2464" i="10"/>
  <c r="BK2476" i="10"/>
  <c r="BK2488" i="10"/>
  <c r="BK2500" i="10"/>
  <c r="BK2512" i="10"/>
  <c r="BK2524" i="10"/>
  <c r="BK2536" i="10"/>
  <c r="BK2548" i="10"/>
  <c r="BK2560" i="10"/>
  <c r="BK2572" i="10"/>
  <c r="BK2584" i="10"/>
  <c r="BK2596" i="10"/>
  <c r="BK5" i="10"/>
  <c r="BK17" i="10"/>
  <c r="BK29" i="10"/>
  <c r="BK41" i="10"/>
  <c r="BK53" i="10"/>
  <c r="BK65" i="10"/>
  <c r="BK77" i="10"/>
  <c r="BK89" i="10"/>
  <c r="BK101" i="10"/>
  <c r="BK113" i="10"/>
  <c r="BK125" i="10"/>
  <c r="BK137" i="10"/>
  <c r="BK149" i="10"/>
  <c r="BK161" i="10"/>
  <c r="BK173" i="10"/>
  <c r="BK185" i="10"/>
  <c r="BK197" i="10"/>
  <c r="BK209" i="10"/>
  <c r="BK221" i="10"/>
  <c r="BK233" i="10"/>
  <c r="BK245" i="10"/>
  <c r="BK257" i="10"/>
  <c r="BK269" i="10"/>
  <c r="BK281" i="10"/>
  <c r="BK293" i="10"/>
  <c r="BK305" i="10"/>
  <c r="BK317" i="10"/>
  <c r="BK329" i="10"/>
  <c r="BK341" i="10"/>
  <c r="BK353" i="10"/>
  <c r="BK365" i="10"/>
  <c r="BK377" i="10"/>
  <c r="BK389" i="10"/>
  <c r="BK401" i="10"/>
  <c r="BK413" i="10"/>
  <c r="BK425" i="10"/>
  <c r="BK437" i="10"/>
  <c r="BK449" i="10"/>
  <c r="BK461" i="10"/>
  <c r="BK473" i="10"/>
  <c r="BK485" i="10"/>
  <c r="BK497" i="10"/>
  <c r="BK509" i="10"/>
  <c r="BK521" i="10"/>
  <c r="BK533" i="10"/>
  <c r="BK545" i="10"/>
  <c r="BK557" i="10"/>
  <c r="BK569" i="10"/>
  <c r="BK581" i="10"/>
  <c r="BK593" i="10"/>
  <c r="BK605" i="10"/>
  <c r="BK617" i="10"/>
  <c r="BK629" i="10"/>
  <c r="BK641" i="10"/>
  <c r="BK653" i="10"/>
  <c r="BK665" i="10"/>
  <c r="BK677" i="10"/>
  <c r="BK689" i="10"/>
  <c r="BK701" i="10"/>
  <c r="BK713" i="10"/>
  <c r="BK725" i="10"/>
  <c r="BK737" i="10"/>
  <c r="BK749" i="10"/>
  <c r="BK761" i="10"/>
  <c r="BK773" i="10"/>
  <c r="BK785" i="10"/>
  <c r="BK797" i="10"/>
  <c r="BK809" i="10"/>
  <c r="BK821" i="10"/>
  <c r="BK833" i="10"/>
  <c r="BK845" i="10"/>
  <c r="BK857" i="10"/>
  <c r="BK869" i="10"/>
  <c r="BK881" i="10"/>
  <c r="BK893" i="10"/>
  <c r="BK905" i="10"/>
  <c r="BK917" i="10"/>
  <c r="BK929" i="10"/>
  <c r="BK941" i="10"/>
  <c r="BK953" i="10"/>
  <c r="BK965" i="10"/>
  <c r="BK977" i="10"/>
  <c r="BK989" i="10"/>
  <c r="BK1001" i="10"/>
  <c r="BK1013" i="10"/>
  <c r="BK1025" i="10"/>
  <c r="BK1037" i="10"/>
  <c r="BK1049" i="10"/>
  <c r="BK1061" i="10"/>
  <c r="BK1073" i="10"/>
  <c r="BK1085" i="10"/>
  <c r="BK1097" i="10"/>
  <c r="BK1109" i="10"/>
  <c r="BK1121" i="10"/>
  <c r="BK1133" i="10"/>
  <c r="BK1145" i="10"/>
  <c r="BK1157" i="10"/>
  <c r="BK1169" i="10"/>
  <c r="BK1181" i="10"/>
  <c r="BK1193" i="10"/>
  <c r="BK1205" i="10"/>
  <c r="BK1217" i="10"/>
  <c r="BK1229" i="10"/>
  <c r="BK1241" i="10"/>
  <c r="BK1253" i="10"/>
  <c r="BK1265" i="10"/>
  <c r="BK1277" i="10"/>
  <c r="BK1289" i="10"/>
  <c r="BK1301" i="10"/>
  <c r="BK1313" i="10"/>
  <c r="BK1325" i="10"/>
  <c r="BK1337" i="10"/>
  <c r="BK1349" i="10"/>
  <c r="BK1361" i="10"/>
  <c r="BK1373" i="10"/>
  <c r="BK1385" i="10"/>
  <c r="BK1397" i="10"/>
  <c r="BK1409" i="10"/>
  <c r="BK1421" i="10"/>
  <c r="BK1433" i="10"/>
  <c r="BK1445" i="10"/>
  <c r="BK1457" i="10"/>
  <c r="BK1469" i="10"/>
  <c r="BK1481" i="10"/>
  <c r="BK1493" i="10"/>
  <c r="BK1505" i="10"/>
  <c r="BK1517" i="10"/>
  <c r="BK1529" i="10"/>
  <c r="BK1541" i="10"/>
  <c r="BK1553" i="10"/>
  <c r="BK1565" i="10"/>
  <c r="BK1577" i="10"/>
  <c r="BK1589" i="10"/>
  <c r="BK1601" i="10"/>
  <c r="BK1613" i="10"/>
  <c r="BK1625" i="10"/>
  <c r="BK1637" i="10"/>
  <c r="BK1649" i="10"/>
  <c r="BK1661" i="10"/>
  <c r="BK1673" i="10"/>
  <c r="BK1685" i="10"/>
  <c r="BK1697" i="10"/>
  <c r="BK1709" i="10"/>
  <c r="BK1721" i="10"/>
  <c r="BK1733" i="10"/>
  <c r="BK1745" i="10"/>
  <c r="BK1757" i="10"/>
  <c r="BK1769" i="10"/>
  <c r="BK1781" i="10"/>
  <c r="BK1793" i="10"/>
  <c r="BK1805" i="10"/>
  <c r="BK1817" i="10"/>
  <c r="BK1829" i="10"/>
  <c r="BK1841" i="10"/>
  <c r="BK1853" i="10"/>
  <c r="BK1865" i="10"/>
  <c r="BK1877" i="10"/>
  <c r="BK1889" i="10"/>
  <c r="BK1901" i="10"/>
  <c r="BK1913" i="10"/>
  <c r="BK1925" i="10"/>
  <c r="BK1937" i="10"/>
  <c r="BK1949" i="10"/>
  <c r="BK1961" i="10"/>
  <c r="BK1973" i="10"/>
  <c r="BK1985" i="10"/>
  <c r="BK1997" i="10"/>
  <c r="BK2009" i="10"/>
  <c r="BK2021" i="10"/>
  <c r="BK2033" i="10"/>
  <c r="BK2045" i="10"/>
  <c r="BK2057" i="10"/>
  <c r="BK2069" i="10"/>
  <c r="BK2081" i="10"/>
  <c r="BK2093" i="10"/>
  <c r="BK2105" i="10"/>
  <c r="BK2117" i="10"/>
  <c r="BK2129" i="10"/>
  <c r="BK2141" i="10"/>
  <c r="BK2153" i="10"/>
  <c r="BK2165" i="10"/>
  <c r="BK2177" i="10"/>
  <c r="BK2189" i="10"/>
  <c r="BK2201" i="10"/>
  <c r="BK2213" i="10"/>
  <c r="BK2225" i="10"/>
  <c r="BK2237" i="10"/>
  <c r="BK2249" i="10"/>
  <c r="BK2261" i="10"/>
  <c r="BK2273" i="10"/>
  <c r="BK2285" i="10"/>
  <c r="BK2297" i="10"/>
  <c r="BK2309" i="10"/>
  <c r="BK2321" i="10"/>
  <c r="BK2333" i="10"/>
  <c r="BK2345" i="10"/>
  <c r="BK2357" i="10"/>
  <c r="BK2369" i="10"/>
  <c r="BK2381" i="10"/>
  <c r="BK2393" i="10"/>
  <c r="BK2405" i="10"/>
  <c r="BK2417" i="10"/>
  <c r="BK2429" i="10"/>
  <c r="BK2441" i="10"/>
  <c r="BK2453" i="10"/>
  <c r="BK2465" i="10"/>
  <c r="BK2477" i="10"/>
  <c r="BK2489" i="10"/>
  <c r="BK2501" i="10"/>
  <c r="BK2513" i="10"/>
  <c r="BK2525" i="10"/>
  <c r="BK2537" i="10"/>
  <c r="BK2549" i="10"/>
  <c r="BK2561" i="10"/>
  <c r="BK2573" i="10"/>
  <c r="BK6" i="10"/>
  <c r="BK18" i="10"/>
  <c r="BK30" i="10"/>
  <c r="BK42" i="10"/>
  <c r="BK54" i="10"/>
  <c r="BK66" i="10"/>
  <c r="BK78" i="10"/>
  <c r="BK90" i="10"/>
  <c r="BK102" i="10"/>
  <c r="BK114" i="10"/>
  <c r="BK126" i="10"/>
  <c r="BK138" i="10"/>
  <c r="BK150" i="10"/>
  <c r="BK162" i="10"/>
  <c r="BK174" i="10"/>
  <c r="BK186" i="10"/>
  <c r="BK198" i="10"/>
  <c r="BK210" i="10"/>
  <c r="BK222" i="10"/>
  <c r="BK234" i="10"/>
  <c r="BK246" i="10"/>
  <c r="BK258" i="10"/>
  <c r="BK270" i="10"/>
  <c r="BK282" i="10"/>
  <c r="BK294" i="10"/>
  <c r="BK306" i="10"/>
  <c r="BK318" i="10"/>
  <c r="BK330" i="10"/>
  <c r="BK342" i="10"/>
  <c r="BK354" i="10"/>
  <c r="BK366" i="10"/>
  <c r="BK378" i="10"/>
  <c r="BK390" i="10"/>
  <c r="BK402" i="10"/>
  <c r="BK414" i="10"/>
  <c r="BK426" i="10"/>
  <c r="BK438" i="10"/>
  <c r="BK450" i="10"/>
  <c r="BK462" i="10"/>
  <c r="BK474" i="10"/>
  <c r="BK486" i="10"/>
  <c r="BK498" i="10"/>
  <c r="BK510" i="10"/>
  <c r="BK522" i="10"/>
  <c r="BK534" i="10"/>
  <c r="BK546" i="10"/>
  <c r="BK558" i="10"/>
  <c r="BK570" i="10"/>
  <c r="BK582" i="10"/>
  <c r="BK594" i="10"/>
  <c r="BK606" i="10"/>
  <c r="BK618" i="10"/>
  <c r="BK630" i="10"/>
  <c r="BK642" i="10"/>
  <c r="BK654" i="10"/>
  <c r="BK666" i="10"/>
  <c r="BK678" i="10"/>
  <c r="BK690" i="10"/>
  <c r="BK702" i="10"/>
  <c r="BK714" i="10"/>
  <c r="BK726" i="10"/>
  <c r="BK738" i="10"/>
  <c r="BK750" i="10"/>
  <c r="BK762" i="10"/>
  <c r="BK774" i="10"/>
  <c r="BK786" i="10"/>
  <c r="BK798" i="10"/>
  <c r="BK810" i="10"/>
  <c r="BK822" i="10"/>
  <c r="BK834" i="10"/>
  <c r="BK846" i="10"/>
  <c r="BK858" i="10"/>
  <c r="BK870" i="10"/>
  <c r="BK882" i="10"/>
  <c r="BK894" i="10"/>
  <c r="BK906" i="10"/>
  <c r="BK918" i="10"/>
  <c r="BK930" i="10"/>
  <c r="BK942" i="10"/>
  <c r="BK954" i="10"/>
  <c r="BK966" i="10"/>
  <c r="BK978" i="10"/>
  <c r="BK990" i="10"/>
  <c r="BK1002" i="10"/>
  <c r="BK1014" i="10"/>
  <c r="BK1026" i="10"/>
  <c r="BK1038" i="10"/>
  <c r="BK1050" i="10"/>
  <c r="BK1062" i="10"/>
  <c r="BK1074" i="10"/>
  <c r="BK1086" i="10"/>
  <c r="BK1098" i="10"/>
  <c r="BK1110" i="10"/>
  <c r="BK1122" i="10"/>
  <c r="BK1134" i="10"/>
  <c r="BK1146" i="10"/>
  <c r="BK1158" i="10"/>
  <c r="BK1170" i="10"/>
  <c r="BK1182" i="10"/>
  <c r="BK1194" i="10"/>
  <c r="BK1206" i="10"/>
  <c r="BK1218" i="10"/>
  <c r="BK1230" i="10"/>
  <c r="BK1242" i="10"/>
  <c r="BK1254" i="10"/>
  <c r="BK1266" i="10"/>
  <c r="BK1278" i="10"/>
  <c r="BK1290" i="10"/>
  <c r="BK1302" i="10"/>
  <c r="BK1314" i="10"/>
  <c r="BK1326" i="10"/>
  <c r="BK1338" i="10"/>
  <c r="BK1350" i="10"/>
  <c r="BK1362" i="10"/>
  <c r="BK1374" i="10"/>
  <c r="BK1386" i="10"/>
  <c r="BK1398" i="10"/>
  <c r="BK1410" i="10"/>
  <c r="BK1422" i="10"/>
  <c r="BK1434" i="10"/>
  <c r="BK1446" i="10"/>
  <c r="BK1458" i="10"/>
  <c r="BK1470" i="10"/>
  <c r="BK1482" i="10"/>
  <c r="BK1494" i="10"/>
  <c r="BK1506" i="10"/>
  <c r="BK1518" i="10"/>
  <c r="BK1530" i="10"/>
  <c r="BK1542" i="10"/>
  <c r="BK1554" i="10"/>
  <c r="BK1566" i="10"/>
  <c r="BK1578" i="10"/>
  <c r="BK1590" i="10"/>
  <c r="BK1602" i="10"/>
  <c r="BK1614" i="10"/>
  <c r="BK1626" i="10"/>
  <c r="BK1638" i="10"/>
  <c r="BK1650" i="10"/>
  <c r="BK1662" i="10"/>
  <c r="BK1674" i="10"/>
  <c r="BK1686" i="10"/>
  <c r="BK1698" i="10"/>
  <c r="BK1710" i="10"/>
  <c r="BK1722" i="10"/>
  <c r="BK1734" i="10"/>
  <c r="BK1746" i="10"/>
  <c r="BK1758" i="10"/>
  <c r="BK1770" i="10"/>
  <c r="BK1782" i="10"/>
  <c r="BK1794" i="10"/>
  <c r="BK1806" i="10"/>
  <c r="BK1818" i="10"/>
  <c r="BK1830" i="10"/>
  <c r="BK1842" i="10"/>
  <c r="BK1854" i="10"/>
  <c r="BK1866" i="10"/>
  <c r="BK1878" i="10"/>
  <c r="BK1890" i="10"/>
  <c r="BK1902" i="10"/>
  <c r="BK1914" i="10"/>
  <c r="BK1926" i="10"/>
  <c r="BK1938" i="10"/>
  <c r="BK1950" i="10"/>
  <c r="BK1962" i="10"/>
  <c r="BK1974" i="10"/>
  <c r="BK1986" i="10"/>
  <c r="BK1998" i="10"/>
  <c r="BK2010" i="10"/>
  <c r="BK2022" i="10"/>
  <c r="BK2034" i="10"/>
  <c r="BK2046" i="10"/>
  <c r="BK2058" i="10"/>
  <c r="BK2070" i="10"/>
  <c r="BK2082" i="10"/>
  <c r="BK2094" i="10"/>
  <c r="BK2106" i="10"/>
  <c r="BK2118" i="10"/>
  <c r="BK2130" i="10"/>
  <c r="BK2142" i="10"/>
  <c r="BK2154" i="10"/>
  <c r="BK2166" i="10"/>
  <c r="BK2178" i="10"/>
  <c r="BK2190" i="10"/>
  <c r="BK2202" i="10"/>
  <c r="BK2214" i="10"/>
  <c r="BK2226" i="10"/>
  <c r="BK2238" i="10"/>
  <c r="BK2250" i="10"/>
  <c r="BK2262" i="10"/>
  <c r="BK2274" i="10"/>
  <c r="BK2286" i="10"/>
  <c r="BK2298" i="10"/>
  <c r="BK2310" i="10"/>
  <c r="BK2322" i="10"/>
  <c r="BK2334" i="10"/>
  <c r="BK2346" i="10"/>
  <c r="BK2358" i="10"/>
  <c r="BK2370" i="10"/>
  <c r="BK2382" i="10"/>
  <c r="BK2394" i="10"/>
  <c r="BK2406" i="10"/>
  <c r="BK2418" i="10"/>
  <c r="BK2430" i="10"/>
  <c r="BK2442" i="10"/>
  <c r="BK2454" i="10"/>
  <c r="BK2466" i="10"/>
  <c r="BK2478" i="10"/>
  <c r="BK2490" i="10"/>
  <c r="BK2502" i="10"/>
  <c r="BK2514" i="10"/>
  <c r="BK2526" i="10"/>
  <c r="BK2538" i="10"/>
  <c r="BK2550" i="10"/>
  <c r="BK2562" i="10"/>
  <c r="BK2574" i="10"/>
  <c r="BK2586" i="10"/>
  <c r="BK2598" i="10"/>
  <c r="BK1041" i="10"/>
  <c r="BK1119" i="10"/>
  <c r="BK1191" i="10"/>
  <c r="BK1263" i="10"/>
  <c r="BK1335" i="10"/>
  <c r="BK1407" i="10"/>
  <c r="BK1479" i="10"/>
  <c r="BK1551" i="10"/>
  <c r="BK1623" i="10"/>
  <c r="BK1695" i="10"/>
  <c r="BK1767" i="10"/>
  <c r="BK1839" i="10"/>
  <c r="BK1911" i="10"/>
  <c r="BK1983" i="10"/>
  <c r="BK2055" i="10"/>
  <c r="BK2127" i="10"/>
  <c r="BK2199" i="10"/>
  <c r="BK2271" i="10"/>
  <c r="BK2343" i="10"/>
  <c r="BK2415" i="10"/>
  <c r="BK2487" i="10"/>
  <c r="BK2559" i="10"/>
  <c r="BK2597" i="10"/>
  <c r="BK2619" i="10"/>
  <c r="BK2635" i="10"/>
  <c r="BK2655" i="10"/>
  <c r="BK2671" i="10"/>
  <c r="BK2691" i="10"/>
  <c r="BK2707" i="10"/>
  <c r="BK2727" i="10"/>
  <c r="BK2743" i="10"/>
  <c r="BK2763" i="10"/>
  <c r="BK2779" i="10"/>
  <c r="BK2799" i="10"/>
  <c r="BK2815" i="10"/>
  <c r="BK2835" i="10"/>
  <c r="BK2851" i="10"/>
  <c r="BK2871" i="10"/>
  <c r="BK2887" i="10"/>
  <c r="BK2907" i="10"/>
  <c r="BK2923" i="10"/>
  <c r="BK2943" i="10"/>
  <c r="BK2959" i="10"/>
  <c r="BK2979" i="10"/>
  <c r="BK2995" i="10"/>
  <c r="BK3015" i="10"/>
  <c r="BK3031" i="10"/>
  <c r="BK3049" i="10"/>
  <c r="BK3065" i="10"/>
  <c r="BK3081" i="10"/>
  <c r="BK3095" i="10"/>
  <c r="BK3109" i="10"/>
  <c r="BK3122" i="10"/>
  <c r="BK3134" i="10"/>
  <c r="BK3146" i="10"/>
  <c r="BK3158" i="10"/>
  <c r="BK3170" i="10"/>
  <c r="BK3182" i="10"/>
  <c r="BK3194" i="10"/>
  <c r="BK3206" i="10"/>
  <c r="BK3218" i="10"/>
  <c r="BK3230" i="10"/>
  <c r="BK3242" i="10"/>
  <c r="BK3254" i="10"/>
  <c r="BK3266" i="10"/>
  <c r="BK3278" i="10"/>
  <c r="BK3290" i="10"/>
  <c r="BK3302" i="10"/>
  <c r="BK3314" i="10"/>
  <c r="BK3326" i="10"/>
  <c r="BK3338" i="10"/>
  <c r="BK3350" i="10"/>
  <c r="BK3362" i="10"/>
  <c r="BK3374" i="10"/>
  <c r="BK3386" i="10"/>
  <c r="BK3398" i="10"/>
  <c r="BK3410" i="10"/>
  <c r="BK3422" i="10"/>
  <c r="BK3434" i="10"/>
  <c r="BK3446" i="10"/>
  <c r="BK3458" i="10"/>
  <c r="BK3470" i="10"/>
  <c r="BK3482" i="10"/>
  <c r="BK3494" i="10"/>
  <c r="BK3506" i="10"/>
  <c r="BK3518" i="10"/>
  <c r="BK3530" i="10"/>
  <c r="BK3542" i="10"/>
  <c r="BK3554" i="10"/>
  <c r="BK3566" i="10"/>
  <c r="BK3578" i="10"/>
  <c r="BK3590" i="10"/>
  <c r="BK3602" i="10"/>
  <c r="BK3614" i="10"/>
  <c r="BK3626" i="10"/>
  <c r="BK3638" i="10"/>
  <c r="BK3650" i="10"/>
  <c r="BK3662" i="10"/>
  <c r="BK3674" i="10"/>
  <c r="BK3686" i="10"/>
  <c r="BK3698" i="10"/>
  <c r="BK3710" i="10"/>
  <c r="BK3722" i="10"/>
  <c r="BK3734" i="10"/>
  <c r="BK3746" i="10"/>
  <c r="BK3758" i="10"/>
  <c r="BK3770" i="10"/>
  <c r="BK3782" i="10"/>
  <c r="BK3794" i="10"/>
  <c r="BK3806" i="10"/>
  <c r="BK3818" i="10"/>
  <c r="BK3830" i="10"/>
  <c r="BK3842" i="10"/>
  <c r="BK3854" i="10"/>
  <c r="BK3866" i="10"/>
  <c r="BK3878" i="10"/>
  <c r="BK3890" i="10"/>
  <c r="BK3902" i="10"/>
  <c r="BK3914" i="10"/>
  <c r="BK3926" i="10"/>
  <c r="BK3938" i="10"/>
  <c r="BK3950" i="10"/>
  <c r="BK3962" i="10"/>
  <c r="BK3974" i="10"/>
  <c r="BK3986" i="10"/>
  <c r="BK3998" i="10"/>
  <c r="BK4010" i="10"/>
  <c r="BK4022" i="10"/>
  <c r="BK4034" i="10"/>
  <c r="BK4046" i="10"/>
  <c r="BK4058" i="10"/>
  <c r="BK4070" i="10"/>
  <c r="BK4082" i="10"/>
  <c r="BK4094" i="10"/>
  <c r="BK4106" i="10"/>
  <c r="BK4118" i="10"/>
  <c r="BK4130" i="10"/>
  <c r="BK4142" i="10"/>
  <c r="BK4154" i="10"/>
  <c r="BK4166" i="10"/>
  <c r="BK4178" i="10"/>
  <c r="BK4190" i="10"/>
  <c r="BK4202" i="10"/>
  <c r="BK4214" i="10"/>
  <c r="BK4226" i="10"/>
  <c r="BK4238" i="10"/>
  <c r="BK4250" i="10"/>
  <c r="BK4262" i="10"/>
  <c r="BK4274" i="10"/>
  <c r="BK4286" i="10"/>
  <c r="BK4298" i="10"/>
  <c r="BK4310" i="10"/>
  <c r="BK4322" i="10"/>
  <c r="BK4334" i="10"/>
  <c r="BK4346" i="10"/>
  <c r="BK4358" i="10"/>
  <c r="BK4370" i="10"/>
  <c r="BK4382" i="10"/>
  <c r="BK4394" i="10"/>
  <c r="BK4406" i="10"/>
  <c r="BK4418" i="10"/>
  <c r="BK4430" i="10"/>
  <c r="BK4442" i="10"/>
  <c r="BK4454" i="10"/>
  <c r="BK4466" i="10"/>
  <c r="BK4478" i="10"/>
  <c r="BK4490" i="10"/>
  <c r="BK4502" i="10"/>
  <c r="BK4514" i="10"/>
  <c r="BK4526" i="10"/>
  <c r="BK4538" i="10"/>
  <c r="BK4550" i="10"/>
  <c r="BK4562" i="10"/>
  <c r="BK4574" i="10"/>
  <c r="BK4586" i="10"/>
  <c r="BK4598" i="10"/>
  <c r="BK4610" i="10"/>
  <c r="BK4622" i="10"/>
  <c r="BK4634" i="10"/>
  <c r="BK4646" i="10"/>
  <c r="BK4658" i="10"/>
  <c r="BK4670" i="10"/>
  <c r="BK4682" i="10"/>
  <c r="BK4694" i="10"/>
  <c r="BK4706" i="10"/>
  <c r="BK4718" i="10"/>
  <c r="BK4730" i="10"/>
  <c r="BK4742" i="10"/>
  <c r="BK4754" i="10"/>
  <c r="BK4766" i="10"/>
  <c r="BK4778" i="10"/>
  <c r="BK4790" i="10"/>
  <c r="BK4802" i="10"/>
  <c r="BK4814" i="10"/>
  <c r="BK4826" i="10"/>
  <c r="BK4838" i="10"/>
  <c r="BK4850" i="10"/>
  <c r="BK4862" i="10"/>
  <c r="BK4874" i="10"/>
  <c r="BK4886" i="10"/>
  <c r="BK4898" i="10"/>
  <c r="BK4910" i="10"/>
  <c r="BK4922" i="10"/>
  <c r="BK4934" i="10"/>
  <c r="BK4946" i="10"/>
  <c r="BK4958" i="10"/>
  <c r="BK4970" i="10"/>
  <c r="BK4982" i="10"/>
  <c r="BK4994" i="10"/>
  <c r="BK5006" i="10"/>
  <c r="BK5018" i="10"/>
  <c r="BK5030" i="10"/>
  <c r="BK5042" i="10"/>
  <c r="BK5054" i="10"/>
  <c r="BK5066" i="10"/>
  <c r="BK5078" i="10"/>
  <c r="BK5090" i="10"/>
  <c r="BK5102" i="10"/>
  <c r="BK5114" i="10"/>
  <c r="BK5126" i="10"/>
  <c r="BK5138" i="10"/>
  <c r="BK5150" i="10"/>
  <c r="BK5162" i="10"/>
  <c r="BK5174" i="10"/>
  <c r="BK5186" i="10"/>
  <c r="BK5198" i="10"/>
  <c r="BK5210" i="10"/>
  <c r="BK3868" i="10"/>
  <c r="BK4072" i="10"/>
  <c r="BK4156" i="10"/>
  <c r="BK4216" i="10"/>
  <c r="BK4288" i="10"/>
  <c r="BK4336" i="10"/>
  <c r="BK4384" i="10"/>
  <c r="BK4456" i="10"/>
  <c r="BK4552" i="10"/>
  <c r="BK4660" i="10"/>
  <c r="BK4756" i="10"/>
  <c r="BK4840" i="10"/>
  <c r="BK4936" i="10"/>
  <c r="BK5056" i="10"/>
  <c r="BK1053" i="10"/>
  <c r="BK1125" i="10"/>
  <c r="BK1197" i="10"/>
  <c r="BK1269" i="10"/>
  <c r="BK1341" i="10"/>
  <c r="BK1413" i="10"/>
  <c r="BK1485" i="10"/>
  <c r="BK1557" i="10"/>
  <c r="BK1629" i="10"/>
  <c r="BK1701" i="10"/>
  <c r="BK1773" i="10"/>
  <c r="BK1845" i="10"/>
  <c r="BK1917" i="10"/>
  <c r="BK1989" i="10"/>
  <c r="BK2061" i="10"/>
  <c r="BK2133" i="10"/>
  <c r="BK2205" i="10"/>
  <c r="BK2277" i="10"/>
  <c r="BK2349" i="10"/>
  <c r="BK2421" i="10"/>
  <c r="BK2493" i="10"/>
  <c r="BK2565" i="10"/>
  <c r="BK2601" i="10"/>
  <c r="BK2620" i="10"/>
  <c r="BK2637" i="10"/>
  <c r="BK2656" i="10"/>
  <c r="BK2673" i="10"/>
  <c r="BK2692" i="10"/>
  <c r="BK2709" i="10"/>
  <c r="BK2728" i="10"/>
  <c r="BK2745" i="10"/>
  <c r="BK2764" i="10"/>
  <c r="BK2781" i="10"/>
  <c r="BK2800" i="10"/>
  <c r="BK2817" i="10"/>
  <c r="BK2836" i="10"/>
  <c r="BK2853" i="10"/>
  <c r="BK2872" i="10"/>
  <c r="BK2889" i="10"/>
  <c r="BK2908" i="10"/>
  <c r="BK2925" i="10"/>
  <c r="BK2944" i="10"/>
  <c r="BK2961" i="10"/>
  <c r="BK2980" i="10"/>
  <c r="BK2997" i="10"/>
  <c r="BK3016" i="10"/>
  <c r="BK3033" i="10"/>
  <c r="BK3051" i="10"/>
  <c r="BK3066" i="10"/>
  <c r="BK3082" i="10"/>
  <c r="BK3096" i="10"/>
  <c r="BK3110" i="10"/>
  <c r="BK3123" i="10"/>
  <c r="BK3135" i="10"/>
  <c r="BK3147" i="10"/>
  <c r="BK3159" i="10"/>
  <c r="BK3171" i="10"/>
  <c r="BK3183" i="10"/>
  <c r="BK3195" i="10"/>
  <c r="BK3207" i="10"/>
  <c r="BK3219" i="10"/>
  <c r="BK3231" i="10"/>
  <c r="BK3243" i="10"/>
  <c r="BK3255" i="10"/>
  <c r="BK3267" i="10"/>
  <c r="BK3279" i="10"/>
  <c r="BK3291" i="10"/>
  <c r="BK3303" i="10"/>
  <c r="BK3315" i="10"/>
  <c r="BK3327" i="10"/>
  <c r="BK3339" i="10"/>
  <c r="BK3351" i="10"/>
  <c r="BK3363" i="10"/>
  <c r="BK3375" i="10"/>
  <c r="BK3387" i="10"/>
  <c r="BK3399" i="10"/>
  <c r="BK3411" i="10"/>
  <c r="BK3423" i="10"/>
  <c r="BK3435" i="10"/>
  <c r="BK3447" i="10"/>
  <c r="BK3459" i="10"/>
  <c r="BK3471" i="10"/>
  <c r="BK3483" i="10"/>
  <c r="BK3495" i="10"/>
  <c r="BK3507" i="10"/>
  <c r="BK3519" i="10"/>
  <c r="BK3531" i="10"/>
  <c r="BK3543" i="10"/>
  <c r="BK3555" i="10"/>
  <c r="BK3567" i="10"/>
  <c r="BK3579" i="10"/>
  <c r="BK3591" i="10"/>
  <c r="BK3603" i="10"/>
  <c r="BK3615" i="10"/>
  <c r="BK3627" i="10"/>
  <c r="BK3639" i="10"/>
  <c r="BK3651" i="10"/>
  <c r="BK3663" i="10"/>
  <c r="BK3675" i="10"/>
  <c r="BK3687" i="10"/>
  <c r="BK3699" i="10"/>
  <c r="BK3711" i="10"/>
  <c r="BK3723" i="10"/>
  <c r="BK3735" i="10"/>
  <c r="BK3747" i="10"/>
  <c r="BK3759" i="10"/>
  <c r="BK3771" i="10"/>
  <c r="BK3783" i="10"/>
  <c r="BK3795" i="10"/>
  <c r="BK3807" i="10"/>
  <c r="BK3819" i="10"/>
  <c r="BK3831" i="10"/>
  <c r="BK3843" i="10"/>
  <c r="BK3855" i="10"/>
  <c r="BK3867" i="10"/>
  <c r="BK3879" i="10"/>
  <c r="BK3891" i="10"/>
  <c r="BK3903" i="10"/>
  <c r="BK3915" i="10"/>
  <c r="BK3927" i="10"/>
  <c r="BK3939" i="10"/>
  <c r="BK3951" i="10"/>
  <c r="BK3963" i="10"/>
  <c r="BK3975" i="10"/>
  <c r="BK3987" i="10"/>
  <c r="BK3999" i="10"/>
  <c r="BK4011" i="10"/>
  <c r="BK4023" i="10"/>
  <c r="BK4035" i="10"/>
  <c r="BK4047" i="10"/>
  <c r="BK4059" i="10"/>
  <c r="BK4071" i="10"/>
  <c r="BK4083" i="10"/>
  <c r="BK4095" i="10"/>
  <c r="BK4107" i="10"/>
  <c r="BK4119" i="10"/>
  <c r="BK4131" i="10"/>
  <c r="BK4143" i="10"/>
  <c r="BK4155" i="10"/>
  <c r="BK4167" i="10"/>
  <c r="BK4179" i="10"/>
  <c r="BK4191" i="10"/>
  <c r="BK4203" i="10"/>
  <c r="BK4215" i="10"/>
  <c r="BK4227" i="10"/>
  <c r="BK4239" i="10"/>
  <c r="BK4251" i="10"/>
  <c r="BK4263" i="10"/>
  <c r="BK4275" i="10"/>
  <c r="BK4287" i="10"/>
  <c r="BK4299" i="10"/>
  <c r="BK4311" i="10"/>
  <c r="BK4323" i="10"/>
  <c r="BK4335" i="10"/>
  <c r="BK4347" i="10"/>
  <c r="BK4359" i="10"/>
  <c r="BK4371" i="10"/>
  <c r="BK4383" i="10"/>
  <c r="BK4395" i="10"/>
  <c r="BK4407" i="10"/>
  <c r="BK4419" i="10"/>
  <c r="BK4431" i="10"/>
  <c r="BK4443" i="10"/>
  <c r="BK4455" i="10"/>
  <c r="BK4467" i="10"/>
  <c r="BK4479" i="10"/>
  <c r="BK4491" i="10"/>
  <c r="BK4503" i="10"/>
  <c r="BK4515" i="10"/>
  <c r="BK4527" i="10"/>
  <c r="BK4539" i="10"/>
  <c r="BK4551" i="10"/>
  <c r="BK4563" i="10"/>
  <c r="BK4575" i="10"/>
  <c r="BK4587" i="10"/>
  <c r="BK4599" i="10"/>
  <c r="BK4611" i="10"/>
  <c r="BK4623" i="10"/>
  <c r="BK4635" i="10"/>
  <c r="BK4647" i="10"/>
  <c r="BK4659" i="10"/>
  <c r="BK4671" i="10"/>
  <c r="BK4683" i="10"/>
  <c r="BK4695" i="10"/>
  <c r="BK4707" i="10"/>
  <c r="BK4719" i="10"/>
  <c r="BK4731" i="10"/>
  <c r="BK4743" i="10"/>
  <c r="BK4755" i="10"/>
  <c r="BK4767" i="10"/>
  <c r="BK4779" i="10"/>
  <c r="BK4791" i="10"/>
  <c r="BK4803" i="10"/>
  <c r="BK4815" i="10"/>
  <c r="BK4827" i="10"/>
  <c r="BK4839" i="10"/>
  <c r="BK4851" i="10"/>
  <c r="BK4863" i="10"/>
  <c r="BK4875" i="10"/>
  <c r="BK4887" i="10"/>
  <c r="BK4899" i="10"/>
  <c r="BK4911" i="10"/>
  <c r="BK4923" i="10"/>
  <c r="BK4935" i="10"/>
  <c r="BK4947" i="10"/>
  <c r="BK4959" i="10"/>
  <c r="BK4971" i="10"/>
  <c r="BK4983" i="10"/>
  <c r="BK4995" i="10"/>
  <c r="BK5007" i="10"/>
  <c r="BK5019" i="10"/>
  <c r="BK5031" i="10"/>
  <c r="BK5043" i="10"/>
  <c r="BK5055" i="10"/>
  <c r="BK5067" i="10"/>
  <c r="BK5079" i="10"/>
  <c r="BK5091" i="10"/>
  <c r="BK5103" i="10"/>
  <c r="BK5115" i="10"/>
  <c r="BK5127" i="10"/>
  <c r="BK5139" i="10"/>
  <c r="BK5151" i="10"/>
  <c r="BK5163" i="10"/>
  <c r="BK5175" i="10"/>
  <c r="BK5187" i="10"/>
  <c r="BK5199" i="10"/>
  <c r="BK5211" i="10"/>
  <c r="BK3724" i="10"/>
  <c r="BK3856" i="10"/>
  <c r="BK3904" i="10"/>
  <c r="BK3928" i="10"/>
  <c r="BK3940" i="10"/>
  <c r="BK3964" i="10"/>
  <c r="BK3976" i="10"/>
  <c r="BK3988" i="10"/>
  <c r="BK4012" i="10"/>
  <c r="BK4024" i="10"/>
  <c r="BK4060" i="10"/>
  <c r="BK4096" i="10"/>
  <c r="BK4120" i="10"/>
  <c r="BK4180" i="10"/>
  <c r="BK4240" i="10"/>
  <c r="BK4300" i="10"/>
  <c r="BK4360" i="10"/>
  <c r="BK4432" i="10"/>
  <c r="BK4480" i="10"/>
  <c r="BK4540" i="10"/>
  <c r="BK4588" i="10"/>
  <c r="BK4636" i="10"/>
  <c r="BK4684" i="10"/>
  <c r="BK4744" i="10"/>
  <c r="BK4792" i="10"/>
  <c r="BK4864" i="10"/>
  <c r="BK4900" i="10"/>
  <c r="BK4984" i="10"/>
  <c r="BK5092" i="10"/>
  <c r="BK5212" i="10"/>
  <c r="BK1059" i="10"/>
  <c r="BK1131" i="10"/>
  <c r="BK1203" i="10"/>
  <c r="BK1275" i="10"/>
  <c r="BK1347" i="10"/>
  <c r="BK1419" i="10"/>
  <c r="BK1491" i="10"/>
  <c r="BK1563" i="10"/>
  <c r="BK1635" i="10"/>
  <c r="BK1707" i="10"/>
  <c r="BK1779" i="10"/>
  <c r="BK1851" i="10"/>
  <c r="BK1923" i="10"/>
  <c r="BK1995" i="10"/>
  <c r="BK2067" i="10"/>
  <c r="BK2139" i="10"/>
  <c r="BK2211" i="10"/>
  <c r="BK2283" i="10"/>
  <c r="BK2355" i="10"/>
  <c r="BK2427" i="10"/>
  <c r="BK2499" i="10"/>
  <c r="BK2571" i="10"/>
  <c r="BK2602" i="10"/>
  <c r="BK2621" i="10"/>
  <c r="BK2638" i="10"/>
  <c r="BK2657" i="10"/>
  <c r="BK2674" i="10"/>
  <c r="BK2693" i="10"/>
  <c r="BK2710" i="10"/>
  <c r="BK2729" i="10"/>
  <c r="BK2746" i="10"/>
  <c r="BK2765" i="10"/>
  <c r="BK2782" i="10"/>
  <c r="BK2801" i="10"/>
  <c r="BK2818" i="10"/>
  <c r="BK2837" i="10"/>
  <c r="BK2854" i="10"/>
  <c r="BK2873" i="10"/>
  <c r="BK2890" i="10"/>
  <c r="BK2909" i="10"/>
  <c r="BK2926" i="10"/>
  <c r="BK2945" i="10"/>
  <c r="BK2962" i="10"/>
  <c r="BK2981" i="10"/>
  <c r="BK2998" i="10"/>
  <c r="BK3017" i="10"/>
  <c r="BK3034" i="10"/>
  <c r="BK3052" i="10"/>
  <c r="BK3067" i="10"/>
  <c r="BK3083" i="10"/>
  <c r="BK3097" i="10"/>
  <c r="BK3111" i="10"/>
  <c r="BK3124" i="10"/>
  <c r="BK3136" i="10"/>
  <c r="BK3148" i="10"/>
  <c r="BK3160" i="10"/>
  <c r="BK3172" i="10"/>
  <c r="BK3184" i="10"/>
  <c r="BK3196" i="10"/>
  <c r="BK3208" i="10"/>
  <c r="BK3220" i="10"/>
  <c r="BK3232" i="10"/>
  <c r="BK3244" i="10"/>
  <c r="BK3256" i="10"/>
  <c r="BK3268" i="10"/>
  <c r="BK3280" i="10"/>
  <c r="BK3292" i="10"/>
  <c r="BK3304" i="10"/>
  <c r="BK3316" i="10"/>
  <c r="BK3328" i="10"/>
  <c r="BK3340" i="10"/>
  <c r="BK3352" i="10"/>
  <c r="BK3364" i="10"/>
  <c r="BK3376" i="10"/>
  <c r="BK3388" i="10"/>
  <c r="BK3400" i="10"/>
  <c r="BK3412" i="10"/>
  <c r="BK3424" i="10"/>
  <c r="BK3436" i="10"/>
  <c r="BK3448" i="10"/>
  <c r="BK3460" i="10"/>
  <c r="BK3472" i="10"/>
  <c r="BK3484" i="10"/>
  <c r="BK3496" i="10"/>
  <c r="BK3508" i="10"/>
  <c r="BK3520" i="10"/>
  <c r="BK3532" i="10"/>
  <c r="BK3544" i="10"/>
  <c r="BK3556" i="10"/>
  <c r="BK3568" i="10"/>
  <c r="BK3580" i="10"/>
  <c r="BK3592" i="10"/>
  <c r="BK3604" i="10"/>
  <c r="BK3616" i="10"/>
  <c r="BK3628" i="10"/>
  <c r="BK3640" i="10"/>
  <c r="BK3652" i="10"/>
  <c r="BK3664" i="10"/>
  <c r="BK3676" i="10"/>
  <c r="BK3688" i="10"/>
  <c r="BK3700" i="10"/>
  <c r="BK3712" i="10"/>
  <c r="BK3736" i="10"/>
  <c r="BK3748" i="10"/>
  <c r="BK3760" i="10"/>
  <c r="BK3772" i="10"/>
  <c r="BK3784" i="10"/>
  <c r="BK3796" i="10"/>
  <c r="BK3808" i="10"/>
  <c r="BK3820" i="10"/>
  <c r="BK3844" i="10"/>
  <c r="BK3916" i="10"/>
  <c r="BK3952" i="10"/>
  <c r="BK4000" i="10"/>
  <c r="BK4036" i="10"/>
  <c r="BK4084" i="10"/>
  <c r="BK4144" i="10"/>
  <c r="BK4228" i="10"/>
  <c r="BK4372" i="10"/>
  <c r="BK4528" i="10"/>
  <c r="BK4696" i="10"/>
  <c r="BK4852" i="10"/>
  <c r="BK4996" i="10"/>
  <c r="BK1065" i="10"/>
  <c r="BK1137" i="10"/>
  <c r="BK1209" i="10"/>
  <c r="BK1281" i="10"/>
  <c r="BK1353" i="10"/>
  <c r="BK1425" i="10"/>
  <c r="BK1497" i="10"/>
  <c r="BK1569" i="10"/>
  <c r="BK1641" i="10"/>
  <c r="BK1713" i="10"/>
  <c r="BK1785" i="10"/>
  <c r="BK1857" i="10"/>
  <c r="BK1929" i="10"/>
  <c r="BK2001" i="10"/>
  <c r="BK2073" i="10"/>
  <c r="BK2145" i="10"/>
  <c r="BK2217" i="10"/>
  <c r="BK2289" i="10"/>
  <c r="BK2361" i="10"/>
  <c r="BK2433" i="10"/>
  <c r="BK2505" i="10"/>
  <c r="BK2577" i="10"/>
  <c r="BK2604" i="10"/>
  <c r="BK2622" i="10"/>
  <c r="BK2640" i="10"/>
  <c r="BK2658" i="10"/>
  <c r="BK2676" i="10"/>
  <c r="BK2694" i="10"/>
  <c r="BK2712" i="10"/>
  <c r="BK2730" i="10"/>
  <c r="BK2748" i="10"/>
  <c r="BK2766" i="10"/>
  <c r="BK2784" i="10"/>
  <c r="BK2802" i="10"/>
  <c r="BK2820" i="10"/>
  <c r="BK2838" i="10"/>
  <c r="BK2856" i="10"/>
  <c r="BK2874" i="10"/>
  <c r="BK2892" i="10"/>
  <c r="BK2910" i="10"/>
  <c r="BK2928" i="10"/>
  <c r="BK2946" i="10"/>
  <c r="BK2964" i="10"/>
  <c r="BK2982" i="10"/>
  <c r="BK3000" i="10"/>
  <c r="BK3018" i="10"/>
  <c r="BK3036" i="10"/>
  <c r="BK3053" i="10"/>
  <c r="BK3069" i="10"/>
  <c r="BK3084" i="10"/>
  <c r="BK3099" i="10"/>
  <c r="BK3112" i="10"/>
  <c r="BK3125" i="10"/>
  <c r="BK3137" i="10"/>
  <c r="BK3149" i="10"/>
  <c r="BK3161" i="10"/>
  <c r="BK3173" i="10"/>
  <c r="BK3185" i="10"/>
  <c r="BK3197" i="10"/>
  <c r="BK3209" i="10"/>
  <c r="BK3221" i="10"/>
  <c r="BK3233" i="10"/>
  <c r="BK3245" i="10"/>
  <c r="BK3257" i="10"/>
  <c r="BK3269" i="10"/>
  <c r="BK3281" i="10"/>
  <c r="BK3293" i="10"/>
  <c r="BK3305" i="10"/>
  <c r="BK3317" i="10"/>
  <c r="BK3329" i="10"/>
  <c r="BK3341" i="10"/>
  <c r="BK3353" i="10"/>
  <c r="BK3365" i="10"/>
  <c r="BK3377" i="10"/>
  <c r="BK3389" i="10"/>
  <c r="BK3401" i="10"/>
  <c r="BK3413" i="10"/>
  <c r="BK3425" i="10"/>
  <c r="BK3437" i="10"/>
  <c r="BK3449" i="10"/>
  <c r="BK3461" i="10"/>
  <c r="BK3473" i="10"/>
  <c r="BK3485" i="10"/>
  <c r="BK3497" i="10"/>
  <c r="BK3509" i="10"/>
  <c r="BK3521" i="10"/>
  <c r="BK3533" i="10"/>
  <c r="BK3545" i="10"/>
  <c r="BK3557" i="10"/>
  <c r="BK3569" i="10"/>
  <c r="BK3581" i="10"/>
  <c r="BK3593" i="10"/>
  <c r="BK3605" i="10"/>
  <c r="BK3617" i="10"/>
  <c r="BK3629" i="10"/>
  <c r="BK3641" i="10"/>
  <c r="BK3653" i="10"/>
  <c r="BK3665" i="10"/>
  <c r="BK3677" i="10"/>
  <c r="BK3689" i="10"/>
  <c r="BK3701" i="10"/>
  <c r="BK3713" i="10"/>
  <c r="BK3725" i="10"/>
  <c r="BK3737" i="10"/>
  <c r="BK3749" i="10"/>
  <c r="BK3761" i="10"/>
  <c r="BK3773" i="10"/>
  <c r="BK3785" i="10"/>
  <c r="BK3797" i="10"/>
  <c r="BK3809" i="10"/>
  <c r="BK3821" i="10"/>
  <c r="BK3833" i="10"/>
  <c r="BK3845" i="10"/>
  <c r="BK3857" i="10"/>
  <c r="BK3869" i="10"/>
  <c r="BK3881" i="10"/>
  <c r="BK3893" i="10"/>
  <c r="BK3905" i="10"/>
  <c r="BK3917" i="10"/>
  <c r="BK3929" i="10"/>
  <c r="BK3941" i="10"/>
  <c r="BK3953" i="10"/>
  <c r="BK3965" i="10"/>
  <c r="BK3977" i="10"/>
  <c r="BK3989" i="10"/>
  <c r="BK4001" i="10"/>
  <c r="BK4013" i="10"/>
  <c r="BK4025" i="10"/>
  <c r="BK4037" i="10"/>
  <c r="BK4049" i="10"/>
  <c r="BK4061" i="10"/>
  <c r="BK4073" i="10"/>
  <c r="BK4085" i="10"/>
  <c r="BK4097" i="10"/>
  <c r="BK4109" i="10"/>
  <c r="BK4121" i="10"/>
  <c r="BK4133" i="10"/>
  <c r="BK4145" i="10"/>
  <c r="BK4157" i="10"/>
  <c r="BK4169" i="10"/>
  <c r="BK4181" i="10"/>
  <c r="BK4193" i="10"/>
  <c r="BK4205" i="10"/>
  <c r="BK4217" i="10"/>
  <c r="BK4229" i="10"/>
  <c r="BK4241" i="10"/>
  <c r="BK4253" i="10"/>
  <c r="BK4265" i="10"/>
  <c r="BK4277" i="10"/>
  <c r="BK4289" i="10"/>
  <c r="BK4301" i="10"/>
  <c r="BK4313" i="10"/>
  <c r="BK4325" i="10"/>
  <c r="BK4337" i="10"/>
  <c r="BK4349" i="10"/>
  <c r="BK4361" i="10"/>
  <c r="BK4373" i="10"/>
  <c r="BK4385" i="10"/>
  <c r="BK4397" i="10"/>
  <c r="BK4409" i="10"/>
  <c r="BK4421" i="10"/>
  <c r="BK4433" i="10"/>
  <c r="BK4445" i="10"/>
  <c r="BK4457" i="10"/>
  <c r="BK4469" i="10"/>
  <c r="BK4481" i="10"/>
  <c r="BK4493" i="10"/>
  <c r="BK4505" i="10"/>
  <c r="BK4517" i="10"/>
  <c r="BK4529" i="10"/>
  <c r="BK4541" i="10"/>
  <c r="BK4553" i="10"/>
  <c r="BK4565" i="10"/>
  <c r="BK4577" i="10"/>
  <c r="BK4589" i="10"/>
  <c r="BK4601" i="10"/>
  <c r="BK4613" i="10"/>
  <c r="BK4625" i="10"/>
  <c r="BK4637" i="10"/>
  <c r="BK4649" i="10"/>
  <c r="BK4661" i="10"/>
  <c r="BK4673" i="10"/>
  <c r="BK4685" i="10"/>
  <c r="BK4697" i="10"/>
  <c r="BK4709" i="10"/>
  <c r="BK4721" i="10"/>
  <c r="BK4733" i="10"/>
  <c r="BK4745" i="10"/>
  <c r="BK4757" i="10"/>
  <c r="BK4769" i="10"/>
  <c r="BK4781" i="10"/>
  <c r="BK4793" i="10"/>
  <c r="BK4805" i="10"/>
  <c r="BK4817" i="10"/>
  <c r="BK4829" i="10"/>
  <c r="BK4841" i="10"/>
  <c r="BK4853" i="10"/>
  <c r="BK4865" i="10"/>
  <c r="BK4877" i="10"/>
  <c r="BK4889" i="10"/>
  <c r="BK4901" i="10"/>
  <c r="BK4913" i="10"/>
  <c r="BK4925" i="10"/>
  <c r="BK4937" i="10"/>
  <c r="BK4949" i="10"/>
  <c r="BK4961" i="10"/>
  <c r="BK4973" i="10"/>
  <c r="BK4985" i="10"/>
  <c r="BK4997" i="10"/>
  <c r="BK5009" i="10"/>
  <c r="BK5021" i="10"/>
  <c r="BK5033" i="10"/>
  <c r="BK5045" i="10"/>
  <c r="BK5057" i="10"/>
  <c r="BK5069" i="10"/>
  <c r="BK5081" i="10"/>
  <c r="BK5093" i="10"/>
  <c r="BK5105" i="10"/>
  <c r="BK5117" i="10"/>
  <c r="BK5129" i="10"/>
  <c r="BK5141" i="10"/>
  <c r="BK5153" i="10"/>
  <c r="BK5165" i="10"/>
  <c r="BK5177" i="10"/>
  <c r="BK5189" i="10"/>
  <c r="BK5201" i="10"/>
  <c r="BK5213" i="10"/>
  <c r="BK4498" i="10"/>
  <c r="BK4726" i="10"/>
  <c r="BK4834" i="10"/>
  <c r="BK4894" i="10"/>
  <c r="BK4954" i="10"/>
  <c r="BK5002" i="10"/>
  <c r="BK5050" i="10"/>
  <c r="BK5098" i="10"/>
  <c r="BK5158" i="10"/>
  <c r="BK5206" i="10"/>
  <c r="BK5008" i="10"/>
  <c r="BK5140" i="10"/>
  <c r="BK1071" i="10"/>
  <c r="BK1143" i="10"/>
  <c r="BK1215" i="10"/>
  <c r="BK1287" i="10"/>
  <c r="BK1359" i="10"/>
  <c r="BK1431" i="10"/>
  <c r="BK1503" i="10"/>
  <c r="BK1575" i="10"/>
  <c r="BK1647" i="10"/>
  <c r="BK1719" i="10"/>
  <c r="BK1791" i="10"/>
  <c r="BK1863" i="10"/>
  <c r="BK1935" i="10"/>
  <c r="BK2007" i="10"/>
  <c r="BK2079" i="10"/>
  <c r="BK2151" i="10"/>
  <c r="BK2223" i="10"/>
  <c r="BK2295" i="10"/>
  <c r="BK2367" i="10"/>
  <c r="BK2439" i="10"/>
  <c r="BK2511" i="10"/>
  <c r="BK2578" i="10"/>
  <c r="BK2607" i="10"/>
  <c r="BK2623" i="10"/>
  <c r="BK2643" i="10"/>
  <c r="BK2659" i="10"/>
  <c r="BK2679" i="10"/>
  <c r="BK2695" i="10"/>
  <c r="BK2715" i="10"/>
  <c r="BK2731" i="10"/>
  <c r="BK2751" i="10"/>
  <c r="BK2767" i="10"/>
  <c r="BK2787" i="10"/>
  <c r="BK2803" i="10"/>
  <c r="BK2823" i="10"/>
  <c r="BK2839" i="10"/>
  <c r="BK2859" i="10"/>
  <c r="BK2875" i="10"/>
  <c r="BK2895" i="10"/>
  <c r="BK2911" i="10"/>
  <c r="BK2931" i="10"/>
  <c r="BK2947" i="10"/>
  <c r="BK2967" i="10"/>
  <c r="BK2983" i="10"/>
  <c r="BK3003" i="10"/>
  <c r="BK3019" i="10"/>
  <c r="BK3039" i="10"/>
  <c r="BK3054" i="10"/>
  <c r="BK3070" i="10"/>
  <c r="BK3085" i="10"/>
  <c r="BK3100" i="10"/>
  <c r="BK3113" i="10"/>
  <c r="BK3126" i="10"/>
  <c r="BK3138" i="10"/>
  <c r="BK3150" i="10"/>
  <c r="BK3162" i="10"/>
  <c r="BK3174" i="10"/>
  <c r="BK3186" i="10"/>
  <c r="BK3198" i="10"/>
  <c r="BK3210" i="10"/>
  <c r="BK3222" i="10"/>
  <c r="BK3234" i="10"/>
  <c r="BK3246" i="10"/>
  <c r="BK3258" i="10"/>
  <c r="BK3270" i="10"/>
  <c r="BK3282" i="10"/>
  <c r="BK3294" i="10"/>
  <c r="BK3306" i="10"/>
  <c r="BK3318" i="10"/>
  <c r="BK3330" i="10"/>
  <c r="BK3342" i="10"/>
  <c r="BK3354" i="10"/>
  <c r="BK3366" i="10"/>
  <c r="BK3378" i="10"/>
  <c r="BK3390" i="10"/>
  <c r="BK3402" i="10"/>
  <c r="BK3414" i="10"/>
  <c r="BK3426" i="10"/>
  <c r="BK3438" i="10"/>
  <c r="BK3450" i="10"/>
  <c r="BK3462" i="10"/>
  <c r="BK3474" i="10"/>
  <c r="BK3486" i="10"/>
  <c r="BK3498" i="10"/>
  <c r="BK3510" i="10"/>
  <c r="BK3522" i="10"/>
  <c r="BK3534" i="10"/>
  <c r="BK3546" i="10"/>
  <c r="BK3558" i="10"/>
  <c r="BK3570" i="10"/>
  <c r="BK3582" i="10"/>
  <c r="BK3594" i="10"/>
  <c r="BK3606" i="10"/>
  <c r="BK3618" i="10"/>
  <c r="BK3630" i="10"/>
  <c r="BK3642" i="10"/>
  <c r="BK3654" i="10"/>
  <c r="BK3666" i="10"/>
  <c r="BK3678" i="10"/>
  <c r="BK3690" i="10"/>
  <c r="BK3702" i="10"/>
  <c r="BK3714" i="10"/>
  <c r="BK3726" i="10"/>
  <c r="BK3738" i="10"/>
  <c r="BK3750" i="10"/>
  <c r="BK3762" i="10"/>
  <c r="BK3774" i="10"/>
  <c r="BK3786" i="10"/>
  <c r="BK3798" i="10"/>
  <c r="BK3810" i="10"/>
  <c r="BK3822" i="10"/>
  <c r="BK3834" i="10"/>
  <c r="BK3846" i="10"/>
  <c r="BK3858" i="10"/>
  <c r="BK3870" i="10"/>
  <c r="BK3882" i="10"/>
  <c r="BK3894" i="10"/>
  <c r="BK3906" i="10"/>
  <c r="BK3918" i="10"/>
  <c r="BK3930" i="10"/>
  <c r="BK3942" i="10"/>
  <c r="BK3954" i="10"/>
  <c r="BK3966" i="10"/>
  <c r="BK3978" i="10"/>
  <c r="BK3990" i="10"/>
  <c r="BK4002" i="10"/>
  <c r="BK4014" i="10"/>
  <c r="BK4026" i="10"/>
  <c r="BK4038" i="10"/>
  <c r="BK4050" i="10"/>
  <c r="BK4062" i="10"/>
  <c r="BK4074" i="10"/>
  <c r="BK4086" i="10"/>
  <c r="BK4098" i="10"/>
  <c r="BK4110" i="10"/>
  <c r="BK4122" i="10"/>
  <c r="BK4134" i="10"/>
  <c r="BK4146" i="10"/>
  <c r="BK4158" i="10"/>
  <c r="BK4170" i="10"/>
  <c r="BK4182" i="10"/>
  <c r="BK4194" i="10"/>
  <c r="BK4206" i="10"/>
  <c r="BK4218" i="10"/>
  <c r="BK4230" i="10"/>
  <c r="BK4242" i="10"/>
  <c r="BK4254" i="10"/>
  <c r="BK4266" i="10"/>
  <c r="BK4278" i="10"/>
  <c r="BK4290" i="10"/>
  <c r="BK4302" i="10"/>
  <c r="BK4314" i="10"/>
  <c r="BK4326" i="10"/>
  <c r="BK4338" i="10"/>
  <c r="BK4350" i="10"/>
  <c r="BK4362" i="10"/>
  <c r="BK4374" i="10"/>
  <c r="BK4386" i="10"/>
  <c r="BK4398" i="10"/>
  <c r="BK4410" i="10"/>
  <c r="BK4422" i="10"/>
  <c r="BK4434" i="10"/>
  <c r="BK4446" i="10"/>
  <c r="BK4458" i="10"/>
  <c r="BK4470" i="10"/>
  <c r="BK4482" i="10"/>
  <c r="BK4494" i="10"/>
  <c r="BK4506" i="10"/>
  <c r="BK4518" i="10"/>
  <c r="BK4530" i="10"/>
  <c r="BK4542" i="10"/>
  <c r="BK4554" i="10"/>
  <c r="BK4566" i="10"/>
  <c r="BK4578" i="10"/>
  <c r="BK4590" i="10"/>
  <c r="BK4602" i="10"/>
  <c r="BK4614" i="10"/>
  <c r="BK4626" i="10"/>
  <c r="BK4638" i="10"/>
  <c r="BK4650" i="10"/>
  <c r="BK4662" i="10"/>
  <c r="BK4674" i="10"/>
  <c r="BK4686" i="10"/>
  <c r="BK4698" i="10"/>
  <c r="BK4710" i="10"/>
  <c r="BK4722" i="10"/>
  <c r="BK4734" i="10"/>
  <c r="BK4746" i="10"/>
  <c r="BK4758" i="10"/>
  <c r="BK4770" i="10"/>
  <c r="BK4782" i="10"/>
  <c r="BK4794" i="10"/>
  <c r="BK4806" i="10"/>
  <c r="BK4818" i="10"/>
  <c r="BK4830" i="10"/>
  <c r="BK4842" i="10"/>
  <c r="BK4854" i="10"/>
  <c r="BK4866" i="10"/>
  <c r="BK4878" i="10"/>
  <c r="BK4890" i="10"/>
  <c r="BK4902" i="10"/>
  <c r="BK4914" i="10"/>
  <c r="BK4926" i="10"/>
  <c r="BK4938" i="10"/>
  <c r="BK4950" i="10"/>
  <c r="BK4962" i="10"/>
  <c r="BK4974" i="10"/>
  <c r="BK4986" i="10"/>
  <c r="BK4998" i="10"/>
  <c r="BK5010" i="10"/>
  <c r="BK5022" i="10"/>
  <c r="BK5034" i="10"/>
  <c r="BK5046" i="10"/>
  <c r="BK5058" i="10"/>
  <c r="BK5070" i="10"/>
  <c r="BK5082" i="10"/>
  <c r="BK5094" i="10"/>
  <c r="BK5106" i="10"/>
  <c r="BK5118" i="10"/>
  <c r="BK5130" i="10"/>
  <c r="BK5142" i="10"/>
  <c r="BK5154" i="10"/>
  <c r="BK5166" i="10"/>
  <c r="BK5178" i="10"/>
  <c r="BK5190" i="10"/>
  <c r="BK5202" i="10"/>
  <c r="BK5214" i="10"/>
  <c r="BK4687" i="10"/>
  <c r="BK4747" i="10"/>
  <c r="BK4771" i="10"/>
  <c r="BK4795" i="10"/>
  <c r="BK4819" i="10"/>
  <c r="BK4843" i="10"/>
  <c r="BK4867" i="10"/>
  <c r="BK4891" i="10"/>
  <c r="BK4915" i="10"/>
  <c r="BK4939" i="10"/>
  <c r="BK4963" i="10"/>
  <c r="BK4987" i="10"/>
  <c r="BK5011" i="10"/>
  <c r="BK5035" i="10"/>
  <c r="BK5059" i="10"/>
  <c r="BK5071" i="10"/>
  <c r="BK5095" i="10"/>
  <c r="BK5119" i="10"/>
  <c r="BK5143" i="10"/>
  <c r="BK5167" i="10"/>
  <c r="BK5191" i="10"/>
  <c r="BK5215" i="10"/>
  <c r="BK3826" i="10"/>
  <c r="BK4162" i="10"/>
  <c r="BK4270" i="10"/>
  <c r="BK4354" i="10"/>
  <c r="BK4438" i="10"/>
  <c r="BK4522" i="10"/>
  <c r="BK4594" i="10"/>
  <c r="BK4654" i="10"/>
  <c r="BK4714" i="10"/>
  <c r="BK4786" i="10"/>
  <c r="BK4822" i="10"/>
  <c r="BK4882" i="10"/>
  <c r="BK4966" i="10"/>
  <c r="BK5062" i="10"/>
  <c r="BK5170" i="10"/>
  <c r="BK5044" i="10"/>
  <c r="BK5164" i="10"/>
  <c r="BK1077" i="10"/>
  <c r="BK1149" i="10"/>
  <c r="BK1221" i="10"/>
  <c r="BK1293" i="10"/>
  <c r="BK1365" i="10"/>
  <c r="BK1437" i="10"/>
  <c r="BK1509" i="10"/>
  <c r="BK1581" i="10"/>
  <c r="BK1653" i="10"/>
  <c r="BK1725" i="10"/>
  <c r="BK1797" i="10"/>
  <c r="BK1869" i="10"/>
  <c r="BK1941" i="10"/>
  <c r="BK2013" i="10"/>
  <c r="BK2085" i="10"/>
  <c r="BK2157" i="10"/>
  <c r="BK2229" i="10"/>
  <c r="BK2301" i="10"/>
  <c r="BK2373" i="10"/>
  <c r="BK2445" i="10"/>
  <c r="BK2517" i="10"/>
  <c r="BK2580" i="10"/>
  <c r="BK2608" i="10"/>
  <c r="BK2625" i="10"/>
  <c r="BK2644" i="10"/>
  <c r="BK2661" i="10"/>
  <c r="BK2680" i="10"/>
  <c r="BK2697" i="10"/>
  <c r="BK2716" i="10"/>
  <c r="BK2733" i="10"/>
  <c r="BK2752" i="10"/>
  <c r="BK2769" i="10"/>
  <c r="BK2788" i="10"/>
  <c r="BK2805" i="10"/>
  <c r="BK2824" i="10"/>
  <c r="BK2841" i="10"/>
  <c r="BK2860" i="10"/>
  <c r="BK2877" i="10"/>
  <c r="BK2896" i="10"/>
  <c r="BK2913" i="10"/>
  <c r="BK2932" i="10"/>
  <c r="BK2949" i="10"/>
  <c r="BK2968" i="10"/>
  <c r="BK2985" i="10"/>
  <c r="BK3004" i="10"/>
  <c r="BK3021" i="10"/>
  <c r="BK3040" i="10"/>
  <c r="BK3055" i="10"/>
  <c r="BK3072" i="10"/>
  <c r="BK3087" i="10"/>
  <c r="BK3101" i="10"/>
  <c r="BK3114" i="10"/>
  <c r="BK3127" i="10"/>
  <c r="BK3139" i="10"/>
  <c r="BK3151" i="10"/>
  <c r="BK3163" i="10"/>
  <c r="BK3175" i="10"/>
  <c r="BK3187" i="10"/>
  <c r="BK3199" i="10"/>
  <c r="BK3211" i="10"/>
  <c r="BK3223" i="10"/>
  <c r="BK3235" i="10"/>
  <c r="BK3247" i="10"/>
  <c r="BK3259" i="10"/>
  <c r="BK3271" i="10"/>
  <c r="BK3283" i="10"/>
  <c r="BK3295" i="10"/>
  <c r="BK3307" i="10"/>
  <c r="BK3319" i="10"/>
  <c r="BK3331" i="10"/>
  <c r="BK3343" i="10"/>
  <c r="BK3355" i="10"/>
  <c r="BK3367" i="10"/>
  <c r="BK3379" i="10"/>
  <c r="BK3391" i="10"/>
  <c r="BK3403" i="10"/>
  <c r="BK3415" i="10"/>
  <c r="BK3427" i="10"/>
  <c r="BK3439" i="10"/>
  <c r="BK3451" i="10"/>
  <c r="BK3463" i="10"/>
  <c r="BK3475" i="10"/>
  <c r="BK3487" i="10"/>
  <c r="BK3499" i="10"/>
  <c r="BK3511" i="10"/>
  <c r="BK3523" i="10"/>
  <c r="BK3535" i="10"/>
  <c r="BK3547" i="10"/>
  <c r="BK3559" i="10"/>
  <c r="BK3571" i="10"/>
  <c r="BK3583" i="10"/>
  <c r="BK3595" i="10"/>
  <c r="BK3607" i="10"/>
  <c r="BK3619" i="10"/>
  <c r="BK3631" i="10"/>
  <c r="BK3643" i="10"/>
  <c r="BK3655" i="10"/>
  <c r="BK3667" i="10"/>
  <c r="BK3679" i="10"/>
  <c r="BK3691" i="10"/>
  <c r="BK3703" i="10"/>
  <c r="BK3715" i="10"/>
  <c r="BK3727" i="10"/>
  <c r="BK3739" i="10"/>
  <c r="BK3751" i="10"/>
  <c r="BK3763" i="10"/>
  <c r="BK3775" i="10"/>
  <c r="BK3787" i="10"/>
  <c r="BK3799" i="10"/>
  <c r="BK3811" i="10"/>
  <c r="BK3823" i="10"/>
  <c r="BK3835" i="10"/>
  <c r="BK3847" i="10"/>
  <c r="BK3859" i="10"/>
  <c r="BK3871" i="10"/>
  <c r="BK3883" i="10"/>
  <c r="BK3895" i="10"/>
  <c r="BK3907" i="10"/>
  <c r="BK3919" i="10"/>
  <c r="BK3931" i="10"/>
  <c r="BK3943" i="10"/>
  <c r="BK3955" i="10"/>
  <c r="BK3967" i="10"/>
  <c r="BK3979" i="10"/>
  <c r="BK3991" i="10"/>
  <c r="BK4003" i="10"/>
  <c r="BK4015" i="10"/>
  <c r="BK4027" i="10"/>
  <c r="BK4039" i="10"/>
  <c r="BK4051" i="10"/>
  <c r="BK4063" i="10"/>
  <c r="BK4075" i="10"/>
  <c r="BK4087" i="10"/>
  <c r="BK4099" i="10"/>
  <c r="BK4111" i="10"/>
  <c r="BK4123" i="10"/>
  <c r="BK4135" i="10"/>
  <c r="BK4147" i="10"/>
  <c r="BK4159" i="10"/>
  <c r="BK4171" i="10"/>
  <c r="BK4183" i="10"/>
  <c r="BK4195" i="10"/>
  <c r="BK4207" i="10"/>
  <c r="BK4219" i="10"/>
  <c r="BK4231" i="10"/>
  <c r="BK4243" i="10"/>
  <c r="BK4255" i="10"/>
  <c r="BK4267" i="10"/>
  <c r="BK4279" i="10"/>
  <c r="BK4291" i="10"/>
  <c r="BK4303" i="10"/>
  <c r="BK4315" i="10"/>
  <c r="BK4327" i="10"/>
  <c r="BK4339" i="10"/>
  <c r="BK4351" i="10"/>
  <c r="BK4363" i="10"/>
  <c r="BK4375" i="10"/>
  <c r="BK4387" i="10"/>
  <c r="BK4399" i="10"/>
  <c r="BK4411" i="10"/>
  <c r="BK4423" i="10"/>
  <c r="BK4435" i="10"/>
  <c r="BK4447" i="10"/>
  <c r="BK4459" i="10"/>
  <c r="BK4471" i="10"/>
  <c r="BK4483" i="10"/>
  <c r="BK4495" i="10"/>
  <c r="BK4507" i="10"/>
  <c r="BK4519" i="10"/>
  <c r="BK4531" i="10"/>
  <c r="BK4543" i="10"/>
  <c r="BK4555" i="10"/>
  <c r="BK4567" i="10"/>
  <c r="BK4579" i="10"/>
  <c r="BK4591" i="10"/>
  <c r="BK4603" i="10"/>
  <c r="BK4615" i="10"/>
  <c r="BK4627" i="10"/>
  <c r="BK4639" i="10"/>
  <c r="BK4651" i="10"/>
  <c r="BK4663" i="10"/>
  <c r="BK4675" i="10"/>
  <c r="BK4699" i="10"/>
  <c r="BK4711" i="10"/>
  <c r="BK4723" i="10"/>
  <c r="BK4735" i="10"/>
  <c r="BK4759" i="10"/>
  <c r="BK4783" i="10"/>
  <c r="BK4807" i="10"/>
  <c r="BK4831" i="10"/>
  <c r="BK4855" i="10"/>
  <c r="BK4879" i="10"/>
  <c r="BK4903" i="10"/>
  <c r="BK4927" i="10"/>
  <c r="BK4951" i="10"/>
  <c r="BK4975" i="10"/>
  <c r="BK4999" i="10"/>
  <c r="BK5023" i="10"/>
  <c r="BK5047" i="10"/>
  <c r="BK5083" i="10"/>
  <c r="BK5107" i="10"/>
  <c r="BK5131" i="10"/>
  <c r="BK5155" i="10"/>
  <c r="BK5179" i="10"/>
  <c r="BK5203" i="10"/>
  <c r="BK3874" i="10"/>
  <c r="BK4138" i="10"/>
  <c r="BK4222" i="10"/>
  <c r="BK4294" i="10"/>
  <c r="BK4330" i="10"/>
  <c r="BK4378" i="10"/>
  <c r="BK4414" i="10"/>
  <c r="BK4462" i="10"/>
  <c r="BK4510" i="10"/>
  <c r="BK4534" i="10"/>
  <c r="BK4582" i="10"/>
  <c r="BK4630" i="10"/>
  <c r="BK4678" i="10"/>
  <c r="BK4738" i="10"/>
  <c r="BK4798" i="10"/>
  <c r="BK4858" i="10"/>
  <c r="BK4942" i="10"/>
  <c r="BK5038" i="10"/>
  <c r="BK5146" i="10"/>
  <c r="BK5218" i="10"/>
  <c r="BK5068" i="10"/>
  <c r="BK5176" i="10"/>
  <c r="BK1083" i="10"/>
  <c r="BK1155" i="10"/>
  <c r="BK1227" i="10"/>
  <c r="BK1299" i="10"/>
  <c r="BK1371" i="10"/>
  <c r="BK1443" i="10"/>
  <c r="BK1515" i="10"/>
  <c r="BK1587" i="10"/>
  <c r="BK1659" i="10"/>
  <c r="BK1731" i="10"/>
  <c r="BK1803" i="10"/>
  <c r="BK1875" i="10"/>
  <c r="BK1947" i="10"/>
  <c r="BK2019" i="10"/>
  <c r="BK2091" i="10"/>
  <c r="BK2163" i="10"/>
  <c r="BK2235" i="10"/>
  <c r="BK2307" i="10"/>
  <c r="BK2379" i="10"/>
  <c r="BK2451" i="10"/>
  <c r="BK2523" i="10"/>
  <c r="BK2583" i="10"/>
  <c r="BK2609" i="10"/>
  <c r="BK2626" i="10"/>
  <c r="BK2645" i="10"/>
  <c r="BK2662" i="10"/>
  <c r="BK2681" i="10"/>
  <c r="BK2698" i="10"/>
  <c r="BK2717" i="10"/>
  <c r="BK2734" i="10"/>
  <c r="BK2753" i="10"/>
  <c r="BK2770" i="10"/>
  <c r="BK2789" i="10"/>
  <c r="BK2806" i="10"/>
  <c r="BK2825" i="10"/>
  <c r="BK2842" i="10"/>
  <c r="BK2861" i="10"/>
  <c r="BK2878" i="10"/>
  <c r="BK2897" i="10"/>
  <c r="BK2914" i="10"/>
  <c r="BK2933" i="10"/>
  <c r="BK2950" i="10"/>
  <c r="BK2969" i="10"/>
  <c r="BK2986" i="10"/>
  <c r="BK3005" i="10"/>
  <c r="BK3022" i="10"/>
  <c r="BK3041" i="10"/>
  <c r="BK3057" i="10"/>
  <c r="BK3073" i="10"/>
  <c r="BK3088" i="10"/>
  <c r="BK3102" i="10"/>
  <c r="BK3115" i="10"/>
  <c r="BK3128" i="10"/>
  <c r="BK3140" i="10"/>
  <c r="BK3152" i="10"/>
  <c r="BK3164" i="10"/>
  <c r="BK3176" i="10"/>
  <c r="BK3188" i="10"/>
  <c r="BK3200" i="10"/>
  <c r="BK3212" i="10"/>
  <c r="BK3224" i="10"/>
  <c r="BK3236" i="10"/>
  <c r="BK3248" i="10"/>
  <c r="BK3260" i="10"/>
  <c r="BK3272" i="10"/>
  <c r="BK3284" i="10"/>
  <c r="BK3296" i="10"/>
  <c r="BK3308" i="10"/>
  <c r="BK3320" i="10"/>
  <c r="BK3332" i="10"/>
  <c r="BK3344" i="10"/>
  <c r="BK3356" i="10"/>
  <c r="BK3368" i="10"/>
  <c r="BK3380" i="10"/>
  <c r="BK3392" i="10"/>
  <c r="BK3404" i="10"/>
  <c r="BK3416" i="10"/>
  <c r="BK3428" i="10"/>
  <c r="BK3440" i="10"/>
  <c r="BK3452" i="10"/>
  <c r="BK3464" i="10"/>
  <c r="BK3476" i="10"/>
  <c r="BK3488" i="10"/>
  <c r="BK3500" i="10"/>
  <c r="BK3512" i="10"/>
  <c r="BK3524" i="10"/>
  <c r="BK3536" i="10"/>
  <c r="BK3548" i="10"/>
  <c r="BK3560" i="10"/>
  <c r="BK3572" i="10"/>
  <c r="BK3584" i="10"/>
  <c r="BK3596" i="10"/>
  <c r="BK3608" i="10"/>
  <c r="BK3620" i="10"/>
  <c r="BK3632" i="10"/>
  <c r="BK3644" i="10"/>
  <c r="BK3656" i="10"/>
  <c r="BK3668" i="10"/>
  <c r="BK3680" i="10"/>
  <c r="BK3692" i="10"/>
  <c r="BK3704" i="10"/>
  <c r="BK3716" i="10"/>
  <c r="BK3728" i="10"/>
  <c r="BK3740" i="10"/>
  <c r="BK3752" i="10"/>
  <c r="BK3764" i="10"/>
  <c r="BK3776" i="10"/>
  <c r="BK3788" i="10"/>
  <c r="BK3800" i="10"/>
  <c r="BK3812" i="10"/>
  <c r="BK3824" i="10"/>
  <c r="BK3836" i="10"/>
  <c r="BK3848" i="10"/>
  <c r="BK3860" i="10"/>
  <c r="BK3872" i="10"/>
  <c r="BK3884" i="10"/>
  <c r="BK3896" i="10"/>
  <c r="BK3908" i="10"/>
  <c r="BK3920" i="10"/>
  <c r="BK3932" i="10"/>
  <c r="BK3944" i="10"/>
  <c r="BK3956" i="10"/>
  <c r="BK3968" i="10"/>
  <c r="BK3980" i="10"/>
  <c r="BK3992" i="10"/>
  <c r="BK4004" i="10"/>
  <c r="BK4016" i="10"/>
  <c r="BK4028" i="10"/>
  <c r="BK4040" i="10"/>
  <c r="BK4052" i="10"/>
  <c r="BK4064" i="10"/>
  <c r="BK4076" i="10"/>
  <c r="BK4088" i="10"/>
  <c r="BK4100" i="10"/>
  <c r="BK4112" i="10"/>
  <c r="BK4124" i="10"/>
  <c r="BK4136" i="10"/>
  <c r="BK4148" i="10"/>
  <c r="BK4160" i="10"/>
  <c r="BK4172" i="10"/>
  <c r="BK4184" i="10"/>
  <c r="BK4196" i="10"/>
  <c r="BK4208" i="10"/>
  <c r="BK4220" i="10"/>
  <c r="BK4232" i="10"/>
  <c r="BK4244" i="10"/>
  <c r="BK4256" i="10"/>
  <c r="BK4268" i="10"/>
  <c r="BK4280" i="10"/>
  <c r="BK4292" i="10"/>
  <c r="BK4304" i="10"/>
  <c r="BK4316" i="10"/>
  <c r="BK4328" i="10"/>
  <c r="BK4340" i="10"/>
  <c r="BK4352" i="10"/>
  <c r="BK4364" i="10"/>
  <c r="BK4376" i="10"/>
  <c r="BK4388" i="10"/>
  <c r="BK4400" i="10"/>
  <c r="BK4412" i="10"/>
  <c r="BK4424" i="10"/>
  <c r="BK4436" i="10"/>
  <c r="BK4448" i="10"/>
  <c r="BK4460" i="10"/>
  <c r="BK4472" i="10"/>
  <c r="BK4484" i="10"/>
  <c r="BK4496" i="10"/>
  <c r="BK4508" i="10"/>
  <c r="BK4520" i="10"/>
  <c r="BK4532" i="10"/>
  <c r="BK4544" i="10"/>
  <c r="BK4556" i="10"/>
  <c r="BK4568" i="10"/>
  <c r="BK4580" i="10"/>
  <c r="BK4592" i="10"/>
  <c r="BK4604" i="10"/>
  <c r="BK4616" i="10"/>
  <c r="BK4628" i="10"/>
  <c r="BK4640" i="10"/>
  <c r="BK4652" i="10"/>
  <c r="BK4664" i="10"/>
  <c r="BK4676" i="10"/>
  <c r="BK4688" i="10"/>
  <c r="BK4700" i="10"/>
  <c r="BK4712" i="10"/>
  <c r="BK4724" i="10"/>
  <c r="BK4736" i="10"/>
  <c r="BK4748" i="10"/>
  <c r="BK4760" i="10"/>
  <c r="BK4772" i="10"/>
  <c r="BK4784" i="10"/>
  <c r="BK4796" i="10"/>
  <c r="BK4808" i="10"/>
  <c r="BK4820" i="10"/>
  <c r="BK4832" i="10"/>
  <c r="BK4844" i="10"/>
  <c r="BK4856" i="10"/>
  <c r="BK4868" i="10"/>
  <c r="BK4880" i="10"/>
  <c r="BK4892" i="10"/>
  <c r="BK4904" i="10"/>
  <c r="BK4916" i="10"/>
  <c r="BK4928" i="10"/>
  <c r="BK4940" i="10"/>
  <c r="BK4952" i="10"/>
  <c r="BK4964" i="10"/>
  <c r="BK4976" i="10"/>
  <c r="BK4988" i="10"/>
  <c r="BK5000" i="10"/>
  <c r="BK5012" i="10"/>
  <c r="BK5024" i="10"/>
  <c r="BK5036" i="10"/>
  <c r="BK5048" i="10"/>
  <c r="BK5060" i="10"/>
  <c r="BK5072" i="10"/>
  <c r="BK5084" i="10"/>
  <c r="BK5096" i="10"/>
  <c r="BK5108" i="10"/>
  <c r="BK5120" i="10"/>
  <c r="BK5132" i="10"/>
  <c r="BK5144" i="10"/>
  <c r="BK5156" i="10"/>
  <c r="BK5168" i="10"/>
  <c r="BK5180" i="10"/>
  <c r="BK5192" i="10"/>
  <c r="BK5204" i="10"/>
  <c r="BK5216" i="10"/>
  <c r="BK4917" i="10"/>
  <c r="BK4953" i="10"/>
  <c r="BK4977" i="10"/>
  <c r="BK5001" i="10"/>
  <c r="BK5025" i="10"/>
  <c r="BK5049" i="10"/>
  <c r="BK5073" i="10"/>
  <c r="BK5097" i="10"/>
  <c r="BK5121" i="10"/>
  <c r="BK5145" i="10"/>
  <c r="BK5169" i="10"/>
  <c r="BK5193" i="10"/>
  <c r="BK5217" i="10"/>
  <c r="BK3658" i="10"/>
  <c r="BK3778" i="10"/>
  <c r="BK3802" i="10"/>
  <c r="BK3838" i="10"/>
  <c r="BK3886" i="10"/>
  <c r="BK3910" i="10"/>
  <c r="BK3946" i="10"/>
  <c r="BK3970" i="10"/>
  <c r="BK3994" i="10"/>
  <c r="BK4030" i="10"/>
  <c r="BK4054" i="10"/>
  <c r="BK4090" i="10"/>
  <c r="BK4114" i="10"/>
  <c r="BK4174" i="10"/>
  <c r="BK4210" i="10"/>
  <c r="BK4246" i="10"/>
  <c r="BK4306" i="10"/>
  <c r="BK4366" i="10"/>
  <c r="BK4426" i="10"/>
  <c r="BK4474" i="10"/>
  <c r="BK4546" i="10"/>
  <c r="BK4606" i="10"/>
  <c r="BK4666" i="10"/>
  <c r="BK4702" i="10"/>
  <c r="BK4774" i="10"/>
  <c r="BK4846" i="10"/>
  <c r="BK4906" i="10"/>
  <c r="BK4978" i="10"/>
  <c r="BK5026" i="10"/>
  <c r="BK5074" i="10"/>
  <c r="BK5122" i="10"/>
  <c r="BK5182" i="10"/>
  <c r="BK4960" i="10"/>
  <c r="BK5104" i="10"/>
  <c r="BK1089" i="10"/>
  <c r="BK1161" i="10"/>
  <c r="BK1233" i="10"/>
  <c r="BK1305" i="10"/>
  <c r="BK1377" i="10"/>
  <c r="BK1449" i="10"/>
  <c r="BK1521" i="10"/>
  <c r="BK1593" i="10"/>
  <c r="BK1665" i="10"/>
  <c r="BK1737" i="10"/>
  <c r="BK1809" i="10"/>
  <c r="BK1881" i="10"/>
  <c r="BK1953" i="10"/>
  <c r="BK2025" i="10"/>
  <c r="BK2097" i="10"/>
  <c r="BK2169" i="10"/>
  <c r="BK2241" i="10"/>
  <c r="BK2313" i="10"/>
  <c r="BK2385" i="10"/>
  <c r="BK2457" i="10"/>
  <c r="BK2529" i="10"/>
  <c r="BK2585" i="10"/>
  <c r="BK2610" i="10"/>
  <c r="BK2628" i="10"/>
  <c r="BK2646" i="10"/>
  <c r="BK2664" i="10"/>
  <c r="BK2682" i="10"/>
  <c r="BK2700" i="10"/>
  <c r="BK2718" i="10"/>
  <c r="BK2736" i="10"/>
  <c r="BK2754" i="10"/>
  <c r="BK2772" i="10"/>
  <c r="BK2790" i="10"/>
  <c r="BK2808" i="10"/>
  <c r="BK2826" i="10"/>
  <c r="BK2844" i="10"/>
  <c r="BK2862" i="10"/>
  <c r="BK2880" i="10"/>
  <c r="BK2898" i="10"/>
  <c r="BK2916" i="10"/>
  <c r="BK2934" i="10"/>
  <c r="BK2952" i="10"/>
  <c r="BK2970" i="10"/>
  <c r="BK2988" i="10"/>
  <c r="BK3006" i="10"/>
  <c r="BK3024" i="10"/>
  <c r="BK3042" i="10"/>
  <c r="BK3058" i="10"/>
  <c r="BK3075" i="10"/>
  <c r="BK3089" i="10"/>
  <c r="BK3103" i="10"/>
  <c r="BK3117" i="10"/>
  <c r="BK3129" i="10"/>
  <c r="BK3141" i="10"/>
  <c r="BK3153" i="10"/>
  <c r="BK3165" i="10"/>
  <c r="BK3177" i="10"/>
  <c r="BK3189" i="10"/>
  <c r="BK3201" i="10"/>
  <c r="BK3213" i="10"/>
  <c r="BK3225" i="10"/>
  <c r="BK3237" i="10"/>
  <c r="BK3249" i="10"/>
  <c r="BK3261" i="10"/>
  <c r="BK3273" i="10"/>
  <c r="BK3285" i="10"/>
  <c r="BK3297" i="10"/>
  <c r="BK3309" i="10"/>
  <c r="BK3321" i="10"/>
  <c r="BK3333" i="10"/>
  <c r="BK3345" i="10"/>
  <c r="BK3357" i="10"/>
  <c r="BK3369" i="10"/>
  <c r="BK3381" i="10"/>
  <c r="BK3393" i="10"/>
  <c r="BK3405" i="10"/>
  <c r="BK3417" i="10"/>
  <c r="BK3429" i="10"/>
  <c r="BK3441" i="10"/>
  <c r="BK3453" i="10"/>
  <c r="BK3465" i="10"/>
  <c r="BK3477" i="10"/>
  <c r="BK3489" i="10"/>
  <c r="BK3501" i="10"/>
  <c r="BK3513" i="10"/>
  <c r="BK3525" i="10"/>
  <c r="BK3537" i="10"/>
  <c r="BK3549" i="10"/>
  <c r="BK3561" i="10"/>
  <c r="BK3573" i="10"/>
  <c r="BK3585" i="10"/>
  <c r="BK3597" i="10"/>
  <c r="BK3609" i="10"/>
  <c r="BK3621" i="10"/>
  <c r="BK3633" i="10"/>
  <c r="BK3645" i="10"/>
  <c r="BK3657" i="10"/>
  <c r="BK3669" i="10"/>
  <c r="BK3681" i="10"/>
  <c r="BK3693" i="10"/>
  <c r="BK3705" i="10"/>
  <c r="BK3717" i="10"/>
  <c r="BK3729" i="10"/>
  <c r="BK3741" i="10"/>
  <c r="BK3753" i="10"/>
  <c r="BK3765" i="10"/>
  <c r="BK3777" i="10"/>
  <c r="BK3789" i="10"/>
  <c r="BK3801" i="10"/>
  <c r="BK3813" i="10"/>
  <c r="BK3825" i="10"/>
  <c r="BK3837" i="10"/>
  <c r="BK3849" i="10"/>
  <c r="BK3861" i="10"/>
  <c r="BK3873" i="10"/>
  <c r="BK3885" i="10"/>
  <c r="BK3897" i="10"/>
  <c r="BK3909" i="10"/>
  <c r="BK3921" i="10"/>
  <c r="BK3933" i="10"/>
  <c r="BK3945" i="10"/>
  <c r="BK3957" i="10"/>
  <c r="BK3969" i="10"/>
  <c r="BK3981" i="10"/>
  <c r="BK3993" i="10"/>
  <c r="BK4005" i="10"/>
  <c r="BK4017" i="10"/>
  <c r="BK4029" i="10"/>
  <c r="BK4041" i="10"/>
  <c r="BK4053" i="10"/>
  <c r="BK4065" i="10"/>
  <c r="BK4077" i="10"/>
  <c r="BK4089" i="10"/>
  <c r="BK4101" i="10"/>
  <c r="BK4113" i="10"/>
  <c r="BK4125" i="10"/>
  <c r="BK4137" i="10"/>
  <c r="BK4149" i="10"/>
  <c r="BK4161" i="10"/>
  <c r="BK4173" i="10"/>
  <c r="BK4185" i="10"/>
  <c r="BK4197" i="10"/>
  <c r="BK4209" i="10"/>
  <c r="BK4221" i="10"/>
  <c r="BK4233" i="10"/>
  <c r="BK4245" i="10"/>
  <c r="BK4257" i="10"/>
  <c r="BK4269" i="10"/>
  <c r="BK4281" i="10"/>
  <c r="BK4293" i="10"/>
  <c r="BK4305" i="10"/>
  <c r="BK4317" i="10"/>
  <c r="BK4329" i="10"/>
  <c r="BK4341" i="10"/>
  <c r="BK4353" i="10"/>
  <c r="BK4365" i="10"/>
  <c r="BK4377" i="10"/>
  <c r="BK4389" i="10"/>
  <c r="BK4401" i="10"/>
  <c r="BK4413" i="10"/>
  <c r="BK4425" i="10"/>
  <c r="BK4437" i="10"/>
  <c r="BK4449" i="10"/>
  <c r="BK4461" i="10"/>
  <c r="BK4473" i="10"/>
  <c r="BK4485" i="10"/>
  <c r="BK4497" i="10"/>
  <c r="BK4509" i="10"/>
  <c r="BK4521" i="10"/>
  <c r="BK4533" i="10"/>
  <c r="BK4545" i="10"/>
  <c r="BK4557" i="10"/>
  <c r="BK4569" i="10"/>
  <c r="BK4581" i="10"/>
  <c r="BK4593" i="10"/>
  <c r="BK4605" i="10"/>
  <c r="BK4617" i="10"/>
  <c r="BK4629" i="10"/>
  <c r="BK4641" i="10"/>
  <c r="BK4653" i="10"/>
  <c r="BK4665" i="10"/>
  <c r="BK4677" i="10"/>
  <c r="BK4689" i="10"/>
  <c r="BK4701" i="10"/>
  <c r="BK4713" i="10"/>
  <c r="BK4725" i="10"/>
  <c r="BK4737" i="10"/>
  <c r="BK4749" i="10"/>
  <c r="BK4761" i="10"/>
  <c r="BK4773" i="10"/>
  <c r="BK4785" i="10"/>
  <c r="BK4797" i="10"/>
  <c r="BK4809" i="10"/>
  <c r="BK4821" i="10"/>
  <c r="BK4833" i="10"/>
  <c r="BK4845" i="10"/>
  <c r="BK4857" i="10"/>
  <c r="BK4869" i="10"/>
  <c r="BK4881" i="10"/>
  <c r="BK4893" i="10"/>
  <c r="BK4905" i="10"/>
  <c r="BK4929" i="10"/>
  <c r="BK4941" i="10"/>
  <c r="BK4965" i="10"/>
  <c r="BK4989" i="10"/>
  <c r="BK5013" i="10"/>
  <c r="BK5037" i="10"/>
  <c r="BK5061" i="10"/>
  <c r="BK5085" i="10"/>
  <c r="BK5109" i="10"/>
  <c r="BK5133" i="10"/>
  <c r="BK5157" i="10"/>
  <c r="BK5181" i="10"/>
  <c r="BK5205" i="10"/>
  <c r="BK3670" i="10"/>
  <c r="BK3766" i="10"/>
  <c r="BK3814" i="10"/>
  <c r="BK3850" i="10"/>
  <c r="BK3898" i="10"/>
  <c r="BK3922" i="10"/>
  <c r="BK3958" i="10"/>
  <c r="BK3982" i="10"/>
  <c r="BK4006" i="10"/>
  <c r="BK4042" i="10"/>
  <c r="BK4066" i="10"/>
  <c r="BK4102" i="10"/>
  <c r="BK4126" i="10"/>
  <c r="BK4186" i="10"/>
  <c r="BK4198" i="10"/>
  <c r="BK4234" i="10"/>
  <c r="BK4282" i="10"/>
  <c r="BK4318" i="10"/>
  <c r="BK4342" i="10"/>
  <c r="BK4390" i="10"/>
  <c r="BK4450" i="10"/>
  <c r="BK4486" i="10"/>
  <c r="BK4558" i="10"/>
  <c r="BK4618" i="10"/>
  <c r="BK4642" i="10"/>
  <c r="BK4690" i="10"/>
  <c r="BK4762" i="10"/>
  <c r="BK4810" i="10"/>
  <c r="BK4870" i="10"/>
  <c r="BK4918" i="10"/>
  <c r="BK4990" i="10"/>
  <c r="BK5014" i="10"/>
  <c r="BK5086" i="10"/>
  <c r="BK5134" i="10"/>
  <c r="BK5194" i="10"/>
  <c r="BK4972" i="10"/>
  <c r="BK5080" i="10"/>
  <c r="BK5200" i="10"/>
  <c r="BK1095" i="10"/>
  <c r="BK1167" i="10"/>
  <c r="BK1239" i="10"/>
  <c r="BK1311" i="10"/>
  <c r="BK1383" i="10"/>
  <c r="BK1455" i="10"/>
  <c r="BK1527" i="10"/>
  <c r="BK1599" i="10"/>
  <c r="BK1671" i="10"/>
  <c r="BK1743" i="10"/>
  <c r="BK1815" i="10"/>
  <c r="BK1887" i="10"/>
  <c r="BK1959" i="10"/>
  <c r="BK2031" i="10"/>
  <c r="BK2103" i="10"/>
  <c r="BK2175" i="10"/>
  <c r="BK2247" i="10"/>
  <c r="BK2319" i="10"/>
  <c r="BK2391" i="10"/>
  <c r="BK2463" i="10"/>
  <c r="BK2535" i="10"/>
  <c r="BK2589" i="10"/>
  <c r="BK2611" i="10"/>
  <c r="BK2631" i="10"/>
  <c r="BK2647" i="10"/>
  <c r="BK2667" i="10"/>
  <c r="BK2683" i="10"/>
  <c r="BK2703" i="10"/>
  <c r="BK2719" i="10"/>
  <c r="BK2739" i="10"/>
  <c r="BK2755" i="10"/>
  <c r="BK2775" i="10"/>
  <c r="BK2791" i="10"/>
  <c r="BK2811" i="10"/>
  <c r="BK2827" i="10"/>
  <c r="BK2847" i="10"/>
  <c r="BK2863" i="10"/>
  <c r="BK2883" i="10"/>
  <c r="BK2899" i="10"/>
  <c r="BK2919" i="10"/>
  <c r="BK2935" i="10"/>
  <c r="BK2955" i="10"/>
  <c r="BK2971" i="10"/>
  <c r="BK2991" i="10"/>
  <c r="BK3007" i="10"/>
  <c r="BK3027" i="10"/>
  <c r="BK3043" i="10"/>
  <c r="BK3060" i="10"/>
  <c r="BK3076" i="10"/>
  <c r="BK3090" i="10"/>
  <c r="BK3105" i="10"/>
  <c r="BK3118" i="10"/>
  <c r="BK3130" i="10"/>
  <c r="BK3142" i="10"/>
  <c r="BK3154" i="10"/>
  <c r="BK3166" i="10"/>
  <c r="BK3178" i="10"/>
  <c r="BK3190" i="10"/>
  <c r="BK3202" i="10"/>
  <c r="BK3214" i="10"/>
  <c r="BK3226" i="10"/>
  <c r="BK3238" i="10"/>
  <c r="BK3250" i="10"/>
  <c r="BK3262" i="10"/>
  <c r="BK3274" i="10"/>
  <c r="BK3286" i="10"/>
  <c r="BK3298" i="10"/>
  <c r="BK3310" i="10"/>
  <c r="BK3322" i="10"/>
  <c r="BK3334" i="10"/>
  <c r="BK3346" i="10"/>
  <c r="BK3358" i="10"/>
  <c r="BK3370" i="10"/>
  <c r="BK3382" i="10"/>
  <c r="BK3394" i="10"/>
  <c r="BK3406" i="10"/>
  <c r="BK3418" i="10"/>
  <c r="BK3430" i="10"/>
  <c r="BK3442" i="10"/>
  <c r="BK3454" i="10"/>
  <c r="BK3466" i="10"/>
  <c r="BK3478" i="10"/>
  <c r="BK3490" i="10"/>
  <c r="BK3502" i="10"/>
  <c r="BK3514" i="10"/>
  <c r="BK3526" i="10"/>
  <c r="BK3538" i="10"/>
  <c r="BK3550" i="10"/>
  <c r="BK3562" i="10"/>
  <c r="BK3574" i="10"/>
  <c r="BK3586" i="10"/>
  <c r="BK3598" i="10"/>
  <c r="BK3610" i="10"/>
  <c r="BK3622" i="10"/>
  <c r="BK3634" i="10"/>
  <c r="BK3646" i="10"/>
  <c r="BK3682" i="10"/>
  <c r="BK3694" i="10"/>
  <c r="BK3706" i="10"/>
  <c r="BK3718" i="10"/>
  <c r="BK3730" i="10"/>
  <c r="BK3742" i="10"/>
  <c r="BK3754" i="10"/>
  <c r="BK3790" i="10"/>
  <c r="BK3862" i="10"/>
  <c r="BK3934" i="10"/>
  <c r="BK4018" i="10"/>
  <c r="BK4078" i="10"/>
  <c r="BK4150" i="10"/>
  <c r="BK4258" i="10"/>
  <c r="BK4402" i="10"/>
  <c r="BK4570" i="10"/>
  <c r="BK4750" i="10"/>
  <c r="BK4930" i="10"/>
  <c r="BK5110" i="10"/>
  <c r="BK5188" i="10"/>
  <c r="BK1101" i="10"/>
  <c r="BK1173" i="10"/>
  <c r="BK1245" i="10"/>
  <c r="BK1317" i="10"/>
  <c r="BK1389" i="10"/>
  <c r="BK1461" i="10"/>
  <c r="BK1533" i="10"/>
  <c r="BK1605" i="10"/>
  <c r="BK1677" i="10"/>
  <c r="BK1749" i="10"/>
  <c r="BK1821" i="10"/>
  <c r="BK1893" i="10"/>
  <c r="BK1965" i="10"/>
  <c r="BK2037" i="10"/>
  <c r="BK2109" i="10"/>
  <c r="BK2181" i="10"/>
  <c r="BK2253" i="10"/>
  <c r="BK2325" i="10"/>
  <c r="BK2397" i="10"/>
  <c r="BK2469" i="10"/>
  <c r="BK2541" i="10"/>
  <c r="BK2590" i="10"/>
  <c r="BK2613" i="10"/>
  <c r="BK2632" i="10"/>
  <c r="BK2649" i="10"/>
  <c r="BK2668" i="10"/>
  <c r="BK2685" i="10"/>
  <c r="BK2704" i="10"/>
  <c r="BK2721" i="10"/>
  <c r="BK2740" i="10"/>
  <c r="BK2757" i="10"/>
  <c r="BK2776" i="10"/>
  <c r="BK2793" i="10"/>
  <c r="BK2812" i="10"/>
  <c r="BK2829" i="10"/>
  <c r="BK2848" i="10"/>
  <c r="BK2865" i="10"/>
  <c r="BK2884" i="10"/>
  <c r="BK2901" i="10"/>
  <c r="BK2920" i="10"/>
  <c r="BK2937" i="10"/>
  <c r="BK2956" i="10"/>
  <c r="BK2973" i="10"/>
  <c r="BK2992" i="10"/>
  <c r="BK3009" i="10"/>
  <c r="BK3028" i="10"/>
  <c r="BK3045" i="10"/>
  <c r="BK3061" i="10"/>
  <c r="BK3077" i="10"/>
  <c r="BK3091" i="10"/>
  <c r="BK3106" i="10"/>
  <c r="BK3119" i="10"/>
  <c r="BK3131" i="10"/>
  <c r="BK3143" i="10"/>
  <c r="BK3155" i="10"/>
  <c r="BK3167" i="10"/>
  <c r="BK3179" i="10"/>
  <c r="BK3191" i="10"/>
  <c r="BK3203" i="10"/>
  <c r="BK3215" i="10"/>
  <c r="BK3227" i="10"/>
  <c r="BK3239" i="10"/>
  <c r="BK3251" i="10"/>
  <c r="BK3263" i="10"/>
  <c r="BK3275" i="10"/>
  <c r="BK3287" i="10"/>
  <c r="BK3299" i="10"/>
  <c r="BK3311" i="10"/>
  <c r="BK3323" i="10"/>
  <c r="BK3335" i="10"/>
  <c r="BK3347" i="10"/>
  <c r="BK3359" i="10"/>
  <c r="BK3371" i="10"/>
  <c r="BK3383" i="10"/>
  <c r="BK3395" i="10"/>
  <c r="BK3407" i="10"/>
  <c r="BK3419" i="10"/>
  <c r="BK3431" i="10"/>
  <c r="BK3443" i="10"/>
  <c r="BK3455" i="10"/>
  <c r="BK3467" i="10"/>
  <c r="BK3479" i="10"/>
  <c r="BK3491" i="10"/>
  <c r="BK3503" i="10"/>
  <c r="BK3515" i="10"/>
  <c r="BK3527" i="10"/>
  <c r="BK3539" i="10"/>
  <c r="BK3551" i="10"/>
  <c r="BK3563" i="10"/>
  <c r="BK3575" i="10"/>
  <c r="BK3587" i="10"/>
  <c r="BK3599" i="10"/>
  <c r="BK3611" i="10"/>
  <c r="BK3623" i="10"/>
  <c r="BK3635" i="10"/>
  <c r="BK3647" i="10"/>
  <c r="BK3659" i="10"/>
  <c r="BK3671" i="10"/>
  <c r="BK3683" i="10"/>
  <c r="BK3695" i="10"/>
  <c r="BK3707" i="10"/>
  <c r="BK3719" i="10"/>
  <c r="BK3731" i="10"/>
  <c r="BK3743" i="10"/>
  <c r="BK3755" i="10"/>
  <c r="BK3767" i="10"/>
  <c r="BK3779" i="10"/>
  <c r="BK3791" i="10"/>
  <c r="BK3803" i="10"/>
  <c r="BK3815" i="10"/>
  <c r="BK3827" i="10"/>
  <c r="BK3839" i="10"/>
  <c r="BK3851" i="10"/>
  <c r="BK3863" i="10"/>
  <c r="BK3875" i="10"/>
  <c r="BK3887" i="10"/>
  <c r="BK3899" i="10"/>
  <c r="BK3911" i="10"/>
  <c r="BK3923" i="10"/>
  <c r="BK3935" i="10"/>
  <c r="BK3947" i="10"/>
  <c r="BK3959" i="10"/>
  <c r="BK3971" i="10"/>
  <c r="BK3983" i="10"/>
  <c r="BK3995" i="10"/>
  <c r="BK4007" i="10"/>
  <c r="BK4019" i="10"/>
  <c r="BK4031" i="10"/>
  <c r="BK4043" i="10"/>
  <c r="BK4055" i="10"/>
  <c r="BK4067" i="10"/>
  <c r="BK4079" i="10"/>
  <c r="BK4091" i="10"/>
  <c r="BK4103" i="10"/>
  <c r="BK4115" i="10"/>
  <c r="BK4127" i="10"/>
  <c r="BK4139" i="10"/>
  <c r="BK4151" i="10"/>
  <c r="BK4163" i="10"/>
  <c r="BK4175" i="10"/>
  <c r="BK4187" i="10"/>
  <c r="BK4199" i="10"/>
  <c r="BK4211" i="10"/>
  <c r="BK4223" i="10"/>
  <c r="BK4235" i="10"/>
  <c r="BK4247" i="10"/>
  <c r="BK4259" i="10"/>
  <c r="BK4271" i="10"/>
  <c r="BK4283" i="10"/>
  <c r="BK4295" i="10"/>
  <c r="BK4307" i="10"/>
  <c r="BK4319" i="10"/>
  <c r="BK4331" i="10"/>
  <c r="BK4343" i="10"/>
  <c r="BK4355" i="10"/>
  <c r="BK4367" i="10"/>
  <c r="BK4379" i="10"/>
  <c r="BK4391" i="10"/>
  <c r="BK4403" i="10"/>
  <c r="BK4415" i="10"/>
  <c r="BK4427" i="10"/>
  <c r="BK4439" i="10"/>
  <c r="BK4451" i="10"/>
  <c r="BK4463" i="10"/>
  <c r="BK4475" i="10"/>
  <c r="BK4487" i="10"/>
  <c r="BK4499" i="10"/>
  <c r="BK4511" i="10"/>
  <c r="BK4523" i="10"/>
  <c r="BK4535" i="10"/>
  <c r="BK4547" i="10"/>
  <c r="BK4559" i="10"/>
  <c r="BK4571" i="10"/>
  <c r="BK4583" i="10"/>
  <c r="BK4595" i="10"/>
  <c r="BK4607" i="10"/>
  <c r="BK4619" i="10"/>
  <c r="BK4631" i="10"/>
  <c r="BK4643" i="10"/>
  <c r="BK4655" i="10"/>
  <c r="BK4667" i="10"/>
  <c r="BK4679" i="10"/>
  <c r="BK4691" i="10"/>
  <c r="BK4703" i="10"/>
  <c r="BK4715" i="10"/>
  <c r="BK4727" i="10"/>
  <c r="BK4739" i="10"/>
  <c r="BK4751" i="10"/>
  <c r="BK4763" i="10"/>
  <c r="BK4775" i="10"/>
  <c r="BK4787" i="10"/>
  <c r="BK4799" i="10"/>
  <c r="BK4811" i="10"/>
  <c r="BK4823" i="10"/>
  <c r="BK4835" i="10"/>
  <c r="BK4847" i="10"/>
  <c r="BK4859" i="10"/>
  <c r="BK4871" i="10"/>
  <c r="BK4883" i="10"/>
  <c r="BK4895" i="10"/>
  <c r="BK4907" i="10"/>
  <c r="BK4919" i="10"/>
  <c r="BK4931" i="10"/>
  <c r="BK4943" i="10"/>
  <c r="BK4955" i="10"/>
  <c r="BK4967" i="10"/>
  <c r="BK4979" i="10"/>
  <c r="BK4991" i="10"/>
  <c r="BK5003" i="10"/>
  <c r="BK5015" i="10"/>
  <c r="BK5027" i="10"/>
  <c r="BK5039" i="10"/>
  <c r="BK5051" i="10"/>
  <c r="BK5063" i="10"/>
  <c r="BK5075" i="10"/>
  <c r="BK5087" i="10"/>
  <c r="BK5099" i="10"/>
  <c r="BK5111" i="10"/>
  <c r="BK5123" i="10"/>
  <c r="BK5135" i="10"/>
  <c r="BK5147" i="10"/>
  <c r="BK5159" i="10"/>
  <c r="BK5171" i="10"/>
  <c r="BK5183" i="10"/>
  <c r="BK5195" i="10"/>
  <c r="BK5207" i="10"/>
  <c r="BK5219" i="10"/>
  <c r="BK5208" i="10"/>
  <c r="BK3892" i="10"/>
  <c r="BK4168" i="10"/>
  <c r="BK4276" i="10"/>
  <c r="BK4348" i="10"/>
  <c r="BK4396" i="10"/>
  <c r="BK4444" i="10"/>
  <c r="BK4492" i="10"/>
  <c r="BK4564" i="10"/>
  <c r="BK4624" i="10"/>
  <c r="BK4672" i="10"/>
  <c r="BK4732" i="10"/>
  <c r="BK4768" i="10"/>
  <c r="BK4828" i="10"/>
  <c r="BK4888" i="10"/>
  <c r="BK4948" i="10"/>
  <c r="BK5032" i="10"/>
  <c r="BK5152" i="10"/>
  <c r="BK1107" i="10"/>
  <c r="BK1179" i="10"/>
  <c r="BK1251" i="10"/>
  <c r="BK1323" i="10"/>
  <c r="BK1395" i="10"/>
  <c r="BK1467" i="10"/>
  <c r="BK1539" i="10"/>
  <c r="BK1611" i="10"/>
  <c r="BK1683" i="10"/>
  <c r="BK1755" i="10"/>
  <c r="BK1827" i="10"/>
  <c r="BK1899" i="10"/>
  <c r="BK1971" i="10"/>
  <c r="BK2043" i="10"/>
  <c r="BK2115" i="10"/>
  <c r="BK2187" i="10"/>
  <c r="BK2259" i="10"/>
  <c r="BK2331" i="10"/>
  <c r="BK2403" i="10"/>
  <c r="BK2475" i="10"/>
  <c r="BK2547" i="10"/>
  <c r="BK2592" i="10"/>
  <c r="BK2614" i="10"/>
  <c r="BK2633" i="10"/>
  <c r="BK2650" i="10"/>
  <c r="BK2669" i="10"/>
  <c r="BK2686" i="10"/>
  <c r="BK2705" i="10"/>
  <c r="BK2722" i="10"/>
  <c r="BK2741" i="10"/>
  <c r="BK2758" i="10"/>
  <c r="BK2777" i="10"/>
  <c r="BK2794" i="10"/>
  <c r="BK2813" i="10"/>
  <c r="BK2830" i="10"/>
  <c r="BK2849" i="10"/>
  <c r="BK2866" i="10"/>
  <c r="BK2885" i="10"/>
  <c r="BK2902" i="10"/>
  <c r="BK2921" i="10"/>
  <c r="BK2938" i="10"/>
  <c r="BK2957" i="10"/>
  <c r="BK2974" i="10"/>
  <c r="BK2993" i="10"/>
  <c r="BK3010" i="10"/>
  <c r="BK3029" i="10"/>
  <c r="BK3046" i="10"/>
  <c r="BK3063" i="10"/>
  <c r="BK3078" i="10"/>
  <c r="BK3093" i="10"/>
  <c r="BK3107" i="10"/>
  <c r="BK3120" i="10"/>
  <c r="BK3132" i="10"/>
  <c r="BK3144" i="10"/>
  <c r="BK3156" i="10"/>
  <c r="BK3168" i="10"/>
  <c r="BK3180" i="10"/>
  <c r="BK3192" i="10"/>
  <c r="BK3204" i="10"/>
  <c r="BK3216" i="10"/>
  <c r="BK3228" i="10"/>
  <c r="BK3240" i="10"/>
  <c r="BK3252" i="10"/>
  <c r="BK3264" i="10"/>
  <c r="BK3276" i="10"/>
  <c r="BK3288" i="10"/>
  <c r="BK3300" i="10"/>
  <c r="BK3312" i="10"/>
  <c r="BK3324" i="10"/>
  <c r="BK3336" i="10"/>
  <c r="BK3348" i="10"/>
  <c r="BK3360" i="10"/>
  <c r="BK3372" i="10"/>
  <c r="BK3384" i="10"/>
  <c r="BK3396" i="10"/>
  <c r="BK3408" i="10"/>
  <c r="BK3420" i="10"/>
  <c r="BK3432" i="10"/>
  <c r="BK3444" i="10"/>
  <c r="BK3456" i="10"/>
  <c r="BK3468" i="10"/>
  <c r="BK3480" i="10"/>
  <c r="BK3492" i="10"/>
  <c r="BK3504" i="10"/>
  <c r="BK3516" i="10"/>
  <c r="BK3528" i="10"/>
  <c r="BK3540" i="10"/>
  <c r="BK3552" i="10"/>
  <c r="BK3564" i="10"/>
  <c r="BK3576" i="10"/>
  <c r="BK3588" i="10"/>
  <c r="BK3600" i="10"/>
  <c r="BK3612" i="10"/>
  <c r="BK3624" i="10"/>
  <c r="BK3636" i="10"/>
  <c r="BK3648" i="10"/>
  <c r="BK3660" i="10"/>
  <c r="BK3672" i="10"/>
  <c r="BK3684" i="10"/>
  <c r="BK3696" i="10"/>
  <c r="BK3708" i="10"/>
  <c r="BK3720" i="10"/>
  <c r="BK3732" i="10"/>
  <c r="BK3744" i="10"/>
  <c r="BK3756" i="10"/>
  <c r="BK3768" i="10"/>
  <c r="BK3780" i="10"/>
  <c r="BK3792" i="10"/>
  <c r="BK3804" i="10"/>
  <c r="BK3816" i="10"/>
  <c r="BK3828" i="10"/>
  <c r="BK3840" i="10"/>
  <c r="BK3852" i="10"/>
  <c r="BK3864" i="10"/>
  <c r="BK3876" i="10"/>
  <c r="BK3888" i="10"/>
  <c r="BK3900" i="10"/>
  <c r="BK3912" i="10"/>
  <c r="BK3924" i="10"/>
  <c r="BK3936" i="10"/>
  <c r="BK3948" i="10"/>
  <c r="BK3960" i="10"/>
  <c r="BK3972" i="10"/>
  <c r="BK3984" i="10"/>
  <c r="BK3996" i="10"/>
  <c r="BK4008" i="10"/>
  <c r="BK4020" i="10"/>
  <c r="BK4032" i="10"/>
  <c r="BK4044" i="10"/>
  <c r="BK4056" i="10"/>
  <c r="BK4068" i="10"/>
  <c r="BK4080" i="10"/>
  <c r="BK4092" i="10"/>
  <c r="BK4104" i="10"/>
  <c r="BK4116" i="10"/>
  <c r="BK4128" i="10"/>
  <c r="BK4140" i="10"/>
  <c r="BK4152" i="10"/>
  <c r="BK4164" i="10"/>
  <c r="BK4176" i="10"/>
  <c r="BK4188" i="10"/>
  <c r="BK4200" i="10"/>
  <c r="BK4212" i="10"/>
  <c r="BK4224" i="10"/>
  <c r="BK4236" i="10"/>
  <c r="BK4248" i="10"/>
  <c r="BK4260" i="10"/>
  <c r="BK4272" i="10"/>
  <c r="BK4284" i="10"/>
  <c r="BK4296" i="10"/>
  <c r="BK4308" i="10"/>
  <c r="BK4320" i="10"/>
  <c r="BK4332" i="10"/>
  <c r="BK4344" i="10"/>
  <c r="BK4356" i="10"/>
  <c r="BK4368" i="10"/>
  <c r="BK4380" i="10"/>
  <c r="BK4392" i="10"/>
  <c r="BK4404" i="10"/>
  <c r="BK4416" i="10"/>
  <c r="BK4428" i="10"/>
  <c r="BK4440" i="10"/>
  <c r="BK4452" i="10"/>
  <c r="BK4464" i="10"/>
  <c r="BK4476" i="10"/>
  <c r="BK4488" i="10"/>
  <c r="BK4500" i="10"/>
  <c r="BK4512" i="10"/>
  <c r="BK4524" i="10"/>
  <c r="BK4536" i="10"/>
  <c r="BK4548" i="10"/>
  <c r="BK4560" i="10"/>
  <c r="BK4572" i="10"/>
  <c r="BK4584" i="10"/>
  <c r="BK4596" i="10"/>
  <c r="BK4608" i="10"/>
  <c r="BK4620" i="10"/>
  <c r="BK4632" i="10"/>
  <c r="BK4644" i="10"/>
  <c r="BK4656" i="10"/>
  <c r="BK4668" i="10"/>
  <c r="BK4680" i="10"/>
  <c r="BK4692" i="10"/>
  <c r="BK4704" i="10"/>
  <c r="BK4716" i="10"/>
  <c r="BK4728" i="10"/>
  <c r="BK4740" i="10"/>
  <c r="BK4752" i="10"/>
  <c r="BK4764" i="10"/>
  <c r="BK4776" i="10"/>
  <c r="BK4788" i="10"/>
  <c r="BK4800" i="10"/>
  <c r="BK4812" i="10"/>
  <c r="BK4824" i="10"/>
  <c r="BK4836" i="10"/>
  <c r="BK4848" i="10"/>
  <c r="BK4860" i="10"/>
  <c r="BK4872" i="10"/>
  <c r="BK4884" i="10"/>
  <c r="BK4896" i="10"/>
  <c r="BK4908" i="10"/>
  <c r="BK4920" i="10"/>
  <c r="BK4932" i="10"/>
  <c r="BK4944" i="10"/>
  <c r="BK4956" i="10"/>
  <c r="BK4968" i="10"/>
  <c r="BK4980" i="10"/>
  <c r="BK4992" i="10"/>
  <c r="BK5004" i="10"/>
  <c r="BK5016" i="10"/>
  <c r="BK5028" i="10"/>
  <c r="BK5040" i="10"/>
  <c r="BK5052" i="10"/>
  <c r="BK5064" i="10"/>
  <c r="BK5076" i="10"/>
  <c r="BK5088" i="10"/>
  <c r="BK5100" i="10"/>
  <c r="BK5112" i="10"/>
  <c r="BK5124" i="10"/>
  <c r="BK5136" i="10"/>
  <c r="BK5148" i="10"/>
  <c r="BK5160" i="10"/>
  <c r="BK5172" i="10"/>
  <c r="BK5184" i="10"/>
  <c r="BK5196" i="10"/>
  <c r="BK3880" i="10"/>
  <c r="BK4108" i="10"/>
  <c r="BK4192" i="10"/>
  <c r="BK4252" i="10"/>
  <c r="BK4312" i="10"/>
  <c r="BK4420" i="10"/>
  <c r="BK4504" i="10"/>
  <c r="BK4600" i="10"/>
  <c r="BK4708" i="10"/>
  <c r="BK4804" i="10"/>
  <c r="BK4924" i="10"/>
  <c r="BK5116" i="10"/>
  <c r="BK1113" i="10"/>
  <c r="BK1185" i="10"/>
  <c r="BK1257" i="10"/>
  <c r="BK1329" i="10"/>
  <c r="BK1401" i="10"/>
  <c r="BK1473" i="10"/>
  <c r="BK1545" i="10"/>
  <c r="BK1617" i="10"/>
  <c r="BK1689" i="10"/>
  <c r="BK1761" i="10"/>
  <c r="BK1833" i="10"/>
  <c r="BK1905" i="10"/>
  <c r="BK1977" i="10"/>
  <c r="BK2049" i="10"/>
  <c r="BK2121" i="10"/>
  <c r="BK2193" i="10"/>
  <c r="BK2265" i="10"/>
  <c r="BK2337" i="10"/>
  <c r="BK2409" i="10"/>
  <c r="BK2481" i="10"/>
  <c r="BK2553" i="10"/>
  <c r="BK2595" i="10"/>
  <c r="BK2616" i="10"/>
  <c r="BK2634" i="10"/>
  <c r="BK2652" i="10"/>
  <c r="BK2670" i="10"/>
  <c r="BK2688" i="10"/>
  <c r="BK2706" i="10"/>
  <c r="BK2724" i="10"/>
  <c r="BK2742" i="10"/>
  <c r="BK2760" i="10"/>
  <c r="BK2778" i="10"/>
  <c r="BK2796" i="10"/>
  <c r="BK2814" i="10"/>
  <c r="BK2832" i="10"/>
  <c r="BK2850" i="10"/>
  <c r="BK2868" i="10"/>
  <c r="BK2886" i="10"/>
  <c r="BK2904" i="10"/>
  <c r="BK2922" i="10"/>
  <c r="BK2940" i="10"/>
  <c r="BK2958" i="10"/>
  <c r="BK2976" i="10"/>
  <c r="BK2994" i="10"/>
  <c r="BK3012" i="10"/>
  <c r="BK3030" i="10"/>
  <c r="BK3048" i="10"/>
  <c r="BK3064" i="10"/>
  <c r="BK3079" i="10"/>
  <c r="BK3094" i="10"/>
  <c r="BK3108" i="10"/>
  <c r="BK3121" i="10"/>
  <c r="BK3133" i="10"/>
  <c r="BK3145" i="10"/>
  <c r="BK3157" i="10"/>
  <c r="BK3169" i="10"/>
  <c r="BK3181" i="10"/>
  <c r="BK3193" i="10"/>
  <c r="BK3205" i="10"/>
  <c r="BK3217" i="10"/>
  <c r="BK3229" i="10"/>
  <c r="BK3241" i="10"/>
  <c r="BK3253" i="10"/>
  <c r="BK3265" i="10"/>
  <c r="BK3277" i="10"/>
  <c r="BK3289" i="10"/>
  <c r="BK3301" i="10"/>
  <c r="BK3313" i="10"/>
  <c r="BK3325" i="10"/>
  <c r="BK3337" i="10"/>
  <c r="BK3349" i="10"/>
  <c r="BK3361" i="10"/>
  <c r="BK3373" i="10"/>
  <c r="BK3385" i="10"/>
  <c r="BK3397" i="10"/>
  <c r="BK3409" i="10"/>
  <c r="BK3421" i="10"/>
  <c r="BK3433" i="10"/>
  <c r="BK3445" i="10"/>
  <c r="BK3457" i="10"/>
  <c r="BK3469" i="10"/>
  <c r="BK3481" i="10"/>
  <c r="BK3493" i="10"/>
  <c r="BK3505" i="10"/>
  <c r="BK3517" i="10"/>
  <c r="BK3529" i="10"/>
  <c r="BK3541" i="10"/>
  <c r="BK3553" i="10"/>
  <c r="BK3565" i="10"/>
  <c r="BK3577" i="10"/>
  <c r="BK3589" i="10"/>
  <c r="BK3601" i="10"/>
  <c r="BK3613" i="10"/>
  <c r="BK3625" i="10"/>
  <c r="BK3637" i="10"/>
  <c r="BK3649" i="10"/>
  <c r="BK3661" i="10"/>
  <c r="BK3673" i="10"/>
  <c r="BK3685" i="10"/>
  <c r="BK3697" i="10"/>
  <c r="BK3709" i="10"/>
  <c r="BK3721" i="10"/>
  <c r="BK3733" i="10"/>
  <c r="BK3745" i="10"/>
  <c r="BK3757" i="10"/>
  <c r="BK3769" i="10"/>
  <c r="BK3781" i="10"/>
  <c r="BK3793" i="10"/>
  <c r="BK3805" i="10"/>
  <c r="BK3817" i="10"/>
  <c r="BK3829" i="10"/>
  <c r="BK3841" i="10"/>
  <c r="BK3853" i="10"/>
  <c r="BK3865" i="10"/>
  <c r="BK3877" i="10"/>
  <c r="BK3889" i="10"/>
  <c r="BK3901" i="10"/>
  <c r="BK3913" i="10"/>
  <c r="BK3925" i="10"/>
  <c r="BK3937" i="10"/>
  <c r="BK3949" i="10"/>
  <c r="BK3961" i="10"/>
  <c r="BK3973" i="10"/>
  <c r="BK3985" i="10"/>
  <c r="BK3997" i="10"/>
  <c r="BK4009" i="10"/>
  <c r="BK4021" i="10"/>
  <c r="BK4033" i="10"/>
  <c r="BK4045" i="10"/>
  <c r="BK4057" i="10"/>
  <c r="BK4069" i="10"/>
  <c r="BK4081" i="10"/>
  <c r="BK4093" i="10"/>
  <c r="BK4105" i="10"/>
  <c r="BK4117" i="10"/>
  <c r="BK4129" i="10"/>
  <c r="BK4141" i="10"/>
  <c r="BK4153" i="10"/>
  <c r="BK4165" i="10"/>
  <c r="BK4177" i="10"/>
  <c r="BK4189" i="10"/>
  <c r="BK4201" i="10"/>
  <c r="BK4213" i="10"/>
  <c r="BK4225" i="10"/>
  <c r="BK4237" i="10"/>
  <c r="BK4249" i="10"/>
  <c r="BK4261" i="10"/>
  <c r="BK4273" i="10"/>
  <c r="BK4285" i="10"/>
  <c r="BK4297" i="10"/>
  <c r="BK4309" i="10"/>
  <c r="BK4321" i="10"/>
  <c r="BK4333" i="10"/>
  <c r="BK4345" i="10"/>
  <c r="BK4357" i="10"/>
  <c r="BK4369" i="10"/>
  <c r="BK4381" i="10"/>
  <c r="BK4393" i="10"/>
  <c r="BK4405" i="10"/>
  <c r="BK4417" i="10"/>
  <c r="BK4429" i="10"/>
  <c r="BK4441" i="10"/>
  <c r="BK4453" i="10"/>
  <c r="BK4465" i="10"/>
  <c r="BK4477" i="10"/>
  <c r="BK4489" i="10"/>
  <c r="BK4501" i="10"/>
  <c r="BK4513" i="10"/>
  <c r="BK4525" i="10"/>
  <c r="BK4537" i="10"/>
  <c r="BK4549" i="10"/>
  <c r="BK4561" i="10"/>
  <c r="BK4573" i="10"/>
  <c r="BK4585" i="10"/>
  <c r="BK4597" i="10"/>
  <c r="BK4609" i="10"/>
  <c r="BK4621" i="10"/>
  <c r="BK4633" i="10"/>
  <c r="BK4645" i="10"/>
  <c r="BK4657" i="10"/>
  <c r="BK4669" i="10"/>
  <c r="BK4681" i="10"/>
  <c r="BK4693" i="10"/>
  <c r="BK4705" i="10"/>
  <c r="BK4717" i="10"/>
  <c r="BK4729" i="10"/>
  <c r="BK4741" i="10"/>
  <c r="BK4753" i="10"/>
  <c r="BK4765" i="10"/>
  <c r="BK4777" i="10"/>
  <c r="BK4789" i="10"/>
  <c r="BK4801" i="10"/>
  <c r="BK4813" i="10"/>
  <c r="BK4825" i="10"/>
  <c r="BK4837" i="10"/>
  <c r="BK4849" i="10"/>
  <c r="BK4861" i="10"/>
  <c r="BK4873" i="10"/>
  <c r="BK4885" i="10"/>
  <c r="BK4897" i="10"/>
  <c r="BK4909" i="10"/>
  <c r="BK4921" i="10"/>
  <c r="BK4933" i="10"/>
  <c r="BK4945" i="10"/>
  <c r="BK4957" i="10"/>
  <c r="BK4969" i="10"/>
  <c r="BK4981" i="10"/>
  <c r="BK4993" i="10"/>
  <c r="BK5005" i="10"/>
  <c r="BK5017" i="10"/>
  <c r="BK5029" i="10"/>
  <c r="BK5041" i="10"/>
  <c r="BK5053" i="10"/>
  <c r="BK5065" i="10"/>
  <c r="BK5077" i="10"/>
  <c r="BK5089" i="10"/>
  <c r="BK5101" i="10"/>
  <c r="BK5113" i="10"/>
  <c r="BK5125" i="10"/>
  <c r="BK5137" i="10"/>
  <c r="BK5149" i="10"/>
  <c r="BK5161" i="10"/>
  <c r="BK5173" i="10"/>
  <c r="BK5185" i="10"/>
  <c r="BK5197" i="10"/>
  <c r="BK5209" i="10"/>
  <c r="BK3832" i="10"/>
  <c r="BK4048" i="10"/>
  <c r="BK4132" i="10"/>
  <c r="BK4204" i="10"/>
  <c r="BK4264" i="10"/>
  <c r="BK4324" i="10"/>
  <c r="BK4408" i="10"/>
  <c r="BK4468" i="10"/>
  <c r="BK4516" i="10"/>
  <c r="BK4576" i="10"/>
  <c r="BK4612" i="10"/>
  <c r="BK4648" i="10"/>
  <c r="BK4720" i="10"/>
  <c r="BK4780" i="10"/>
  <c r="BK4816" i="10"/>
  <c r="BK4876" i="10"/>
  <c r="BK4912" i="10"/>
  <c r="BK5020" i="10"/>
  <c r="BK5128" i="10"/>
  <c r="BJ8" i="10"/>
  <c r="BJ20" i="10"/>
  <c r="BJ32" i="10"/>
  <c r="BJ44" i="10"/>
  <c r="BJ56" i="10"/>
  <c r="BJ68" i="10"/>
  <c r="BJ80" i="10"/>
  <c r="BJ92" i="10"/>
  <c r="BJ104" i="10"/>
  <c r="BJ116" i="10"/>
  <c r="BJ2" i="10"/>
  <c r="BJ14" i="10"/>
  <c r="BJ26" i="10"/>
  <c r="BJ38" i="10"/>
  <c r="BJ50" i="10"/>
  <c r="BJ62" i="10"/>
  <c r="BJ74" i="10"/>
  <c r="BJ86" i="10"/>
  <c r="BJ98" i="10"/>
  <c r="BJ110" i="10"/>
  <c r="BJ122" i="10"/>
  <c r="BJ3" i="10"/>
  <c r="BJ17" i="10"/>
  <c r="BJ31" i="10"/>
  <c r="BJ46" i="10"/>
  <c r="BJ60" i="10"/>
  <c r="BJ75" i="10"/>
  <c r="BJ89" i="10"/>
  <c r="BJ103" i="10"/>
  <c r="BJ118" i="10"/>
  <c r="BJ4" i="10"/>
  <c r="BJ18" i="10"/>
  <c r="BJ33" i="10"/>
  <c r="BJ47" i="10"/>
  <c r="BJ61" i="10"/>
  <c r="BJ76" i="10"/>
  <c r="BJ90" i="10"/>
  <c r="BJ105" i="10"/>
  <c r="BJ119" i="10"/>
  <c r="BJ132" i="10"/>
  <c r="BJ144" i="10"/>
  <c r="BJ156" i="10"/>
  <c r="BJ168" i="10"/>
  <c r="BJ180" i="10"/>
  <c r="BJ192" i="10"/>
  <c r="BJ204" i="10"/>
  <c r="BJ216" i="10"/>
  <c r="BJ228" i="10"/>
  <c r="BJ240" i="10"/>
  <c r="BJ252" i="10"/>
  <c r="BJ264" i="10"/>
  <c r="BJ276" i="10"/>
  <c r="BJ288" i="10"/>
  <c r="BJ300" i="10"/>
  <c r="BJ312" i="10"/>
  <c r="BJ324" i="10"/>
  <c r="BJ336" i="10"/>
  <c r="BJ348" i="10"/>
  <c r="BJ360" i="10"/>
  <c r="BJ372" i="10"/>
  <c r="BJ384" i="10"/>
  <c r="BJ396" i="10"/>
  <c r="BJ408" i="10"/>
  <c r="BJ5" i="10"/>
  <c r="BJ19" i="10"/>
  <c r="BJ34" i="10"/>
  <c r="BJ48" i="10"/>
  <c r="BJ63" i="10"/>
  <c r="BJ77" i="10"/>
  <c r="BJ91" i="10"/>
  <c r="BJ106" i="10"/>
  <c r="BJ120" i="10"/>
  <c r="BJ133" i="10"/>
  <c r="BJ145" i="10"/>
  <c r="BJ157" i="10"/>
  <c r="BJ169" i="10"/>
  <c r="BJ181" i="10"/>
  <c r="BJ193" i="10"/>
  <c r="BJ205" i="10"/>
  <c r="BJ217" i="10"/>
  <c r="BJ229" i="10"/>
  <c r="BJ241" i="10"/>
  <c r="BJ253" i="10"/>
  <c r="BJ265" i="10"/>
  <c r="BJ277" i="10"/>
  <c r="BJ289" i="10"/>
  <c r="BJ301" i="10"/>
  <c r="BJ313" i="10"/>
  <c r="BJ325" i="10"/>
  <c r="BJ337" i="10"/>
  <c r="BJ349" i="10"/>
  <c r="BJ361" i="10"/>
  <c r="BJ373" i="10"/>
  <c r="BJ385" i="10"/>
  <c r="BJ397" i="10"/>
  <c r="BJ409" i="10"/>
  <c r="BJ421" i="10"/>
  <c r="BJ433" i="10"/>
  <c r="BJ445" i="10"/>
  <c r="BJ457" i="10"/>
  <c r="BJ469" i="10"/>
  <c r="BJ481" i="10"/>
  <c r="BJ493" i="10"/>
  <c r="BJ505" i="10"/>
  <c r="BJ517" i="10"/>
  <c r="BJ529" i="10"/>
  <c r="BJ541" i="10"/>
  <c r="BJ553" i="10"/>
  <c r="BJ565" i="10"/>
  <c r="BJ577" i="10"/>
  <c r="BJ589" i="10"/>
  <c r="BJ601" i="10"/>
  <c r="BJ613" i="10"/>
  <c r="BJ625" i="10"/>
  <c r="BJ637" i="10"/>
  <c r="BJ649" i="10"/>
  <c r="BJ661" i="10"/>
  <c r="BJ673" i="10"/>
  <c r="BJ685" i="10"/>
  <c r="BJ697" i="10"/>
  <c r="BJ709" i="10"/>
  <c r="BJ721" i="10"/>
  <c r="BJ733" i="10"/>
  <c r="BJ745" i="10"/>
  <c r="BJ757" i="10"/>
  <c r="BJ769" i="10"/>
  <c r="BJ781" i="10"/>
  <c r="BJ793" i="10"/>
  <c r="BJ805" i="10"/>
  <c r="BJ817" i="10"/>
  <c r="BJ829" i="10"/>
  <c r="BJ6" i="10"/>
  <c r="BJ21" i="10"/>
  <c r="BJ35" i="10"/>
  <c r="BJ49" i="10"/>
  <c r="BJ64" i="10"/>
  <c r="BJ78" i="10"/>
  <c r="BJ93" i="10"/>
  <c r="BJ107" i="10"/>
  <c r="BJ121" i="10"/>
  <c r="BJ134" i="10"/>
  <c r="BJ146" i="10"/>
  <c r="BJ158" i="10"/>
  <c r="BJ170" i="10"/>
  <c r="BJ182" i="10"/>
  <c r="BJ194" i="10"/>
  <c r="BJ206" i="10"/>
  <c r="BJ218" i="10"/>
  <c r="BJ230" i="10"/>
  <c r="BJ242" i="10"/>
  <c r="BJ254" i="10"/>
  <c r="BJ266" i="10"/>
  <c r="BJ278" i="10"/>
  <c r="BJ290" i="10"/>
  <c r="BJ302" i="10"/>
  <c r="BJ314" i="10"/>
  <c r="BJ326" i="10"/>
  <c r="BJ338" i="10"/>
  <c r="BJ350" i="10"/>
  <c r="BJ362" i="10"/>
  <c r="BJ374" i="10"/>
  <c r="BJ386" i="10"/>
  <c r="BJ398" i="10"/>
  <c r="BJ410" i="10"/>
  <c r="BJ422" i="10"/>
  <c r="BJ434" i="10"/>
  <c r="BJ446" i="10"/>
  <c r="BJ458" i="10"/>
  <c r="BJ470" i="10"/>
  <c r="BJ482" i="10"/>
  <c r="BJ494" i="10"/>
  <c r="BJ506" i="10"/>
  <c r="BJ518" i="10"/>
  <c r="BJ530" i="10"/>
  <c r="BJ542" i="10"/>
  <c r="BJ554" i="10"/>
  <c r="BJ566" i="10"/>
  <c r="BJ578" i="10"/>
  <c r="BJ590" i="10"/>
  <c r="BJ602" i="10"/>
  <c r="BJ614" i="10"/>
  <c r="BJ626" i="10"/>
  <c r="BJ638" i="10"/>
  <c r="BJ650" i="10"/>
  <c r="BJ662" i="10"/>
  <c r="BJ674" i="10"/>
  <c r="BJ686" i="10"/>
  <c r="BJ698" i="10"/>
  <c r="BJ710" i="10"/>
  <c r="BJ722" i="10"/>
  <c r="BJ734" i="10"/>
  <c r="BJ746" i="10"/>
  <c r="BJ758" i="10"/>
  <c r="BJ770" i="10"/>
  <c r="BJ782" i="10"/>
  <c r="BJ794" i="10"/>
  <c r="BJ806" i="10"/>
  <c r="BJ818" i="10"/>
  <c r="BJ830" i="10"/>
  <c r="BJ842" i="10"/>
  <c r="BJ854" i="10"/>
  <c r="BJ866" i="10"/>
  <c r="BJ878" i="10"/>
  <c r="BJ890" i="10"/>
  <c r="BJ902" i="10"/>
  <c r="BJ914" i="10"/>
  <c r="BJ926" i="10"/>
  <c r="BJ938" i="10"/>
  <c r="BJ950" i="10"/>
  <c r="BJ7" i="10"/>
  <c r="BJ22" i="10"/>
  <c r="BJ36" i="10"/>
  <c r="BJ51" i="10"/>
  <c r="BJ65" i="10"/>
  <c r="BJ79" i="10"/>
  <c r="BJ94" i="10"/>
  <c r="BJ108" i="10"/>
  <c r="BJ123" i="10"/>
  <c r="BJ135" i="10"/>
  <c r="BJ147" i="10"/>
  <c r="BJ159" i="10"/>
  <c r="BJ171" i="10"/>
  <c r="BJ183" i="10"/>
  <c r="BJ195" i="10"/>
  <c r="BJ207" i="10"/>
  <c r="BJ219" i="10"/>
  <c r="BJ231" i="10"/>
  <c r="BJ243" i="10"/>
  <c r="BJ255" i="10"/>
  <c r="BJ267" i="10"/>
  <c r="BJ279" i="10"/>
  <c r="BJ291" i="10"/>
  <c r="BJ303" i="10"/>
  <c r="BJ315" i="10"/>
  <c r="BJ327" i="10"/>
  <c r="BJ339" i="10"/>
  <c r="BJ351" i="10"/>
  <c r="BJ363" i="10"/>
  <c r="BJ375" i="10"/>
  <c r="BJ387" i="10"/>
  <c r="BJ399" i="10"/>
  <c r="BJ411" i="10"/>
  <c r="BJ423" i="10"/>
  <c r="BJ435" i="10"/>
  <c r="BJ447" i="10"/>
  <c r="BJ459" i="10"/>
  <c r="BJ471" i="10"/>
  <c r="BJ483" i="10"/>
  <c r="BJ495" i="10"/>
  <c r="BJ507" i="10"/>
  <c r="BJ519" i="10"/>
  <c r="BJ531" i="10"/>
  <c r="BJ543" i="10"/>
  <c r="BJ555" i="10"/>
  <c r="BJ567" i="10"/>
  <c r="BJ579" i="10"/>
  <c r="BJ591" i="10"/>
  <c r="BJ603" i="10"/>
  <c r="BJ615" i="10"/>
  <c r="BJ627" i="10"/>
  <c r="BJ639" i="10"/>
  <c r="BJ651" i="10"/>
  <c r="BJ663" i="10"/>
  <c r="BJ675" i="10"/>
  <c r="BJ687" i="10"/>
  <c r="BJ699" i="10"/>
  <c r="BJ711" i="10"/>
  <c r="BJ723" i="10"/>
  <c r="BJ735" i="10"/>
  <c r="BJ747" i="10"/>
  <c r="BJ759" i="10"/>
  <c r="BJ771" i="10"/>
  <c r="BJ783" i="10"/>
  <c r="BJ795" i="10"/>
  <c r="BJ807" i="10"/>
  <c r="BJ819" i="10"/>
  <c r="BJ831" i="10"/>
  <c r="BJ843" i="10"/>
  <c r="BJ855" i="10"/>
  <c r="BJ867" i="10"/>
  <c r="BJ879" i="10"/>
  <c r="BJ891" i="10"/>
  <c r="BJ903" i="10"/>
  <c r="BJ915" i="10"/>
  <c r="BJ927" i="10"/>
  <c r="BJ939" i="10"/>
  <c r="BJ951" i="10"/>
  <c r="BJ963" i="10"/>
  <c r="BJ975" i="10"/>
  <c r="BJ987" i="10"/>
  <c r="BJ999" i="10"/>
  <c r="BJ1011" i="10"/>
  <c r="BJ1023" i="10"/>
  <c r="BJ1035" i="10"/>
  <c r="BJ1047" i="10"/>
  <c r="BJ1059" i="10"/>
  <c r="BJ1071" i="10"/>
  <c r="BJ1083" i="10"/>
  <c r="BJ1095" i="10"/>
  <c r="BJ1107" i="10"/>
  <c r="BJ1119" i="10"/>
  <c r="BJ1131" i="10"/>
  <c r="BJ1143" i="10"/>
  <c r="BJ1155" i="10"/>
  <c r="BJ1167" i="10"/>
  <c r="BJ1179" i="10"/>
  <c r="BJ1191" i="10"/>
  <c r="BJ1203" i="10"/>
  <c r="BJ1215" i="10"/>
  <c r="BJ1227" i="10"/>
  <c r="BJ1239" i="10"/>
  <c r="BJ1251" i="10"/>
  <c r="BJ1263" i="10"/>
  <c r="BJ1275" i="10"/>
  <c r="BJ1287" i="10"/>
  <c r="BJ1299" i="10"/>
  <c r="BJ1311" i="10"/>
  <c r="BJ1323" i="10"/>
  <c r="BJ1335" i="10"/>
  <c r="BJ1347" i="10"/>
  <c r="BJ1359" i="10"/>
  <c r="BJ1371" i="10"/>
  <c r="BJ1383" i="10"/>
  <c r="BJ1395" i="10"/>
  <c r="BJ1407" i="10"/>
  <c r="BJ1419" i="10"/>
  <c r="BJ1431" i="10"/>
  <c r="BJ1443" i="10"/>
  <c r="BJ1455" i="10"/>
  <c r="BJ1467" i="10"/>
  <c r="BJ1479" i="10"/>
  <c r="BJ1491" i="10"/>
  <c r="BJ1503" i="10"/>
  <c r="BJ1515" i="10"/>
  <c r="BJ1527" i="10"/>
  <c r="BJ1539" i="10"/>
  <c r="BJ1551" i="10"/>
  <c r="BJ1563" i="10"/>
  <c r="BJ1575" i="10"/>
  <c r="BJ1587" i="10"/>
  <c r="BJ1599" i="10"/>
  <c r="BJ1611" i="10"/>
  <c r="BJ1623" i="10"/>
  <c r="BJ1635" i="10"/>
  <c r="BJ1647" i="10"/>
  <c r="BJ1659" i="10"/>
  <c r="BJ1671" i="10"/>
  <c r="BJ1683" i="10"/>
  <c r="BJ1695" i="10"/>
  <c r="BJ1707" i="10"/>
  <c r="BJ1719" i="10"/>
  <c r="BJ1731" i="10"/>
  <c r="BJ1743" i="10"/>
  <c r="BJ9" i="10"/>
  <c r="BJ23" i="10"/>
  <c r="BJ37" i="10"/>
  <c r="BJ52" i="10"/>
  <c r="BJ66" i="10"/>
  <c r="BJ81" i="10"/>
  <c r="BJ95" i="10"/>
  <c r="BJ109" i="10"/>
  <c r="BJ124" i="10"/>
  <c r="BJ136" i="10"/>
  <c r="BJ148" i="10"/>
  <c r="BJ160" i="10"/>
  <c r="BJ172" i="10"/>
  <c r="BJ184" i="10"/>
  <c r="BJ196" i="10"/>
  <c r="BJ208" i="10"/>
  <c r="BJ220" i="10"/>
  <c r="BJ232" i="10"/>
  <c r="BJ244" i="10"/>
  <c r="BJ256" i="10"/>
  <c r="BJ268" i="10"/>
  <c r="BJ280" i="10"/>
  <c r="BJ292" i="10"/>
  <c r="BJ304" i="10"/>
  <c r="BJ316" i="10"/>
  <c r="BJ328" i="10"/>
  <c r="BJ340" i="10"/>
  <c r="BJ352" i="10"/>
  <c r="BJ364" i="10"/>
  <c r="BJ376" i="10"/>
  <c r="BJ388" i="10"/>
  <c r="BJ400" i="10"/>
  <c r="BJ412" i="10"/>
  <c r="BJ424" i="10"/>
  <c r="BJ436" i="10"/>
  <c r="BJ448" i="10"/>
  <c r="BJ460" i="10"/>
  <c r="BJ472" i="10"/>
  <c r="BJ484" i="10"/>
  <c r="BJ496" i="10"/>
  <c r="BJ508" i="10"/>
  <c r="BJ520" i="10"/>
  <c r="BJ532" i="10"/>
  <c r="BJ544" i="10"/>
  <c r="BJ10" i="10"/>
  <c r="BJ24" i="10"/>
  <c r="BJ39" i="10"/>
  <c r="BJ53" i="10"/>
  <c r="BJ67" i="10"/>
  <c r="BJ82" i="10"/>
  <c r="BJ96" i="10"/>
  <c r="BJ111" i="10"/>
  <c r="BJ125" i="10"/>
  <c r="BJ137" i="10"/>
  <c r="BJ149" i="10"/>
  <c r="BJ161" i="10"/>
  <c r="BJ11" i="10"/>
  <c r="BJ25" i="10"/>
  <c r="BJ40" i="10"/>
  <c r="BJ54" i="10"/>
  <c r="BJ69" i="10"/>
  <c r="BJ83" i="10"/>
  <c r="BJ97" i="10"/>
  <c r="BJ112" i="10"/>
  <c r="BJ126" i="10"/>
  <c r="BJ138" i="10"/>
  <c r="BJ150" i="10"/>
  <c r="BJ162" i="10"/>
  <c r="BJ174" i="10"/>
  <c r="BJ186" i="10"/>
  <c r="BJ198" i="10"/>
  <c r="BJ210" i="10"/>
  <c r="BJ222" i="10"/>
  <c r="BJ234" i="10"/>
  <c r="BJ246" i="10"/>
  <c r="BJ258" i="10"/>
  <c r="BJ270" i="10"/>
  <c r="BJ282" i="10"/>
  <c r="BJ294" i="10"/>
  <c r="BJ306" i="10"/>
  <c r="BJ318" i="10"/>
  <c r="BJ330" i="10"/>
  <c r="BJ342" i="10"/>
  <c r="BJ354" i="10"/>
  <c r="BJ366" i="10"/>
  <c r="BJ378" i="10"/>
  <c r="BJ390" i="10"/>
  <c r="BJ402" i="10"/>
  <c r="BJ414" i="10"/>
  <c r="BJ426" i="10"/>
  <c r="BJ438" i="10"/>
  <c r="BJ450" i="10"/>
  <c r="BJ462" i="10"/>
  <c r="BJ474" i="10"/>
  <c r="BJ486" i="10"/>
  <c r="BJ498" i="10"/>
  <c r="BJ510" i="10"/>
  <c r="BJ522" i="10"/>
  <c r="BJ534" i="10"/>
  <c r="BJ546" i="10"/>
  <c r="BJ558" i="10"/>
  <c r="BJ570" i="10"/>
  <c r="BJ582" i="10"/>
  <c r="BJ594" i="10"/>
  <c r="BJ606" i="10"/>
  <c r="BJ618" i="10"/>
  <c r="BJ630" i="10"/>
  <c r="BJ642" i="10"/>
  <c r="BJ654" i="10"/>
  <c r="BJ666" i="10"/>
  <c r="BJ678" i="10"/>
  <c r="BJ690" i="10"/>
  <c r="BJ702" i="10"/>
  <c r="BJ714" i="10"/>
  <c r="BJ726" i="10"/>
  <c r="BJ738" i="10"/>
  <c r="BJ750" i="10"/>
  <c r="BJ762" i="10"/>
  <c r="BJ774" i="10"/>
  <c r="BJ786" i="10"/>
  <c r="BJ798" i="10"/>
  <c r="BJ810" i="10"/>
  <c r="BJ822" i="10"/>
  <c r="BJ834" i="10"/>
  <c r="BJ846" i="10"/>
  <c r="BJ858" i="10"/>
  <c r="BJ870" i="10"/>
  <c r="BJ882" i="10"/>
  <c r="BJ894" i="10"/>
  <c r="BJ906" i="10"/>
  <c r="BJ13" i="10"/>
  <c r="BJ28" i="10"/>
  <c r="BJ42" i="10"/>
  <c r="BJ57" i="10"/>
  <c r="BJ71" i="10"/>
  <c r="BJ85" i="10"/>
  <c r="BJ100" i="10"/>
  <c r="BJ114" i="10"/>
  <c r="BJ128" i="10"/>
  <c r="BJ140" i="10"/>
  <c r="BJ152" i="10"/>
  <c r="BJ164" i="10"/>
  <c r="BJ176" i="10"/>
  <c r="BJ188" i="10"/>
  <c r="BJ200" i="10"/>
  <c r="BJ212" i="10"/>
  <c r="BJ224" i="10"/>
  <c r="BJ236" i="10"/>
  <c r="BJ248" i="10"/>
  <c r="BJ260" i="10"/>
  <c r="BJ272" i="10"/>
  <c r="BJ284" i="10"/>
  <c r="BJ296" i="10"/>
  <c r="BJ308" i="10"/>
  <c r="BJ320" i="10"/>
  <c r="BJ332" i="10"/>
  <c r="BJ344" i="10"/>
  <c r="BJ356" i="10"/>
  <c r="BJ368" i="10"/>
  <c r="BJ380" i="10"/>
  <c r="BJ392" i="10"/>
  <c r="BJ404" i="10"/>
  <c r="BJ416" i="10"/>
  <c r="BJ428" i="10"/>
  <c r="BJ440" i="10"/>
  <c r="BJ452" i="10"/>
  <c r="BJ464" i="10"/>
  <c r="BJ476" i="10"/>
  <c r="BJ488" i="10"/>
  <c r="BJ500" i="10"/>
  <c r="BJ512" i="10"/>
  <c r="BJ524" i="10"/>
  <c r="BJ536" i="10"/>
  <c r="BJ548" i="10"/>
  <c r="BJ560" i="10"/>
  <c r="BJ572" i="10"/>
  <c r="BJ584" i="10"/>
  <c r="BJ596" i="10"/>
  <c r="BJ608" i="10"/>
  <c r="BJ620" i="10"/>
  <c r="BJ632" i="10"/>
  <c r="BJ644" i="10"/>
  <c r="BJ656" i="10"/>
  <c r="BJ668" i="10"/>
  <c r="BJ680" i="10"/>
  <c r="BJ692" i="10"/>
  <c r="BJ704" i="10"/>
  <c r="BJ716" i="10"/>
  <c r="BJ728" i="10"/>
  <c r="BJ740" i="10"/>
  <c r="BJ752" i="10"/>
  <c r="BJ764" i="10"/>
  <c r="BJ776" i="10"/>
  <c r="BJ788" i="10"/>
  <c r="BJ800" i="10"/>
  <c r="BJ812" i="10"/>
  <c r="BJ824" i="10"/>
  <c r="BJ836" i="10"/>
  <c r="BJ848" i="10"/>
  <c r="BJ860" i="10"/>
  <c r="BJ872" i="10"/>
  <c r="BJ884" i="10"/>
  <c r="BJ896" i="10"/>
  <c r="BJ908" i="10"/>
  <c r="BJ920" i="10"/>
  <c r="BJ932" i="10"/>
  <c r="BJ944" i="10"/>
  <c r="BJ956" i="10"/>
  <c r="BJ968" i="10"/>
  <c r="BJ980" i="10"/>
  <c r="BJ15" i="10"/>
  <c r="BJ29" i="10"/>
  <c r="BJ43" i="10"/>
  <c r="BJ58" i="10"/>
  <c r="BJ72" i="10"/>
  <c r="BJ87" i="10"/>
  <c r="BJ101" i="10"/>
  <c r="BJ115" i="10"/>
  <c r="BJ129" i="10"/>
  <c r="BJ141" i="10"/>
  <c r="BJ153" i="10"/>
  <c r="BJ165" i="10"/>
  <c r="BJ177" i="10"/>
  <c r="BJ189" i="10"/>
  <c r="BJ201" i="10"/>
  <c r="BJ213" i="10"/>
  <c r="BJ225" i="10"/>
  <c r="BJ237" i="10"/>
  <c r="BJ249" i="10"/>
  <c r="BJ261" i="10"/>
  <c r="BJ273" i="10"/>
  <c r="BJ285" i="10"/>
  <c r="BJ297" i="10"/>
  <c r="BJ309" i="10"/>
  <c r="BJ321" i="10"/>
  <c r="BJ333" i="10"/>
  <c r="BJ345" i="10"/>
  <c r="BJ357" i="10"/>
  <c r="BJ369" i="10"/>
  <c r="BJ381" i="10"/>
  <c r="BJ393" i="10"/>
  <c r="BJ405" i="10"/>
  <c r="BJ417" i="10"/>
  <c r="BJ429" i="10"/>
  <c r="BJ441" i="10"/>
  <c r="BJ453" i="10"/>
  <c r="BJ465" i="10"/>
  <c r="BJ477" i="10"/>
  <c r="BJ489" i="10"/>
  <c r="BJ501" i="10"/>
  <c r="BJ513" i="10"/>
  <c r="BJ525" i="10"/>
  <c r="BJ537" i="10"/>
  <c r="BJ549" i="10"/>
  <c r="BJ561" i="10"/>
  <c r="BJ573" i="10"/>
  <c r="BJ585" i="10"/>
  <c r="BJ597" i="10"/>
  <c r="BJ609" i="10"/>
  <c r="BJ621" i="10"/>
  <c r="BJ633" i="10"/>
  <c r="BJ645" i="10"/>
  <c r="BJ657" i="10"/>
  <c r="BJ669" i="10"/>
  <c r="BJ681" i="10"/>
  <c r="BJ693" i="10"/>
  <c r="BJ705" i="10"/>
  <c r="BJ717" i="10"/>
  <c r="BJ729" i="10"/>
  <c r="BJ741" i="10"/>
  <c r="BJ753" i="10"/>
  <c r="BJ765" i="10"/>
  <c r="BJ777" i="10"/>
  <c r="BJ789" i="10"/>
  <c r="BJ801" i="10"/>
  <c r="BJ813" i="10"/>
  <c r="BJ825" i="10"/>
  <c r="BJ837" i="10"/>
  <c r="BJ849" i="10"/>
  <c r="BJ861" i="10"/>
  <c r="BJ873" i="10"/>
  <c r="BJ885" i="10"/>
  <c r="BJ897" i="10"/>
  <c r="BJ909" i="10"/>
  <c r="BJ921" i="10"/>
  <c r="BJ933" i="10"/>
  <c r="BJ945" i="10"/>
  <c r="BJ957" i="10"/>
  <c r="BJ969" i="10"/>
  <c r="BJ84" i="10"/>
  <c r="BJ151" i="10"/>
  <c r="BJ190" i="10"/>
  <c r="BJ226" i="10"/>
  <c r="BJ262" i="10"/>
  <c r="BJ298" i="10"/>
  <c r="BJ334" i="10"/>
  <c r="BJ370" i="10"/>
  <c r="BJ406" i="10"/>
  <c r="BJ437" i="10"/>
  <c r="BJ466" i="10"/>
  <c r="BJ492" i="10"/>
  <c r="BJ523" i="10"/>
  <c r="BJ551" i="10"/>
  <c r="BJ575" i="10"/>
  <c r="BJ599" i="10"/>
  <c r="BJ623" i="10"/>
  <c r="BJ647" i="10"/>
  <c r="BJ671" i="10"/>
  <c r="BJ695" i="10"/>
  <c r="BJ719" i="10"/>
  <c r="BJ743" i="10"/>
  <c r="BJ767" i="10"/>
  <c r="BJ791" i="10"/>
  <c r="BJ815" i="10"/>
  <c r="BJ839" i="10"/>
  <c r="BJ859" i="10"/>
  <c r="BJ880" i="10"/>
  <c r="BJ900" i="10"/>
  <c r="BJ919" i="10"/>
  <c r="BJ937" i="10"/>
  <c r="BJ955" i="10"/>
  <c r="BJ972" i="10"/>
  <c r="BJ986" i="10"/>
  <c r="BJ1000" i="10"/>
  <c r="BJ1013" i="10"/>
  <c r="BJ1026" i="10"/>
  <c r="BJ1039" i="10"/>
  <c r="BJ1052" i="10"/>
  <c r="BJ1065" i="10"/>
  <c r="BJ1078" i="10"/>
  <c r="BJ1091" i="10"/>
  <c r="BJ1104" i="10"/>
  <c r="BJ1117" i="10"/>
  <c r="BJ1130" i="10"/>
  <c r="BJ1144" i="10"/>
  <c r="BJ1157" i="10"/>
  <c r="BJ1170" i="10"/>
  <c r="BJ1183" i="10"/>
  <c r="BJ1196" i="10"/>
  <c r="BJ1209" i="10"/>
  <c r="BJ1222" i="10"/>
  <c r="BJ1235" i="10"/>
  <c r="BJ1248" i="10"/>
  <c r="BJ1261" i="10"/>
  <c r="BJ1274" i="10"/>
  <c r="BJ1288" i="10"/>
  <c r="BJ1301" i="10"/>
  <c r="BJ1314" i="10"/>
  <c r="BJ1327" i="10"/>
  <c r="BJ1340" i="10"/>
  <c r="BJ1353" i="10"/>
  <c r="BJ1366" i="10"/>
  <c r="BJ1379" i="10"/>
  <c r="BJ1392" i="10"/>
  <c r="BJ1405" i="10"/>
  <c r="BJ1418" i="10"/>
  <c r="BJ1432" i="10"/>
  <c r="BJ1445" i="10"/>
  <c r="BJ1458" i="10"/>
  <c r="BJ1471" i="10"/>
  <c r="BJ1484" i="10"/>
  <c r="BJ1497" i="10"/>
  <c r="BJ1510" i="10"/>
  <c r="BJ1523" i="10"/>
  <c r="BJ1536" i="10"/>
  <c r="BJ1549" i="10"/>
  <c r="BJ1562" i="10"/>
  <c r="BJ1576" i="10"/>
  <c r="BJ1589" i="10"/>
  <c r="BJ1602" i="10"/>
  <c r="BJ1615" i="10"/>
  <c r="BJ1628" i="10"/>
  <c r="BJ1641" i="10"/>
  <c r="BJ1654" i="10"/>
  <c r="BJ1667" i="10"/>
  <c r="BJ1680" i="10"/>
  <c r="BJ1693" i="10"/>
  <c r="BJ1706" i="10"/>
  <c r="BJ1720" i="10"/>
  <c r="BJ1733" i="10"/>
  <c r="BJ1746" i="10"/>
  <c r="BJ1758" i="10"/>
  <c r="BJ1770" i="10"/>
  <c r="BJ1782" i="10"/>
  <c r="BJ1794" i="10"/>
  <c r="BJ1806" i="10"/>
  <c r="BJ1818" i="10"/>
  <c r="BJ1830" i="10"/>
  <c r="BJ1842" i="10"/>
  <c r="BJ1854" i="10"/>
  <c r="BJ1866" i="10"/>
  <c r="BJ1878" i="10"/>
  <c r="BJ1890" i="10"/>
  <c r="BJ1902" i="10"/>
  <c r="BJ1914" i="10"/>
  <c r="BJ1926" i="10"/>
  <c r="BJ1938" i="10"/>
  <c r="BJ1950" i="10"/>
  <c r="BJ1962" i="10"/>
  <c r="BJ1974" i="10"/>
  <c r="BJ1986" i="10"/>
  <c r="BJ1998" i="10"/>
  <c r="BJ2010" i="10"/>
  <c r="BJ2022" i="10"/>
  <c r="BJ2034" i="10"/>
  <c r="BJ2046" i="10"/>
  <c r="BJ2058" i="10"/>
  <c r="BJ2070" i="10"/>
  <c r="BJ2082" i="10"/>
  <c r="BJ2094" i="10"/>
  <c r="BJ2106" i="10"/>
  <c r="BJ2118" i="10"/>
  <c r="BJ2130" i="10"/>
  <c r="BJ2142" i="10"/>
  <c r="BJ2154" i="10"/>
  <c r="BJ2166" i="10"/>
  <c r="BJ2178" i="10"/>
  <c r="BJ2190" i="10"/>
  <c r="BJ2202" i="10"/>
  <c r="BJ2214" i="10"/>
  <c r="BJ2226" i="10"/>
  <c r="BJ2238" i="10"/>
  <c r="BJ2250" i="10"/>
  <c r="BJ2262" i="10"/>
  <c r="BJ2274" i="10"/>
  <c r="BJ2286" i="10"/>
  <c r="BJ2298" i="10"/>
  <c r="BJ2310" i="10"/>
  <c r="BJ2322" i="10"/>
  <c r="BJ2334" i="10"/>
  <c r="BJ2346" i="10"/>
  <c r="BJ2358" i="10"/>
  <c r="BJ2370" i="10"/>
  <c r="BJ2382" i="10"/>
  <c r="BJ2394" i="10"/>
  <c r="BJ2406" i="10"/>
  <c r="BJ2418" i="10"/>
  <c r="BJ2430" i="10"/>
  <c r="BJ2442" i="10"/>
  <c r="BJ2454" i="10"/>
  <c r="BJ2466" i="10"/>
  <c r="BJ2478" i="10"/>
  <c r="BJ2490" i="10"/>
  <c r="BJ2502" i="10"/>
  <c r="BJ2514" i="10"/>
  <c r="BJ2526" i="10"/>
  <c r="BJ2538" i="10"/>
  <c r="BJ2550" i="10"/>
  <c r="BJ2562" i="10"/>
  <c r="BJ2574" i="10"/>
  <c r="BJ2586" i="10"/>
  <c r="BJ2598" i="10"/>
  <c r="BJ2610" i="10"/>
  <c r="BJ2622" i="10"/>
  <c r="BJ2634" i="10"/>
  <c r="BJ2646" i="10"/>
  <c r="BJ2658" i="10"/>
  <c r="BJ2670" i="10"/>
  <c r="BJ2682" i="10"/>
  <c r="BJ2694" i="10"/>
  <c r="BJ2706" i="10"/>
  <c r="BJ2718" i="10"/>
  <c r="BJ2730" i="10"/>
  <c r="BJ2742" i="10"/>
  <c r="BJ2754" i="10"/>
  <c r="BJ2766" i="10"/>
  <c r="BJ2778" i="10"/>
  <c r="BJ2790" i="10"/>
  <c r="BJ2802" i="10"/>
  <c r="BJ2814" i="10"/>
  <c r="BJ2826" i="10"/>
  <c r="BJ2838" i="10"/>
  <c r="BJ2850" i="10"/>
  <c r="BJ2862" i="10"/>
  <c r="BJ2874" i="10"/>
  <c r="BJ2886" i="10"/>
  <c r="BJ2898" i="10"/>
  <c r="BJ2910" i="10"/>
  <c r="BJ2922" i="10"/>
  <c r="BJ2934" i="10"/>
  <c r="BJ2946" i="10"/>
  <c r="BJ2958" i="10"/>
  <c r="BJ2970" i="10"/>
  <c r="BJ2982" i="10"/>
  <c r="BJ2994" i="10"/>
  <c r="BJ3006" i="10"/>
  <c r="BJ3018" i="10"/>
  <c r="BJ3030" i="10"/>
  <c r="BJ3042" i="10"/>
  <c r="BJ3054" i="10"/>
  <c r="BJ3066" i="10"/>
  <c r="BJ3078" i="10"/>
  <c r="BJ3090" i="10"/>
  <c r="BJ3102" i="10"/>
  <c r="BJ3114" i="10"/>
  <c r="BJ3126" i="10"/>
  <c r="BJ3138" i="10"/>
  <c r="BJ3150" i="10"/>
  <c r="BJ3162" i="10"/>
  <c r="BJ3174" i="10"/>
  <c r="BJ3186" i="10"/>
  <c r="BJ3198" i="10"/>
  <c r="BJ3210" i="10"/>
  <c r="BJ3222" i="10"/>
  <c r="BJ3234" i="10"/>
  <c r="BJ3246" i="10"/>
  <c r="BJ3258" i="10"/>
  <c r="BJ3270" i="10"/>
  <c r="BJ3282" i="10"/>
  <c r="BJ3294" i="10"/>
  <c r="BJ3306" i="10"/>
  <c r="BJ3318" i="10"/>
  <c r="BJ3330" i="10"/>
  <c r="BJ3342" i="10"/>
  <c r="BJ3354" i="10"/>
  <c r="BJ3366" i="10"/>
  <c r="BJ3378" i="10"/>
  <c r="BJ3390" i="10"/>
  <c r="BJ3402" i="10"/>
  <c r="BJ3414" i="10"/>
  <c r="BJ3426" i="10"/>
  <c r="BJ3438" i="10"/>
  <c r="BJ3450" i="10"/>
  <c r="BJ3462" i="10"/>
  <c r="BJ3474" i="10"/>
  <c r="BJ3486" i="10"/>
  <c r="BJ3498" i="10"/>
  <c r="BJ3510" i="10"/>
  <c r="BJ3522" i="10"/>
  <c r="BJ3534" i="10"/>
  <c r="BJ3546" i="10"/>
  <c r="BJ3558" i="10"/>
  <c r="BJ3570" i="10"/>
  <c r="BJ3582" i="10"/>
  <c r="BJ3594" i="10"/>
  <c r="BJ3606" i="10"/>
  <c r="BJ3618" i="10"/>
  <c r="BJ3630" i="10"/>
  <c r="BJ3642" i="10"/>
  <c r="BJ3654" i="10"/>
  <c r="BJ3666" i="10"/>
  <c r="BJ3678" i="10"/>
  <c r="BJ3690" i="10"/>
  <c r="BJ3702" i="10"/>
  <c r="BJ3714" i="10"/>
  <c r="BJ3726" i="10"/>
  <c r="BJ3738" i="10"/>
  <c r="BJ3750" i="10"/>
  <c r="BJ3762" i="10"/>
  <c r="BJ3774" i="10"/>
  <c r="BJ3786" i="10"/>
  <c r="BJ3798" i="10"/>
  <c r="BJ3810" i="10"/>
  <c r="BJ3822" i="10"/>
  <c r="BJ3834" i="10"/>
  <c r="BJ3846" i="10"/>
  <c r="BJ3858" i="10"/>
  <c r="BJ3870" i="10"/>
  <c r="BJ3882" i="10"/>
  <c r="BJ3894" i="10"/>
  <c r="BJ3906" i="10"/>
  <c r="BJ3918" i="10"/>
  <c r="BJ3930" i="10"/>
  <c r="BJ3942" i="10"/>
  <c r="BJ3954" i="10"/>
  <c r="BJ3966" i="10"/>
  <c r="BJ3978" i="10"/>
  <c r="BJ3990" i="10"/>
  <c r="BJ4002" i="10"/>
  <c r="BJ4014" i="10"/>
  <c r="BJ4026" i="10"/>
  <c r="BJ4038" i="10"/>
  <c r="BJ4050" i="10"/>
  <c r="BJ4062" i="10"/>
  <c r="BJ4074" i="10"/>
  <c r="BJ4086" i="10"/>
  <c r="BJ4098" i="10"/>
  <c r="BJ4110" i="10"/>
  <c r="BJ4122" i="10"/>
  <c r="BJ4134" i="10"/>
  <c r="BJ4146" i="10"/>
  <c r="BJ4158" i="10"/>
  <c r="BJ4170" i="10"/>
  <c r="BJ4182" i="10"/>
  <c r="BJ4194" i="10"/>
  <c r="BJ4206" i="10"/>
  <c r="BJ4218" i="10"/>
  <c r="BJ4230" i="10"/>
  <c r="BJ4242" i="10"/>
  <c r="BJ4254" i="10"/>
  <c r="BJ4266" i="10"/>
  <c r="BJ4278" i="10"/>
  <c r="BJ4290" i="10"/>
  <c r="BJ4302" i="10"/>
  <c r="BJ4314" i="10"/>
  <c r="BJ4326" i="10"/>
  <c r="BJ4338" i="10"/>
  <c r="BJ4350" i="10"/>
  <c r="BJ4362" i="10"/>
  <c r="BJ4374" i="10"/>
  <c r="BJ4386" i="10"/>
  <c r="BJ4398" i="10"/>
  <c r="BJ4410" i="10"/>
  <c r="BJ4422" i="10"/>
  <c r="BJ4434" i="10"/>
  <c r="BJ88" i="10"/>
  <c r="BJ154" i="10"/>
  <c r="BJ191" i="10"/>
  <c r="BJ227" i="10"/>
  <c r="BJ263" i="10"/>
  <c r="BJ299" i="10"/>
  <c r="BJ335" i="10"/>
  <c r="BJ371" i="10"/>
  <c r="BJ407" i="10"/>
  <c r="BJ439" i="10"/>
  <c r="BJ467" i="10"/>
  <c r="BJ497" i="10"/>
  <c r="BJ526" i="10"/>
  <c r="BJ552" i="10"/>
  <c r="BJ576" i="10"/>
  <c r="BJ600" i="10"/>
  <c r="BJ624" i="10"/>
  <c r="BJ648" i="10"/>
  <c r="BJ672" i="10"/>
  <c r="BJ696" i="10"/>
  <c r="BJ720" i="10"/>
  <c r="BJ744" i="10"/>
  <c r="BJ768" i="10"/>
  <c r="BJ792" i="10"/>
  <c r="BJ816" i="10"/>
  <c r="BJ840" i="10"/>
  <c r="BJ862" i="10"/>
  <c r="BJ881" i="10"/>
  <c r="BJ901" i="10"/>
  <c r="BJ922" i="10"/>
  <c r="BJ940" i="10"/>
  <c r="BJ958" i="10"/>
  <c r="BJ973" i="10"/>
  <c r="BJ988" i="10"/>
  <c r="BJ1001" i="10"/>
  <c r="BJ1014" i="10"/>
  <c r="BJ1027" i="10"/>
  <c r="BJ1040" i="10"/>
  <c r="BJ1053" i="10"/>
  <c r="BJ1066" i="10"/>
  <c r="BJ1079" i="10"/>
  <c r="BJ1092" i="10"/>
  <c r="BJ1105" i="10"/>
  <c r="BJ1118" i="10"/>
  <c r="BJ1132" i="10"/>
  <c r="BJ1145" i="10"/>
  <c r="BJ1158" i="10"/>
  <c r="BJ1171" i="10"/>
  <c r="BJ1184" i="10"/>
  <c r="BJ1197" i="10"/>
  <c r="BJ1210" i="10"/>
  <c r="BJ1223" i="10"/>
  <c r="BJ1236" i="10"/>
  <c r="BJ1249" i="10"/>
  <c r="BJ1262" i="10"/>
  <c r="BJ1276" i="10"/>
  <c r="BJ1289" i="10"/>
  <c r="BJ1302" i="10"/>
  <c r="BJ1315" i="10"/>
  <c r="BJ1328" i="10"/>
  <c r="BJ1341" i="10"/>
  <c r="BJ1354" i="10"/>
  <c r="BJ1367" i="10"/>
  <c r="BJ1380" i="10"/>
  <c r="BJ1393" i="10"/>
  <c r="BJ1406" i="10"/>
  <c r="BJ1420" i="10"/>
  <c r="BJ1433" i="10"/>
  <c r="BJ1446" i="10"/>
  <c r="BJ1459" i="10"/>
  <c r="BJ1472" i="10"/>
  <c r="BJ1485" i="10"/>
  <c r="BJ1498" i="10"/>
  <c r="BJ1511" i="10"/>
  <c r="BJ1524" i="10"/>
  <c r="BJ1537" i="10"/>
  <c r="BJ1550" i="10"/>
  <c r="BJ1564" i="10"/>
  <c r="BJ1577" i="10"/>
  <c r="BJ1590" i="10"/>
  <c r="BJ1603" i="10"/>
  <c r="BJ1616" i="10"/>
  <c r="BJ1629" i="10"/>
  <c r="BJ1642" i="10"/>
  <c r="BJ1655" i="10"/>
  <c r="BJ1668" i="10"/>
  <c r="BJ1681" i="10"/>
  <c r="BJ1694" i="10"/>
  <c r="BJ1708" i="10"/>
  <c r="BJ1721" i="10"/>
  <c r="BJ1734" i="10"/>
  <c r="BJ1747" i="10"/>
  <c r="BJ1759" i="10"/>
  <c r="BJ1771" i="10"/>
  <c r="BJ1783" i="10"/>
  <c r="BJ1795" i="10"/>
  <c r="BJ1807" i="10"/>
  <c r="BJ1819" i="10"/>
  <c r="BJ1831" i="10"/>
  <c r="BJ1843" i="10"/>
  <c r="BJ1855" i="10"/>
  <c r="BJ1867" i="10"/>
  <c r="BJ1879" i="10"/>
  <c r="BJ1891" i="10"/>
  <c r="BJ1903" i="10"/>
  <c r="BJ1915" i="10"/>
  <c r="BJ1927" i="10"/>
  <c r="BJ1939" i="10"/>
  <c r="BJ1951" i="10"/>
  <c r="BJ1963" i="10"/>
  <c r="BJ1975" i="10"/>
  <c r="BJ1987" i="10"/>
  <c r="BJ1999" i="10"/>
  <c r="BJ2011" i="10"/>
  <c r="BJ2023" i="10"/>
  <c r="BJ2035" i="10"/>
  <c r="BJ2047" i="10"/>
  <c r="BJ2059" i="10"/>
  <c r="BJ2071" i="10"/>
  <c r="BJ2083" i="10"/>
  <c r="BJ2095" i="10"/>
  <c r="BJ2107" i="10"/>
  <c r="BJ2119" i="10"/>
  <c r="BJ2131" i="10"/>
  <c r="BJ2143" i="10"/>
  <c r="BJ2155" i="10"/>
  <c r="BJ2167" i="10"/>
  <c r="BJ2179" i="10"/>
  <c r="BJ2191" i="10"/>
  <c r="BJ2203" i="10"/>
  <c r="BJ2215" i="10"/>
  <c r="BJ2227" i="10"/>
  <c r="BJ2239" i="10"/>
  <c r="BJ2251" i="10"/>
  <c r="BJ2263" i="10"/>
  <c r="BJ2275" i="10"/>
  <c r="BJ2287" i="10"/>
  <c r="BJ2299" i="10"/>
  <c r="BJ2311" i="10"/>
  <c r="BJ2323" i="10"/>
  <c r="BJ2335" i="10"/>
  <c r="BJ2347" i="10"/>
  <c r="BJ2359" i="10"/>
  <c r="BJ2371" i="10"/>
  <c r="BJ2383" i="10"/>
  <c r="BJ2395" i="10"/>
  <c r="BJ2407" i="10"/>
  <c r="BJ2419" i="10"/>
  <c r="BJ2431" i="10"/>
  <c r="BJ2443" i="10"/>
  <c r="BJ2455" i="10"/>
  <c r="BJ2467" i="10"/>
  <c r="BJ2479" i="10"/>
  <c r="BJ2491" i="10"/>
  <c r="BJ2503" i="10"/>
  <c r="BJ2515" i="10"/>
  <c r="BJ2527" i="10"/>
  <c r="BJ2539" i="10"/>
  <c r="BJ2551" i="10"/>
  <c r="BJ2563" i="10"/>
  <c r="BJ2575" i="10"/>
  <c r="BJ2587" i="10"/>
  <c r="BJ2599" i="10"/>
  <c r="BJ2611" i="10"/>
  <c r="BJ2623" i="10"/>
  <c r="BJ2635" i="10"/>
  <c r="BJ2647" i="10"/>
  <c r="BJ2659" i="10"/>
  <c r="BJ2671" i="10"/>
  <c r="BJ2683" i="10"/>
  <c r="BJ2695" i="10"/>
  <c r="BJ2707" i="10"/>
  <c r="BJ2719" i="10"/>
  <c r="BJ2731" i="10"/>
  <c r="BJ2743" i="10"/>
  <c r="BJ2755" i="10"/>
  <c r="BJ2767" i="10"/>
  <c r="BJ2779" i="10"/>
  <c r="BJ2791" i="10"/>
  <c r="BJ2803" i="10"/>
  <c r="BJ2815" i="10"/>
  <c r="BJ2827" i="10"/>
  <c r="BJ2839" i="10"/>
  <c r="BJ2851" i="10"/>
  <c r="BJ2863" i="10"/>
  <c r="BJ2875" i="10"/>
  <c r="BJ2887" i="10"/>
  <c r="BJ2899" i="10"/>
  <c r="BJ2911" i="10"/>
  <c r="BJ2923" i="10"/>
  <c r="BJ2935" i="10"/>
  <c r="BJ2947" i="10"/>
  <c r="BJ2959" i="10"/>
  <c r="BJ2971" i="10"/>
  <c r="BJ2983" i="10"/>
  <c r="BJ2995" i="10"/>
  <c r="BJ3007" i="10"/>
  <c r="BJ3019" i="10"/>
  <c r="BJ3031" i="10"/>
  <c r="BJ3043" i="10"/>
  <c r="BJ3055" i="10"/>
  <c r="BJ3067" i="10"/>
  <c r="BJ3079" i="10"/>
  <c r="BJ3091" i="10"/>
  <c r="BJ3103" i="10"/>
  <c r="BJ3115" i="10"/>
  <c r="BJ3127" i="10"/>
  <c r="BJ3139" i="10"/>
  <c r="BJ3151" i="10"/>
  <c r="BJ3163" i="10"/>
  <c r="BJ3175" i="10"/>
  <c r="BJ3187" i="10"/>
  <c r="BJ3199" i="10"/>
  <c r="BJ3211" i="10"/>
  <c r="BJ3223" i="10"/>
  <c r="BJ3235" i="10"/>
  <c r="BJ3247" i="10"/>
  <c r="BJ3259" i="10"/>
  <c r="BJ3271" i="10"/>
  <c r="BJ3283" i="10"/>
  <c r="BJ3295" i="10"/>
  <c r="BJ3307" i="10"/>
  <c r="BJ3319" i="10"/>
  <c r="BJ3331" i="10"/>
  <c r="BJ3343" i="10"/>
  <c r="BJ3355" i="10"/>
  <c r="BJ3367" i="10"/>
  <c r="BJ3379" i="10"/>
  <c r="BJ3391" i="10"/>
  <c r="BJ3403" i="10"/>
  <c r="BJ3415" i="10"/>
  <c r="BJ3427" i="10"/>
  <c r="BJ3439" i="10"/>
  <c r="BJ3451" i="10"/>
  <c r="BJ3463" i="10"/>
  <c r="BJ3475" i="10"/>
  <c r="BJ3487" i="10"/>
  <c r="BJ3499" i="10"/>
  <c r="BJ3511" i="10"/>
  <c r="BJ3523" i="10"/>
  <c r="BJ3535" i="10"/>
  <c r="BJ3547" i="10"/>
  <c r="BJ3559" i="10"/>
  <c r="BJ3571" i="10"/>
  <c r="BJ3583" i="10"/>
  <c r="BJ3595" i="10"/>
  <c r="BJ3607" i="10"/>
  <c r="BJ3619" i="10"/>
  <c r="BJ3631" i="10"/>
  <c r="BJ3643" i="10"/>
  <c r="BJ3655" i="10"/>
  <c r="BJ3667" i="10"/>
  <c r="BJ3679" i="10"/>
  <c r="BJ3691" i="10"/>
  <c r="BJ3703" i="10"/>
  <c r="BJ3715" i="10"/>
  <c r="BJ3727" i="10"/>
  <c r="BJ3739" i="10"/>
  <c r="BJ3751" i="10"/>
  <c r="BJ3763" i="10"/>
  <c r="BJ3775" i="10"/>
  <c r="BJ3787" i="10"/>
  <c r="BJ3799" i="10"/>
  <c r="BJ3811" i="10"/>
  <c r="BJ3823" i="10"/>
  <c r="BJ3835" i="10"/>
  <c r="BJ3847" i="10"/>
  <c r="BJ3859" i="10"/>
  <c r="BJ3871" i="10"/>
  <c r="BJ3883" i="10"/>
  <c r="BJ3895" i="10"/>
  <c r="BJ3907" i="10"/>
  <c r="BJ3919" i="10"/>
  <c r="BJ3931" i="10"/>
  <c r="BJ3943" i="10"/>
  <c r="BJ3955" i="10"/>
  <c r="BJ3967" i="10"/>
  <c r="BJ3979" i="10"/>
  <c r="BJ3991" i="10"/>
  <c r="BJ4003" i="10"/>
  <c r="BJ4015" i="10"/>
  <c r="BJ4027" i="10"/>
  <c r="BJ4039" i="10"/>
  <c r="BJ4051" i="10"/>
  <c r="BJ4063" i="10"/>
  <c r="BJ4075" i="10"/>
  <c r="BJ4087" i="10"/>
  <c r="BJ4099" i="10"/>
  <c r="BJ4111" i="10"/>
  <c r="BJ4123" i="10"/>
  <c r="BJ4135" i="10"/>
  <c r="BJ4147" i="10"/>
  <c r="BJ4159" i="10"/>
  <c r="BJ4171" i="10"/>
  <c r="BJ4183" i="10"/>
  <c r="BJ4195" i="10"/>
  <c r="BJ4207" i="10"/>
  <c r="BJ4219" i="10"/>
  <c r="BJ4231" i="10"/>
  <c r="BJ4243" i="10"/>
  <c r="BJ4255" i="10"/>
  <c r="BJ4267" i="10"/>
  <c r="BJ4279" i="10"/>
  <c r="BJ4291" i="10"/>
  <c r="BJ4303" i="10"/>
  <c r="BJ4315" i="10"/>
  <c r="BJ4327" i="10"/>
  <c r="BJ4339" i="10"/>
  <c r="BJ4351" i="10"/>
  <c r="BJ4363" i="10"/>
  <c r="BJ4375" i="10"/>
  <c r="BJ4387" i="10"/>
  <c r="BJ4399" i="10"/>
  <c r="BJ4411" i="10"/>
  <c r="BJ4423" i="10"/>
  <c r="BJ4435" i="10"/>
  <c r="BJ4447" i="10"/>
  <c r="BJ4459" i="10"/>
  <c r="BJ4471" i="10"/>
  <c r="BJ4483" i="10"/>
  <c r="BJ4495" i="10"/>
  <c r="BJ4507" i="10"/>
  <c r="BJ4519" i="10"/>
  <c r="BJ4531" i="10"/>
  <c r="BJ4543" i="10"/>
  <c r="BJ4555" i="10"/>
  <c r="BJ4567" i="10"/>
  <c r="BJ4579" i="10"/>
  <c r="BJ4591" i="10"/>
  <c r="BJ12" i="10"/>
  <c r="BJ99" i="10"/>
  <c r="BJ155" i="10"/>
  <c r="BJ197" i="10"/>
  <c r="BJ233" i="10"/>
  <c r="BJ269" i="10"/>
  <c r="BJ305" i="10"/>
  <c r="BJ341" i="10"/>
  <c r="BJ377" i="10"/>
  <c r="BJ413" i="10"/>
  <c r="BJ442" i="10"/>
  <c r="BJ468" i="10"/>
  <c r="BJ499" i="10"/>
  <c r="BJ527" i="10"/>
  <c r="BJ556" i="10"/>
  <c r="BJ580" i="10"/>
  <c r="BJ604" i="10"/>
  <c r="BJ628" i="10"/>
  <c r="BJ652" i="10"/>
  <c r="BJ676" i="10"/>
  <c r="BJ700" i="10"/>
  <c r="BJ724" i="10"/>
  <c r="BJ748" i="10"/>
  <c r="BJ772" i="10"/>
  <c r="BJ796" i="10"/>
  <c r="BJ820" i="10"/>
  <c r="BJ841" i="10"/>
  <c r="BJ863" i="10"/>
  <c r="BJ883" i="10"/>
  <c r="BJ904" i="10"/>
  <c r="BJ923" i="10"/>
  <c r="BJ941" i="10"/>
  <c r="BJ959" i="10"/>
  <c r="BJ974" i="10"/>
  <c r="BJ989" i="10"/>
  <c r="BJ1002" i="10"/>
  <c r="BJ1015" i="10"/>
  <c r="BJ1028" i="10"/>
  <c r="BJ1041" i="10"/>
  <c r="BJ1054" i="10"/>
  <c r="BJ1067" i="10"/>
  <c r="BJ1080" i="10"/>
  <c r="BJ1093" i="10"/>
  <c r="BJ1106" i="10"/>
  <c r="BJ1120" i="10"/>
  <c r="BJ1133" i="10"/>
  <c r="BJ1146" i="10"/>
  <c r="BJ1159" i="10"/>
  <c r="BJ1172" i="10"/>
  <c r="BJ1185" i="10"/>
  <c r="BJ1198" i="10"/>
  <c r="BJ1211" i="10"/>
  <c r="BJ1224" i="10"/>
  <c r="BJ1237" i="10"/>
  <c r="BJ1250" i="10"/>
  <c r="BJ1264" i="10"/>
  <c r="BJ1277" i="10"/>
  <c r="BJ1290" i="10"/>
  <c r="BJ1303" i="10"/>
  <c r="BJ1316" i="10"/>
  <c r="BJ1329" i="10"/>
  <c r="BJ1342" i="10"/>
  <c r="BJ1355" i="10"/>
  <c r="BJ1368" i="10"/>
  <c r="BJ1381" i="10"/>
  <c r="BJ1394" i="10"/>
  <c r="BJ1408" i="10"/>
  <c r="BJ1421" i="10"/>
  <c r="BJ1434" i="10"/>
  <c r="BJ1447" i="10"/>
  <c r="BJ1460" i="10"/>
  <c r="BJ1473" i="10"/>
  <c r="BJ1486" i="10"/>
  <c r="BJ1499" i="10"/>
  <c r="BJ1512" i="10"/>
  <c r="BJ1525" i="10"/>
  <c r="BJ1538" i="10"/>
  <c r="BJ1552" i="10"/>
  <c r="BJ1565" i="10"/>
  <c r="BJ1578" i="10"/>
  <c r="BJ1591" i="10"/>
  <c r="BJ1604" i="10"/>
  <c r="BJ1617" i="10"/>
  <c r="BJ1630" i="10"/>
  <c r="BJ1643" i="10"/>
  <c r="BJ1656" i="10"/>
  <c r="BJ1669" i="10"/>
  <c r="BJ1682" i="10"/>
  <c r="BJ1696" i="10"/>
  <c r="BJ1709" i="10"/>
  <c r="BJ1722" i="10"/>
  <c r="BJ1735" i="10"/>
  <c r="BJ1748" i="10"/>
  <c r="BJ1760" i="10"/>
  <c r="BJ1772" i="10"/>
  <c r="BJ1784" i="10"/>
  <c r="BJ1796" i="10"/>
  <c r="BJ1808" i="10"/>
  <c r="BJ1820" i="10"/>
  <c r="BJ1832" i="10"/>
  <c r="BJ1844" i="10"/>
  <c r="BJ1856" i="10"/>
  <c r="BJ1868" i="10"/>
  <c r="BJ1880" i="10"/>
  <c r="BJ1892" i="10"/>
  <c r="BJ1904" i="10"/>
  <c r="BJ1916" i="10"/>
  <c r="BJ1928" i="10"/>
  <c r="BJ1940" i="10"/>
  <c r="BJ1952" i="10"/>
  <c r="BJ1964" i="10"/>
  <c r="BJ1976" i="10"/>
  <c r="BJ1988" i="10"/>
  <c r="BJ2000" i="10"/>
  <c r="BJ2012" i="10"/>
  <c r="BJ2024" i="10"/>
  <c r="BJ2036" i="10"/>
  <c r="BJ2048" i="10"/>
  <c r="BJ2060" i="10"/>
  <c r="BJ2072" i="10"/>
  <c r="BJ2084" i="10"/>
  <c r="BJ2096" i="10"/>
  <c r="BJ2108" i="10"/>
  <c r="BJ2120" i="10"/>
  <c r="BJ2132" i="10"/>
  <c r="BJ2144" i="10"/>
  <c r="BJ2156" i="10"/>
  <c r="BJ2168" i="10"/>
  <c r="BJ2180" i="10"/>
  <c r="BJ2192" i="10"/>
  <c r="BJ2204" i="10"/>
  <c r="BJ2216" i="10"/>
  <c r="BJ2228" i="10"/>
  <c r="BJ2240" i="10"/>
  <c r="BJ2252" i="10"/>
  <c r="BJ2264" i="10"/>
  <c r="BJ2276" i="10"/>
  <c r="BJ2288" i="10"/>
  <c r="BJ2300" i="10"/>
  <c r="BJ2312" i="10"/>
  <c r="BJ2324" i="10"/>
  <c r="BJ2336" i="10"/>
  <c r="BJ2348" i="10"/>
  <c r="BJ2360" i="10"/>
  <c r="BJ2372" i="10"/>
  <c r="BJ2384" i="10"/>
  <c r="BJ2396" i="10"/>
  <c r="BJ2408" i="10"/>
  <c r="BJ2420" i="10"/>
  <c r="BJ2432" i="10"/>
  <c r="BJ2444" i="10"/>
  <c r="BJ2456" i="10"/>
  <c r="BJ2468" i="10"/>
  <c r="BJ2480" i="10"/>
  <c r="BJ2492" i="10"/>
  <c r="BJ2504" i="10"/>
  <c r="BJ2516" i="10"/>
  <c r="BJ2528" i="10"/>
  <c r="BJ2540" i="10"/>
  <c r="BJ2552" i="10"/>
  <c r="BJ2564" i="10"/>
  <c r="BJ2576" i="10"/>
  <c r="BJ2588" i="10"/>
  <c r="BJ2600" i="10"/>
  <c r="BJ2612" i="10"/>
  <c r="BJ2624" i="10"/>
  <c r="BJ2636" i="10"/>
  <c r="BJ2648" i="10"/>
  <c r="BJ2660" i="10"/>
  <c r="BJ2672" i="10"/>
  <c r="BJ2684" i="10"/>
  <c r="BJ2696" i="10"/>
  <c r="BJ2708" i="10"/>
  <c r="BJ2720" i="10"/>
  <c r="BJ2732" i="10"/>
  <c r="BJ2744" i="10"/>
  <c r="BJ2756" i="10"/>
  <c r="BJ2768" i="10"/>
  <c r="BJ2780" i="10"/>
  <c r="BJ2792" i="10"/>
  <c r="BJ2804" i="10"/>
  <c r="BJ2816" i="10"/>
  <c r="BJ2828" i="10"/>
  <c r="BJ2840" i="10"/>
  <c r="BJ2852" i="10"/>
  <c r="BJ2864" i="10"/>
  <c r="BJ2876" i="10"/>
  <c r="BJ2888" i="10"/>
  <c r="BJ2900" i="10"/>
  <c r="BJ2912" i="10"/>
  <c r="BJ2924" i="10"/>
  <c r="BJ2936" i="10"/>
  <c r="BJ2948" i="10"/>
  <c r="BJ2960" i="10"/>
  <c r="BJ16" i="10"/>
  <c r="BJ102" i="10"/>
  <c r="BJ163" i="10"/>
  <c r="BJ199" i="10"/>
  <c r="BJ235" i="10"/>
  <c r="BJ271" i="10"/>
  <c r="BJ307" i="10"/>
  <c r="BJ343" i="10"/>
  <c r="BJ379" i="10"/>
  <c r="BJ415" i="10"/>
  <c r="BJ443" i="10"/>
  <c r="BJ473" i="10"/>
  <c r="BJ502" i="10"/>
  <c r="BJ528" i="10"/>
  <c r="BJ557" i="10"/>
  <c r="BJ581" i="10"/>
  <c r="BJ605" i="10"/>
  <c r="BJ629" i="10"/>
  <c r="BJ653" i="10"/>
  <c r="BJ677" i="10"/>
  <c r="BJ701" i="10"/>
  <c r="BJ725" i="10"/>
  <c r="BJ749" i="10"/>
  <c r="BJ773" i="10"/>
  <c r="BJ797" i="10"/>
  <c r="BJ821" i="10"/>
  <c r="BJ844" i="10"/>
  <c r="BJ864" i="10"/>
  <c r="BJ886" i="10"/>
  <c r="BJ905" i="10"/>
  <c r="BJ924" i="10"/>
  <c r="BJ942" i="10"/>
  <c r="BJ960" i="10"/>
  <c r="BJ976" i="10"/>
  <c r="BJ990" i="10"/>
  <c r="BJ1003" i="10"/>
  <c r="BJ1016" i="10"/>
  <c r="BJ1029" i="10"/>
  <c r="BJ1042" i="10"/>
  <c r="BJ1055" i="10"/>
  <c r="BJ1068" i="10"/>
  <c r="BJ1081" i="10"/>
  <c r="BJ1094" i="10"/>
  <c r="BJ1108" i="10"/>
  <c r="BJ1121" i="10"/>
  <c r="BJ1134" i="10"/>
  <c r="BJ1147" i="10"/>
  <c r="BJ1160" i="10"/>
  <c r="BJ1173" i="10"/>
  <c r="BJ1186" i="10"/>
  <c r="BJ1199" i="10"/>
  <c r="BJ1212" i="10"/>
  <c r="BJ1225" i="10"/>
  <c r="BJ1238" i="10"/>
  <c r="BJ1252" i="10"/>
  <c r="BJ1265" i="10"/>
  <c r="BJ1278" i="10"/>
  <c r="BJ1291" i="10"/>
  <c r="BJ1304" i="10"/>
  <c r="BJ1317" i="10"/>
  <c r="BJ1330" i="10"/>
  <c r="BJ1343" i="10"/>
  <c r="BJ1356" i="10"/>
  <c r="BJ1369" i="10"/>
  <c r="BJ1382" i="10"/>
  <c r="BJ1396" i="10"/>
  <c r="BJ1409" i="10"/>
  <c r="BJ1422" i="10"/>
  <c r="BJ1435" i="10"/>
  <c r="BJ1448" i="10"/>
  <c r="BJ1461" i="10"/>
  <c r="BJ1474" i="10"/>
  <c r="BJ1487" i="10"/>
  <c r="BJ1500" i="10"/>
  <c r="BJ1513" i="10"/>
  <c r="BJ1526" i="10"/>
  <c r="BJ1540" i="10"/>
  <c r="BJ1553" i="10"/>
  <c r="BJ1566" i="10"/>
  <c r="BJ1579" i="10"/>
  <c r="BJ1592" i="10"/>
  <c r="BJ1605" i="10"/>
  <c r="BJ1618" i="10"/>
  <c r="BJ1631" i="10"/>
  <c r="BJ1644" i="10"/>
  <c r="BJ1657" i="10"/>
  <c r="BJ1670" i="10"/>
  <c r="BJ1684" i="10"/>
  <c r="BJ1697" i="10"/>
  <c r="BJ1710" i="10"/>
  <c r="BJ1723" i="10"/>
  <c r="BJ1736" i="10"/>
  <c r="BJ1749" i="10"/>
  <c r="BJ1761" i="10"/>
  <c r="BJ1773" i="10"/>
  <c r="BJ1785" i="10"/>
  <c r="BJ1797" i="10"/>
  <c r="BJ1809" i="10"/>
  <c r="BJ1821" i="10"/>
  <c r="BJ1833" i="10"/>
  <c r="BJ1845" i="10"/>
  <c r="BJ1857" i="10"/>
  <c r="BJ1869" i="10"/>
  <c r="BJ1881" i="10"/>
  <c r="BJ1893" i="10"/>
  <c r="BJ1905" i="10"/>
  <c r="BJ1917" i="10"/>
  <c r="BJ1929" i="10"/>
  <c r="BJ1941" i="10"/>
  <c r="BJ1953" i="10"/>
  <c r="BJ1965" i="10"/>
  <c r="BJ1977" i="10"/>
  <c r="BJ1989" i="10"/>
  <c r="BJ2001" i="10"/>
  <c r="BJ2013" i="10"/>
  <c r="BJ2025" i="10"/>
  <c r="BJ2037" i="10"/>
  <c r="BJ2049" i="10"/>
  <c r="BJ2061" i="10"/>
  <c r="BJ2073" i="10"/>
  <c r="BJ2085" i="10"/>
  <c r="BJ2097" i="10"/>
  <c r="BJ2109" i="10"/>
  <c r="BJ2121" i="10"/>
  <c r="BJ2133" i="10"/>
  <c r="BJ2145" i="10"/>
  <c r="BJ2157" i="10"/>
  <c r="BJ2169" i="10"/>
  <c r="BJ2181" i="10"/>
  <c r="BJ2193" i="10"/>
  <c r="BJ2205" i="10"/>
  <c r="BJ2217" i="10"/>
  <c r="BJ2229" i="10"/>
  <c r="BJ2241" i="10"/>
  <c r="BJ2253" i="10"/>
  <c r="BJ2265" i="10"/>
  <c r="BJ2277" i="10"/>
  <c r="BJ2289" i="10"/>
  <c r="BJ2301" i="10"/>
  <c r="BJ2313" i="10"/>
  <c r="BJ2325" i="10"/>
  <c r="BJ2337" i="10"/>
  <c r="BJ2349" i="10"/>
  <c r="BJ2361" i="10"/>
  <c r="BJ2373" i="10"/>
  <c r="BJ2385" i="10"/>
  <c r="BJ2397" i="10"/>
  <c r="BJ2409" i="10"/>
  <c r="BJ2421" i="10"/>
  <c r="BJ2433" i="10"/>
  <c r="BJ2445" i="10"/>
  <c r="BJ2457" i="10"/>
  <c r="BJ2469" i="10"/>
  <c r="BJ2481" i="10"/>
  <c r="BJ2493" i="10"/>
  <c r="BJ2505" i="10"/>
  <c r="BJ2517" i="10"/>
  <c r="BJ2529" i="10"/>
  <c r="BJ2541" i="10"/>
  <c r="BJ2553" i="10"/>
  <c r="BJ2565" i="10"/>
  <c r="BJ2577" i="10"/>
  <c r="BJ2589" i="10"/>
  <c r="BJ2601" i="10"/>
  <c r="BJ2613" i="10"/>
  <c r="BJ2625" i="10"/>
  <c r="BJ2637" i="10"/>
  <c r="BJ2649" i="10"/>
  <c r="BJ2661" i="10"/>
  <c r="BJ2673" i="10"/>
  <c r="BJ2685" i="10"/>
  <c r="BJ2697" i="10"/>
  <c r="BJ2709" i="10"/>
  <c r="BJ2721" i="10"/>
  <c r="BJ2733" i="10"/>
  <c r="BJ2745" i="10"/>
  <c r="BJ2757" i="10"/>
  <c r="BJ2769" i="10"/>
  <c r="BJ2781" i="10"/>
  <c r="BJ2793" i="10"/>
  <c r="BJ2805" i="10"/>
  <c r="BJ2817" i="10"/>
  <c r="BJ2829" i="10"/>
  <c r="BJ2841" i="10"/>
  <c r="BJ2853" i="10"/>
  <c r="BJ2865" i="10"/>
  <c r="BJ2877" i="10"/>
  <c r="BJ2889" i="10"/>
  <c r="BJ2901" i="10"/>
  <c r="BJ2913" i="10"/>
  <c r="BJ2925" i="10"/>
  <c r="BJ2937" i="10"/>
  <c r="BJ2949" i="10"/>
  <c r="BJ2961" i="10"/>
  <c r="BJ2973" i="10"/>
  <c r="BJ2985" i="10"/>
  <c r="BJ2997" i="10"/>
  <c r="BJ3009" i="10"/>
  <c r="BJ3021" i="10"/>
  <c r="BJ3033" i="10"/>
  <c r="BJ3045" i="10"/>
  <c r="BJ3057" i="10"/>
  <c r="BJ3069" i="10"/>
  <c r="BJ3081" i="10"/>
  <c r="BJ3093" i="10"/>
  <c r="BJ3105" i="10"/>
  <c r="BJ3117" i="10"/>
  <c r="BJ3129" i="10"/>
  <c r="BJ3141" i="10"/>
  <c r="BJ3153" i="10"/>
  <c r="BJ3165" i="10"/>
  <c r="BJ3177" i="10"/>
  <c r="BJ3189" i="10"/>
  <c r="BJ3201" i="10"/>
  <c r="BJ3213" i="10"/>
  <c r="BJ3225" i="10"/>
  <c r="BJ3237" i="10"/>
  <c r="BJ3249" i="10"/>
  <c r="BJ3261" i="10"/>
  <c r="BJ3273" i="10"/>
  <c r="BJ3285" i="10"/>
  <c r="BJ3297" i="10"/>
  <c r="BJ3309" i="10"/>
  <c r="BJ3321" i="10"/>
  <c r="BJ3333" i="10"/>
  <c r="BJ3345" i="10"/>
  <c r="BJ3357" i="10"/>
  <c r="BJ3369" i="10"/>
  <c r="BJ3381" i="10"/>
  <c r="BJ3393" i="10"/>
  <c r="BJ3405" i="10"/>
  <c r="BJ3417" i="10"/>
  <c r="BJ3429" i="10"/>
  <c r="BJ3441" i="10"/>
  <c r="BJ3453" i="10"/>
  <c r="BJ3465" i="10"/>
  <c r="BJ3477" i="10"/>
  <c r="BJ3489" i="10"/>
  <c r="BJ3501" i="10"/>
  <c r="BJ3513" i="10"/>
  <c r="BJ3525" i="10"/>
  <c r="BJ3537" i="10"/>
  <c r="BJ3549" i="10"/>
  <c r="BJ3561" i="10"/>
  <c r="BJ3573" i="10"/>
  <c r="BJ3585" i="10"/>
  <c r="BJ3597" i="10"/>
  <c r="BJ3609" i="10"/>
  <c r="BJ3621" i="10"/>
  <c r="BJ3633" i="10"/>
  <c r="BJ3645" i="10"/>
  <c r="BJ3657" i="10"/>
  <c r="BJ3669" i="10"/>
  <c r="BJ3681" i="10"/>
  <c r="BJ3693" i="10"/>
  <c r="BJ3705" i="10"/>
  <c r="BJ3717" i="10"/>
  <c r="BJ3729" i="10"/>
  <c r="BJ3741" i="10"/>
  <c r="BJ3753" i="10"/>
  <c r="BJ3765" i="10"/>
  <c r="BJ3777" i="10"/>
  <c r="BJ3789" i="10"/>
  <c r="BJ3801" i="10"/>
  <c r="BJ3813" i="10"/>
  <c r="BJ3825" i="10"/>
  <c r="BJ3837" i="10"/>
  <c r="BJ3849" i="10"/>
  <c r="BJ3861" i="10"/>
  <c r="BJ3873" i="10"/>
  <c r="BJ3885" i="10"/>
  <c r="BJ3897" i="10"/>
  <c r="BJ3909" i="10"/>
  <c r="BJ3921" i="10"/>
  <c r="BJ3933" i="10"/>
  <c r="BJ3945" i="10"/>
  <c r="BJ3957" i="10"/>
  <c r="BJ3969" i="10"/>
  <c r="BJ3981" i="10"/>
  <c r="BJ3993" i="10"/>
  <c r="BJ4005" i="10"/>
  <c r="BJ4017" i="10"/>
  <c r="BJ4029" i="10"/>
  <c r="BJ4041" i="10"/>
  <c r="BJ4053" i="10"/>
  <c r="BJ4065" i="10"/>
  <c r="BJ4077" i="10"/>
  <c r="BJ4089" i="10"/>
  <c r="BJ4101" i="10"/>
  <c r="BJ4113" i="10"/>
  <c r="BJ4125" i="10"/>
  <c r="BJ4137" i="10"/>
  <c r="BJ4149" i="10"/>
  <c r="BJ4161" i="10"/>
  <c r="BJ4173" i="10"/>
  <c r="BJ4185" i="10"/>
  <c r="BJ4197" i="10"/>
  <c r="BJ4209" i="10"/>
  <c r="BJ4221" i="10"/>
  <c r="BJ4233" i="10"/>
  <c r="BJ4245" i="10"/>
  <c r="BJ4257" i="10"/>
  <c r="BJ4269" i="10"/>
  <c r="BJ4281" i="10"/>
  <c r="BJ4293" i="10"/>
  <c r="BJ4305" i="10"/>
  <c r="BJ4317" i="10"/>
  <c r="BJ4329" i="10"/>
  <c r="BJ4341" i="10"/>
  <c r="BJ4353" i="10"/>
  <c r="BJ4365" i="10"/>
  <c r="BJ4377" i="10"/>
  <c r="BJ4389" i="10"/>
  <c r="BJ4401" i="10"/>
  <c r="BJ4413" i="10"/>
  <c r="BJ4425" i="10"/>
  <c r="BJ4437" i="10"/>
  <c r="BJ4449" i="10"/>
  <c r="BJ4461" i="10"/>
  <c r="BJ4473" i="10"/>
  <c r="BJ4485" i="10"/>
  <c r="BJ4497" i="10"/>
  <c r="BJ4509" i="10"/>
  <c r="BJ4521" i="10"/>
  <c r="BJ4533" i="10"/>
  <c r="BJ4545" i="10"/>
  <c r="BJ4557" i="10"/>
  <c r="BJ4569" i="10"/>
  <c r="BJ4581" i="10"/>
  <c r="BJ4593" i="10"/>
  <c r="BJ4605" i="10"/>
  <c r="BJ4617" i="10"/>
  <c r="BJ4629" i="10"/>
  <c r="BJ4641" i="10"/>
  <c r="BJ4653" i="10"/>
  <c r="BJ27" i="10"/>
  <c r="BJ113" i="10"/>
  <c r="BJ166" i="10"/>
  <c r="BJ202" i="10"/>
  <c r="BJ238" i="10"/>
  <c r="BJ274" i="10"/>
  <c r="BJ310" i="10"/>
  <c r="BJ346" i="10"/>
  <c r="BJ382" i="10"/>
  <c r="BJ418" i="10"/>
  <c r="BJ444" i="10"/>
  <c r="BJ475" i="10"/>
  <c r="BJ503" i="10"/>
  <c r="BJ533" i="10"/>
  <c r="BJ559" i="10"/>
  <c r="BJ583" i="10"/>
  <c r="BJ607" i="10"/>
  <c r="BJ631" i="10"/>
  <c r="BJ655" i="10"/>
  <c r="BJ679" i="10"/>
  <c r="BJ703" i="10"/>
  <c r="BJ727" i="10"/>
  <c r="BJ751" i="10"/>
  <c r="BJ775" i="10"/>
  <c r="BJ799" i="10"/>
  <c r="BJ823" i="10"/>
  <c r="BJ845" i="10"/>
  <c r="BJ865" i="10"/>
  <c r="BJ887" i="10"/>
  <c r="BJ907" i="10"/>
  <c r="BJ925" i="10"/>
  <c r="BJ943" i="10"/>
  <c r="BJ961" i="10"/>
  <c r="BJ977" i="10"/>
  <c r="BJ991" i="10"/>
  <c r="BJ1004" i="10"/>
  <c r="BJ1017" i="10"/>
  <c r="BJ1030" i="10"/>
  <c r="BJ1043" i="10"/>
  <c r="BJ1056" i="10"/>
  <c r="BJ1069" i="10"/>
  <c r="BJ1082" i="10"/>
  <c r="BJ1096" i="10"/>
  <c r="BJ1109" i="10"/>
  <c r="BJ1122" i="10"/>
  <c r="BJ1135" i="10"/>
  <c r="BJ1148" i="10"/>
  <c r="BJ1161" i="10"/>
  <c r="BJ1174" i="10"/>
  <c r="BJ1187" i="10"/>
  <c r="BJ1200" i="10"/>
  <c r="BJ1213" i="10"/>
  <c r="BJ1226" i="10"/>
  <c r="BJ1240" i="10"/>
  <c r="BJ1253" i="10"/>
  <c r="BJ1266" i="10"/>
  <c r="BJ1279" i="10"/>
  <c r="BJ1292" i="10"/>
  <c r="BJ1305" i="10"/>
  <c r="BJ1318" i="10"/>
  <c r="BJ1331" i="10"/>
  <c r="BJ1344" i="10"/>
  <c r="BJ1357" i="10"/>
  <c r="BJ1370" i="10"/>
  <c r="BJ1384" i="10"/>
  <c r="BJ1397" i="10"/>
  <c r="BJ1410" i="10"/>
  <c r="BJ1423" i="10"/>
  <c r="BJ1436" i="10"/>
  <c r="BJ1449" i="10"/>
  <c r="BJ1462" i="10"/>
  <c r="BJ1475" i="10"/>
  <c r="BJ1488" i="10"/>
  <c r="BJ1501" i="10"/>
  <c r="BJ1514" i="10"/>
  <c r="BJ1528" i="10"/>
  <c r="BJ1541" i="10"/>
  <c r="BJ1554" i="10"/>
  <c r="BJ1567" i="10"/>
  <c r="BJ1580" i="10"/>
  <c r="BJ1593" i="10"/>
  <c r="BJ1606" i="10"/>
  <c r="BJ1619" i="10"/>
  <c r="BJ1632" i="10"/>
  <c r="BJ1645" i="10"/>
  <c r="BJ1658" i="10"/>
  <c r="BJ1672" i="10"/>
  <c r="BJ1685" i="10"/>
  <c r="BJ1698" i="10"/>
  <c r="BJ1711" i="10"/>
  <c r="BJ1724" i="10"/>
  <c r="BJ1737" i="10"/>
  <c r="BJ1750" i="10"/>
  <c r="BJ1762" i="10"/>
  <c r="BJ1774" i="10"/>
  <c r="BJ1786" i="10"/>
  <c r="BJ1798" i="10"/>
  <c r="BJ1810" i="10"/>
  <c r="BJ1822" i="10"/>
  <c r="BJ1834" i="10"/>
  <c r="BJ1846" i="10"/>
  <c r="BJ1858" i="10"/>
  <c r="BJ1870" i="10"/>
  <c r="BJ1882" i="10"/>
  <c r="BJ1894" i="10"/>
  <c r="BJ1906" i="10"/>
  <c r="BJ1918" i="10"/>
  <c r="BJ1930" i="10"/>
  <c r="BJ1942" i="10"/>
  <c r="BJ1954" i="10"/>
  <c r="BJ1966" i="10"/>
  <c r="BJ1978" i="10"/>
  <c r="BJ1990" i="10"/>
  <c r="BJ2002" i="10"/>
  <c r="BJ2014" i="10"/>
  <c r="BJ2026" i="10"/>
  <c r="BJ2038" i="10"/>
  <c r="BJ2050" i="10"/>
  <c r="BJ2062" i="10"/>
  <c r="BJ2074" i="10"/>
  <c r="BJ2086" i="10"/>
  <c r="BJ2098" i="10"/>
  <c r="BJ2110" i="10"/>
  <c r="BJ2122" i="10"/>
  <c r="BJ2134" i="10"/>
  <c r="BJ2146" i="10"/>
  <c r="BJ2158" i="10"/>
  <c r="BJ2170" i="10"/>
  <c r="BJ2182" i="10"/>
  <c r="BJ2194" i="10"/>
  <c r="BJ2206" i="10"/>
  <c r="BJ2218" i="10"/>
  <c r="BJ2230" i="10"/>
  <c r="BJ2242" i="10"/>
  <c r="BJ2254" i="10"/>
  <c r="BJ2266" i="10"/>
  <c r="BJ2278" i="10"/>
  <c r="BJ2290" i="10"/>
  <c r="BJ2302" i="10"/>
  <c r="BJ2314" i="10"/>
  <c r="BJ2326" i="10"/>
  <c r="BJ2338" i="10"/>
  <c r="BJ2350" i="10"/>
  <c r="BJ2362" i="10"/>
  <c r="BJ2374" i="10"/>
  <c r="BJ2386" i="10"/>
  <c r="BJ2398" i="10"/>
  <c r="BJ2410" i="10"/>
  <c r="BJ2422" i="10"/>
  <c r="BJ2434" i="10"/>
  <c r="BJ2446" i="10"/>
  <c r="BJ2458" i="10"/>
  <c r="BJ2470" i="10"/>
  <c r="BJ2482" i="10"/>
  <c r="BJ2494" i="10"/>
  <c r="BJ2506" i="10"/>
  <c r="BJ2518" i="10"/>
  <c r="BJ2530" i="10"/>
  <c r="BJ2542" i="10"/>
  <c r="BJ2554" i="10"/>
  <c r="BJ2566" i="10"/>
  <c r="BJ2578" i="10"/>
  <c r="BJ2590" i="10"/>
  <c r="BJ2602" i="10"/>
  <c r="BJ2614" i="10"/>
  <c r="BJ2626" i="10"/>
  <c r="BJ2638" i="10"/>
  <c r="BJ2650" i="10"/>
  <c r="BJ2662" i="10"/>
  <c r="BJ2674" i="10"/>
  <c r="BJ2686" i="10"/>
  <c r="BJ2698" i="10"/>
  <c r="BJ2710" i="10"/>
  <c r="BJ2722" i="10"/>
  <c r="BJ2734" i="10"/>
  <c r="BJ2746" i="10"/>
  <c r="BJ2758" i="10"/>
  <c r="BJ2770" i="10"/>
  <c r="BJ2782" i="10"/>
  <c r="BJ2794" i="10"/>
  <c r="BJ2806" i="10"/>
  <c r="BJ2818" i="10"/>
  <c r="BJ2830" i="10"/>
  <c r="BJ2842" i="10"/>
  <c r="BJ2854" i="10"/>
  <c r="BJ2866" i="10"/>
  <c r="BJ2878" i="10"/>
  <c r="BJ2890" i="10"/>
  <c r="BJ2902" i="10"/>
  <c r="BJ2914" i="10"/>
  <c r="BJ2926" i="10"/>
  <c r="BJ2938" i="10"/>
  <c r="BJ2950" i="10"/>
  <c r="BJ2962" i="10"/>
  <c r="BJ2974" i="10"/>
  <c r="BJ2986" i="10"/>
  <c r="BJ2998" i="10"/>
  <c r="BJ3010" i="10"/>
  <c r="BJ3022" i="10"/>
  <c r="BJ3034" i="10"/>
  <c r="BJ3046" i="10"/>
  <c r="BJ3058" i="10"/>
  <c r="BJ3070" i="10"/>
  <c r="BJ3082" i="10"/>
  <c r="BJ3094" i="10"/>
  <c r="BJ3106" i="10"/>
  <c r="BJ3118" i="10"/>
  <c r="BJ3130" i="10"/>
  <c r="BJ3142" i="10"/>
  <c r="BJ3154" i="10"/>
  <c r="BJ3166" i="10"/>
  <c r="BJ3178" i="10"/>
  <c r="BJ3190" i="10"/>
  <c r="BJ3202" i="10"/>
  <c r="BJ3214" i="10"/>
  <c r="BJ3226" i="10"/>
  <c r="BJ3238" i="10"/>
  <c r="BJ3250" i="10"/>
  <c r="BJ3262" i="10"/>
  <c r="BJ3274" i="10"/>
  <c r="BJ3286" i="10"/>
  <c r="BJ3298" i="10"/>
  <c r="BJ3310" i="10"/>
  <c r="BJ3322" i="10"/>
  <c r="BJ3334" i="10"/>
  <c r="BJ3346" i="10"/>
  <c r="BJ3358" i="10"/>
  <c r="BJ3370" i="10"/>
  <c r="BJ3382" i="10"/>
  <c r="BJ3394" i="10"/>
  <c r="BJ3406" i="10"/>
  <c r="BJ3418" i="10"/>
  <c r="BJ3430" i="10"/>
  <c r="BJ3442" i="10"/>
  <c r="BJ3454" i="10"/>
  <c r="BJ3466" i="10"/>
  <c r="BJ3478" i="10"/>
  <c r="BJ3490" i="10"/>
  <c r="BJ3502" i="10"/>
  <c r="BJ3514" i="10"/>
  <c r="BJ3526" i="10"/>
  <c r="BJ3538" i="10"/>
  <c r="BJ3550" i="10"/>
  <c r="BJ3562" i="10"/>
  <c r="BJ3574" i="10"/>
  <c r="BJ3586" i="10"/>
  <c r="BJ3598" i="10"/>
  <c r="BJ3610" i="10"/>
  <c r="BJ3622" i="10"/>
  <c r="BJ3634" i="10"/>
  <c r="BJ3646" i="10"/>
  <c r="BJ3658" i="10"/>
  <c r="BJ3670" i="10"/>
  <c r="BJ3682" i="10"/>
  <c r="BJ3694" i="10"/>
  <c r="BJ3706" i="10"/>
  <c r="BJ3718" i="10"/>
  <c r="BJ3730" i="10"/>
  <c r="BJ3742" i="10"/>
  <c r="BJ3754" i="10"/>
  <c r="BJ3766" i="10"/>
  <c r="BJ3778" i="10"/>
  <c r="BJ3790" i="10"/>
  <c r="BJ3802" i="10"/>
  <c r="BJ3814" i="10"/>
  <c r="BJ3826" i="10"/>
  <c r="BJ3838" i="10"/>
  <c r="BJ3850" i="10"/>
  <c r="BJ3862" i="10"/>
  <c r="BJ3874" i="10"/>
  <c r="BJ3886" i="10"/>
  <c r="BJ3898" i="10"/>
  <c r="BJ3910" i="10"/>
  <c r="BJ3922" i="10"/>
  <c r="BJ3934" i="10"/>
  <c r="BJ3946" i="10"/>
  <c r="BJ3958" i="10"/>
  <c r="BJ3970" i="10"/>
  <c r="BJ3982" i="10"/>
  <c r="BJ3994" i="10"/>
  <c r="BJ4006" i="10"/>
  <c r="BJ4018" i="10"/>
  <c r="BJ4030" i="10"/>
  <c r="BJ4042" i="10"/>
  <c r="BJ4054" i="10"/>
  <c r="BJ4066" i="10"/>
  <c r="BJ4078" i="10"/>
  <c r="BJ4090" i="10"/>
  <c r="BJ4102" i="10"/>
  <c r="BJ4114" i="10"/>
  <c r="BJ4126" i="10"/>
  <c r="BJ4138" i="10"/>
  <c r="BJ4150" i="10"/>
  <c r="BJ4162" i="10"/>
  <c r="BJ4174" i="10"/>
  <c r="BJ4186" i="10"/>
  <c r="BJ4198" i="10"/>
  <c r="BJ4210" i="10"/>
  <c r="BJ4222" i="10"/>
  <c r="BJ4234" i="10"/>
  <c r="BJ4246" i="10"/>
  <c r="BJ4258" i="10"/>
  <c r="BJ4270" i="10"/>
  <c r="BJ4282" i="10"/>
  <c r="BJ4294" i="10"/>
  <c r="BJ4306" i="10"/>
  <c r="BJ4318" i="10"/>
  <c r="BJ4330" i="10"/>
  <c r="BJ4342" i="10"/>
  <c r="BJ4354" i="10"/>
  <c r="BJ4366" i="10"/>
  <c r="BJ4378" i="10"/>
  <c r="BJ4390" i="10"/>
  <c r="BJ4402" i="10"/>
  <c r="BJ30" i="10"/>
  <c r="BJ117" i="10"/>
  <c r="BJ167" i="10"/>
  <c r="BJ203" i="10"/>
  <c r="BJ239" i="10"/>
  <c r="BJ275" i="10"/>
  <c r="BJ311" i="10"/>
  <c r="BJ347" i="10"/>
  <c r="BJ383" i="10"/>
  <c r="BJ419" i="10"/>
  <c r="BJ449" i="10"/>
  <c r="BJ478" i="10"/>
  <c r="BJ504" i="10"/>
  <c r="BJ535" i="10"/>
  <c r="BJ562" i="10"/>
  <c r="BJ586" i="10"/>
  <c r="BJ610" i="10"/>
  <c r="BJ634" i="10"/>
  <c r="BJ658" i="10"/>
  <c r="BJ682" i="10"/>
  <c r="BJ706" i="10"/>
  <c r="BJ730" i="10"/>
  <c r="BJ754" i="10"/>
  <c r="BJ778" i="10"/>
  <c r="BJ802" i="10"/>
  <c r="BJ826" i="10"/>
  <c r="BJ847" i="10"/>
  <c r="BJ868" i="10"/>
  <c r="BJ888" i="10"/>
  <c r="BJ910" i="10"/>
  <c r="BJ928" i="10"/>
  <c r="BJ946" i="10"/>
  <c r="BJ962" i="10"/>
  <c r="BJ978" i="10"/>
  <c r="BJ992" i="10"/>
  <c r="BJ1005" i="10"/>
  <c r="BJ1018" i="10"/>
  <c r="BJ1031" i="10"/>
  <c r="BJ1044" i="10"/>
  <c r="BJ1057" i="10"/>
  <c r="BJ1070" i="10"/>
  <c r="BJ1084" i="10"/>
  <c r="BJ1097" i="10"/>
  <c r="BJ1110" i="10"/>
  <c r="BJ1123" i="10"/>
  <c r="BJ1136" i="10"/>
  <c r="BJ1149" i="10"/>
  <c r="BJ1162" i="10"/>
  <c r="BJ1175" i="10"/>
  <c r="BJ1188" i="10"/>
  <c r="BJ1201" i="10"/>
  <c r="BJ1214" i="10"/>
  <c r="BJ1228" i="10"/>
  <c r="BJ1241" i="10"/>
  <c r="BJ1254" i="10"/>
  <c r="BJ1267" i="10"/>
  <c r="BJ1280" i="10"/>
  <c r="BJ1293" i="10"/>
  <c r="BJ1306" i="10"/>
  <c r="BJ1319" i="10"/>
  <c r="BJ1332" i="10"/>
  <c r="BJ1345" i="10"/>
  <c r="BJ1358" i="10"/>
  <c r="BJ1372" i="10"/>
  <c r="BJ1385" i="10"/>
  <c r="BJ1398" i="10"/>
  <c r="BJ1411" i="10"/>
  <c r="BJ1424" i="10"/>
  <c r="BJ1437" i="10"/>
  <c r="BJ1450" i="10"/>
  <c r="BJ1463" i="10"/>
  <c r="BJ1476" i="10"/>
  <c r="BJ1489" i="10"/>
  <c r="BJ1502" i="10"/>
  <c r="BJ1516" i="10"/>
  <c r="BJ1529" i="10"/>
  <c r="BJ1542" i="10"/>
  <c r="BJ1555" i="10"/>
  <c r="BJ1568" i="10"/>
  <c r="BJ1581" i="10"/>
  <c r="BJ1594" i="10"/>
  <c r="BJ1607" i="10"/>
  <c r="BJ1620" i="10"/>
  <c r="BJ1633" i="10"/>
  <c r="BJ1646" i="10"/>
  <c r="BJ1660" i="10"/>
  <c r="BJ1673" i="10"/>
  <c r="BJ1686" i="10"/>
  <c r="BJ1699" i="10"/>
  <c r="BJ1712" i="10"/>
  <c r="BJ1725" i="10"/>
  <c r="BJ1738" i="10"/>
  <c r="BJ1751" i="10"/>
  <c r="BJ1763" i="10"/>
  <c r="BJ1775" i="10"/>
  <c r="BJ1787" i="10"/>
  <c r="BJ1799" i="10"/>
  <c r="BJ1811" i="10"/>
  <c r="BJ1823" i="10"/>
  <c r="BJ1835" i="10"/>
  <c r="BJ1847" i="10"/>
  <c r="BJ1859" i="10"/>
  <c r="BJ1871" i="10"/>
  <c r="BJ1883" i="10"/>
  <c r="BJ1895" i="10"/>
  <c r="BJ1907" i="10"/>
  <c r="BJ1919" i="10"/>
  <c r="BJ1931" i="10"/>
  <c r="BJ1943" i="10"/>
  <c r="BJ1955" i="10"/>
  <c r="BJ1967" i="10"/>
  <c r="BJ1979" i="10"/>
  <c r="BJ1991" i="10"/>
  <c r="BJ2003" i="10"/>
  <c r="BJ2015" i="10"/>
  <c r="BJ2027" i="10"/>
  <c r="BJ2039" i="10"/>
  <c r="BJ2051" i="10"/>
  <c r="BJ2063" i="10"/>
  <c r="BJ2075" i="10"/>
  <c r="BJ2087" i="10"/>
  <c r="BJ2099" i="10"/>
  <c r="BJ2111" i="10"/>
  <c r="BJ2123" i="10"/>
  <c r="BJ2135" i="10"/>
  <c r="BJ2147" i="10"/>
  <c r="BJ2159" i="10"/>
  <c r="BJ2171" i="10"/>
  <c r="BJ2183" i="10"/>
  <c r="BJ2195" i="10"/>
  <c r="BJ2207" i="10"/>
  <c r="BJ2219" i="10"/>
  <c r="BJ2231" i="10"/>
  <c r="BJ2243" i="10"/>
  <c r="BJ2255" i="10"/>
  <c r="BJ2267" i="10"/>
  <c r="BJ2279" i="10"/>
  <c r="BJ2291" i="10"/>
  <c r="BJ2303" i="10"/>
  <c r="BJ2315" i="10"/>
  <c r="BJ2327" i="10"/>
  <c r="BJ2339" i="10"/>
  <c r="BJ2351" i="10"/>
  <c r="BJ2363" i="10"/>
  <c r="BJ2375" i="10"/>
  <c r="BJ2387" i="10"/>
  <c r="BJ2399" i="10"/>
  <c r="BJ2411" i="10"/>
  <c r="BJ2423" i="10"/>
  <c r="BJ2435" i="10"/>
  <c r="BJ2447" i="10"/>
  <c r="BJ2459" i="10"/>
  <c r="BJ2471" i="10"/>
  <c r="BJ2483" i="10"/>
  <c r="BJ2495" i="10"/>
  <c r="BJ2507" i="10"/>
  <c r="BJ2519" i="10"/>
  <c r="BJ2531" i="10"/>
  <c r="BJ2543" i="10"/>
  <c r="BJ2555" i="10"/>
  <c r="BJ2567" i="10"/>
  <c r="BJ2579" i="10"/>
  <c r="BJ2591" i="10"/>
  <c r="BJ2603" i="10"/>
  <c r="BJ2615" i="10"/>
  <c r="BJ2627" i="10"/>
  <c r="BJ2639" i="10"/>
  <c r="BJ2651" i="10"/>
  <c r="BJ2663" i="10"/>
  <c r="BJ2675" i="10"/>
  <c r="BJ2687" i="10"/>
  <c r="BJ2699" i="10"/>
  <c r="BJ2711" i="10"/>
  <c r="BJ2723" i="10"/>
  <c r="BJ2735" i="10"/>
  <c r="BJ2747" i="10"/>
  <c r="BJ2759" i="10"/>
  <c r="BJ2771" i="10"/>
  <c r="BJ2783" i="10"/>
  <c r="BJ2795" i="10"/>
  <c r="BJ2807" i="10"/>
  <c r="BJ2819" i="10"/>
  <c r="BJ2831" i="10"/>
  <c r="BJ2843" i="10"/>
  <c r="BJ2855" i="10"/>
  <c r="BJ2867" i="10"/>
  <c r="BJ2879" i="10"/>
  <c r="BJ2891" i="10"/>
  <c r="BJ2903" i="10"/>
  <c r="BJ2915" i="10"/>
  <c r="BJ2927" i="10"/>
  <c r="BJ41" i="10"/>
  <c r="BJ127" i="10"/>
  <c r="BJ173" i="10"/>
  <c r="BJ209" i="10"/>
  <c r="BJ245" i="10"/>
  <c r="BJ281" i="10"/>
  <c r="BJ317" i="10"/>
  <c r="BJ353" i="10"/>
  <c r="BJ389" i="10"/>
  <c r="BJ420" i="10"/>
  <c r="BJ451" i="10"/>
  <c r="BJ479" i="10"/>
  <c r="BJ509" i="10"/>
  <c r="BJ538" i="10"/>
  <c r="BJ563" i="10"/>
  <c r="BJ587" i="10"/>
  <c r="BJ611" i="10"/>
  <c r="BJ635" i="10"/>
  <c r="BJ659" i="10"/>
  <c r="BJ683" i="10"/>
  <c r="BJ707" i="10"/>
  <c r="BJ731" i="10"/>
  <c r="BJ755" i="10"/>
  <c r="BJ779" i="10"/>
  <c r="BJ803" i="10"/>
  <c r="BJ827" i="10"/>
  <c r="BJ850" i="10"/>
  <c r="BJ869" i="10"/>
  <c r="BJ889" i="10"/>
  <c r="BJ911" i="10"/>
  <c r="BJ929" i="10"/>
  <c r="BJ947" i="10"/>
  <c r="BJ964" i="10"/>
  <c r="BJ979" i="10"/>
  <c r="BJ993" i="10"/>
  <c r="BJ1006" i="10"/>
  <c r="BJ1019" i="10"/>
  <c r="BJ1032" i="10"/>
  <c r="BJ1045" i="10"/>
  <c r="BJ1058" i="10"/>
  <c r="BJ1072" i="10"/>
  <c r="BJ1085" i="10"/>
  <c r="BJ1098" i="10"/>
  <c r="BJ1111" i="10"/>
  <c r="BJ1124" i="10"/>
  <c r="BJ1137" i="10"/>
  <c r="BJ1150" i="10"/>
  <c r="BJ1163" i="10"/>
  <c r="BJ1176" i="10"/>
  <c r="BJ1189" i="10"/>
  <c r="BJ1202" i="10"/>
  <c r="BJ1216" i="10"/>
  <c r="BJ1229" i="10"/>
  <c r="BJ1242" i="10"/>
  <c r="BJ1255" i="10"/>
  <c r="BJ1268" i="10"/>
  <c r="BJ1281" i="10"/>
  <c r="BJ1294" i="10"/>
  <c r="BJ1307" i="10"/>
  <c r="BJ1320" i="10"/>
  <c r="BJ1333" i="10"/>
  <c r="BJ1346" i="10"/>
  <c r="BJ1360" i="10"/>
  <c r="BJ1373" i="10"/>
  <c r="BJ1386" i="10"/>
  <c r="BJ1399" i="10"/>
  <c r="BJ1412" i="10"/>
  <c r="BJ1425" i="10"/>
  <c r="BJ1438" i="10"/>
  <c r="BJ1451" i="10"/>
  <c r="BJ1464" i="10"/>
  <c r="BJ1477" i="10"/>
  <c r="BJ1490" i="10"/>
  <c r="BJ1504" i="10"/>
  <c r="BJ1517" i="10"/>
  <c r="BJ1530" i="10"/>
  <c r="BJ1543" i="10"/>
  <c r="BJ1556" i="10"/>
  <c r="BJ1569" i="10"/>
  <c r="BJ1582" i="10"/>
  <c r="BJ1595" i="10"/>
  <c r="BJ1608" i="10"/>
  <c r="BJ1621" i="10"/>
  <c r="BJ1634" i="10"/>
  <c r="BJ1648" i="10"/>
  <c r="BJ1661" i="10"/>
  <c r="BJ1674" i="10"/>
  <c r="BJ1687" i="10"/>
  <c r="BJ1700" i="10"/>
  <c r="BJ1713" i="10"/>
  <c r="BJ1726" i="10"/>
  <c r="BJ1739" i="10"/>
  <c r="BJ1752" i="10"/>
  <c r="BJ1764" i="10"/>
  <c r="BJ1776" i="10"/>
  <c r="BJ1788" i="10"/>
  <c r="BJ1800" i="10"/>
  <c r="BJ1812" i="10"/>
  <c r="BJ1824" i="10"/>
  <c r="BJ1836" i="10"/>
  <c r="BJ1848" i="10"/>
  <c r="BJ1860" i="10"/>
  <c r="BJ1872" i="10"/>
  <c r="BJ1884" i="10"/>
  <c r="BJ1896" i="10"/>
  <c r="BJ1908" i="10"/>
  <c r="BJ1920" i="10"/>
  <c r="BJ1932" i="10"/>
  <c r="BJ1944" i="10"/>
  <c r="BJ1956" i="10"/>
  <c r="BJ1968" i="10"/>
  <c r="BJ1980" i="10"/>
  <c r="BJ1992" i="10"/>
  <c r="BJ2004" i="10"/>
  <c r="BJ2016" i="10"/>
  <c r="BJ2028" i="10"/>
  <c r="BJ2040" i="10"/>
  <c r="BJ2052" i="10"/>
  <c r="BJ2064" i="10"/>
  <c r="BJ2076" i="10"/>
  <c r="BJ2088" i="10"/>
  <c r="BJ2100" i="10"/>
  <c r="BJ2112" i="10"/>
  <c r="BJ2124" i="10"/>
  <c r="BJ2136" i="10"/>
  <c r="BJ2148" i="10"/>
  <c r="BJ2160" i="10"/>
  <c r="BJ2172" i="10"/>
  <c r="BJ2184" i="10"/>
  <c r="BJ2196" i="10"/>
  <c r="BJ2208" i="10"/>
  <c r="BJ2220" i="10"/>
  <c r="BJ2232" i="10"/>
  <c r="BJ2244" i="10"/>
  <c r="BJ2256" i="10"/>
  <c r="BJ2268" i="10"/>
  <c r="BJ2280" i="10"/>
  <c r="BJ2292" i="10"/>
  <c r="BJ2304" i="10"/>
  <c r="BJ2316" i="10"/>
  <c r="BJ2328" i="10"/>
  <c r="BJ2340" i="10"/>
  <c r="BJ2352" i="10"/>
  <c r="BJ2364" i="10"/>
  <c r="BJ2376" i="10"/>
  <c r="BJ2388" i="10"/>
  <c r="BJ2400" i="10"/>
  <c r="BJ2412" i="10"/>
  <c r="BJ2424" i="10"/>
  <c r="BJ2436" i="10"/>
  <c r="BJ2448" i="10"/>
  <c r="BJ2460" i="10"/>
  <c r="BJ2472" i="10"/>
  <c r="BJ2484" i="10"/>
  <c r="BJ2496" i="10"/>
  <c r="BJ2508" i="10"/>
  <c r="BJ2520" i="10"/>
  <c r="BJ2532" i="10"/>
  <c r="BJ2544" i="10"/>
  <c r="BJ2556" i="10"/>
  <c r="BJ2568" i="10"/>
  <c r="BJ2580" i="10"/>
  <c r="BJ2592" i="10"/>
  <c r="BJ2604" i="10"/>
  <c r="BJ2616" i="10"/>
  <c r="BJ2628" i="10"/>
  <c r="BJ2640" i="10"/>
  <c r="BJ2652" i="10"/>
  <c r="BJ2664" i="10"/>
  <c r="BJ2676" i="10"/>
  <c r="BJ2688" i="10"/>
  <c r="BJ2700" i="10"/>
  <c r="BJ2712" i="10"/>
  <c r="BJ2724" i="10"/>
  <c r="BJ2736" i="10"/>
  <c r="BJ2748" i="10"/>
  <c r="BJ2760" i="10"/>
  <c r="BJ2772" i="10"/>
  <c r="BJ2784" i="10"/>
  <c r="BJ2796" i="10"/>
  <c r="BJ2808" i="10"/>
  <c r="BJ2820" i="10"/>
  <c r="BJ2832" i="10"/>
  <c r="BJ2844" i="10"/>
  <c r="BJ2856" i="10"/>
  <c r="BJ2868" i="10"/>
  <c r="BJ2880" i="10"/>
  <c r="BJ2892" i="10"/>
  <c r="BJ2904" i="10"/>
  <c r="BJ2916" i="10"/>
  <c r="BJ2928" i="10"/>
  <c r="BJ2940" i="10"/>
  <c r="BJ2952" i="10"/>
  <c r="BJ2964" i="10"/>
  <c r="BJ2976" i="10"/>
  <c r="BJ2988" i="10"/>
  <c r="BJ3000" i="10"/>
  <c r="BJ3012" i="10"/>
  <c r="BJ3024" i="10"/>
  <c r="BJ3036" i="10"/>
  <c r="BJ3048" i="10"/>
  <c r="BJ3060" i="10"/>
  <c r="BJ3072" i="10"/>
  <c r="BJ3084" i="10"/>
  <c r="BJ3096" i="10"/>
  <c r="BJ3108" i="10"/>
  <c r="BJ3120" i="10"/>
  <c r="BJ3132" i="10"/>
  <c r="BJ3144" i="10"/>
  <c r="BJ3156" i="10"/>
  <c r="BJ3168" i="10"/>
  <c r="BJ3180" i="10"/>
  <c r="BJ3192" i="10"/>
  <c r="BJ3204" i="10"/>
  <c r="BJ3216" i="10"/>
  <c r="BJ3228" i="10"/>
  <c r="BJ3240" i="10"/>
  <c r="BJ3252" i="10"/>
  <c r="BJ3264" i="10"/>
  <c r="BJ3276" i="10"/>
  <c r="BJ3288" i="10"/>
  <c r="BJ3300" i="10"/>
  <c r="BJ3312" i="10"/>
  <c r="BJ3324" i="10"/>
  <c r="BJ3336" i="10"/>
  <c r="BJ3348" i="10"/>
  <c r="BJ3360" i="10"/>
  <c r="BJ3372" i="10"/>
  <c r="BJ3384" i="10"/>
  <c r="BJ3396" i="10"/>
  <c r="BJ3408" i="10"/>
  <c r="BJ3420" i="10"/>
  <c r="BJ3432" i="10"/>
  <c r="BJ3444" i="10"/>
  <c r="BJ3456" i="10"/>
  <c r="BJ3468" i="10"/>
  <c r="BJ3480" i="10"/>
  <c r="BJ3492" i="10"/>
  <c r="BJ3504" i="10"/>
  <c r="BJ3516" i="10"/>
  <c r="BJ3528" i="10"/>
  <c r="BJ3540" i="10"/>
  <c r="BJ3552" i="10"/>
  <c r="BJ3564" i="10"/>
  <c r="BJ3576" i="10"/>
  <c r="BJ3588" i="10"/>
  <c r="BJ3600" i="10"/>
  <c r="BJ3612" i="10"/>
  <c r="BJ3624" i="10"/>
  <c r="BJ3636" i="10"/>
  <c r="BJ3648" i="10"/>
  <c r="BJ3660" i="10"/>
  <c r="BJ3672" i="10"/>
  <c r="BJ3684" i="10"/>
  <c r="BJ3696" i="10"/>
  <c r="BJ3708" i="10"/>
  <c r="BJ3720" i="10"/>
  <c r="BJ3732" i="10"/>
  <c r="BJ3744" i="10"/>
  <c r="BJ3756" i="10"/>
  <c r="BJ3768" i="10"/>
  <c r="BJ3780" i="10"/>
  <c r="BJ3792" i="10"/>
  <c r="BJ3804" i="10"/>
  <c r="BJ3816" i="10"/>
  <c r="BJ3828" i="10"/>
  <c r="BJ3840" i="10"/>
  <c r="BJ3852" i="10"/>
  <c r="BJ3864" i="10"/>
  <c r="BJ3876" i="10"/>
  <c r="BJ3888" i="10"/>
  <c r="BJ3900" i="10"/>
  <c r="BJ3912" i="10"/>
  <c r="BJ3924" i="10"/>
  <c r="BJ3936" i="10"/>
  <c r="BJ3948" i="10"/>
  <c r="BJ3960" i="10"/>
  <c r="BJ3972" i="10"/>
  <c r="BJ3984" i="10"/>
  <c r="BJ3996" i="10"/>
  <c r="BJ4008" i="10"/>
  <c r="BJ4020" i="10"/>
  <c r="BJ4032" i="10"/>
  <c r="BJ4044" i="10"/>
  <c r="BJ4056" i="10"/>
  <c r="BJ4068" i="10"/>
  <c r="BJ4080" i="10"/>
  <c r="BJ4092" i="10"/>
  <c r="BJ4104" i="10"/>
  <c r="BJ4116" i="10"/>
  <c r="BJ4128" i="10"/>
  <c r="BJ4140" i="10"/>
  <c r="BJ4152" i="10"/>
  <c r="BJ4164" i="10"/>
  <c r="BJ4176" i="10"/>
  <c r="BJ4188" i="10"/>
  <c r="BJ4200" i="10"/>
  <c r="BJ4212" i="10"/>
  <c r="BJ4224" i="10"/>
  <c r="BJ4236" i="10"/>
  <c r="BJ4248" i="10"/>
  <c r="BJ4260" i="10"/>
  <c r="BJ4272" i="10"/>
  <c r="BJ4284" i="10"/>
  <c r="BJ4296" i="10"/>
  <c r="BJ4308" i="10"/>
  <c r="BJ4320" i="10"/>
  <c r="BJ4332" i="10"/>
  <c r="BJ4344" i="10"/>
  <c r="BJ4356" i="10"/>
  <c r="BJ4368" i="10"/>
  <c r="BJ4380" i="10"/>
  <c r="BJ4392" i="10"/>
  <c r="BJ4404" i="10"/>
  <c r="BJ4416" i="10"/>
  <c r="BJ4428" i="10"/>
  <c r="BJ4440" i="10"/>
  <c r="BJ4452" i="10"/>
  <c r="BJ4464" i="10"/>
  <c r="BJ4476" i="10"/>
  <c r="BJ4488" i="10"/>
  <c r="BJ4500" i="10"/>
  <c r="BJ4512" i="10"/>
  <c r="BJ4524" i="10"/>
  <c r="BJ4536" i="10"/>
  <c r="BJ4548" i="10"/>
  <c r="BJ4560" i="10"/>
  <c r="BJ4572" i="10"/>
  <c r="BJ4584" i="10"/>
  <c r="BJ4596" i="10"/>
  <c r="BJ4608" i="10"/>
  <c r="BJ4620" i="10"/>
  <c r="BJ4632" i="10"/>
  <c r="BJ4644" i="10"/>
  <c r="BJ45" i="10"/>
  <c r="BJ130" i="10"/>
  <c r="BJ175" i="10"/>
  <c r="BJ211" i="10"/>
  <c r="BJ247" i="10"/>
  <c r="BJ283" i="10"/>
  <c r="BJ319" i="10"/>
  <c r="BJ355" i="10"/>
  <c r="BJ391" i="10"/>
  <c r="BJ425" i="10"/>
  <c r="BJ454" i="10"/>
  <c r="BJ480" i="10"/>
  <c r="BJ511" i="10"/>
  <c r="BJ539" i="10"/>
  <c r="BJ564" i="10"/>
  <c r="BJ588" i="10"/>
  <c r="BJ612" i="10"/>
  <c r="BJ636" i="10"/>
  <c r="BJ660" i="10"/>
  <c r="BJ684" i="10"/>
  <c r="BJ708" i="10"/>
  <c r="BJ732" i="10"/>
  <c r="BJ756" i="10"/>
  <c r="BJ780" i="10"/>
  <c r="BJ804" i="10"/>
  <c r="BJ828" i="10"/>
  <c r="BJ851" i="10"/>
  <c r="BJ871" i="10"/>
  <c r="BJ892" i="10"/>
  <c r="BJ912" i="10"/>
  <c r="BJ930" i="10"/>
  <c r="BJ948" i="10"/>
  <c r="BJ965" i="10"/>
  <c r="BJ981" i="10"/>
  <c r="BJ994" i="10"/>
  <c r="BJ1007" i="10"/>
  <c r="BJ1020" i="10"/>
  <c r="BJ1033" i="10"/>
  <c r="BJ1046" i="10"/>
  <c r="BJ1060" i="10"/>
  <c r="BJ1073" i="10"/>
  <c r="BJ1086" i="10"/>
  <c r="BJ1099" i="10"/>
  <c r="BJ1112" i="10"/>
  <c r="BJ1125" i="10"/>
  <c r="BJ1138" i="10"/>
  <c r="BJ1151" i="10"/>
  <c r="BJ1164" i="10"/>
  <c r="BJ1177" i="10"/>
  <c r="BJ1190" i="10"/>
  <c r="BJ1204" i="10"/>
  <c r="BJ1217" i="10"/>
  <c r="BJ1230" i="10"/>
  <c r="BJ1243" i="10"/>
  <c r="BJ1256" i="10"/>
  <c r="BJ1269" i="10"/>
  <c r="BJ1282" i="10"/>
  <c r="BJ1295" i="10"/>
  <c r="BJ1308" i="10"/>
  <c r="BJ1321" i="10"/>
  <c r="BJ1334" i="10"/>
  <c r="BJ1348" i="10"/>
  <c r="BJ1361" i="10"/>
  <c r="BJ1374" i="10"/>
  <c r="BJ1387" i="10"/>
  <c r="BJ1400" i="10"/>
  <c r="BJ1413" i="10"/>
  <c r="BJ1426" i="10"/>
  <c r="BJ1439" i="10"/>
  <c r="BJ1452" i="10"/>
  <c r="BJ1465" i="10"/>
  <c r="BJ1478" i="10"/>
  <c r="BJ1492" i="10"/>
  <c r="BJ1505" i="10"/>
  <c r="BJ1518" i="10"/>
  <c r="BJ1531" i="10"/>
  <c r="BJ1544" i="10"/>
  <c r="BJ1557" i="10"/>
  <c r="BJ1570" i="10"/>
  <c r="BJ1583" i="10"/>
  <c r="BJ1596" i="10"/>
  <c r="BJ1609" i="10"/>
  <c r="BJ1622" i="10"/>
  <c r="BJ1636" i="10"/>
  <c r="BJ1649" i="10"/>
  <c r="BJ1662" i="10"/>
  <c r="BJ1675" i="10"/>
  <c r="BJ1688" i="10"/>
  <c r="BJ1701" i="10"/>
  <c r="BJ1714" i="10"/>
  <c r="BJ1727" i="10"/>
  <c r="BJ1740" i="10"/>
  <c r="BJ1753" i="10"/>
  <c r="BJ1765" i="10"/>
  <c r="BJ1777" i="10"/>
  <c r="BJ1789" i="10"/>
  <c r="BJ1801" i="10"/>
  <c r="BJ1813" i="10"/>
  <c r="BJ1825" i="10"/>
  <c r="BJ1837" i="10"/>
  <c r="BJ1849" i="10"/>
  <c r="BJ1861" i="10"/>
  <c r="BJ1873" i="10"/>
  <c r="BJ1885" i="10"/>
  <c r="BJ1897" i="10"/>
  <c r="BJ1909" i="10"/>
  <c r="BJ1921" i="10"/>
  <c r="BJ1933" i="10"/>
  <c r="BJ1945" i="10"/>
  <c r="BJ1957" i="10"/>
  <c r="BJ1969" i="10"/>
  <c r="BJ1981" i="10"/>
  <c r="BJ1993" i="10"/>
  <c r="BJ2005" i="10"/>
  <c r="BJ2017" i="10"/>
  <c r="BJ2029" i="10"/>
  <c r="BJ2041" i="10"/>
  <c r="BJ2053" i="10"/>
  <c r="BJ2065" i="10"/>
  <c r="BJ2077" i="10"/>
  <c r="BJ2089" i="10"/>
  <c r="BJ2101" i="10"/>
  <c r="BJ2113" i="10"/>
  <c r="BJ2125" i="10"/>
  <c r="BJ2137" i="10"/>
  <c r="BJ2149" i="10"/>
  <c r="BJ2161" i="10"/>
  <c r="BJ2173" i="10"/>
  <c r="BJ2185" i="10"/>
  <c r="BJ2197" i="10"/>
  <c r="BJ2209" i="10"/>
  <c r="BJ2221" i="10"/>
  <c r="BJ2233" i="10"/>
  <c r="BJ2245" i="10"/>
  <c r="BJ2257" i="10"/>
  <c r="BJ2269" i="10"/>
  <c r="BJ2281" i="10"/>
  <c r="BJ2293" i="10"/>
  <c r="BJ2305" i="10"/>
  <c r="BJ2317" i="10"/>
  <c r="BJ2329" i="10"/>
  <c r="BJ2341" i="10"/>
  <c r="BJ2353" i="10"/>
  <c r="BJ2365" i="10"/>
  <c r="BJ2377" i="10"/>
  <c r="BJ2389" i="10"/>
  <c r="BJ2401" i="10"/>
  <c r="BJ2413" i="10"/>
  <c r="BJ2425" i="10"/>
  <c r="BJ2437" i="10"/>
  <c r="BJ2449" i="10"/>
  <c r="BJ2461" i="10"/>
  <c r="BJ2473" i="10"/>
  <c r="BJ2485" i="10"/>
  <c r="BJ2497" i="10"/>
  <c r="BJ2509" i="10"/>
  <c r="BJ2521" i="10"/>
  <c r="BJ2533" i="10"/>
  <c r="BJ2545" i="10"/>
  <c r="BJ2557" i="10"/>
  <c r="BJ2569" i="10"/>
  <c r="BJ2581" i="10"/>
  <c r="BJ2593" i="10"/>
  <c r="BJ2605" i="10"/>
  <c r="BJ2617" i="10"/>
  <c r="BJ2629" i="10"/>
  <c r="BJ2641" i="10"/>
  <c r="BJ2653" i="10"/>
  <c r="BJ2665" i="10"/>
  <c r="BJ2677" i="10"/>
  <c r="BJ2689" i="10"/>
  <c r="BJ2701" i="10"/>
  <c r="BJ2713" i="10"/>
  <c r="BJ2725" i="10"/>
  <c r="BJ2737" i="10"/>
  <c r="BJ2749" i="10"/>
  <c r="BJ2761" i="10"/>
  <c r="BJ2773" i="10"/>
  <c r="BJ2785" i="10"/>
  <c r="BJ2797" i="10"/>
  <c r="BJ2809" i="10"/>
  <c r="BJ2821" i="10"/>
  <c r="BJ2833" i="10"/>
  <c r="BJ2845" i="10"/>
  <c r="BJ2857" i="10"/>
  <c r="BJ2869" i="10"/>
  <c r="BJ2881" i="10"/>
  <c r="BJ2893" i="10"/>
  <c r="BJ2905" i="10"/>
  <c r="BJ2917" i="10"/>
  <c r="BJ2929" i="10"/>
  <c r="BJ2941" i="10"/>
  <c r="BJ2953" i="10"/>
  <c r="BJ2965" i="10"/>
  <c r="BJ2977" i="10"/>
  <c r="BJ2989" i="10"/>
  <c r="BJ3001" i="10"/>
  <c r="BJ3013" i="10"/>
  <c r="BJ3025" i="10"/>
  <c r="BJ3037" i="10"/>
  <c r="BJ3049" i="10"/>
  <c r="BJ3061" i="10"/>
  <c r="BJ3073" i="10"/>
  <c r="BJ3085" i="10"/>
  <c r="BJ3097" i="10"/>
  <c r="BJ3109" i="10"/>
  <c r="BJ3121" i="10"/>
  <c r="BJ3133" i="10"/>
  <c r="BJ3145" i="10"/>
  <c r="BJ3157" i="10"/>
  <c r="BJ3169" i="10"/>
  <c r="BJ3181" i="10"/>
  <c r="BJ3193" i="10"/>
  <c r="BJ3205" i="10"/>
  <c r="BJ3217" i="10"/>
  <c r="BJ3229" i="10"/>
  <c r="BJ3241" i="10"/>
  <c r="BJ3253" i="10"/>
  <c r="BJ3265" i="10"/>
  <c r="BJ3277" i="10"/>
  <c r="BJ3289" i="10"/>
  <c r="BJ3301" i="10"/>
  <c r="BJ3313" i="10"/>
  <c r="BJ3325" i="10"/>
  <c r="BJ3337" i="10"/>
  <c r="BJ3349" i="10"/>
  <c r="BJ3361" i="10"/>
  <c r="BJ3373" i="10"/>
  <c r="BJ3385" i="10"/>
  <c r="BJ3397" i="10"/>
  <c r="BJ3409" i="10"/>
  <c r="BJ3421" i="10"/>
  <c r="BJ3433" i="10"/>
  <c r="BJ3445" i="10"/>
  <c r="BJ3457" i="10"/>
  <c r="BJ3469" i="10"/>
  <c r="BJ3481" i="10"/>
  <c r="BJ3493" i="10"/>
  <c r="BJ3505" i="10"/>
  <c r="BJ3517" i="10"/>
  <c r="BJ3529" i="10"/>
  <c r="BJ3541" i="10"/>
  <c r="BJ3553" i="10"/>
  <c r="BJ3565" i="10"/>
  <c r="BJ3577" i="10"/>
  <c r="BJ3589" i="10"/>
  <c r="BJ3601" i="10"/>
  <c r="BJ3613" i="10"/>
  <c r="BJ3625" i="10"/>
  <c r="BJ3637" i="10"/>
  <c r="BJ3649" i="10"/>
  <c r="BJ3661" i="10"/>
  <c r="BJ3673" i="10"/>
  <c r="BJ3685" i="10"/>
  <c r="BJ3697" i="10"/>
  <c r="BJ3709" i="10"/>
  <c r="BJ3721" i="10"/>
  <c r="BJ3733" i="10"/>
  <c r="BJ3745" i="10"/>
  <c r="BJ3757" i="10"/>
  <c r="BJ3769" i="10"/>
  <c r="BJ3781" i="10"/>
  <c r="BJ3793" i="10"/>
  <c r="BJ3805" i="10"/>
  <c r="BJ3817" i="10"/>
  <c r="BJ3829" i="10"/>
  <c r="BJ3841" i="10"/>
  <c r="BJ3853" i="10"/>
  <c r="BJ3865" i="10"/>
  <c r="BJ3877" i="10"/>
  <c r="BJ3889" i="10"/>
  <c r="BJ3901" i="10"/>
  <c r="BJ3913" i="10"/>
  <c r="BJ3925" i="10"/>
  <c r="BJ3937" i="10"/>
  <c r="BJ3949" i="10"/>
  <c r="BJ3961" i="10"/>
  <c r="BJ3973" i="10"/>
  <c r="BJ3985" i="10"/>
  <c r="BJ3997" i="10"/>
  <c r="BJ4009" i="10"/>
  <c r="BJ4021" i="10"/>
  <c r="BJ4033" i="10"/>
  <c r="BJ4045" i="10"/>
  <c r="BJ4057" i="10"/>
  <c r="BJ4069" i="10"/>
  <c r="BJ4081" i="10"/>
  <c r="BJ4093" i="10"/>
  <c r="BJ4105" i="10"/>
  <c r="BJ4117" i="10"/>
  <c r="BJ4129" i="10"/>
  <c r="BJ4141" i="10"/>
  <c r="BJ4153" i="10"/>
  <c r="BJ4165" i="10"/>
  <c r="BJ4177" i="10"/>
  <c r="BJ4189" i="10"/>
  <c r="BJ4201" i="10"/>
  <c r="BJ4213" i="10"/>
  <c r="BJ4225" i="10"/>
  <c r="BJ4237" i="10"/>
  <c r="BJ4249" i="10"/>
  <c r="BJ4261" i="10"/>
  <c r="BJ4273" i="10"/>
  <c r="BJ4285" i="10"/>
  <c r="BJ4297" i="10"/>
  <c r="BJ4309" i="10"/>
  <c r="BJ4321" i="10"/>
  <c r="BJ4333" i="10"/>
  <c r="BJ4345" i="10"/>
  <c r="BJ4357" i="10"/>
  <c r="BJ4369" i="10"/>
  <c r="BJ4381" i="10"/>
  <c r="BJ4393" i="10"/>
  <c r="BJ4405" i="10"/>
  <c r="BJ4417" i="10"/>
  <c r="BJ4429" i="10"/>
  <c r="BJ4441" i="10"/>
  <c r="BJ4453" i="10"/>
  <c r="BJ4465" i="10"/>
  <c r="BJ4477" i="10"/>
  <c r="BJ4489" i="10"/>
  <c r="BJ4501" i="10"/>
  <c r="BJ4513" i="10"/>
  <c r="BJ4525" i="10"/>
  <c r="BJ4537" i="10"/>
  <c r="BJ4549" i="10"/>
  <c r="BJ4561" i="10"/>
  <c r="BJ4573" i="10"/>
  <c r="BJ4585" i="10"/>
  <c r="BJ4597" i="10"/>
  <c r="BJ4609" i="10"/>
  <c r="BJ4621" i="10"/>
  <c r="BJ4633" i="10"/>
  <c r="BJ4645" i="10"/>
  <c r="BJ55" i="10"/>
  <c r="BJ131" i="10"/>
  <c r="BJ178" i="10"/>
  <c r="BJ214" i="10"/>
  <c r="BJ250" i="10"/>
  <c r="BJ286" i="10"/>
  <c r="BJ322" i="10"/>
  <c r="BJ358" i="10"/>
  <c r="BJ394" i="10"/>
  <c r="BJ427" i="10"/>
  <c r="BJ455" i="10"/>
  <c r="BJ485" i="10"/>
  <c r="BJ514" i="10"/>
  <c r="BJ540" i="10"/>
  <c r="BJ568" i="10"/>
  <c r="BJ592" i="10"/>
  <c r="BJ616" i="10"/>
  <c r="BJ640" i="10"/>
  <c r="BJ664" i="10"/>
  <c r="BJ688" i="10"/>
  <c r="BJ712" i="10"/>
  <c r="BJ736" i="10"/>
  <c r="BJ760" i="10"/>
  <c r="BJ784" i="10"/>
  <c r="BJ808" i="10"/>
  <c r="BJ832" i="10"/>
  <c r="BJ852" i="10"/>
  <c r="BJ874" i="10"/>
  <c r="BJ893" i="10"/>
  <c r="BJ913" i="10"/>
  <c r="BJ931" i="10"/>
  <c r="BJ949" i="10"/>
  <c r="BJ966" i="10"/>
  <c r="BJ982" i="10"/>
  <c r="BJ995" i="10"/>
  <c r="BJ1008" i="10"/>
  <c r="BJ1021" i="10"/>
  <c r="BJ1034" i="10"/>
  <c r="BJ1048" i="10"/>
  <c r="BJ1061" i="10"/>
  <c r="BJ1074" i="10"/>
  <c r="BJ1087" i="10"/>
  <c r="BJ1100" i="10"/>
  <c r="BJ1113" i="10"/>
  <c r="BJ1126" i="10"/>
  <c r="BJ1139" i="10"/>
  <c r="BJ1152" i="10"/>
  <c r="BJ1165" i="10"/>
  <c r="BJ1178" i="10"/>
  <c r="BJ1192" i="10"/>
  <c r="BJ1205" i="10"/>
  <c r="BJ1218" i="10"/>
  <c r="BJ1231" i="10"/>
  <c r="BJ1244" i="10"/>
  <c r="BJ1257" i="10"/>
  <c r="BJ1270" i="10"/>
  <c r="BJ1283" i="10"/>
  <c r="BJ1296" i="10"/>
  <c r="BJ1309" i="10"/>
  <c r="BJ1322" i="10"/>
  <c r="BJ1336" i="10"/>
  <c r="BJ1349" i="10"/>
  <c r="BJ1362" i="10"/>
  <c r="BJ1375" i="10"/>
  <c r="BJ1388" i="10"/>
  <c r="BJ1401" i="10"/>
  <c r="BJ1414" i="10"/>
  <c r="BJ1427" i="10"/>
  <c r="BJ1440" i="10"/>
  <c r="BJ1453" i="10"/>
  <c r="BJ1466" i="10"/>
  <c r="BJ1480" i="10"/>
  <c r="BJ1493" i="10"/>
  <c r="BJ1506" i="10"/>
  <c r="BJ1519" i="10"/>
  <c r="BJ1532" i="10"/>
  <c r="BJ1545" i="10"/>
  <c r="BJ1558" i="10"/>
  <c r="BJ1571" i="10"/>
  <c r="BJ1584" i="10"/>
  <c r="BJ1597" i="10"/>
  <c r="BJ1610" i="10"/>
  <c r="BJ1624" i="10"/>
  <c r="BJ1637" i="10"/>
  <c r="BJ1650" i="10"/>
  <c r="BJ1663" i="10"/>
  <c r="BJ1676" i="10"/>
  <c r="BJ1689" i="10"/>
  <c r="BJ1702" i="10"/>
  <c r="BJ1715" i="10"/>
  <c r="BJ1728" i="10"/>
  <c r="BJ1741" i="10"/>
  <c r="BJ1754" i="10"/>
  <c r="BJ1766" i="10"/>
  <c r="BJ1778" i="10"/>
  <c r="BJ1790" i="10"/>
  <c r="BJ1802" i="10"/>
  <c r="BJ1814" i="10"/>
  <c r="BJ1826" i="10"/>
  <c r="BJ1838" i="10"/>
  <c r="BJ1850" i="10"/>
  <c r="BJ1862" i="10"/>
  <c r="BJ1874" i="10"/>
  <c r="BJ1886" i="10"/>
  <c r="BJ1898" i="10"/>
  <c r="BJ1910" i="10"/>
  <c r="BJ1922" i="10"/>
  <c r="BJ1934" i="10"/>
  <c r="BJ1946" i="10"/>
  <c r="BJ1958" i="10"/>
  <c r="BJ1970" i="10"/>
  <c r="BJ1982" i="10"/>
  <c r="BJ1994" i="10"/>
  <c r="BJ2006" i="10"/>
  <c r="BJ2018" i="10"/>
  <c r="BJ2030" i="10"/>
  <c r="BJ2042" i="10"/>
  <c r="BJ2054" i="10"/>
  <c r="BJ2066" i="10"/>
  <c r="BJ2078" i="10"/>
  <c r="BJ2090" i="10"/>
  <c r="BJ2102" i="10"/>
  <c r="BJ2114" i="10"/>
  <c r="BJ2126" i="10"/>
  <c r="BJ2138" i="10"/>
  <c r="BJ2150" i="10"/>
  <c r="BJ2162" i="10"/>
  <c r="BJ2174" i="10"/>
  <c r="BJ2186" i="10"/>
  <c r="BJ2198" i="10"/>
  <c r="BJ2210" i="10"/>
  <c r="BJ2222" i="10"/>
  <c r="BJ2234" i="10"/>
  <c r="BJ2246" i="10"/>
  <c r="BJ2258" i="10"/>
  <c r="BJ2270" i="10"/>
  <c r="BJ2282" i="10"/>
  <c r="BJ2294" i="10"/>
  <c r="BJ2306" i="10"/>
  <c r="BJ2318" i="10"/>
  <c r="BJ2330" i="10"/>
  <c r="BJ2342" i="10"/>
  <c r="BJ2354" i="10"/>
  <c r="BJ2366" i="10"/>
  <c r="BJ2378" i="10"/>
  <c r="BJ2390" i="10"/>
  <c r="BJ2402" i="10"/>
  <c r="BJ2414" i="10"/>
  <c r="BJ2426" i="10"/>
  <c r="BJ2438" i="10"/>
  <c r="BJ2450" i="10"/>
  <c r="BJ2462" i="10"/>
  <c r="BJ2474" i="10"/>
  <c r="BJ2486" i="10"/>
  <c r="BJ2498" i="10"/>
  <c r="BJ2510" i="10"/>
  <c r="BJ2522" i="10"/>
  <c r="BJ2534" i="10"/>
  <c r="BJ2546" i="10"/>
  <c r="BJ2558" i="10"/>
  <c r="BJ2570" i="10"/>
  <c r="BJ2582" i="10"/>
  <c r="BJ2594" i="10"/>
  <c r="BJ2606" i="10"/>
  <c r="BJ2618" i="10"/>
  <c r="BJ2630" i="10"/>
  <c r="BJ2642" i="10"/>
  <c r="BJ2654" i="10"/>
  <c r="BJ2666" i="10"/>
  <c r="BJ2678" i="10"/>
  <c r="BJ2690" i="10"/>
  <c r="BJ2702" i="10"/>
  <c r="BJ2714" i="10"/>
  <c r="BJ2726" i="10"/>
  <c r="BJ2738" i="10"/>
  <c r="BJ2750" i="10"/>
  <c r="BJ2762" i="10"/>
  <c r="BJ2774" i="10"/>
  <c r="BJ2786" i="10"/>
  <c r="BJ2798" i="10"/>
  <c r="BJ2810" i="10"/>
  <c r="BJ2822" i="10"/>
  <c r="BJ2834" i="10"/>
  <c r="BJ2846" i="10"/>
  <c r="BJ2858" i="10"/>
  <c r="BJ2870" i="10"/>
  <c r="BJ2882" i="10"/>
  <c r="BJ2894" i="10"/>
  <c r="BJ2906" i="10"/>
  <c r="BJ2918" i="10"/>
  <c r="BJ2930" i="10"/>
  <c r="BJ2942" i="10"/>
  <c r="BJ2954" i="10"/>
  <c r="BJ2966" i="10"/>
  <c r="BJ2978" i="10"/>
  <c r="BJ2990" i="10"/>
  <c r="BJ3002" i="10"/>
  <c r="BJ3014" i="10"/>
  <c r="BJ3026" i="10"/>
  <c r="BJ3038" i="10"/>
  <c r="BJ3050" i="10"/>
  <c r="BJ3062" i="10"/>
  <c r="BJ3074" i="10"/>
  <c r="BJ3086" i="10"/>
  <c r="BJ3098" i="10"/>
  <c r="BJ3110" i="10"/>
  <c r="BJ3122" i="10"/>
  <c r="BJ3134" i="10"/>
  <c r="BJ3146" i="10"/>
  <c r="BJ3158" i="10"/>
  <c r="BJ3170" i="10"/>
  <c r="BJ3182" i="10"/>
  <c r="BJ3194" i="10"/>
  <c r="BJ3206" i="10"/>
  <c r="BJ3218" i="10"/>
  <c r="BJ3230" i="10"/>
  <c r="BJ3242" i="10"/>
  <c r="BJ3254" i="10"/>
  <c r="BJ3266" i="10"/>
  <c r="BJ3278" i="10"/>
  <c r="BJ3290" i="10"/>
  <c r="BJ3302" i="10"/>
  <c r="BJ3314" i="10"/>
  <c r="BJ3326" i="10"/>
  <c r="BJ3338" i="10"/>
  <c r="BJ3350" i="10"/>
  <c r="BJ3362" i="10"/>
  <c r="BJ3374" i="10"/>
  <c r="BJ3386" i="10"/>
  <c r="BJ3398" i="10"/>
  <c r="BJ3410" i="10"/>
  <c r="BJ3422" i="10"/>
  <c r="BJ3434" i="10"/>
  <c r="BJ3446" i="10"/>
  <c r="BJ3458" i="10"/>
  <c r="BJ3470" i="10"/>
  <c r="BJ3482" i="10"/>
  <c r="BJ3494" i="10"/>
  <c r="BJ3506" i="10"/>
  <c r="BJ3518" i="10"/>
  <c r="BJ3530" i="10"/>
  <c r="BJ3542" i="10"/>
  <c r="BJ3554" i="10"/>
  <c r="BJ3566" i="10"/>
  <c r="BJ3578" i="10"/>
  <c r="BJ3590" i="10"/>
  <c r="BJ3602" i="10"/>
  <c r="BJ3614" i="10"/>
  <c r="BJ3626" i="10"/>
  <c r="BJ3638" i="10"/>
  <c r="BJ3650" i="10"/>
  <c r="BJ3662" i="10"/>
  <c r="BJ3674" i="10"/>
  <c r="BJ3686" i="10"/>
  <c r="BJ3698" i="10"/>
  <c r="BJ3710" i="10"/>
  <c r="BJ3722" i="10"/>
  <c r="BJ3734" i="10"/>
  <c r="BJ3746" i="10"/>
  <c r="BJ3758" i="10"/>
  <c r="BJ3770" i="10"/>
  <c r="BJ3782" i="10"/>
  <c r="BJ3794" i="10"/>
  <c r="BJ3806" i="10"/>
  <c r="BJ3818" i="10"/>
  <c r="BJ3830" i="10"/>
  <c r="BJ3842" i="10"/>
  <c r="BJ3854" i="10"/>
  <c r="BJ3866" i="10"/>
  <c r="BJ3878" i="10"/>
  <c r="BJ3890" i="10"/>
  <c r="BJ3902" i="10"/>
  <c r="BJ3914" i="10"/>
  <c r="BJ3926" i="10"/>
  <c r="BJ3938" i="10"/>
  <c r="BJ3950" i="10"/>
  <c r="BJ3962" i="10"/>
  <c r="BJ3974" i="10"/>
  <c r="BJ3986" i="10"/>
  <c r="BJ3998" i="10"/>
  <c r="BJ4010" i="10"/>
  <c r="BJ4022" i="10"/>
  <c r="BJ4034" i="10"/>
  <c r="BJ4046" i="10"/>
  <c r="BJ4058" i="10"/>
  <c r="BJ4070" i="10"/>
  <c r="BJ4082" i="10"/>
  <c r="BJ4094" i="10"/>
  <c r="BJ4106" i="10"/>
  <c r="BJ4118" i="10"/>
  <c r="BJ4130" i="10"/>
  <c r="BJ4142" i="10"/>
  <c r="BJ4154" i="10"/>
  <c r="BJ4166" i="10"/>
  <c r="BJ4178" i="10"/>
  <c r="BJ4190" i="10"/>
  <c r="BJ4202" i="10"/>
  <c r="BJ4214" i="10"/>
  <c r="BJ4226" i="10"/>
  <c r="BJ4238" i="10"/>
  <c r="BJ4250" i="10"/>
  <c r="BJ4262" i="10"/>
  <c r="BJ4274" i="10"/>
  <c r="BJ4286" i="10"/>
  <c r="BJ4298" i="10"/>
  <c r="BJ4310" i="10"/>
  <c r="BJ4322" i="10"/>
  <c r="BJ4334" i="10"/>
  <c r="BJ4346" i="10"/>
  <c r="BJ4358" i="10"/>
  <c r="BJ4370" i="10"/>
  <c r="BJ4382" i="10"/>
  <c r="BJ4394" i="10"/>
  <c r="BJ4406" i="10"/>
  <c r="BJ4418" i="10"/>
  <c r="BJ4430" i="10"/>
  <c r="BJ4442" i="10"/>
  <c r="BJ59" i="10"/>
  <c r="BJ139" i="10"/>
  <c r="BJ179" i="10"/>
  <c r="BJ215" i="10"/>
  <c r="BJ251" i="10"/>
  <c r="BJ287" i="10"/>
  <c r="BJ323" i="10"/>
  <c r="BJ359" i="10"/>
  <c r="BJ395" i="10"/>
  <c r="BJ430" i="10"/>
  <c r="BJ456" i="10"/>
  <c r="BJ487" i="10"/>
  <c r="BJ515" i="10"/>
  <c r="BJ545" i="10"/>
  <c r="BJ569" i="10"/>
  <c r="BJ593" i="10"/>
  <c r="BJ617" i="10"/>
  <c r="BJ641" i="10"/>
  <c r="BJ665" i="10"/>
  <c r="BJ689" i="10"/>
  <c r="BJ713" i="10"/>
  <c r="BJ737" i="10"/>
  <c r="BJ761" i="10"/>
  <c r="BJ785" i="10"/>
  <c r="BJ809" i="10"/>
  <c r="BJ833" i="10"/>
  <c r="BJ853" i="10"/>
  <c r="BJ875" i="10"/>
  <c r="BJ895" i="10"/>
  <c r="BJ916" i="10"/>
  <c r="BJ934" i="10"/>
  <c r="BJ952" i="10"/>
  <c r="BJ967" i="10"/>
  <c r="BJ983" i="10"/>
  <c r="BJ996" i="10"/>
  <c r="BJ1009" i="10"/>
  <c r="BJ1022" i="10"/>
  <c r="BJ1036" i="10"/>
  <c r="BJ1049" i="10"/>
  <c r="BJ1062" i="10"/>
  <c r="BJ1075" i="10"/>
  <c r="BJ1088" i="10"/>
  <c r="BJ1101" i="10"/>
  <c r="BJ1114" i="10"/>
  <c r="BJ1127" i="10"/>
  <c r="BJ1140" i="10"/>
  <c r="BJ1153" i="10"/>
  <c r="BJ1166" i="10"/>
  <c r="BJ1180" i="10"/>
  <c r="BJ1193" i="10"/>
  <c r="BJ1206" i="10"/>
  <c r="BJ1219" i="10"/>
  <c r="BJ1232" i="10"/>
  <c r="BJ1245" i="10"/>
  <c r="BJ1258" i="10"/>
  <c r="BJ1271" i="10"/>
  <c r="BJ1284" i="10"/>
  <c r="BJ1297" i="10"/>
  <c r="BJ1310" i="10"/>
  <c r="BJ1324" i="10"/>
  <c r="BJ1337" i="10"/>
  <c r="BJ1350" i="10"/>
  <c r="BJ1363" i="10"/>
  <c r="BJ1376" i="10"/>
  <c r="BJ1389" i="10"/>
  <c r="BJ1402" i="10"/>
  <c r="BJ1415" i="10"/>
  <c r="BJ1428" i="10"/>
  <c r="BJ1441" i="10"/>
  <c r="BJ1454" i="10"/>
  <c r="BJ1468" i="10"/>
  <c r="BJ1481" i="10"/>
  <c r="BJ1494" i="10"/>
  <c r="BJ1507" i="10"/>
  <c r="BJ1520" i="10"/>
  <c r="BJ1533" i="10"/>
  <c r="BJ1546" i="10"/>
  <c r="BJ1559" i="10"/>
  <c r="BJ1572" i="10"/>
  <c r="BJ1585" i="10"/>
  <c r="BJ1598" i="10"/>
  <c r="BJ1612" i="10"/>
  <c r="BJ1625" i="10"/>
  <c r="BJ1638" i="10"/>
  <c r="BJ1651" i="10"/>
  <c r="BJ1664" i="10"/>
  <c r="BJ1677" i="10"/>
  <c r="BJ1690" i="10"/>
  <c r="BJ1703" i="10"/>
  <c r="BJ1716" i="10"/>
  <c r="BJ1729" i="10"/>
  <c r="BJ1742" i="10"/>
  <c r="BJ1755" i="10"/>
  <c r="BJ1767" i="10"/>
  <c r="BJ1779" i="10"/>
  <c r="BJ1791" i="10"/>
  <c r="BJ1803" i="10"/>
  <c r="BJ1815" i="10"/>
  <c r="BJ1827" i="10"/>
  <c r="BJ1839" i="10"/>
  <c r="BJ1851" i="10"/>
  <c r="BJ1863" i="10"/>
  <c r="BJ1875" i="10"/>
  <c r="BJ1887" i="10"/>
  <c r="BJ1899" i="10"/>
  <c r="BJ1911" i="10"/>
  <c r="BJ1923" i="10"/>
  <c r="BJ1935" i="10"/>
  <c r="BJ1947" i="10"/>
  <c r="BJ1959" i="10"/>
  <c r="BJ1971" i="10"/>
  <c r="BJ1983" i="10"/>
  <c r="BJ1995" i="10"/>
  <c r="BJ2007" i="10"/>
  <c r="BJ2019" i="10"/>
  <c r="BJ2031" i="10"/>
  <c r="BJ2043" i="10"/>
  <c r="BJ2055" i="10"/>
  <c r="BJ2067" i="10"/>
  <c r="BJ2079" i="10"/>
  <c r="BJ2091" i="10"/>
  <c r="BJ2103" i="10"/>
  <c r="BJ2115" i="10"/>
  <c r="BJ2127" i="10"/>
  <c r="BJ2139" i="10"/>
  <c r="BJ2151" i="10"/>
  <c r="BJ2163" i="10"/>
  <c r="BJ2175" i="10"/>
  <c r="BJ2187" i="10"/>
  <c r="BJ2199" i="10"/>
  <c r="BJ2211" i="10"/>
  <c r="BJ2223" i="10"/>
  <c r="BJ2235" i="10"/>
  <c r="BJ2247" i="10"/>
  <c r="BJ2259" i="10"/>
  <c r="BJ2271" i="10"/>
  <c r="BJ2283" i="10"/>
  <c r="BJ2295" i="10"/>
  <c r="BJ2307" i="10"/>
  <c r="BJ2319" i="10"/>
  <c r="BJ2331" i="10"/>
  <c r="BJ2343" i="10"/>
  <c r="BJ2355" i="10"/>
  <c r="BJ2367" i="10"/>
  <c r="BJ2379" i="10"/>
  <c r="BJ2391" i="10"/>
  <c r="BJ2403" i="10"/>
  <c r="BJ2415" i="10"/>
  <c r="BJ2427" i="10"/>
  <c r="BJ2439" i="10"/>
  <c r="BJ2451" i="10"/>
  <c r="BJ2463" i="10"/>
  <c r="BJ2475" i="10"/>
  <c r="BJ2487" i="10"/>
  <c r="BJ2499" i="10"/>
  <c r="BJ2511" i="10"/>
  <c r="BJ2523" i="10"/>
  <c r="BJ2535" i="10"/>
  <c r="BJ2547" i="10"/>
  <c r="BJ2559" i="10"/>
  <c r="BJ2571" i="10"/>
  <c r="BJ2583" i="10"/>
  <c r="BJ2595" i="10"/>
  <c r="BJ2607" i="10"/>
  <c r="BJ2619" i="10"/>
  <c r="BJ2631" i="10"/>
  <c r="BJ2643" i="10"/>
  <c r="BJ2655" i="10"/>
  <c r="BJ2667" i="10"/>
  <c r="BJ2679" i="10"/>
  <c r="BJ2691" i="10"/>
  <c r="BJ2703" i="10"/>
  <c r="BJ2715" i="10"/>
  <c r="BJ2727" i="10"/>
  <c r="BJ2739" i="10"/>
  <c r="BJ2751" i="10"/>
  <c r="BJ2763" i="10"/>
  <c r="BJ2775" i="10"/>
  <c r="BJ2787" i="10"/>
  <c r="BJ2799" i="10"/>
  <c r="BJ2811" i="10"/>
  <c r="BJ2823" i="10"/>
  <c r="BJ2835" i="10"/>
  <c r="BJ2847" i="10"/>
  <c r="BJ2859" i="10"/>
  <c r="BJ2871" i="10"/>
  <c r="BJ2883" i="10"/>
  <c r="BJ2895" i="10"/>
  <c r="BJ2907" i="10"/>
  <c r="BJ2919" i="10"/>
  <c r="BJ2931" i="10"/>
  <c r="BJ2943" i="10"/>
  <c r="BJ2955" i="10"/>
  <c r="BJ2967" i="10"/>
  <c r="BJ2979" i="10"/>
  <c r="BJ2991" i="10"/>
  <c r="BJ3003" i="10"/>
  <c r="BJ3015" i="10"/>
  <c r="BJ3027" i="10"/>
  <c r="BJ3039" i="10"/>
  <c r="BJ3051" i="10"/>
  <c r="BJ3063" i="10"/>
  <c r="BJ3075" i="10"/>
  <c r="BJ3087" i="10"/>
  <c r="BJ3099" i="10"/>
  <c r="BJ3111" i="10"/>
  <c r="BJ3123" i="10"/>
  <c r="BJ3135" i="10"/>
  <c r="BJ3147" i="10"/>
  <c r="BJ3159" i="10"/>
  <c r="BJ3171" i="10"/>
  <c r="BJ3183" i="10"/>
  <c r="BJ3195" i="10"/>
  <c r="BJ3207" i="10"/>
  <c r="BJ3219" i="10"/>
  <c r="BJ3231" i="10"/>
  <c r="BJ3243" i="10"/>
  <c r="BJ3255" i="10"/>
  <c r="BJ3267" i="10"/>
  <c r="BJ3279" i="10"/>
  <c r="BJ3291" i="10"/>
  <c r="BJ3303" i="10"/>
  <c r="BJ3315" i="10"/>
  <c r="BJ3327" i="10"/>
  <c r="BJ3339" i="10"/>
  <c r="BJ3351" i="10"/>
  <c r="BJ3363" i="10"/>
  <c r="BJ3375" i="10"/>
  <c r="BJ3387" i="10"/>
  <c r="BJ3399" i="10"/>
  <c r="BJ3411" i="10"/>
  <c r="BJ3423" i="10"/>
  <c r="BJ3435" i="10"/>
  <c r="BJ3447" i="10"/>
  <c r="BJ3459" i="10"/>
  <c r="BJ3471" i="10"/>
  <c r="BJ3483" i="10"/>
  <c r="BJ3495" i="10"/>
  <c r="BJ3507" i="10"/>
  <c r="BJ3519" i="10"/>
  <c r="BJ3531" i="10"/>
  <c r="BJ3543" i="10"/>
  <c r="BJ3555" i="10"/>
  <c r="BJ3567" i="10"/>
  <c r="BJ3579" i="10"/>
  <c r="BJ3591" i="10"/>
  <c r="BJ3603" i="10"/>
  <c r="BJ3615" i="10"/>
  <c r="BJ3627" i="10"/>
  <c r="BJ3639" i="10"/>
  <c r="BJ3651" i="10"/>
  <c r="BJ3663" i="10"/>
  <c r="BJ3675" i="10"/>
  <c r="BJ3687" i="10"/>
  <c r="BJ3699" i="10"/>
  <c r="BJ3711" i="10"/>
  <c r="BJ3723" i="10"/>
  <c r="BJ3735" i="10"/>
  <c r="BJ3747" i="10"/>
  <c r="BJ3759" i="10"/>
  <c r="BJ3771" i="10"/>
  <c r="BJ3783" i="10"/>
  <c r="BJ3795" i="10"/>
  <c r="BJ3807" i="10"/>
  <c r="BJ3819" i="10"/>
  <c r="BJ3831" i="10"/>
  <c r="BJ3843" i="10"/>
  <c r="BJ3855" i="10"/>
  <c r="BJ3867" i="10"/>
  <c r="BJ3879" i="10"/>
  <c r="BJ3891" i="10"/>
  <c r="BJ3903" i="10"/>
  <c r="BJ3915" i="10"/>
  <c r="BJ3927" i="10"/>
  <c r="BJ3939" i="10"/>
  <c r="BJ3951" i="10"/>
  <c r="BJ3963" i="10"/>
  <c r="BJ3975" i="10"/>
  <c r="BJ3987" i="10"/>
  <c r="BJ3999" i="10"/>
  <c r="BJ4011" i="10"/>
  <c r="BJ4023" i="10"/>
  <c r="BJ4035" i="10"/>
  <c r="BJ4047" i="10"/>
  <c r="BJ4059" i="10"/>
  <c r="BJ4071" i="10"/>
  <c r="BJ4083" i="10"/>
  <c r="BJ4095" i="10"/>
  <c r="BJ4107" i="10"/>
  <c r="BJ4119" i="10"/>
  <c r="BJ4131" i="10"/>
  <c r="BJ4143" i="10"/>
  <c r="BJ4155" i="10"/>
  <c r="BJ4167" i="10"/>
  <c r="BJ4179" i="10"/>
  <c r="BJ4191" i="10"/>
  <c r="BJ4203" i="10"/>
  <c r="BJ4215" i="10"/>
  <c r="BJ4227" i="10"/>
  <c r="BJ4239" i="10"/>
  <c r="BJ4251" i="10"/>
  <c r="BJ4263" i="10"/>
  <c r="BJ4275" i="10"/>
  <c r="BJ4287" i="10"/>
  <c r="BJ4299" i="10"/>
  <c r="BJ4311" i="10"/>
  <c r="BJ4323" i="10"/>
  <c r="BJ4335" i="10"/>
  <c r="BJ4347" i="10"/>
  <c r="BJ4359" i="10"/>
  <c r="BJ4371" i="10"/>
  <c r="BJ4383" i="10"/>
  <c r="BJ4395" i="10"/>
  <c r="BJ4407" i="10"/>
  <c r="BJ4419" i="10"/>
  <c r="BJ4431" i="10"/>
  <c r="BJ70" i="10"/>
  <c r="BJ142" i="10"/>
  <c r="BJ185" i="10"/>
  <c r="BJ221" i="10"/>
  <c r="BJ257" i="10"/>
  <c r="BJ293" i="10"/>
  <c r="BJ329" i="10"/>
  <c r="BJ365" i="10"/>
  <c r="BJ401" i="10"/>
  <c r="BJ431" i="10"/>
  <c r="BJ461" i="10"/>
  <c r="BJ490" i="10"/>
  <c r="BJ516" i="10"/>
  <c r="BJ547" i="10"/>
  <c r="BJ571" i="10"/>
  <c r="BJ595" i="10"/>
  <c r="BJ619" i="10"/>
  <c r="BJ643" i="10"/>
  <c r="BJ667" i="10"/>
  <c r="BJ691" i="10"/>
  <c r="BJ715" i="10"/>
  <c r="BJ739" i="10"/>
  <c r="BJ763" i="10"/>
  <c r="BJ787" i="10"/>
  <c r="BJ811" i="10"/>
  <c r="BJ835" i="10"/>
  <c r="BJ856" i="10"/>
  <c r="BJ876" i="10"/>
  <c r="BJ898" i="10"/>
  <c r="BJ917" i="10"/>
  <c r="BJ935" i="10"/>
  <c r="BJ953" i="10"/>
  <c r="BJ970" i="10"/>
  <c r="BJ984" i="10"/>
  <c r="BJ997" i="10"/>
  <c r="BJ1010" i="10"/>
  <c r="BJ1024" i="10"/>
  <c r="BJ1037" i="10"/>
  <c r="BJ1050" i="10"/>
  <c r="BJ1063" i="10"/>
  <c r="BJ1076" i="10"/>
  <c r="BJ1089" i="10"/>
  <c r="BJ1102" i="10"/>
  <c r="BJ1115" i="10"/>
  <c r="BJ1128" i="10"/>
  <c r="BJ1141" i="10"/>
  <c r="BJ1154" i="10"/>
  <c r="BJ1168" i="10"/>
  <c r="BJ1181" i="10"/>
  <c r="BJ1194" i="10"/>
  <c r="BJ1207" i="10"/>
  <c r="BJ1220" i="10"/>
  <c r="BJ1233" i="10"/>
  <c r="BJ1246" i="10"/>
  <c r="BJ1259" i="10"/>
  <c r="BJ1272" i="10"/>
  <c r="BJ1285" i="10"/>
  <c r="BJ1298" i="10"/>
  <c r="BJ1312" i="10"/>
  <c r="BJ1325" i="10"/>
  <c r="BJ1338" i="10"/>
  <c r="BJ1351" i="10"/>
  <c r="BJ1364" i="10"/>
  <c r="BJ1377" i="10"/>
  <c r="BJ1390" i="10"/>
  <c r="BJ1403" i="10"/>
  <c r="BJ1416" i="10"/>
  <c r="BJ1429" i="10"/>
  <c r="BJ1442" i="10"/>
  <c r="BJ1456" i="10"/>
  <c r="BJ1469" i="10"/>
  <c r="BJ1482" i="10"/>
  <c r="BJ1495" i="10"/>
  <c r="BJ1508" i="10"/>
  <c r="BJ1521" i="10"/>
  <c r="BJ1534" i="10"/>
  <c r="BJ1547" i="10"/>
  <c r="BJ1560" i="10"/>
  <c r="BJ1573" i="10"/>
  <c r="BJ1586" i="10"/>
  <c r="BJ1600" i="10"/>
  <c r="BJ1613" i="10"/>
  <c r="BJ1626" i="10"/>
  <c r="BJ1639" i="10"/>
  <c r="BJ1652" i="10"/>
  <c r="BJ1665" i="10"/>
  <c r="BJ1678" i="10"/>
  <c r="BJ1691" i="10"/>
  <c r="BJ1704" i="10"/>
  <c r="BJ1717" i="10"/>
  <c r="BJ1730" i="10"/>
  <c r="BJ1744" i="10"/>
  <c r="BJ1756" i="10"/>
  <c r="BJ1768" i="10"/>
  <c r="BJ1780" i="10"/>
  <c r="BJ1792" i="10"/>
  <c r="BJ1804" i="10"/>
  <c r="BJ1816" i="10"/>
  <c r="BJ1828" i="10"/>
  <c r="BJ1840" i="10"/>
  <c r="BJ1852" i="10"/>
  <c r="BJ1864" i="10"/>
  <c r="BJ1876" i="10"/>
  <c r="BJ1888" i="10"/>
  <c r="BJ1900" i="10"/>
  <c r="BJ1912" i="10"/>
  <c r="BJ1924" i="10"/>
  <c r="BJ1936" i="10"/>
  <c r="BJ1948" i="10"/>
  <c r="BJ1960" i="10"/>
  <c r="BJ1972" i="10"/>
  <c r="BJ1984" i="10"/>
  <c r="BJ1996" i="10"/>
  <c r="BJ2008" i="10"/>
  <c r="BJ2020" i="10"/>
  <c r="BJ2032" i="10"/>
  <c r="BJ2044" i="10"/>
  <c r="BJ2056" i="10"/>
  <c r="BJ2068" i="10"/>
  <c r="BJ2080" i="10"/>
  <c r="BJ2092" i="10"/>
  <c r="BJ2104" i="10"/>
  <c r="BJ2116" i="10"/>
  <c r="BJ2128" i="10"/>
  <c r="BJ2140" i="10"/>
  <c r="BJ2152" i="10"/>
  <c r="BJ2164" i="10"/>
  <c r="BJ2176" i="10"/>
  <c r="BJ2188" i="10"/>
  <c r="BJ2200" i="10"/>
  <c r="BJ2212" i="10"/>
  <c r="BJ2224" i="10"/>
  <c r="BJ2236" i="10"/>
  <c r="BJ2248" i="10"/>
  <c r="BJ2260" i="10"/>
  <c r="BJ2272" i="10"/>
  <c r="BJ2284" i="10"/>
  <c r="BJ2296" i="10"/>
  <c r="BJ2308" i="10"/>
  <c r="BJ2320" i="10"/>
  <c r="BJ2332" i="10"/>
  <c r="BJ2344" i="10"/>
  <c r="BJ2356" i="10"/>
  <c r="BJ2368" i="10"/>
  <c r="BJ2380" i="10"/>
  <c r="BJ2392" i="10"/>
  <c r="BJ2404" i="10"/>
  <c r="BJ2416" i="10"/>
  <c r="BJ2428" i="10"/>
  <c r="BJ2440" i="10"/>
  <c r="BJ2452" i="10"/>
  <c r="BJ2464" i="10"/>
  <c r="BJ2476" i="10"/>
  <c r="BJ2488" i="10"/>
  <c r="BJ2500" i="10"/>
  <c r="BJ2512" i="10"/>
  <c r="BJ2524" i="10"/>
  <c r="BJ2536" i="10"/>
  <c r="BJ2548" i="10"/>
  <c r="BJ2560" i="10"/>
  <c r="BJ2572" i="10"/>
  <c r="BJ2584" i="10"/>
  <c r="BJ2596" i="10"/>
  <c r="BJ2608" i="10"/>
  <c r="BJ2620" i="10"/>
  <c r="BJ2632" i="10"/>
  <c r="BJ2644" i="10"/>
  <c r="BJ2656" i="10"/>
  <c r="BJ2668" i="10"/>
  <c r="BJ2680" i="10"/>
  <c r="BJ2692" i="10"/>
  <c r="BJ2704" i="10"/>
  <c r="BJ2716" i="10"/>
  <c r="BJ2728" i="10"/>
  <c r="BJ2740" i="10"/>
  <c r="BJ2752" i="10"/>
  <c r="BJ2764" i="10"/>
  <c r="BJ2776" i="10"/>
  <c r="BJ2788" i="10"/>
  <c r="BJ2800" i="10"/>
  <c r="BJ2812" i="10"/>
  <c r="BJ2824" i="10"/>
  <c r="BJ2836" i="10"/>
  <c r="BJ2848" i="10"/>
  <c r="BJ2860" i="10"/>
  <c r="BJ2872" i="10"/>
  <c r="BJ2884" i="10"/>
  <c r="BJ2896" i="10"/>
  <c r="BJ2908" i="10"/>
  <c r="BJ2920" i="10"/>
  <c r="BJ2932" i="10"/>
  <c r="BJ2944" i="10"/>
  <c r="BJ2956" i="10"/>
  <c r="BJ2968" i="10"/>
  <c r="BJ2980" i="10"/>
  <c r="BJ2992" i="10"/>
  <c r="BJ3004" i="10"/>
  <c r="BJ3016" i="10"/>
  <c r="BJ3028" i="10"/>
  <c r="BJ3040" i="10"/>
  <c r="BJ3052" i="10"/>
  <c r="BJ3064" i="10"/>
  <c r="BJ3076" i="10"/>
  <c r="BJ3088" i="10"/>
  <c r="BJ3100" i="10"/>
  <c r="BJ3112" i="10"/>
  <c r="BJ3124" i="10"/>
  <c r="BJ3136" i="10"/>
  <c r="BJ3148" i="10"/>
  <c r="BJ3160" i="10"/>
  <c r="BJ3172" i="10"/>
  <c r="BJ3184" i="10"/>
  <c r="BJ3196" i="10"/>
  <c r="BJ3208" i="10"/>
  <c r="BJ3220" i="10"/>
  <c r="BJ3232" i="10"/>
  <c r="BJ3244" i="10"/>
  <c r="BJ3256" i="10"/>
  <c r="BJ3268" i="10"/>
  <c r="BJ3280" i="10"/>
  <c r="BJ3292" i="10"/>
  <c r="BJ3304" i="10"/>
  <c r="BJ3316" i="10"/>
  <c r="BJ3328" i="10"/>
  <c r="BJ3340" i="10"/>
  <c r="BJ3352" i="10"/>
  <c r="BJ3364" i="10"/>
  <c r="BJ3376" i="10"/>
  <c r="BJ3388" i="10"/>
  <c r="BJ3400" i="10"/>
  <c r="BJ3412" i="10"/>
  <c r="BJ3424" i="10"/>
  <c r="BJ3436" i="10"/>
  <c r="BJ3448" i="10"/>
  <c r="BJ3460" i="10"/>
  <c r="BJ3472" i="10"/>
  <c r="BJ3484" i="10"/>
  <c r="BJ3496" i="10"/>
  <c r="BJ3508" i="10"/>
  <c r="BJ3520" i="10"/>
  <c r="BJ3532" i="10"/>
  <c r="BJ3544" i="10"/>
  <c r="BJ3556" i="10"/>
  <c r="BJ3568" i="10"/>
  <c r="BJ3580" i="10"/>
  <c r="BJ3592" i="10"/>
  <c r="BJ3604" i="10"/>
  <c r="BJ3616" i="10"/>
  <c r="BJ3628" i="10"/>
  <c r="BJ3640" i="10"/>
  <c r="BJ3652" i="10"/>
  <c r="BJ3664" i="10"/>
  <c r="BJ3676" i="10"/>
  <c r="BJ3688" i="10"/>
  <c r="BJ3700" i="10"/>
  <c r="BJ3712" i="10"/>
  <c r="BJ3724" i="10"/>
  <c r="BJ3736" i="10"/>
  <c r="BJ3748" i="10"/>
  <c r="BJ3760" i="10"/>
  <c r="BJ3772" i="10"/>
  <c r="BJ3784" i="10"/>
  <c r="BJ3796" i="10"/>
  <c r="BJ3808" i="10"/>
  <c r="BJ3820" i="10"/>
  <c r="BJ3832" i="10"/>
  <c r="BJ3844" i="10"/>
  <c r="BJ3856" i="10"/>
  <c r="BJ3868" i="10"/>
  <c r="BJ3880" i="10"/>
  <c r="BJ3892" i="10"/>
  <c r="BJ3904" i="10"/>
  <c r="BJ3916" i="10"/>
  <c r="BJ3928" i="10"/>
  <c r="BJ3940" i="10"/>
  <c r="BJ3952" i="10"/>
  <c r="BJ3964" i="10"/>
  <c r="BJ3976" i="10"/>
  <c r="BJ3988" i="10"/>
  <c r="BJ4000" i="10"/>
  <c r="BJ4012" i="10"/>
  <c r="BJ4024" i="10"/>
  <c r="BJ4036" i="10"/>
  <c r="BJ4048" i="10"/>
  <c r="BJ4060" i="10"/>
  <c r="BJ4072" i="10"/>
  <c r="BJ4084" i="10"/>
  <c r="BJ4096" i="10"/>
  <c r="BJ4108" i="10"/>
  <c r="BJ4120" i="10"/>
  <c r="BJ4132" i="10"/>
  <c r="BJ4144" i="10"/>
  <c r="BJ4156" i="10"/>
  <c r="BJ4168" i="10"/>
  <c r="BJ4180" i="10"/>
  <c r="BJ4192" i="10"/>
  <c r="BJ4204" i="10"/>
  <c r="BJ4216" i="10"/>
  <c r="BJ4228" i="10"/>
  <c r="BJ4240" i="10"/>
  <c r="BJ4252" i="10"/>
  <c r="BJ4264" i="10"/>
  <c r="BJ4276" i="10"/>
  <c r="BJ4288" i="10"/>
  <c r="BJ4300" i="10"/>
  <c r="BJ4312" i="10"/>
  <c r="BJ4324" i="10"/>
  <c r="BJ4336" i="10"/>
  <c r="BJ4348" i="10"/>
  <c r="BJ4360" i="10"/>
  <c r="BJ4372" i="10"/>
  <c r="BJ4384" i="10"/>
  <c r="BJ4396" i="10"/>
  <c r="BJ4408" i="10"/>
  <c r="BJ4420" i="10"/>
  <c r="BJ4432" i="10"/>
  <c r="BJ73" i="10"/>
  <c r="BJ143" i="10"/>
  <c r="BJ187" i="10"/>
  <c r="BJ223" i="10"/>
  <c r="BJ259" i="10"/>
  <c r="BJ295" i="10"/>
  <c r="BJ331" i="10"/>
  <c r="BJ367" i="10"/>
  <c r="BJ403" i="10"/>
  <c r="BJ432" i="10"/>
  <c r="BJ463" i="10"/>
  <c r="BJ491" i="10"/>
  <c r="BJ521" i="10"/>
  <c r="BJ550" i="10"/>
  <c r="BJ574" i="10"/>
  <c r="BJ598" i="10"/>
  <c r="BJ622" i="10"/>
  <c r="BJ646" i="10"/>
  <c r="BJ670" i="10"/>
  <c r="BJ694" i="10"/>
  <c r="BJ718" i="10"/>
  <c r="BJ742" i="10"/>
  <c r="BJ766" i="10"/>
  <c r="BJ790" i="10"/>
  <c r="BJ814" i="10"/>
  <c r="BJ838" i="10"/>
  <c r="BJ857" i="10"/>
  <c r="BJ877" i="10"/>
  <c r="BJ899" i="10"/>
  <c r="BJ918" i="10"/>
  <c r="BJ936" i="10"/>
  <c r="BJ954" i="10"/>
  <c r="BJ971" i="10"/>
  <c r="BJ985" i="10"/>
  <c r="BJ998" i="10"/>
  <c r="BJ1012" i="10"/>
  <c r="BJ1025" i="10"/>
  <c r="BJ1038" i="10"/>
  <c r="BJ1051" i="10"/>
  <c r="BJ1064" i="10"/>
  <c r="BJ1077" i="10"/>
  <c r="BJ1090" i="10"/>
  <c r="BJ1103" i="10"/>
  <c r="BJ1116" i="10"/>
  <c r="BJ1129" i="10"/>
  <c r="BJ1142" i="10"/>
  <c r="BJ1156" i="10"/>
  <c r="BJ1169" i="10"/>
  <c r="BJ1182" i="10"/>
  <c r="BJ1195" i="10"/>
  <c r="BJ1208" i="10"/>
  <c r="BJ1221" i="10"/>
  <c r="BJ1234" i="10"/>
  <c r="BJ1247" i="10"/>
  <c r="BJ1260" i="10"/>
  <c r="BJ1273" i="10"/>
  <c r="BJ1286" i="10"/>
  <c r="BJ1300" i="10"/>
  <c r="BJ1313" i="10"/>
  <c r="BJ1326" i="10"/>
  <c r="BJ1339" i="10"/>
  <c r="BJ1352" i="10"/>
  <c r="BJ1365" i="10"/>
  <c r="BJ1378" i="10"/>
  <c r="BJ1391" i="10"/>
  <c r="BJ1404" i="10"/>
  <c r="BJ1417" i="10"/>
  <c r="BJ1430" i="10"/>
  <c r="BJ1444" i="10"/>
  <c r="BJ1457" i="10"/>
  <c r="BJ1470" i="10"/>
  <c r="BJ1483" i="10"/>
  <c r="BJ1496" i="10"/>
  <c r="BJ1509" i="10"/>
  <c r="BJ1522" i="10"/>
  <c r="BJ1535" i="10"/>
  <c r="BJ1548" i="10"/>
  <c r="BJ1561" i="10"/>
  <c r="BJ1574" i="10"/>
  <c r="BJ1588" i="10"/>
  <c r="BJ1601" i="10"/>
  <c r="BJ1614" i="10"/>
  <c r="BJ1627" i="10"/>
  <c r="BJ1640" i="10"/>
  <c r="BJ1653" i="10"/>
  <c r="BJ1666" i="10"/>
  <c r="BJ1679" i="10"/>
  <c r="BJ1692" i="10"/>
  <c r="BJ1705" i="10"/>
  <c r="BJ1718" i="10"/>
  <c r="BJ1732" i="10"/>
  <c r="BJ1745" i="10"/>
  <c r="BJ1757" i="10"/>
  <c r="BJ1769" i="10"/>
  <c r="BJ1781" i="10"/>
  <c r="BJ1793" i="10"/>
  <c r="BJ1805" i="10"/>
  <c r="BJ1817" i="10"/>
  <c r="BJ1829" i="10"/>
  <c r="BJ1841" i="10"/>
  <c r="BJ1853" i="10"/>
  <c r="BJ1865" i="10"/>
  <c r="BJ1877" i="10"/>
  <c r="BJ1889" i="10"/>
  <c r="BJ1901" i="10"/>
  <c r="BJ1913" i="10"/>
  <c r="BJ1925" i="10"/>
  <c r="BJ1937" i="10"/>
  <c r="BJ1949" i="10"/>
  <c r="BJ1961" i="10"/>
  <c r="BJ1973" i="10"/>
  <c r="BJ1985" i="10"/>
  <c r="BJ1997" i="10"/>
  <c r="BJ2009" i="10"/>
  <c r="BJ2021" i="10"/>
  <c r="BJ2033" i="10"/>
  <c r="BJ2045" i="10"/>
  <c r="BJ2057" i="10"/>
  <c r="BJ2069" i="10"/>
  <c r="BJ2081" i="10"/>
  <c r="BJ2093" i="10"/>
  <c r="BJ2105" i="10"/>
  <c r="BJ2117" i="10"/>
  <c r="BJ2129" i="10"/>
  <c r="BJ2141" i="10"/>
  <c r="BJ2153" i="10"/>
  <c r="BJ2165" i="10"/>
  <c r="BJ2177" i="10"/>
  <c r="BJ2189" i="10"/>
  <c r="BJ2201" i="10"/>
  <c r="BJ2213" i="10"/>
  <c r="BJ2225" i="10"/>
  <c r="BJ2237" i="10"/>
  <c r="BJ2249" i="10"/>
  <c r="BJ2261" i="10"/>
  <c r="BJ2273" i="10"/>
  <c r="BJ2285" i="10"/>
  <c r="BJ2297" i="10"/>
  <c r="BJ2309" i="10"/>
  <c r="BJ2321" i="10"/>
  <c r="BJ2333" i="10"/>
  <c r="BJ2345" i="10"/>
  <c r="BJ2357" i="10"/>
  <c r="BJ2369" i="10"/>
  <c r="BJ2381" i="10"/>
  <c r="BJ2393" i="10"/>
  <c r="BJ2405" i="10"/>
  <c r="BJ2417" i="10"/>
  <c r="BJ2429" i="10"/>
  <c r="BJ2441" i="10"/>
  <c r="BJ2453" i="10"/>
  <c r="BJ2465" i="10"/>
  <c r="BJ2477" i="10"/>
  <c r="BJ2489" i="10"/>
  <c r="BJ2501" i="10"/>
  <c r="BJ2513" i="10"/>
  <c r="BJ2525" i="10"/>
  <c r="BJ2537" i="10"/>
  <c r="BJ2549" i="10"/>
  <c r="BJ2561" i="10"/>
  <c r="BJ2573" i="10"/>
  <c r="BJ2585" i="10"/>
  <c r="BJ2597" i="10"/>
  <c r="BJ2609" i="10"/>
  <c r="BJ2621" i="10"/>
  <c r="BJ2633" i="10"/>
  <c r="BJ2645" i="10"/>
  <c r="BJ2657" i="10"/>
  <c r="BJ2669" i="10"/>
  <c r="BJ2681" i="10"/>
  <c r="BJ2693" i="10"/>
  <c r="BJ2705" i="10"/>
  <c r="BJ2717" i="10"/>
  <c r="BJ2729" i="10"/>
  <c r="BJ2741" i="10"/>
  <c r="BJ2753" i="10"/>
  <c r="BJ2765" i="10"/>
  <c r="BJ2777" i="10"/>
  <c r="BJ2789" i="10"/>
  <c r="BJ2801" i="10"/>
  <c r="BJ2813" i="10"/>
  <c r="BJ2825" i="10"/>
  <c r="BJ2837" i="10"/>
  <c r="BJ2849" i="10"/>
  <c r="BJ2861" i="10"/>
  <c r="BJ2873" i="10"/>
  <c r="BJ2885" i="10"/>
  <c r="BJ2897" i="10"/>
  <c r="BJ2909" i="10"/>
  <c r="BJ2921" i="10"/>
  <c r="BJ2933" i="10"/>
  <c r="BJ2945" i="10"/>
  <c r="BJ2957" i="10"/>
  <c r="BJ2969" i="10"/>
  <c r="BJ2981" i="10"/>
  <c r="BJ2993" i="10"/>
  <c r="BJ3005" i="10"/>
  <c r="BJ3017" i="10"/>
  <c r="BJ3029" i="10"/>
  <c r="BJ3041" i="10"/>
  <c r="BJ3053" i="10"/>
  <c r="BJ3065" i="10"/>
  <c r="BJ3077" i="10"/>
  <c r="BJ3089" i="10"/>
  <c r="BJ3101" i="10"/>
  <c r="BJ3113" i="10"/>
  <c r="BJ3125" i="10"/>
  <c r="BJ3137" i="10"/>
  <c r="BJ3149" i="10"/>
  <c r="BJ3161" i="10"/>
  <c r="BJ3173" i="10"/>
  <c r="BJ3185" i="10"/>
  <c r="BJ3197" i="10"/>
  <c r="BJ3209" i="10"/>
  <c r="BJ3221" i="10"/>
  <c r="BJ3233" i="10"/>
  <c r="BJ3245" i="10"/>
  <c r="BJ3257" i="10"/>
  <c r="BJ3269" i="10"/>
  <c r="BJ3281" i="10"/>
  <c r="BJ3293" i="10"/>
  <c r="BJ3305" i="10"/>
  <c r="BJ3317" i="10"/>
  <c r="BJ3329" i="10"/>
  <c r="BJ3341" i="10"/>
  <c r="BJ3353" i="10"/>
  <c r="BJ3365" i="10"/>
  <c r="BJ3377" i="10"/>
  <c r="BJ3389" i="10"/>
  <c r="BJ3401" i="10"/>
  <c r="BJ3413" i="10"/>
  <c r="BJ3425" i="10"/>
  <c r="BJ3437" i="10"/>
  <c r="BJ3449" i="10"/>
  <c r="BJ3461" i="10"/>
  <c r="BJ3473" i="10"/>
  <c r="BJ3485" i="10"/>
  <c r="BJ3497" i="10"/>
  <c r="BJ3509" i="10"/>
  <c r="BJ3521" i="10"/>
  <c r="BJ3533" i="10"/>
  <c r="BJ3545" i="10"/>
  <c r="BJ3557" i="10"/>
  <c r="BJ3569" i="10"/>
  <c r="BJ3581" i="10"/>
  <c r="BJ3593" i="10"/>
  <c r="BJ3605" i="10"/>
  <c r="BJ3617" i="10"/>
  <c r="BJ3629" i="10"/>
  <c r="BJ3641" i="10"/>
  <c r="BJ3653" i="10"/>
  <c r="BJ3665" i="10"/>
  <c r="BJ3677" i="10"/>
  <c r="BJ3689" i="10"/>
  <c r="BJ3701" i="10"/>
  <c r="BJ3713" i="10"/>
  <c r="BJ3725" i="10"/>
  <c r="BJ3737" i="10"/>
  <c r="BJ3749" i="10"/>
  <c r="BJ3761" i="10"/>
  <c r="BJ3773" i="10"/>
  <c r="BJ3785" i="10"/>
  <c r="BJ3797" i="10"/>
  <c r="BJ3809" i="10"/>
  <c r="BJ3821" i="10"/>
  <c r="BJ3833" i="10"/>
  <c r="BJ3845" i="10"/>
  <c r="BJ3857" i="10"/>
  <c r="BJ3869" i="10"/>
  <c r="BJ3881" i="10"/>
  <c r="BJ3893" i="10"/>
  <c r="BJ3905" i="10"/>
  <c r="BJ3917" i="10"/>
  <c r="BJ3929" i="10"/>
  <c r="BJ3941" i="10"/>
  <c r="BJ3953" i="10"/>
  <c r="BJ3965" i="10"/>
  <c r="BJ3977" i="10"/>
  <c r="BJ3989" i="10"/>
  <c r="BJ4001" i="10"/>
  <c r="BJ4013" i="10"/>
  <c r="BJ4025" i="10"/>
  <c r="BJ4037" i="10"/>
  <c r="BJ4049" i="10"/>
  <c r="BJ4061" i="10"/>
  <c r="BJ4073" i="10"/>
  <c r="BJ4085" i="10"/>
  <c r="BJ4097" i="10"/>
  <c r="BJ4109" i="10"/>
  <c r="BJ4121" i="10"/>
  <c r="BJ4133" i="10"/>
  <c r="BJ4145" i="10"/>
  <c r="BJ4157" i="10"/>
  <c r="BJ4169" i="10"/>
  <c r="BJ4181" i="10"/>
  <c r="BJ4193" i="10"/>
  <c r="BJ4205" i="10"/>
  <c r="BJ4217" i="10"/>
  <c r="BJ4229" i="10"/>
  <c r="BJ4241" i="10"/>
  <c r="BJ4253" i="10"/>
  <c r="BJ4265" i="10"/>
  <c r="BJ4277" i="10"/>
  <c r="BJ4289" i="10"/>
  <c r="BJ4301" i="10"/>
  <c r="BJ4313" i="10"/>
  <c r="BJ4325" i="10"/>
  <c r="BJ4337" i="10"/>
  <c r="BJ4349" i="10"/>
  <c r="BJ4361" i="10"/>
  <c r="BJ4373" i="10"/>
  <c r="BJ4385" i="10"/>
  <c r="BJ4397" i="10"/>
  <c r="BJ4409" i="10"/>
  <c r="BJ2939" i="10"/>
  <c r="BJ3023" i="10"/>
  <c r="BJ3095" i="10"/>
  <c r="BJ3167" i="10"/>
  <c r="BJ3239" i="10"/>
  <c r="BJ3311" i="10"/>
  <c r="BJ3383" i="10"/>
  <c r="BJ3455" i="10"/>
  <c r="BJ3527" i="10"/>
  <c r="BJ3599" i="10"/>
  <c r="BJ3671" i="10"/>
  <c r="BJ3743" i="10"/>
  <c r="BJ3815" i="10"/>
  <c r="BJ3887" i="10"/>
  <c r="BJ3959" i="10"/>
  <c r="BJ4031" i="10"/>
  <c r="BJ4103" i="10"/>
  <c r="BJ4175" i="10"/>
  <c r="BJ4247" i="10"/>
  <c r="BJ4319" i="10"/>
  <c r="BJ4391" i="10"/>
  <c r="BJ4438" i="10"/>
  <c r="BJ4457" i="10"/>
  <c r="BJ4475" i="10"/>
  <c r="BJ4493" i="10"/>
  <c r="BJ4511" i="10"/>
  <c r="BJ4529" i="10"/>
  <c r="BJ4547" i="10"/>
  <c r="BJ4565" i="10"/>
  <c r="BJ4583" i="10"/>
  <c r="BJ4601" i="10"/>
  <c r="BJ4616" i="10"/>
  <c r="BJ4634" i="10"/>
  <c r="BJ4649" i="10"/>
  <c r="BJ4662" i="10"/>
  <c r="BJ4674" i="10"/>
  <c r="BJ4686" i="10"/>
  <c r="BJ4698" i="10"/>
  <c r="BJ4710" i="10"/>
  <c r="BJ4722" i="10"/>
  <c r="BJ4734" i="10"/>
  <c r="BJ4746" i="10"/>
  <c r="BJ4758" i="10"/>
  <c r="BJ4770" i="10"/>
  <c r="BJ4782" i="10"/>
  <c r="BJ4794" i="10"/>
  <c r="BJ4806" i="10"/>
  <c r="BJ4818" i="10"/>
  <c r="BJ4830" i="10"/>
  <c r="BJ4842" i="10"/>
  <c r="BJ4854" i="10"/>
  <c r="BJ4866" i="10"/>
  <c r="BJ4878" i="10"/>
  <c r="BJ4890" i="10"/>
  <c r="BJ4902" i="10"/>
  <c r="BJ4914" i="10"/>
  <c r="BJ4926" i="10"/>
  <c r="BJ4938" i="10"/>
  <c r="BJ4950" i="10"/>
  <c r="BJ4962" i="10"/>
  <c r="BJ4974" i="10"/>
  <c r="BJ4986" i="10"/>
  <c r="BJ4998" i="10"/>
  <c r="BJ5010" i="10"/>
  <c r="BJ5022" i="10"/>
  <c r="BJ5034" i="10"/>
  <c r="BJ5046" i="10"/>
  <c r="BJ5058" i="10"/>
  <c r="BJ5070" i="10"/>
  <c r="BJ5082" i="10"/>
  <c r="BJ5094" i="10"/>
  <c r="BJ5106" i="10"/>
  <c r="BJ5118" i="10"/>
  <c r="BJ5130" i="10"/>
  <c r="BJ5142" i="10"/>
  <c r="BJ5154" i="10"/>
  <c r="BJ5166" i="10"/>
  <c r="BJ5178" i="10"/>
  <c r="BJ5190" i="10"/>
  <c r="BJ5202" i="10"/>
  <c r="BJ5214" i="10"/>
  <c r="BJ2951" i="10"/>
  <c r="BJ3032" i="10"/>
  <c r="BJ3104" i="10"/>
  <c r="BJ3176" i="10"/>
  <c r="BJ3248" i="10"/>
  <c r="BJ3320" i="10"/>
  <c r="BJ3392" i="10"/>
  <c r="BJ3464" i="10"/>
  <c r="BJ3536" i="10"/>
  <c r="BJ3608" i="10"/>
  <c r="BJ3680" i="10"/>
  <c r="BJ3752" i="10"/>
  <c r="BJ3824" i="10"/>
  <c r="BJ3896" i="10"/>
  <c r="BJ3968" i="10"/>
  <c r="BJ4040" i="10"/>
  <c r="BJ4112" i="10"/>
  <c r="BJ4184" i="10"/>
  <c r="BJ4256" i="10"/>
  <c r="BJ4328" i="10"/>
  <c r="BJ4400" i="10"/>
  <c r="BJ4439" i="10"/>
  <c r="BJ4458" i="10"/>
  <c r="BJ4478" i="10"/>
  <c r="BJ4494" i="10"/>
  <c r="BJ4514" i="10"/>
  <c r="BJ4530" i="10"/>
  <c r="BJ4550" i="10"/>
  <c r="BJ4566" i="10"/>
  <c r="BJ4586" i="10"/>
  <c r="BJ4602" i="10"/>
  <c r="BJ4618" i="10"/>
  <c r="BJ4635" i="10"/>
  <c r="BJ4650" i="10"/>
  <c r="BJ4663" i="10"/>
  <c r="BJ4675" i="10"/>
  <c r="BJ4687" i="10"/>
  <c r="BJ4699" i="10"/>
  <c r="BJ4711" i="10"/>
  <c r="BJ4723" i="10"/>
  <c r="BJ4735" i="10"/>
  <c r="BJ4747" i="10"/>
  <c r="BJ4759" i="10"/>
  <c r="BJ4771" i="10"/>
  <c r="BJ4783" i="10"/>
  <c r="BJ4795" i="10"/>
  <c r="BJ4807" i="10"/>
  <c r="BJ4819" i="10"/>
  <c r="BJ4831" i="10"/>
  <c r="BJ4843" i="10"/>
  <c r="BJ4855" i="10"/>
  <c r="BJ4867" i="10"/>
  <c r="BJ4879" i="10"/>
  <c r="BJ4891" i="10"/>
  <c r="BJ4903" i="10"/>
  <c r="BJ4915" i="10"/>
  <c r="BJ4927" i="10"/>
  <c r="BJ4939" i="10"/>
  <c r="BJ4951" i="10"/>
  <c r="BJ4963" i="10"/>
  <c r="BJ4975" i="10"/>
  <c r="BJ4987" i="10"/>
  <c r="BJ4999" i="10"/>
  <c r="BJ5011" i="10"/>
  <c r="BJ5023" i="10"/>
  <c r="BJ5035" i="10"/>
  <c r="BJ5047" i="10"/>
  <c r="BJ5059" i="10"/>
  <c r="BJ5071" i="10"/>
  <c r="BJ5083" i="10"/>
  <c r="BJ5095" i="10"/>
  <c r="BJ5107" i="10"/>
  <c r="BJ5119" i="10"/>
  <c r="BJ5131" i="10"/>
  <c r="BJ5143" i="10"/>
  <c r="BJ5155" i="10"/>
  <c r="BJ5167" i="10"/>
  <c r="BJ5179" i="10"/>
  <c r="BJ5191" i="10"/>
  <c r="BJ5203" i="10"/>
  <c r="BJ5215" i="10"/>
  <c r="BJ2963" i="10"/>
  <c r="BJ3035" i="10"/>
  <c r="BJ3107" i="10"/>
  <c r="BJ3179" i="10"/>
  <c r="BJ3251" i="10"/>
  <c r="BJ3323" i="10"/>
  <c r="BJ3395" i="10"/>
  <c r="BJ3467" i="10"/>
  <c r="BJ3539" i="10"/>
  <c r="BJ3611" i="10"/>
  <c r="BJ3683" i="10"/>
  <c r="BJ3755" i="10"/>
  <c r="BJ3827" i="10"/>
  <c r="BJ3899" i="10"/>
  <c r="BJ3971" i="10"/>
  <c r="BJ4043" i="10"/>
  <c r="BJ4115" i="10"/>
  <c r="BJ4187" i="10"/>
  <c r="BJ4259" i="10"/>
  <c r="BJ4331" i="10"/>
  <c r="BJ4403" i="10"/>
  <c r="BJ4443" i="10"/>
  <c r="BJ4460" i="10"/>
  <c r="BJ4479" i="10"/>
  <c r="BJ4496" i="10"/>
  <c r="BJ4515" i="10"/>
  <c r="BJ4532" i="10"/>
  <c r="BJ4551" i="10"/>
  <c r="BJ4568" i="10"/>
  <c r="BJ4587" i="10"/>
  <c r="BJ4603" i="10"/>
  <c r="BJ4619" i="10"/>
  <c r="BJ4636" i="10"/>
  <c r="BJ4651" i="10"/>
  <c r="BJ4664" i="10"/>
  <c r="BJ4676" i="10"/>
  <c r="BJ4688" i="10"/>
  <c r="BJ4700" i="10"/>
  <c r="BJ4712" i="10"/>
  <c r="BJ4724" i="10"/>
  <c r="BJ4736" i="10"/>
  <c r="BJ4748" i="10"/>
  <c r="BJ4760" i="10"/>
  <c r="BJ4772" i="10"/>
  <c r="BJ4784" i="10"/>
  <c r="BJ4796" i="10"/>
  <c r="BJ4808" i="10"/>
  <c r="BJ4820" i="10"/>
  <c r="BJ4832" i="10"/>
  <c r="BJ4844" i="10"/>
  <c r="BJ4856" i="10"/>
  <c r="BJ4868" i="10"/>
  <c r="BJ4880" i="10"/>
  <c r="BJ4892" i="10"/>
  <c r="BJ4904" i="10"/>
  <c r="BJ4916" i="10"/>
  <c r="BJ4928" i="10"/>
  <c r="BJ4940" i="10"/>
  <c r="BJ4952" i="10"/>
  <c r="BJ4964" i="10"/>
  <c r="BJ4976" i="10"/>
  <c r="BJ4988" i="10"/>
  <c r="BJ5000" i="10"/>
  <c r="BJ5012" i="10"/>
  <c r="BJ5024" i="10"/>
  <c r="BJ5036" i="10"/>
  <c r="BJ5048" i="10"/>
  <c r="BJ5060" i="10"/>
  <c r="BJ5072" i="10"/>
  <c r="BJ5084" i="10"/>
  <c r="BJ5096" i="10"/>
  <c r="BJ5108" i="10"/>
  <c r="BJ5120" i="10"/>
  <c r="BJ5132" i="10"/>
  <c r="BJ5144" i="10"/>
  <c r="BJ5156" i="10"/>
  <c r="BJ5168" i="10"/>
  <c r="BJ5180" i="10"/>
  <c r="BJ5192" i="10"/>
  <c r="BJ5204" i="10"/>
  <c r="BJ5216" i="10"/>
  <c r="BJ2972" i="10"/>
  <c r="BJ3044" i="10"/>
  <c r="BJ3116" i="10"/>
  <c r="BJ3188" i="10"/>
  <c r="BJ3260" i="10"/>
  <c r="BJ3332" i="10"/>
  <c r="BJ3404" i="10"/>
  <c r="BJ3476" i="10"/>
  <c r="BJ3548" i="10"/>
  <c r="BJ3620" i="10"/>
  <c r="BJ3692" i="10"/>
  <c r="BJ3764" i="10"/>
  <c r="BJ3836" i="10"/>
  <c r="BJ3908" i="10"/>
  <c r="BJ3980" i="10"/>
  <c r="BJ4052" i="10"/>
  <c r="BJ4124" i="10"/>
  <c r="BJ4196" i="10"/>
  <c r="BJ4268" i="10"/>
  <c r="BJ4340" i="10"/>
  <c r="BJ4412" i="10"/>
  <c r="BJ4444" i="10"/>
  <c r="BJ4462" i="10"/>
  <c r="BJ4480" i="10"/>
  <c r="BJ4498" i="10"/>
  <c r="BJ4516" i="10"/>
  <c r="BJ4534" i="10"/>
  <c r="BJ4552" i="10"/>
  <c r="BJ4570" i="10"/>
  <c r="BJ4588" i="10"/>
  <c r="BJ4604" i="10"/>
  <c r="BJ4622" i="10"/>
  <c r="BJ4637" i="10"/>
  <c r="BJ4652" i="10"/>
  <c r="BJ4665" i="10"/>
  <c r="BJ4677" i="10"/>
  <c r="BJ4689" i="10"/>
  <c r="BJ4701" i="10"/>
  <c r="BJ4713" i="10"/>
  <c r="BJ4725" i="10"/>
  <c r="BJ4737" i="10"/>
  <c r="BJ4749" i="10"/>
  <c r="BJ4761" i="10"/>
  <c r="BJ4773" i="10"/>
  <c r="BJ4785" i="10"/>
  <c r="BJ4797" i="10"/>
  <c r="BJ4809" i="10"/>
  <c r="BJ4821" i="10"/>
  <c r="BJ4833" i="10"/>
  <c r="BJ4845" i="10"/>
  <c r="BJ4857" i="10"/>
  <c r="BJ4869" i="10"/>
  <c r="BJ4881" i="10"/>
  <c r="BJ4893" i="10"/>
  <c r="BJ4905" i="10"/>
  <c r="BJ4917" i="10"/>
  <c r="BJ4929" i="10"/>
  <c r="BJ4941" i="10"/>
  <c r="BJ4953" i="10"/>
  <c r="BJ4965" i="10"/>
  <c r="BJ4977" i="10"/>
  <c r="BJ4989" i="10"/>
  <c r="BJ5001" i="10"/>
  <c r="BJ5013" i="10"/>
  <c r="BJ5025" i="10"/>
  <c r="BJ5037" i="10"/>
  <c r="BJ5049" i="10"/>
  <c r="BJ5061" i="10"/>
  <c r="BJ5073" i="10"/>
  <c r="BJ5085" i="10"/>
  <c r="BJ5097" i="10"/>
  <c r="BJ5109" i="10"/>
  <c r="BJ5121" i="10"/>
  <c r="BJ5133" i="10"/>
  <c r="BJ5145" i="10"/>
  <c r="BJ5157" i="10"/>
  <c r="BJ5169" i="10"/>
  <c r="BJ5181" i="10"/>
  <c r="BJ5193" i="10"/>
  <c r="BJ5205" i="10"/>
  <c r="BJ5217" i="10"/>
  <c r="BJ2975" i="10"/>
  <c r="BJ3047" i="10"/>
  <c r="BJ3119" i="10"/>
  <c r="BJ3191" i="10"/>
  <c r="BJ3263" i="10"/>
  <c r="BJ3335" i="10"/>
  <c r="BJ3407" i="10"/>
  <c r="BJ3479" i="10"/>
  <c r="BJ3551" i="10"/>
  <c r="BJ3623" i="10"/>
  <c r="BJ3695" i="10"/>
  <c r="BJ3767" i="10"/>
  <c r="BJ3839" i="10"/>
  <c r="BJ3911" i="10"/>
  <c r="BJ3983" i="10"/>
  <c r="BJ4055" i="10"/>
  <c r="BJ4127" i="10"/>
  <c r="BJ4199" i="10"/>
  <c r="BJ4271" i="10"/>
  <c r="BJ4343" i="10"/>
  <c r="BJ4414" i="10"/>
  <c r="BJ4445" i="10"/>
  <c r="BJ4463" i="10"/>
  <c r="BJ4481" i="10"/>
  <c r="BJ4499" i="10"/>
  <c r="BJ4517" i="10"/>
  <c r="BJ4535" i="10"/>
  <c r="BJ4553" i="10"/>
  <c r="BJ4571" i="10"/>
  <c r="BJ4589" i="10"/>
  <c r="BJ4606" i="10"/>
  <c r="BJ4623" i="10"/>
  <c r="BJ4638" i="10"/>
  <c r="BJ4654" i="10"/>
  <c r="BJ4666" i="10"/>
  <c r="BJ4678" i="10"/>
  <c r="BJ4690" i="10"/>
  <c r="BJ4702" i="10"/>
  <c r="BJ4714" i="10"/>
  <c r="BJ4726" i="10"/>
  <c r="BJ4738" i="10"/>
  <c r="BJ4750" i="10"/>
  <c r="BJ4762" i="10"/>
  <c r="BJ4774" i="10"/>
  <c r="BJ4786" i="10"/>
  <c r="BJ4798" i="10"/>
  <c r="BJ4810" i="10"/>
  <c r="BJ4822" i="10"/>
  <c r="BJ4834" i="10"/>
  <c r="BJ4846" i="10"/>
  <c r="BJ4858" i="10"/>
  <c r="BJ4870" i="10"/>
  <c r="BJ4882" i="10"/>
  <c r="BJ4894" i="10"/>
  <c r="BJ4906" i="10"/>
  <c r="BJ4918" i="10"/>
  <c r="BJ4930" i="10"/>
  <c r="BJ4942" i="10"/>
  <c r="BJ4954" i="10"/>
  <c r="BJ4966" i="10"/>
  <c r="BJ4978" i="10"/>
  <c r="BJ4990" i="10"/>
  <c r="BJ5002" i="10"/>
  <c r="BJ5014" i="10"/>
  <c r="BJ5026" i="10"/>
  <c r="BJ5038" i="10"/>
  <c r="BJ5050" i="10"/>
  <c r="BJ5062" i="10"/>
  <c r="BJ5074" i="10"/>
  <c r="BJ5086" i="10"/>
  <c r="BJ5098" i="10"/>
  <c r="BJ5110" i="10"/>
  <c r="BJ5122" i="10"/>
  <c r="BJ5134" i="10"/>
  <c r="BJ5146" i="10"/>
  <c r="BJ5158" i="10"/>
  <c r="BJ5170" i="10"/>
  <c r="BJ5182" i="10"/>
  <c r="BJ5194" i="10"/>
  <c r="BJ5206" i="10"/>
  <c r="BJ5218" i="10"/>
  <c r="BJ2984" i="10"/>
  <c r="BJ3056" i="10"/>
  <c r="BJ3128" i="10"/>
  <c r="BJ3200" i="10"/>
  <c r="BJ3272" i="10"/>
  <c r="BJ3344" i="10"/>
  <c r="BJ3416" i="10"/>
  <c r="BJ3488" i="10"/>
  <c r="BJ3560" i="10"/>
  <c r="BJ3632" i="10"/>
  <c r="BJ3704" i="10"/>
  <c r="BJ3776" i="10"/>
  <c r="BJ3848" i="10"/>
  <c r="BJ3920" i="10"/>
  <c r="BJ3992" i="10"/>
  <c r="BJ4064" i="10"/>
  <c r="BJ4136" i="10"/>
  <c r="BJ4208" i="10"/>
  <c r="BJ4280" i="10"/>
  <c r="BJ4352" i="10"/>
  <c r="BJ4415" i="10"/>
  <c r="BJ4446" i="10"/>
  <c r="BJ4466" i="10"/>
  <c r="BJ4482" i="10"/>
  <c r="BJ4502" i="10"/>
  <c r="BJ4518" i="10"/>
  <c r="BJ4538" i="10"/>
  <c r="BJ4554" i="10"/>
  <c r="BJ4574" i="10"/>
  <c r="BJ4590" i="10"/>
  <c r="BJ4607" i="10"/>
  <c r="BJ4624" i="10"/>
  <c r="BJ4639" i="10"/>
  <c r="BJ4655" i="10"/>
  <c r="BJ4667" i="10"/>
  <c r="BJ4679" i="10"/>
  <c r="BJ4691" i="10"/>
  <c r="BJ4703" i="10"/>
  <c r="BJ4715" i="10"/>
  <c r="BJ4727" i="10"/>
  <c r="BJ4739" i="10"/>
  <c r="BJ4751" i="10"/>
  <c r="BJ4763" i="10"/>
  <c r="BJ4775" i="10"/>
  <c r="BJ4787" i="10"/>
  <c r="BJ4799" i="10"/>
  <c r="BJ4811" i="10"/>
  <c r="BJ4823" i="10"/>
  <c r="BJ4835" i="10"/>
  <c r="BJ4847" i="10"/>
  <c r="BJ4859" i="10"/>
  <c r="BJ4871" i="10"/>
  <c r="BJ4883" i="10"/>
  <c r="BJ4895" i="10"/>
  <c r="BJ4907" i="10"/>
  <c r="BJ4919" i="10"/>
  <c r="BJ4931" i="10"/>
  <c r="BJ4943" i="10"/>
  <c r="BJ4955" i="10"/>
  <c r="BJ4967" i="10"/>
  <c r="BJ4979" i="10"/>
  <c r="BJ4991" i="10"/>
  <c r="BJ5003" i="10"/>
  <c r="BJ5015" i="10"/>
  <c r="BJ5027" i="10"/>
  <c r="BJ5039" i="10"/>
  <c r="BJ5051" i="10"/>
  <c r="BJ5063" i="10"/>
  <c r="BJ5075" i="10"/>
  <c r="BJ5087" i="10"/>
  <c r="BJ5099" i="10"/>
  <c r="BJ5111" i="10"/>
  <c r="BJ5123" i="10"/>
  <c r="BJ5135" i="10"/>
  <c r="BJ5147" i="10"/>
  <c r="BJ5159" i="10"/>
  <c r="BJ5171" i="10"/>
  <c r="BJ5183" i="10"/>
  <c r="BJ5195" i="10"/>
  <c r="BJ5207" i="10"/>
  <c r="BJ5219" i="10"/>
  <c r="BJ2987" i="10"/>
  <c r="BJ3059" i="10"/>
  <c r="BJ3131" i="10"/>
  <c r="BJ3203" i="10"/>
  <c r="BJ3275" i="10"/>
  <c r="BJ3347" i="10"/>
  <c r="BJ3419" i="10"/>
  <c r="BJ3491" i="10"/>
  <c r="BJ3563" i="10"/>
  <c r="BJ3635" i="10"/>
  <c r="BJ3707" i="10"/>
  <c r="BJ3779" i="10"/>
  <c r="BJ3851" i="10"/>
  <c r="BJ3923" i="10"/>
  <c r="BJ3995" i="10"/>
  <c r="BJ4067" i="10"/>
  <c r="BJ4139" i="10"/>
  <c r="BJ4211" i="10"/>
  <c r="BJ4283" i="10"/>
  <c r="BJ4355" i="10"/>
  <c r="BJ4421" i="10"/>
  <c r="BJ4448" i="10"/>
  <c r="BJ4467" i="10"/>
  <c r="BJ4484" i="10"/>
  <c r="BJ4503" i="10"/>
  <c r="BJ4520" i="10"/>
  <c r="BJ4539" i="10"/>
  <c r="BJ4556" i="10"/>
  <c r="BJ4575" i="10"/>
  <c r="BJ4592" i="10"/>
  <c r="BJ4610" i="10"/>
  <c r="BJ4625" i="10"/>
  <c r="BJ4640" i="10"/>
  <c r="BJ4656" i="10"/>
  <c r="BJ4668" i="10"/>
  <c r="BJ4680" i="10"/>
  <c r="BJ4692" i="10"/>
  <c r="BJ4704" i="10"/>
  <c r="BJ4716" i="10"/>
  <c r="BJ4728" i="10"/>
  <c r="BJ4740" i="10"/>
  <c r="BJ4752" i="10"/>
  <c r="BJ4764" i="10"/>
  <c r="BJ4776" i="10"/>
  <c r="BJ4788" i="10"/>
  <c r="BJ4800" i="10"/>
  <c r="BJ4812" i="10"/>
  <c r="BJ4824" i="10"/>
  <c r="BJ4836" i="10"/>
  <c r="BJ4848" i="10"/>
  <c r="BJ4860" i="10"/>
  <c r="BJ4872" i="10"/>
  <c r="BJ4884" i="10"/>
  <c r="BJ4896" i="10"/>
  <c r="BJ4908" i="10"/>
  <c r="BJ4920" i="10"/>
  <c r="BJ4932" i="10"/>
  <c r="BJ4944" i="10"/>
  <c r="BJ4956" i="10"/>
  <c r="BJ4968" i="10"/>
  <c r="BJ4980" i="10"/>
  <c r="BJ4992" i="10"/>
  <c r="BJ5004" i="10"/>
  <c r="BJ5016" i="10"/>
  <c r="BJ5028" i="10"/>
  <c r="BJ5040" i="10"/>
  <c r="BJ5052" i="10"/>
  <c r="BJ5064" i="10"/>
  <c r="BJ5076" i="10"/>
  <c r="BJ5088" i="10"/>
  <c r="BJ5100" i="10"/>
  <c r="BJ5112" i="10"/>
  <c r="BJ5124" i="10"/>
  <c r="BJ5136" i="10"/>
  <c r="BJ5148" i="10"/>
  <c r="BJ5160" i="10"/>
  <c r="BJ5172" i="10"/>
  <c r="BJ5184" i="10"/>
  <c r="BJ5196" i="10"/>
  <c r="BJ5208" i="10"/>
  <c r="BJ2996" i="10"/>
  <c r="BJ3068" i="10"/>
  <c r="BJ3140" i="10"/>
  <c r="BJ3212" i="10"/>
  <c r="BJ3284" i="10"/>
  <c r="BJ3356" i="10"/>
  <c r="BJ3428" i="10"/>
  <c r="BJ3500" i="10"/>
  <c r="BJ3572" i="10"/>
  <c r="BJ3644" i="10"/>
  <c r="BJ3716" i="10"/>
  <c r="BJ3788" i="10"/>
  <c r="BJ3860" i="10"/>
  <c r="BJ3932" i="10"/>
  <c r="BJ4004" i="10"/>
  <c r="BJ4076" i="10"/>
  <c r="BJ4148" i="10"/>
  <c r="BJ4220" i="10"/>
  <c r="BJ4292" i="10"/>
  <c r="BJ4364" i="10"/>
  <c r="BJ4424" i="10"/>
  <c r="BJ4450" i="10"/>
  <c r="BJ4468" i="10"/>
  <c r="BJ4486" i="10"/>
  <c r="BJ4504" i="10"/>
  <c r="BJ4522" i="10"/>
  <c r="BJ4540" i="10"/>
  <c r="BJ4558" i="10"/>
  <c r="BJ4576" i="10"/>
  <c r="BJ4594" i="10"/>
  <c r="BJ4611" i="10"/>
  <c r="BJ4626" i="10"/>
  <c r="BJ4642" i="10"/>
  <c r="BJ4657" i="10"/>
  <c r="BJ4669" i="10"/>
  <c r="BJ4681" i="10"/>
  <c r="BJ4693" i="10"/>
  <c r="BJ4705" i="10"/>
  <c r="BJ4717" i="10"/>
  <c r="BJ4729" i="10"/>
  <c r="BJ4741" i="10"/>
  <c r="BJ4753" i="10"/>
  <c r="BJ4765" i="10"/>
  <c r="BJ4777" i="10"/>
  <c r="BJ4789" i="10"/>
  <c r="BJ4801" i="10"/>
  <c r="BJ4813" i="10"/>
  <c r="BJ4825" i="10"/>
  <c r="BJ4837" i="10"/>
  <c r="BJ4849" i="10"/>
  <c r="BJ4861" i="10"/>
  <c r="BJ4873" i="10"/>
  <c r="BJ4885" i="10"/>
  <c r="BJ4897" i="10"/>
  <c r="BJ4909" i="10"/>
  <c r="BJ4921" i="10"/>
  <c r="BJ4933" i="10"/>
  <c r="BJ4945" i="10"/>
  <c r="BJ4957" i="10"/>
  <c r="BJ4969" i="10"/>
  <c r="BJ4981" i="10"/>
  <c r="BJ4993" i="10"/>
  <c r="BJ5005" i="10"/>
  <c r="BJ5017" i="10"/>
  <c r="BJ5029" i="10"/>
  <c r="BJ5041" i="10"/>
  <c r="BJ5053" i="10"/>
  <c r="BJ5065" i="10"/>
  <c r="BJ5077" i="10"/>
  <c r="BJ5089" i="10"/>
  <c r="BJ5101" i="10"/>
  <c r="BJ5113" i="10"/>
  <c r="BJ5125" i="10"/>
  <c r="BJ5137" i="10"/>
  <c r="BJ5149" i="10"/>
  <c r="BJ5161" i="10"/>
  <c r="BJ5173" i="10"/>
  <c r="BJ5185" i="10"/>
  <c r="BJ5197" i="10"/>
  <c r="BJ5209" i="10"/>
  <c r="BJ2999" i="10"/>
  <c r="BJ3071" i="10"/>
  <c r="BJ3143" i="10"/>
  <c r="BJ3215" i="10"/>
  <c r="BJ3287" i="10"/>
  <c r="BJ3359" i="10"/>
  <c r="BJ3431" i="10"/>
  <c r="BJ3503" i="10"/>
  <c r="BJ3575" i="10"/>
  <c r="BJ3647" i="10"/>
  <c r="BJ3719" i="10"/>
  <c r="BJ3791" i="10"/>
  <c r="BJ3863" i="10"/>
  <c r="BJ3935" i="10"/>
  <c r="BJ4007" i="10"/>
  <c r="BJ4079" i="10"/>
  <c r="BJ4151" i="10"/>
  <c r="BJ4223" i="10"/>
  <c r="BJ4295" i="10"/>
  <c r="BJ4367" i="10"/>
  <c r="BJ4426" i="10"/>
  <c r="BJ4451" i="10"/>
  <c r="BJ4469" i="10"/>
  <c r="BJ4487" i="10"/>
  <c r="BJ4505" i="10"/>
  <c r="BJ4523" i="10"/>
  <c r="BJ4541" i="10"/>
  <c r="BJ4559" i="10"/>
  <c r="BJ4577" i="10"/>
  <c r="BJ4595" i="10"/>
  <c r="BJ4612" i="10"/>
  <c r="BJ4627" i="10"/>
  <c r="BJ4643" i="10"/>
  <c r="BJ4658" i="10"/>
  <c r="BJ4670" i="10"/>
  <c r="BJ4682" i="10"/>
  <c r="BJ4694" i="10"/>
  <c r="BJ4706" i="10"/>
  <c r="BJ4718" i="10"/>
  <c r="BJ4730" i="10"/>
  <c r="BJ4742" i="10"/>
  <c r="BJ4754" i="10"/>
  <c r="BJ4766" i="10"/>
  <c r="BJ4778" i="10"/>
  <c r="BJ4790" i="10"/>
  <c r="BJ4802" i="10"/>
  <c r="BJ4814" i="10"/>
  <c r="BJ4826" i="10"/>
  <c r="BJ4838" i="10"/>
  <c r="BJ4850" i="10"/>
  <c r="BJ4862" i="10"/>
  <c r="BJ4874" i="10"/>
  <c r="BJ4886" i="10"/>
  <c r="BJ4898" i="10"/>
  <c r="BJ4910" i="10"/>
  <c r="BJ4922" i="10"/>
  <c r="BJ4934" i="10"/>
  <c r="BJ4946" i="10"/>
  <c r="BJ4958" i="10"/>
  <c r="BJ4970" i="10"/>
  <c r="BJ4982" i="10"/>
  <c r="BJ4994" i="10"/>
  <c r="BJ5006" i="10"/>
  <c r="BJ5018" i="10"/>
  <c r="BJ5030" i="10"/>
  <c r="BJ5042" i="10"/>
  <c r="BJ5054" i="10"/>
  <c r="BJ5066" i="10"/>
  <c r="BJ5078" i="10"/>
  <c r="BJ5090" i="10"/>
  <c r="BJ5102" i="10"/>
  <c r="BJ5114" i="10"/>
  <c r="BJ5126" i="10"/>
  <c r="BJ5138" i="10"/>
  <c r="BJ5150" i="10"/>
  <c r="BJ5162" i="10"/>
  <c r="BJ5174" i="10"/>
  <c r="BJ5186" i="10"/>
  <c r="BJ5198" i="10"/>
  <c r="BJ5210" i="10"/>
  <c r="BJ3008" i="10"/>
  <c r="BJ3080" i="10"/>
  <c r="BJ3152" i="10"/>
  <c r="BJ3224" i="10"/>
  <c r="BJ3296" i="10"/>
  <c r="BJ3368" i="10"/>
  <c r="BJ3440" i="10"/>
  <c r="BJ3512" i="10"/>
  <c r="BJ3584" i="10"/>
  <c r="BJ3656" i="10"/>
  <c r="BJ3728" i="10"/>
  <c r="BJ3800" i="10"/>
  <c r="BJ3872" i="10"/>
  <c r="BJ3944" i="10"/>
  <c r="BJ4016" i="10"/>
  <c r="BJ4088" i="10"/>
  <c r="BJ4160" i="10"/>
  <c r="BJ4232" i="10"/>
  <c r="BJ4304" i="10"/>
  <c r="BJ4376" i="10"/>
  <c r="BJ4427" i="10"/>
  <c r="BJ4454" i="10"/>
  <c r="BJ4470" i="10"/>
  <c r="BJ4490" i="10"/>
  <c r="BJ4506" i="10"/>
  <c r="BJ4526" i="10"/>
  <c r="BJ4542" i="10"/>
  <c r="BJ4562" i="10"/>
  <c r="BJ4578" i="10"/>
  <c r="BJ4598" i="10"/>
  <c r="BJ4613" i="10"/>
  <c r="BJ4628" i="10"/>
  <c r="BJ4646" i="10"/>
  <c r="BJ4659" i="10"/>
  <c r="BJ4671" i="10"/>
  <c r="BJ4683" i="10"/>
  <c r="BJ4695" i="10"/>
  <c r="BJ4707" i="10"/>
  <c r="BJ4719" i="10"/>
  <c r="BJ4731" i="10"/>
  <c r="BJ4743" i="10"/>
  <c r="BJ4755" i="10"/>
  <c r="BJ4767" i="10"/>
  <c r="BJ4779" i="10"/>
  <c r="BJ4791" i="10"/>
  <c r="BJ4803" i="10"/>
  <c r="BJ4815" i="10"/>
  <c r="BJ4827" i="10"/>
  <c r="BJ4839" i="10"/>
  <c r="BJ4851" i="10"/>
  <c r="BJ4863" i="10"/>
  <c r="BJ4875" i="10"/>
  <c r="BJ4887" i="10"/>
  <c r="BJ4899" i="10"/>
  <c r="BJ4911" i="10"/>
  <c r="BJ4923" i="10"/>
  <c r="BJ4935" i="10"/>
  <c r="BJ4947" i="10"/>
  <c r="BJ4959" i="10"/>
  <c r="BJ4971" i="10"/>
  <c r="BJ4983" i="10"/>
  <c r="BJ4995" i="10"/>
  <c r="BJ5007" i="10"/>
  <c r="BJ5019" i="10"/>
  <c r="BJ5031" i="10"/>
  <c r="BJ5043" i="10"/>
  <c r="BJ5055" i="10"/>
  <c r="BJ5067" i="10"/>
  <c r="BJ5079" i="10"/>
  <c r="BJ5091" i="10"/>
  <c r="BJ5103" i="10"/>
  <c r="BJ5115" i="10"/>
  <c r="BJ5127" i="10"/>
  <c r="BJ5139" i="10"/>
  <c r="BJ5151" i="10"/>
  <c r="BJ5163" i="10"/>
  <c r="BJ5175" i="10"/>
  <c r="BJ5187" i="10"/>
  <c r="BJ5199" i="10"/>
  <c r="BJ5211" i="10"/>
  <c r="BJ3011" i="10"/>
  <c r="BJ3083" i="10"/>
  <c r="BJ3155" i="10"/>
  <c r="BJ3227" i="10"/>
  <c r="BJ3299" i="10"/>
  <c r="BJ3371" i="10"/>
  <c r="BJ3443" i="10"/>
  <c r="BJ3515" i="10"/>
  <c r="BJ3587" i="10"/>
  <c r="BJ3659" i="10"/>
  <c r="BJ3731" i="10"/>
  <c r="BJ3803" i="10"/>
  <c r="BJ3875" i="10"/>
  <c r="BJ3947" i="10"/>
  <c r="BJ4019" i="10"/>
  <c r="BJ4091" i="10"/>
  <c r="BJ4163" i="10"/>
  <c r="BJ4235" i="10"/>
  <c r="BJ4307" i="10"/>
  <c r="BJ4379" i="10"/>
  <c r="BJ4433" i="10"/>
  <c r="BJ4455" i="10"/>
  <c r="BJ4472" i="10"/>
  <c r="BJ4491" i="10"/>
  <c r="BJ4508" i="10"/>
  <c r="BJ4527" i="10"/>
  <c r="BJ4544" i="10"/>
  <c r="BJ4563" i="10"/>
  <c r="BJ4580" i="10"/>
  <c r="BJ4599" i="10"/>
  <c r="BJ4614" i="10"/>
  <c r="BJ4630" i="10"/>
  <c r="BJ4647" i="10"/>
  <c r="BJ4660" i="10"/>
  <c r="BJ4672" i="10"/>
  <c r="BJ4684" i="10"/>
  <c r="BJ4696" i="10"/>
  <c r="BJ4708" i="10"/>
  <c r="BJ4720" i="10"/>
  <c r="BJ4732" i="10"/>
  <c r="BJ4744" i="10"/>
  <c r="BJ4756" i="10"/>
  <c r="BJ4768" i="10"/>
  <c r="BJ4780" i="10"/>
  <c r="BJ4792" i="10"/>
  <c r="BJ4804" i="10"/>
  <c r="BJ4816" i="10"/>
  <c r="BJ4828" i="10"/>
  <c r="BJ4840" i="10"/>
  <c r="BJ4852" i="10"/>
  <c r="BJ4864" i="10"/>
  <c r="BJ4876" i="10"/>
  <c r="BJ4888" i="10"/>
  <c r="BJ4900" i="10"/>
  <c r="BJ4912" i="10"/>
  <c r="BJ4924" i="10"/>
  <c r="BJ4936" i="10"/>
  <c r="BJ4948" i="10"/>
  <c r="BJ4960" i="10"/>
  <c r="BJ4972" i="10"/>
  <c r="BJ4984" i="10"/>
  <c r="BJ4996" i="10"/>
  <c r="BJ5008" i="10"/>
  <c r="BJ5020" i="10"/>
  <c r="BJ5032" i="10"/>
  <c r="BJ5044" i="10"/>
  <c r="BJ5056" i="10"/>
  <c r="BJ5068" i="10"/>
  <c r="BJ5080" i="10"/>
  <c r="BJ5092" i="10"/>
  <c r="BJ5104" i="10"/>
  <c r="BJ5116" i="10"/>
  <c r="BJ5128" i="10"/>
  <c r="BJ5140" i="10"/>
  <c r="BJ5152" i="10"/>
  <c r="BJ5164" i="10"/>
  <c r="BJ5176" i="10"/>
  <c r="BJ5188" i="10"/>
  <c r="BJ5200" i="10"/>
  <c r="BJ5212" i="10"/>
  <c r="BJ3020" i="10"/>
  <c r="BJ3092" i="10"/>
  <c r="BJ3164" i="10"/>
  <c r="BJ3236" i="10"/>
  <c r="BJ3308" i="10"/>
  <c r="BJ3380" i="10"/>
  <c r="BJ3452" i="10"/>
  <c r="BJ3524" i="10"/>
  <c r="BJ3596" i="10"/>
  <c r="BJ3668" i="10"/>
  <c r="BJ3740" i="10"/>
  <c r="BJ3812" i="10"/>
  <c r="BJ3884" i="10"/>
  <c r="BJ3956" i="10"/>
  <c r="BJ4028" i="10"/>
  <c r="BJ4100" i="10"/>
  <c r="BJ4172" i="10"/>
  <c r="BJ4244" i="10"/>
  <c r="BJ4316" i="10"/>
  <c r="BJ4388" i="10"/>
  <c r="BJ4436" i="10"/>
  <c r="BJ4456" i="10"/>
  <c r="BJ4474" i="10"/>
  <c r="BJ4492" i="10"/>
  <c r="BJ4510" i="10"/>
  <c r="BJ4528" i="10"/>
  <c r="BJ4546" i="10"/>
  <c r="BJ4564" i="10"/>
  <c r="BJ4582" i="10"/>
  <c r="BJ4600" i="10"/>
  <c r="BJ4615" i="10"/>
  <c r="BJ4631" i="10"/>
  <c r="BJ4648" i="10"/>
  <c r="BJ4661" i="10"/>
  <c r="BJ4673" i="10"/>
  <c r="BJ4685" i="10"/>
  <c r="BJ4697" i="10"/>
  <c r="BJ4709" i="10"/>
  <c r="BJ4721" i="10"/>
  <c r="BJ4733" i="10"/>
  <c r="BJ4745" i="10"/>
  <c r="BJ4757" i="10"/>
  <c r="BJ4769" i="10"/>
  <c r="BJ4781" i="10"/>
  <c r="BJ4793" i="10"/>
  <c r="BJ4805" i="10"/>
  <c r="BJ4817" i="10"/>
  <c r="BJ4829" i="10"/>
  <c r="BJ4841" i="10"/>
  <c r="BJ4853" i="10"/>
  <c r="BJ4865" i="10"/>
  <c r="BJ4877" i="10"/>
  <c r="BJ4889" i="10"/>
  <c r="BJ4901" i="10"/>
  <c r="BJ4913" i="10"/>
  <c r="BJ4925" i="10"/>
  <c r="BJ4937" i="10"/>
  <c r="BJ4949" i="10"/>
  <c r="BJ4961" i="10"/>
  <c r="BJ4973" i="10"/>
  <c r="BJ4985" i="10"/>
  <c r="BJ4997" i="10"/>
  <c r="BJ5009" i="10"/>
  <c r="BJ5021" i="10"/>
  <c r="BJ5033" i="10"/>
  <c r="BJ5045" i="10"/>
  <c r="BJ5057" i="10"/>
  <c r="BJ5069" i="10"/>
  <c r="BJ5081" i="10"/>
  <c r="BJ5093" i="10"/>
  <c r="BJ5105" i="10"/>
  <c r="BJ5117" i="10"/>
  <c r="BJ5129" i="10"/>
  <c r="BJ5141" i="10"/>
  <c r="BJ5153" i="10"/>
  <c r="BJ5165" i="10"/>
  <c r="BJ5177" i="10"/>
  <c r="BJ5189" i="10"/>
  <c r="BJ5201" i="10"/>
  <c r="BJ5213" i="10"/>
  <c r="AN14" i="10"/>
  <c r="AN26" i="10"/>
  <c r="AN38" i="10"/>
  <c r="AN50" i="10"/>
  <c r="AN62" i="10"/>
  <c r="AN74" i="10"/>
  <c r="AN86" i="10"/>
  <c r="AN98" i="10"/>
  <c r="AN110" i="10"/>
  <c r="AN122" i="10"/>
  <c r="AN8" i="10"/>
  <c r="AN20" i="10"/>
  <c r="AN32" i="10"/>
  <c r="AN44" i="10"/>
  <c r="AN56" i="10"/>
  <c r="AN68" i="10"/>
  <c r="AN80" i="10"/>
  <c r="AN92" i="10"/>
  <c r="AN104" i="10"/>
  <c r="AN116" i="10"/>
  <c r="AN10" i="10"/>
  <c r="AN24" i="10"/>
  <c r="AN39" i="10"/>
  <c r="AN53" i="10"/>
  <c r="AN67" i="10"/>
  <c r="AN82" i="10"/>
  <c r="AN96" i="10"/>
  <c r="AN111" i="10"/>
  <c r="AN125" i="10"/>
  <c r="AN11" i="10"/>
  <c r="AN25" i="10"/>
  <c r="AN40" i="10"/>
  <c r="AN54" i="10"/>
  <c r="AN69" i="10"/>
  <c r="AN83" i="10"/>
  <c r="AN97" i="10"/>
  <c r="AN112" i="10"/>
  <c r="AN126" i="10"/>
  <c r="AN12" i="10"/>
  <c r="AN27" i="10"/>
  <c r="AN41" i="10"/>
  <c r="AN55" i="10"/>
  <c r="AN70" i="10"/>
  <c r="AN84" i="10"/>
  <c r="AN99" i="10"/>
  <c r="AN113" i="10"/>
  <c r="AN127" i="10"/>
  <c r="AN13" i="10"/>
  <c r="AN28" i="10"/>
  <c r="AN42" i="10"/>
  <c r="AN57" i="10"/>
  <c r="AN71" i="10"/>
  <c r="AN85" i="10"/>
  <c r="AN100" i="10"/>
  <c r="AN114" i="10"/>
  <c r="AN15" i="10"/>
  <c r="AN29" i="10"/>
  <c r="AN43" i="10"/>
  <c r="AN58" i="10"/>
  <c r="AN72" i="10"/>
  <c r="AN87" i="10"/>
  <c r="AN101" i="10"/>
  <c r="AN115" i="10"/>
  <c r="AN16" i="10"/>
  <c r="AN30" i="10"/>
  <c r="AN45" i="10"/>
  <c r="AN59" i="10"/>
  <c r="AN73" i="10"/>
  <c r="AN88" i="10"/>
  <c r="AN102" i="10"/>
  <c r="AN117" i="10"/>
  <c r="AN17" i="10"/>
  <c r="AN31" i="10"/>
  <c r="AN46" i="10"/>
  <c r="AN60" i="10"/>
  <c r="AN75" i="10"/>
  <c r="AN89" i="10"/>
  <c r="AN103" i="10"/>
  <c r="AN118" i="10"/>
  <c r="AN18" i="10"/>
  <c r="AN33" i="10"/>
  <c r="AN47" i="10"/>
  <c r="AN61" i="10"/>
  <c r="AN76" i="10"/>
  <c r="AN90" i="10"/>
  <c r="AN105" i="10"/>
  <c r="AN119" i="10"/>
  <c r="AN19" i="10"/>
  <c r="AN34" i="10"/>
  <c r="AN48" i="10"/>
  <c r="AN63" i="10"/>
  <c r="AN77" i="10"/>
  <c r="AN91" i="10"/>
  <c r="AN106" i="10"/>
  <c r="AN120" i="10"/>
  <c r="AN21" i="10"/>
  <c r="AN35" i="10"/>
  <c r="AN49" i="10"/>
  <c r="AN64" i="10"/>
  <c r="AN78" i="10"/>
  <c r="AN93" i="10"/>
  <c r="AN107" i="10"/>
  <c r="AN121" i="10"/>
  <c r="AN7" i="10"/>
  <c r="AN22" i="10"/>
  <c r="AN36" i="10"/>
  <c r="AN51" i="10"/>
  <c r="AN65" i="10"/>
  <c r="AN79" i="10"/>
  <c r="AN94" i="10"/>
  <c r="AN108" i="10"/>
  <c r="AN123" i="10"/>
  <c r="AN9" i="10"/>
  <c r="AN23" i="10"/>
  <c r="AN37" i="10"/>
  <c r="AN52" i="10"/>
  <c r="AN66" i="10"/>
  <c r="AN81" i="10"/>
  <c r="AN95" i="10"/>
  <c r="AN109" i="10"/>
  <c r="AN124" i="10"/>
  <c r="AQ10" i="10"/>
  <c r="AQ22" i="10"/>
  <c r="AQ34" i="10"/>
  <c r="AQ46" i="10"/>
  <c r="AQ58" i="10"/>
  <c r="AQ70" i="10"/>
  <c r="AQ82" i="10"/>
  <c r="AQ94" i="10"/>
  <c r="AQ106" i="10"/>
  <c r="AQ118" i="10"/>
  <c r="AQ16" i="10"/>
  <c r="AQ28" i="10"/>
  <c r="AQ40" i="10"/>
  <c r="AQ52" i="10"/>
  <c r="AQ64" i="10"/>
  <c r="AQ76" i="10"/>
  <c r="AQ88" i="10"/>
  <c r="AQ100" i="10"/>
  <c r="AQ112" i="10"/>
  <c r="AQ124" i="10"/>
  <c r="AQ11" i="10"/>
  <c r="AQ25" i="10"/>
  <c r="AQ39" i="10"/>
  <c r="AQ54" i="10"/>
  <c r="AQ68" i="10"/>
  <c r="AQ83" i="10"/>
  <c r="AQ97" i="10"/>
  <c r="AQ111" i="10"/>
  <c r="AQ126" i="10"/>
  <c r="AQ12" i="10"/>
  <c r="AQ26" i="10"/>
  <c r="AQ41" i="10"/>
  <c r="AQ55" i="10"/>
  <c r="AQ69" i="10"/>
  <c r="AQ84" i="10"/>
  <c r="AQ98" i="10"/>
  <c r="AQ113" i="10"/>
  <c r="AQ127" i="10"/>
  <c r="AQ13" i="10"/>
  <c r="AQ27" i="10"/>
  <c r="AQ42" i="10"/>
  <c r="AQ56" i="10"/>
  <c r="AQ71" i="10"/>
  <c r="AQ85" i="10"/>
  <c r="AQ99" i="10"/>
  <c r="AQ114" i="10"/>
  <c r="AQ14" i="10"/>
  <c r="AQ29" i="10"/>
  <c r="AQ43" i="10"/>
  <c r="AQ57" i="10"/>
  <c r="AQ72" i="10"/>
  <c r="AQ86" i="10"/>
  <c r="AQ101" i="10"/>
  <c r="AQ115" i="10"/>
  <c r="AQ15" i="10"/>
  <c r="AQ30" i="10"/>
  <c r="AQ44" i="10"/>
  <c r="AQ59" i="10"/>
  <c r="AQ73" i="10"/>
  <c r="AQ87" i="10"/>
  <c r="AQ102" i="10"/>
  <c r="AQ116" i="10"/>
  <c r="AQ17" i="10"/>
  <c r="AQ31" i="10"/>
  <c r="AQ45" i="10"/>
  <c r="AQ60" i="10"/>
  <c r="AQ74" i="10"/>
  <c r="AQ89" i="10"/>
  <c r="AQ103" i="10"/>
  <c r="AQ117" i="10"/>
  <c r="AQ18" i="10"/>
  <c r="AQ32" i="10"/>
  <c r="AQ47" i="10"/>
  <c r="AQ61" i="10"/>
  <c r="AQ75" i="10"/>
  <c r="AQ90" i="10"/>
  <c r="AQ104" i="10"/>
  <c r="AQ119" i="10"/>
  <c r="AQ19" i="10"/>
  <c r="AQ33" i="10"/>
  <c r="AQ48" i="10"/>
  <c r="AQ62" i="10"/>
  <c r="AQ77" i="10"/>
  <c r="AQ91" i="10"/>
  <c r="AQ105" i="10"/>
  <c r="AQ120" i="10"/>
  <c r="AQ20" i="10"/>
  <c r="AQ35" i="10"/>
  <c r="AQ49" i="10"/>
  <c r="AQ63" i="10"/>
  <c r="AQ78" i="10"/>
  <c r="AQ92" i="10"/>
  <c r="AQ107" i="10"/>
  <c r="AQ121" i="10"/>
  <c r="AQ7" i="10"/>
  <c r="AQ21" i="10"/>
  <c r="AQ36" i="10"/>
  <c r="AQ50" i="10"/>
  <c r="AQ65" i="10"/>
  <c r="AQ79" i="10"/>
  <c r="AQ93" i="10"/>
  <c r="AQ108" i="10"/>
  <c r="AQ122" i="10"/>
  <c r="AQ8" i="10"/>
  <c r="AQ23" i="10"/>
  <c r="AQ37" i="10"/>
  <c r="AQ51" i="10"/>
  <c r="AQ66" i="10"/>
  <c r="AQ80" i="10"/>
  <c r="AQ95" i="10"/>
  <c r="AQ109" i="10"/>
  <c r="AQ123" i="10"/>
  <c r="AQ9" i="10"/>
  <c r="AQ24" i="10"/>
  <c r="AQ38" i="10"/>
  <c r="AQ53" i="10"/>
  <c r="AQ67" i="10"/>
  <c r="AQ81" i="10"/>
  <c r="AQ96" i="10"/>
  <c r="AQ110" i="10"/>
  <c r="AQ125" i="10"/>
  <c r="AV14" i="10"/>
  <c r="AV26" i="10"/>
  <c r="AV38" i="10"/>
  <c r="AV50" i="10"/>
  <c r="AV62" i="10"/>
  <c r="AV74" i="10"/>
  <c r="AV86" i="10"/>
  <c r="AV98" i="10"/>
  <c r="AV110" i="10"/>
  <c r="AV122" i="10"/>
  <c r="AV8" i="10"/>
  <c r="AV20" i="10"/>
  <c r="AV32" i="10"/>
  <c r="AV44" i="10"/>
  <c r="AV56" i="10"/>
  <c r="AV68" i="10"/>
  <c r="AV80" i="10"/>
  <c r="AV92" i="10"/>
  <c r="AV104" i="10"/>
  <c r="AV116" i="10"/>
  <c r="AV12" i="10"/>
  <c r="AV27" i="10"/>
  <c r="AV41" i="10"/>
  <c r="AV55" i="10"/>
  <c r="AV70" i="10"/>
  <c r="AV84" i="10"/>
  <c r="AV99" i="10"/>
  <c r="AV113" i="10"/>
  <c r="AV127" i="10"/>
  <c r="AV13" i="10"/>
  <c r="AV28" i="10"/>
  <c r="AV42" i="10"/>
  <c r="AV57" i="10"/>
  <c r="AV71" i="10"/>
  <c r="AV85" i="10"/>
  <c r="AV100" i="10"/>
  <c r="AV114" i="10"/>
  <c r="AV15" i="10"/>
  <c r="AV29" i="10"/>
  <c r="AV43" i="10"/>
  <c r="AV58" i="10"/>
  <c r="AV72" i="10"/>
  <c r="AV87" i="10"/>
  <c r="AV101" i="10"/>
  <c r="AV115" i="10"/>
  <c r="AV16" i="10"/>
  <c r="AV30" i="10"/>
  <c r="AV45" i="10"/>
  <c r="AV59" i="10"/>
  <c r="AV73" i="10"/>
  <c r="AV88" i="10"/>
  <c r="AV102" i="10"/>
  <c r="AV117" i="10"/>
  <c r="AV17" i="10"/>
  <c r="AV31" i="10"/>
  <c r="AV46" i="10"/>
  <c r="AV60" i="10"/>
  <c r="AV75" i="10"/>
  <c r="AV89" i="10"/>
  <c r="AV103" i="10"/>
  <c r="AV118" i="10"/>
  <c r="AV18" i="10"/>
  <c r="AV33" i="10"/>
  <c r="AV47" i="10"/>
  <c r="AV61" i="10"/>
  <c r="AV76" i="10"/>
  <c r="AV90" i="10"/>
  <c r="AV105" i="10"/>
  <c r="AV119" i="10"/>
  <c r="AV19" i="10"/>
  <c r="AV34" i="10"/>
  <c r="AV48" i="10"/>
  <c r="AV63" i="10"/>
  <c r="AV77" i="10"/>
  <c r="AV91" i="10"/>
  <c r="AV106" i="10"/>
  <c r="AV120" i="10"/>
  <c r="AV21" i="10"/>
  <c r="AV35" i="10"/>
  <c r="AV49" i="10"/>
  <c r="AV64" i="10"/>
  <c r="AV78" i="10"/>
  <c r="AV93" i="10"/>
  <c r="AV107" i="10"/>
  <c r="AV121" i="10"/>
  <c r="AV7" i="10"/>
  <c r="AV22" i="10"/>
  <c r="AV36" i="10"/>
  <c r="AV51" i="10"/>
  <c r="AV65" i="10"/>
  <c r="AV79" i="10"/>
  <c r="AV94" i="10"/>
  <c r="AV108" i="10"/>
  <c r="AV123" i="10"/>
  <c r="AV9" i="10"/>
  <c r="AV23" i="10"/>
  <c r="AV37" i="10"/>
  <c r="AV52" i="10"/>
  <c r="AV66" i="10"/>
  <c r="AV81" i="10"/>
  <c r="AV95" i="10"/>
  <c r="AV109" i="10"/>
  <c r="AV124" i="10"/>
  <c r="AV10" i="10"/>
  <c r="AV24" i="10"/>
  <c r="AV39" i="10"/>
  <c r="AV53" i="10"/>
  <c r="AV67" i="10"/>
  <c r="AV82" i="10"/>
  <c r="AV96" i="10"/>
  <c r="AV111" i="10"/>
  <c r="AV125" i="10"/>
  <c r="AV11" i="10"/>
  <c r="AV25" i="10"/>
  <c r="AV40" i="10"/>
  <c r="AV54" i="10"/>
  <c r="AV69" i="10"/>
  <c r="AV83" i="10"/>
  <c r="AV97" i="10"/>
  <c r="AV112" i="10"/>
  <c r="AV126" i="10"/>
  <c r="BI5" i="10"/>
  <c r="BI17" i="10"/>
  <c r="BI29" i="10"/>
  <c r="BI41" i="10"/>
  <c r="BI53" i="10"/>
  <c r="BI65" i="10"/>
  <c r="BI77" i="10"/>
  <c r="BI89" i="10"/>
  <c r="BI101" i="10"/>
  <c r="BI113" i="10"/>
  <c r="BI125" i="10"/>
  <c r="BI137" i="10"/>
  <c r="BI149" i="10"/>
  <c r="BI161" i="10"/>
  <c r="BI173" i="10"/>
  <c r="BI185" i="10"/>
  <c r="BI197" i="10"/>
  <c r="BI209" i="10"/>
  <c r="BI221" i="10"/>
  <c r="BI233" i="10"/>
  <c r="BI245" i="10"/>
  <c r="BI257" i="10"/>
  <c r="BI269" i="10"/>
  <c r="BI281" i="10"/>
  <c r="BI293" i="10"/>
  <c r="BI305" i="10"/>
  <c r="BI317" i="10"/>
  <c r="BI329" i="10"/>
  <c r="BI341" i="10"/>
  <c r="BI11" i="10"/>
  <c r="BI23" i="10"/>
  <c r="BI35" i="10"/>
  <c r="BI47" i="10"/>
  <c r="BI59" i="10"/>
  <c r="BI71" i="10"/>
  <c r="BI83" i="10"/>
  <c r="BI95" i="10"/>
  <c r="BI107" i="10"/>
  <c r="BI119" i="10"/>
  <c r="BI131" i="10"/>
  <c r="BI143" i="10"/>
  <c r="BI155" i="10"/>
  <c r="BI167" i="10"/>
  <c r="BI179" i="10"/>
  <c r="BI191" i="10"/>
  <c r="BI203" i="10"/>
  <c r="BI215" i="10"/>
  <c r="BI227" i="10"/>
  <c r="BI239" i="10"/>
  <c r="BI251" i="10"/>
  <c r="BI263" i="10"/>
  <c r="BI275" i="10"/>
  <c r="BI287" i="10"/>
  <c r="BI299" i="10"/>
  <c r="BI311" i="10"/>
  <c r="BI323" i="10"/>
  <c r="BI335" i="10"/>
  <c r="BI347" i="10"/>
  <c r="BI8" i="10"/>
  <c r="BI22" i="10"/>
  <c r="BI37" i="10"/>
  <c r="BI51" i="10"/>
  <c r="BI66" i="10"/>
  <c r="BI80" i="10"/>
  <c r="BI94" i="10"/>
  <c r="BI109" i="10"/>
  <c r="BI123" i="10"/>
  <c r="BI138" i="10"/>
  <c r="BI152" i="10"/>
  <c r="BI166" i="10"/>
  <c r="BI181" i="10"/>
  <c r="BI195" i="10"/>
  <c r="BI210" i="10"/>
  <c r="BI224" i="10"/>
  <c r="BI238" i="10"/>
  <c r="BI253" i="10"/>
  <c r="BI267" i="10"/>
  <c r="BI282" i="10"/>
  <c r="BI296" i="10"/>
  <c r="BI310" i="10"/>
  <c r="BI325" i="10"/>
  <c r="BI339" i="10"/>
  <c r="BI353" i="10"/>
  <c r="BI365" i="10"/>
  <c r="BI377" i="10"/>
  <c r="BI389" i="10"/>
  <c r="BI401" i="10"/>
  <c r="BI413" i="10"/>
  <c r="BI425" i="10"/>
  <c r="BI437" i="10"/>
  <c r="BI449" i="10"/>
  <c r="BI461" i="10"/>
  <c r="BI473" i="10"/>
  <c r="BI485" i="10"/>
  <c r="BI497" i="10"/>
  <c r="BI509" i="10"/>
  <c r="BI521" i="10"/>
  <c r="BI533" i="10"/>
  <c r="BI545" i="10"/>
  <c r="BI557" i="10"/>
  <c r="BI569" i="10"/>
  <c r="BI581" i="10"/>
  <c r="BI593" i="10"/>
  <c r="BI605" i="10"/>
  <c r="BI617" i="10"/>
  <c r="BI629" i="10"/>
  <c r="BI641" i="10"/>
  <c r="BI653" i="10"/>
  <c r="BI665" i="10"/>
  <c r="BI677" i="10"/>
  <c r="BI689" i="10"/>
  <c r="BI701" i="10"/>
  <c r="BI713" i="10"/>
  <c r="BI725" i="10"/>
  <c r="BI737" i="10"/>
  <c r="BI749" i="10"/>
  <c r="BI761" i="10"/>
  <c r="BI773" i="10"/>
  <c r="BI785" i="10"/>
  <c r="BI797" i="10"/>
  <c r="BI809" i="10"/>
  <c r="BI821" i="10"/>
  <c r="BI833" i="10"/>
  <c r="BI845" i="10"/>
  <c r="BI857" i="10"/>
  <c r="BI869" i="10"/>
  <c r="BI881" i="10"/>
  <c r="BI893" i="10"/>
  <c r="BI905" i="10"/>
  <c r="BI917" i="10"/>
  <c r="BI929" i="10"/>
  <c r="BI941" i="10"/>
  <c r="BI953" i="10"/>
  <c r="BI965" i="10"/>
  <c r="BI977" i="10"/>
  <c r="BI989" i="10"/>
  <c r="BI1001" i="10"/>
  <c r="BI1013" i="10"/>
  <c r="BI1025" i="10"/>
  <c r="BI1037" i="10"/>
  <c r="BI1049" i="10"/>
  <c r="BI1061" i="10"/>
  <c r="BI1073" i="10"/>
  <c r="BI1085" i="10"/>
  <c r="BI1097" i="10"/>
  <c r="BI1109" i="10"/>
  <c r="BI1121" i="10"/>
  <c r="BI1133" i="10"/>
  <c r="BI1145" i="10"/>
  <c r="BI1157" i="10"/>
  <c r="BI1169" i="10"/>
  <c r="BI1181" i="10"/>
  <c r="BI1193" i="10"/>
  <c r="BI1205" i="10"/>
  <c r="BI1217" i="10"/>
  <c r="BI1229" i="10"/>
  <c r="BI1241" i="10"/>
  <c r="BI1253" i="10"/>
  <c r="BI1265" i="10"/>
  <c r="BI1277" i="10"/>
  <c r="BI1289" i="10"/>
  <c r="BI1301" i="10"/>
  <c r="BI1313" i="10"/>
  <c r="BI1325" i="10"/>
  <c r="BI1337" i="10"/>
  <c r="BI1349" i="10"/>
  <c r="BI1361" i="10"/>
  <c r="BI9" i="10"/>
  <c r="BI24" i="10"/>
  <c r="BI38" i="10"/>
  <c r="BI52" i="10"/>
  <c r="BI67" i="10"/>
  <c r="BI81" i="10"/>
  <c r="BI96" i="10"/>
  <c r="BI110" i="10"/>
  <c r="BI124" i="10"/>
  <c r="BI139" i="10"/>
  <c r="BI153" i="10"/>
  <c r="BI168" i="10"/>
  <c r="BI182" i="10"/>
  <c r="BI196" i="10"/>
  <c r="BI211" i="10"/>
  <c r="BI225" i="10"/>
  <c r="BI240" i="10"/>
  <c r="BI254" i="10"/>
  <c r="BI268" i="10"/>
  <c r="BI283" i="10"/>
  <c r="BI297" i="10"/>
  <c r="BI312" i="10"/>
  <c r="BI326" i="10"/>
  <c r="BI340" i="10"/>
  <c r="BI354" i="10"/>
  <c r="BI366" i="10"/>
  <c r="BI378" i="10"/>
  <c r="BI390" i="10"/>
  <c r="BI402" i="10"/>
  <c r="BI414" i="10"/>
  <c r="BI426" i="10"/>
  <c r="BI438" i="10"/>
  <c r="BI450" i="10"/>
  <c r="BI462" i="10"/>
  <c r="BI474" i="10"/>
  <c r="BI486" i="10"/>
  <c r="BI498" i="10"/>
  <c r="BI510" i="10"/>
  <c r="BI522" i="10"/>
  <c r="BI534" i="10"/>
  <c r="BI546" i="10"/>
  <c r="BI558" i="10"/>
  <c r="BI570" i="10"/>
  <c r="BI582" i="10"/>
  <c r="BI594" i="10"/>
  <c r="BI606" i="10"/>
  <c r="BI618" i="10"/>
  <c r="BI630" i="10"/>
  <c r="BI642" i="10"/>
  <c r="BI654" i="10"/>
  <c r="BI666" i="10"/>
  <c r="BI678" i="10"/>
  <c r="BI690" i="10"/>
  <c r="BI702" i="10"/>
  <c r="BI714" i="10"/>
  <c r="BI726" i="10"/>
  <c r="BI738" i="10"/>
  <c r="BI750" i="10"/>
  <c r="BI762" i="10"/>
  <c r="BI774" i="10"/>
  <c r="BI786" i="10"/>
  <c r="BI798" i="10"/>
  <c r="BI810" i="10"/>
  <c r="BI822" i="10"/>
  <c r="BI834" i="10"/>
  <c r="BI846" i="10"/>
  <c r="BI858" i="10"/>
  <c r="BI870" i="10"/>
  <c r="BI882" i="10"/>
  <c r="BI894" i="10"/>
  <c r="BI906" i="10"/>
  <c r="BI918" i="10"/>
  <c r="BI930" i="10"/>
  <c r="BI942" i="10"/>
  <c r="BI954" i="10"/>
  <c r="BI966" i="10"/>
  <c r="BI978" i="10"/>
  <c r="BI990" i="10"/>
  <c r="BI1002" i="10"/>
  <c r="BI1014" i="10"/>
  <c r="BI1026" i="10"/>
  <c r="BI1038" i="10"/>
  <c r="BI1050" i="10"/>
  <c r="BI1062" i="10"/>
  <c r="BI1074" i="10"/>
  <c r="BI1086" i="10"/>
  <c r="BI1098" i="10"/>
  <c r="BI1110" i="10"/>
  <c r="BI1122" i="10"/>
  <c r="BI1134" i="10"/>
  <c r="BI1146" i="10"/>
  <c r="BI1158" i="10"/>
  <c r="BI1170" i="10"/>
  <c r="BI1182" i="10"/>
  <c r="BI1194" i="10"/>
  <c r="BI1206" i="10"/>
  <c r="BI1218" i="10"/>
  <c r="BI1230" i="10"/>
  <c r="BI1242" i="10"/>
  <c r="BI1254" i="10"/>
  <c r="BI1266" i="10"/>
  <c r="BI1278" i="10"/>
  <c r="BI1290" i="10"/>
  <c r="BI1302" i="10"/>
  <c r="BI1314" i="10"/>
  <c r="BI1326" i="10"/>
  <c r="BI1338" i="10"/>
  <c r="BI1350" i="10"/>
  <c r="BI1362" i="10"/>
  <c r="BI1374" i="10"/>
  <c r="BI1386" i="10"/>
  <c r="BI1398" i="10"/>
  <c r="BI1410" i="10"/>
  <c r="BI1422" i="10"/>
  <c r="BI1434" i="10"/>
  <c r="BI1446" i="10"/>
  <c r="BI1458" i="10"/>
  <c r="BI1470" i="10"/>
  <c r="BI1482" i="10"/>
  <c r="BI1494" i="10"/>
  <c r="BI1506" i="10"/>
  <c r="BI1518" i="10"/>
  <c r="BI1530" i="10"/>
  <c r="BI1542" i="10"/>
  <c r="BI1554" i="10"/>
  <c r="BI1566" i="10"/>
  <c r="BI1578" i="10"/>
  <c r="BI1590" i="10"/>
  <c r="BI1602" i="10"/>
  <c r="BI1614" i="10"/>
  <c r="BI1626" i="10"/>
  <c r="BI1638" i="10"/>
  <c r="BI1650" i="10"/>
  <c r="BI1662" i="10"/>
  <c r="BI1674" i="10"/>
  <c r="BI1686" i="10"/>
  <c r="BI1698" i="10"/>
  <c r="BI1710" i="10"/>
  <c r="BI1722" i="10"/>
  <c r="BI1734" i="10"/>
  <c r="BI1746" i="10"/>
  <c r="BI1758" i="10"/>
  <c r="BI1770" i="10"/>
  <c r="BI1782" i="10"/>
  <c r="BI1794" i="10"/>
  <c r="BI1806" i="10"/>
  <c r="BI1818" i="10"/>
  <c r="BI1830" i="10"/>
  <c r="BI1842" i="10"/>
  <c r="BI1854" i="10"/>
  <c r="BI1866" i="10"/>
  <c r="BI1878" i="10"/>
  <c r="BI1890" i="10"/>
  <c r="BI1902" i="10"/>
  <c r="BI1914" i="10"/>
  <c r="BI1926" i="10"/>
  <c r="BI1938" i="10"/>
  <c r="BI1950" i="10"/>
  <c r="BI1962" i="10"/>
  <c r="BI1974" i="10"/>
  <c r="BI1986" i="10"/>
  <c r="BI1998" i="10"/>
  <c r="BI2010" i="10"/>
  <c r="BI2022" i="10"/>
  <c r="BI2034" i="10"/>
  <c r="BI2046" i="10"/>
  <c r="BI2058" i="10"/>
  <c r="BI2070" i="10"/>
  <c r="BI2082" i="10"/>
  <c r="BI2094" i="10"/>
  <c r="BI2106" i="10"/>
  <c r="BI2118" i="10"/>
  <c r="BI2130" i="10"/>
  <c r="BI2142" i="10"/>
  <c r="BI2154" i="10"/>
  <c r="BI2166" i="10"/>
  <c r="BI2178" i="10"/>
  <c r="BI2190" i="10"/>
  <c r="BI2202" i="10"/>
  <c r="BI2214" i="10"/>
  <c r="BI2226" i="10"/>
  <c r="BI2238" i="10"/>
  <c r="BI2250" i="10"/>
  <c r="BI2262" i="10"/>
  <c r="BI2274" i="10"/>
  <c r="BI2286" i="10"/>
  <c r="BI2298" i="10"/>
  <c r="BI2310" i="10"/>
  <c r="BI2322" i="10"/>
  <c r="BI2334" i="10"/>
  <c r="BI2346" i="10"/>
  <c r="BI2358" i="10"/>
  <c r="BI2370" i="10"/>
  <c r="BI2382" i="10"/>
  <c r="BI10" i="10"/>
  <c r="BI25" i="10"/>
  <c r="BI39" i="10"/>
  <c r="BI54" i="10"/>
  <c r="BI68" i="10"/>
  <c r="BI82" i="10"/>
  <c r="BI97" i="10"/>
  <c r="BI111" i="10"/>
  <c r="BI126" i="10"/>
  <c r="BI140" i="10"/>
  <c r="BI154" i="10"/>
  <c r="BI169" i="10"/>
  <c r="BI183" i="10"/>
  <c r="BI198" i="10"/>
  <c r="BI212" i="10"/>
  <c r="BI226" i="10"/>
  <c r="BI241" i="10"/>
  <c r="BI255" i="10"/>
  <c r="BI270" i="10"/>
  <c r="BI284" i="10"/>
  <c r="BI298" i="10"/>
  <c r="BI313" i="10"/>
  <c r="BI327" i="10"/>
  <c r="BI342" i="10"/>
  <c r="BI355" i="10"/>
  <c r="BI367" i="10"/>
  <c r="BI379" i="10"/>
  <c r="BI391" i="10"/>
  <c r="BI403" i="10"/>
  <c r="BI415" i="10"/>
  <c r="BI427" i="10"/>
  <c r="BI439" i="10"/>
  <c r="BI451" i="10"/>
  <c r="BI463" i="10"/>
  <c r="BI475" i="10"/>
  <c r="BI487" i="10"/>
  <c r="BI499" i="10"/>
  <c r="BI511" i="10"/>
  <c r="BI523" i="10"/>
  <c r="BI535" i="10"/>
  <c r="BI547" i="10"/>
  <c r="BI559" i="10"/>
  <c r="BI571" i="10"/>
  <c r="BI583" i="10"/>
  <c r="BI595" i="10"/>
  <c r="BI607" i="10"/>
  <c r="BI619" i="10"/>
  <c r="BI631" i="10"/>
  <c r="BI643" i="10"/>
  <c r="BI655" i="10"/>
  <c r="BI667" i="10"/>
  <c r="BI679" i="10"/>
  <c r="BI691" i="10"/>
  <c r="BI703" i="10"/>
  <c r="BI715" i="10"/>
  <c r="BI727" i="10"/>
  <c r="BI739" i="10"/>
  <c r="BI751" i="10"/>
  <c r="BI763" i="10"/>
  <c r="BI775" i="10"/>
  <c r="BI787" i="10"/>
  <c r="BI799" i="10"/>
  <c r="BI811" i="10"/>
  <c r="BI823" i="10"/>
  <c r="BI835" i="10"/>
  <c r="BI847" i="10"/>
  <c r="BI859" i="10"/>
  <c r="BI871" i="10"/>
  <c r="BI883" i="10"/>
  <c r="BI895" i="10"/>
  <c r="BI907" i="10"/>
  <c r="BI919" i="10"/>
  <c r="BI931" i="10"/>
  <c r="BI943" i="10"/>
  <c r="BI955" i="10"/>
  <c r="BI967" i="10"/>
  <c r="BI979" i="10"/>
  <c r="BI991" i="10"/>
  <c r="BI1003" i="10"/>
  <c r="BI1015" i="10"/>
  <c r="BI1027" i="10"/>
  <c r="BI1039" i="10"/>
  <c r="BI1051" i="10"/>
  <c r="BI1063" i="10"/>
  <c r="BI1075" i="10"/>
  <c r="BI1087" i="10"/>
  <c r="BI1099" i="10"/>
  <c r="BI1111" i="10"/>
  <c r="BI1123" i="10"/>
  <c r="BI1135" i="10"/>
  <c r="BI1147" i="10"/>
  <c r="BI1159" i="10"/>
  <c r="BI1171" i="10"/>
  <c r="BI1183" i="10"/>
  <c r="BI1195" i="10"/>
  <c r="BI1207" i="10"/>
  <c r="BI1219" i="10"/>
  <c r="BI1231" i="10"/>
  <c r="BI1243" i="10"/>
  <c r="BI1255" i="10"/>
  <c r="BI1267" i="10"/>
  <c r="BI1279" i="10"/>
  <c r="BI1291" i="10"/>
  <c r="BI1303" i="10"/>
  <c r="BI1315" i="10"/>
  <c r="BI1327" i="10"/>
  <c r="BI1339" i="10"/>
  <c r="BI1351" i="10"/>
  <c r="BI1363" i="10"/>
  <c r="BI1375" i="10"/>
  <c r="BI1387" i="10"/>
  <c r="BI1399" i="10"/>
  <c r="BI1411" i="10"/>
  <c r="BI1423" i="10"/>
  <c r="BI1435" i="10"/>
  <c r="BI1447" i="10"/>
  <c r="BI1459" i="10"/>
  <c r="BI1471" i="10"/>
  <c r="BI1483" i="10"/>
  <c r="BI1495" i="10"/>
  <c r="BI1507" i="10"/>
  <c r="BI1519" i="10"/>
  <c r="BI1531" i="10"/>
  <c r="BI1543" i="10"/>
  <c r="BI1555" i="10"/>
  <c r="BI1567" i="10"/>
  <c r="BI1579" i="10"/>
  <c r="BI1591" i="10"/>
  <c r="BI1603" i="10"/>
  <c r="BI1615" i="10"/>
  <c r="BI1627" i="10"/>
  <c r="BI1639" i="10"/>
  <c r="BI1651" i="10"/>
  <c r="BI1663" i="10"/>
  <c r="BI1675" i="10"/>
  <c r="BI1687" i="10"/>
  <c r="BI1699" i="10"/>
  <c r="BI1711" i="10"/>
  <c r="BI1723" i="10"/>
  <c r="BI1735" i="10"/>
  <c r="BI1747" i="10"/>
  <c r="BI1759" i="10"/>
  <c r="BI1771" i="10"/>
  <c r="BI1783" i="10"/>
  <c r="BI1795" i="10"/>
  <c r="BI1807" i="10"/>
  <c r="BI1819" i="10"/>
  <c r="BI1831" i="10"/>
  <c r="BI1843" i="10"/>
  <c r="BI1855" i="10"/>
  <c r="BI1867" i="10"/>
  <c r="BI1879" i="10"/>
  <c r="BI1891" i="10"/>
  <c r="BI1903" i="10"/>
  <c r="BI1915" i="10"/>
  <c r="BI1927" i="10"/>
  <c r="BI1939" i="10"/>
  <c r="BI1951" i="10"/>
  <c r="BI1963" i="10"/>
  <c r="BI1975" i="10"/>
  <c r="BI1987" i="10"/>
  <c r="BI1999" i="10"/>
  <c r="BI2011" i="10"/>
  <c r="BI2023" i="10"/>
  <c r="BI2035" i="10"/>
  <c r="BI2047" i="10"/>
  <c r="BI2059" i="10"/>
  <c r="BI2071" i="10"/>
  <c r="BI2083" i="10"/>
  <c r="BI2095" i="10"/>
  <c r="BI2107" i="10"/>
  <c r="BI2119" i="10"/>
  <c r="BI2131" i="10"/>
  <c r="BI2143" i="10"/>
  <c r="BI2155" i="10"/>
  <c r="BI2167" i="10"/>
  <c r="BI2179" i="10"/>
  <c r="BI2191" i="10"/>
  <c r="BI2203" i="10"/>
  <c r="BI2215" i="10"/>
  <c r="BI2227" i="10"/>
  <c r="BI2239" i="10"/>
  <c r="BI2251" i="10"/>
  <c r="BI2263" i="10"/>
  <c r="BI2275" i="10"/>
  <c r="BI2287" i="10"/>
  <c r="BI2299" i="10"/>
  <c r="BI2311" i="10"/>
  <c r="BI2323" i="10"/>
  <c r="BI2335" i="10"/>
  <c r="BI2347" i="10"/>
  <c r="BI2359" i="10"/>
  <c r="BI2371" i="10"/>
  <c r="BI2383" i="10"/>
  <c r="BI2395" i="10"/>
  <c r="BI2407" i="10"/>
  <c r="BI2419" i="10"/>
  <c r="BI2431" i="10"/>
  <c r="BI2443" i="10"/>
  <c r="BI2455" i="10"/>
  <c r="BI2467" i="10"/>
  <c r="BI2479" i="10"/>
  <c r="BI2491" i="10"/>
  <c r="BI2503" i="10"/>
  <c r="BI2515" i="10"/>
  <c r="BI2527" i="10"/>
  <c r="BI2539" i="10"/>
  <c r="BI2551" i="10"/>
  <c r="BI2563" i="10"/>
  <c r="BI2575" i="10"/>
  <c r="BI2587" i="10"/>
  <c r="BI2599" i="10"/>
  <c r="BI2611" i="10"/>
  <c r="BI2623" i="10"/>
  <c r="BI2635" i="10"/>
  <c r="BI2647" i="10"/>
  <c r="BI2659" i="10"/>
  <c r="BI2671" i="10"/>
  <c r="BI2683" i="10"/>
  <c r="BI2695" i="10"/>
  <c r="BI2707" i="10"/>
  <c r="BI2719" i="10"/>
  <c r="BI2731" i="10"/>
  <c r="BI2743" i="10"/>
  <c r="BI2755" i="10"/>
  <c r="BI2767" i="10"/>
  <c r="BI2779" i="10"/>
  <c r="BI2791" i="10"/>
  <c r="BI2803" i="10"/>
  <c r="BI2815" i="10"/>
  <c r="BI2827" i="10"/>
  <c r="BI2839" i="10"/>
  <c r="BI2851" i="10"/>
  <c r="BI2863" i="10"/>
  <c r="BI2875" i="10"/>
  <c r="BI2887" i="10"/>
  <c r="BI2899" i="10"/>
  <c r="BI2911" i="10"/>
  <c r="BI2923" i="10"/>
  <c r="BI2935" i="10"/>
  <c r="BI2947" i="10"/>
  <c r="BI2959" i="10"/>
  <c r="BI2971" i="10"/>
  <c r="BI2983" i="10"/>
  <c r="BI2995" i="10"/>
  <c r="BI3007" i="10"/>
  <c r="BI3019" i="10"/>
  <c r="BI3031" i="10"/>
  <c r="BI3043" i="10"/>
  <c r="BI3055" i="10"/>
  <c r="BI3067" i="10"/>
  <c r="BI3079" i="10"/>
  <c r="BI3091" i="10"/>
  <c r="BI3103" i="10"/>
  <c r="BI3115" i="10"/>
  <c r="BI3127" i="10"/>
  <c r="BI3139" i="10"/>
  <c r="BI3151" i="10"/>
  <c r="BI3163" i="10"/>
  <c r="BI3175" i="10"/>
  <c r="BI3187" i="10"/>
  <c r="BI3199" i="10"/>
  <c r="BI3211" i="10"/>
  <c r="BI3223" i="10"/>
  <c r="BI3235" i="10"/>
  <c r="BI3247" i="10"/>
  <c r="BI3259" i="10"/>
  <c r="BI3271" i="10"/>
  <c r="BI3283" i="10"/>
  <c r="BI3295" i="10"/>
  <c r="BI3307" i="10"/>
  <c r="BI3319" i="10"/>
  <c r="BI3331" i="10"/>
  <c r="BI3343" i="10"/>
  <c r="BI3355" i="10"/>
  <c r="BI3367" i="10"/>
  <c r="BI3379" i="10"/>
  <c r="BI3391" i="10"/>
  <c r="BI3403" i="10"/>
  <c r="BI3415" i="10"/>
  <c r="BI3427" i="10"/>
  <c r="BI3439" i="10"/>
  <c r="BI3451" i="10"/>
  <c r="BI3463" i="10"/>
  <c r="BI3475" i="10"/>
  <c r="BI3487" i="10"/>
  <c r="BI3499" i="10"/>
  <c r="BI3511" i="10"/>
  <c r="BI3523" i="10"/>
  <c r="BI3535" i="10"/>
  <c r="BI3547" i="10"/>
  <c r="BI3559" i="10"/>
  <c r="BI3571" i="10"/>
  <c r="BI3583" i="10"/>
  <c r="BI3595" i="10"/>
  <c r="BI3607" i="10"/>
  <c r="BI3619" i="10"/>
  <c r="BI3631" i="10"/>
  <c r="BI3643" i="10"/>
  <c r="BI3655" i="10"/>
  <c r="BI3667" i="10"/>
  <c r="BI3679" i="10"/>
  <c r="BI3691" i="10"/>
  <c r="BI3703" i="10"/>
  <c r="BI3715" i="10"/>
  <c r="BI3727" i="10"/>
  <c r="BI3739" i="10"/>
  <c r="BI3751" i="10"/>
  <c r="BI3763" i="10"/>
  <c r="BI3775" i="10"/>
  <c r="BI3787" i="10"/>
  <c r="BI3799" i="10"/>
  <c r="BI3811" i="10"/>
  <c r="BI3823" i="10"/>
  <c r="BI3835" i="10"/>
  <c r="BI3847" i="10"/>
  <c r="BI3859" i="10"/>
  <c r="BI3871" i="10"/>
  <c r="BI3883" i="10"/>
  <c r="BI3895" i="10"/>
  <c r="BI3907" i="10"/>
  <c r="BI3919" i="10"/>
  <c r="BI3931" i="10"/>
  <c r="BI3943" i="10"/>
  <c r="BI3955" i="10"/>
  <c r="BI3967" i="10"/>
  <c r="BI3979" i="10"/>
  <c r="BI3991" i="10"/>
  <c r="BI4003" i="10"/>
  <c r="BI4015" i="10"/>
  <c r="BI4027" i="10"/>
  <c r="BI4039" i="10"/>
  <c r="BI4051" i="10"/>
  <c r="BI4063" i="10"/>
  <c r="BI4075" i="10"/>
  <c r="BI4087" i="10"/>
  <c r="BI4099" i="10"/>
  <c r="BI4111" i="10"/>
  <c r="BI4123" i="10"/>
  <c r="BI4135" i="10"/>
  <c r="BI4147" i="10"/>
  <c r="BI4159" i="10"/>
  <c r="BI4171" i="10"/>
  <c r="BI4183" i="10"/>
  <c r="BI4195" i="10"/>
  <c r="BI4207" i="10"/>
  <c r="BI4219" i="10"/>
  <c r="BI4231" i="10"/>
  <c r="BI4243" i="10"/>
  <c r="BI4255" i="10"/>
  <c r="BI4267" i="10"/>
  <c r="BI4279" i="10"/>
  <c r="BI4291" i="10"/>
  <c r="BI4303" i="10"/>
  <c r="BI4315" i="10"/>
  <c r="BI4327" i="10"/>
  <c r="BI4339" i="10"/>
  <c r="BI4351" i="10"/>
  <c r="BI4363" i="10"/>
  <c r="BI4375" i="10"/>
  <c r="BI4387" i="10"/>
  <c r="BI4399" i="10"/>
  <c r="BI4411" i="10"/>
  <c r="BI4423" i="10"/>
  <c r="BI4435" i="10"/>
  <c r="BI4447" i="10"/>
  <c r="BI4459" i="10"/>
  <c r="BI4471" i="10"/>
  <c r="BI4483" i="10"/>
  <c r="BI4495" i="10"/>
  <c r="BI4507" i="10"/>
  <c r="BI4519" i="10"/>
  <c r="BI4531" i="10"/>
  <c r="BI4543" i="10"/>
  <c r="BI4555" i="10"/>
  <c r="BI4567" i="10"/>
  <c r="BI4579" i="10"/>
  <c r="BI4591" i="10"/>
  <c r="BI4603" i="10"/>
  <c r="BI4615" i="10"/>
  <c r="BI4627" i="10"/>
  <c r="BI4639" i="10"/>
  <c r="BI4651" i="10"/>
  <c r="BI4663" i="10"/>
  <c r="BI4675" i="10"/>
  <c r="BI4687" i="10"/>
  <c r="BI4699" i="10"/>
  <c r="BI4711" i="10"/>
  <c r="BI4723" i="10"/>
  <c r="BI4735" i="10"/>
  <c r="BI4747" i="10"/>
  <c r="BI4759" i="10"/>
  <c r="BI4771" i="10"/>
  <c r="BI4783" i="10"/>
  <c r="BI4795" i="10"/>
  <c r="BI4807" i="10"/>
  <c r="BI4819" i="10"/>
  <c r="BI4831" i="10"/>
  <c r="BI4843" i="10"/>
  <c r="BI4855" i="10"/>
  <c r="BI4867" i="10"/>
  <c r="BI4879" i="10"/>
  <c r="BI4891" i="10"/>
  <c r="BI4903" i="10"/>
  <c r="BI4915" i="10"/>
  <c r="BI4927" i="10"/>
  <c r="BI4939" i="10"/>
  <c r="BI4951" i="10"/>
  <c r="BI4963" i="10"/>
  <c r="BI4975" i="10"/>
  <c r="BI4987" i="10"/>
  <c r="BI4999" i="10"/>
  <c r="BI5011" i="10"/>
  <c r="BI5023" i="10"/>
  <c r="BI5035" i="10"/>
  <c r="BI5047" i="10"/>
  <c r="BI5059" i="10"/>
  <c r="BI5071" i="10"/>
  <c r="BI5083" i="10"/>
  <c r="BI5095" i="10"/>
  <c r="BI5107" i="10"/>
  <c r="BI5119" i="10"/>
  <c r="BI5131" i="10"/>
  <c r="BI5143" i="10"/>
  <c r="BI5155" i="10"/>
  <c r="BI5167" i="10"/>
  <c r="BI5179" i="10"/>
  <c r="BI5191" i="10"/>
  <c r="BI5203" i="10"/>
  <c r="BI5215" i="10"/>
  <c r="BI12" i="10"/>
  <c r="BI26" i="10"/>
  <c r="BI40" i="10"/>
  <c r="BI55" i="10"/>
  <c r="BI69" i="10"/>
  <c r="BI84" i="10"/>
  <c r="BI98" i="10"/>
  <c r="BI112" i="10"/>
  <c r="BI127" i="10"/>
  <c r="BI141" i="10"/>
  <c r="BI156" i="10"/>
  <c r="BI170" i="10"/>
  <c r="BI184" i="10"/>
  <c r="BI199" i="10"/>
  <c r="BI213" i="10"/>
  <c r="BI228" i="10"/>
  <c r="BI242" i="10"/>
  <c r="BI256" i="10"/>
  <c r="BI271" i="10"/>
  <c r="BI285" i="10"/>
  <c r="BI300" i="10"/>
  <c r="BI314" i="10"/>
  <c r="BI328" i="10"/>
  <c r="BI343" i="10"/>
  <c r="BI356" i="10"/>
  <c r="BI368" i="10"/>
  <c r="BI380" i="10"/>
  <c r="BI392" i="10"/>
  <c r="BI404" i="10"/>
  <c r="BI416" i="10"/>
  <c r="BI428" i="10"/>
  <c r="BI440" i="10"/>
  <c r="BI452" i="10"/>
  <c r="BI464" i="10"/>
  <c r="BI476" i="10"/>
  <c r="BI488" i="10"/>
  <c r="BI500" i="10"/>
  <c r="BI512" i="10"/>
  <c r="BI524" i="10"/>
  <c r="BI536" i="10"/>
  <c r="BI548" i="10"/>
  <c r="BI560" i="10"/>
  <c r="BI572" i="10"/>
  <c r="BI584" i="10"/>
  <c r="BI596" i="10"/>
  <c r="BI608" i="10"/>
  <c r="BI620" i="10"/>
  <c r="BI632" i="10"/>
  <c r="BI644" i="10"/>
  <c r="BI656" i="10"/>
  <c r="BI668" i="10"/>
  <c r="BI680" i="10"/>
  <c r="BI692" i="10"/>
  <c r="BI704" i="10"/>
  <c r="BI716" i="10"/>
  <c r="BI728" i="10"/>
  <c r="BI740" i="10"/>
  <c r="BI752" i="10"/>
  <c r="BI764" i="10"/>
  <c r="BI776" i="10"/>
  <c r="BI788" i="10"/>
  <c r="BI800" i="10"/>
  <c r="BI812" i="10"/>
  <c r="BI824" i="10"/>
  <c r="BI836" i="10"/>
  <c r="BI848" i="10"/>
  <c r="BI860" i="10"/>
  <c r="BI872" i="10"/>
  <c r="BI884" i="10"/>
  <c r="BI896" i="10"/>
  <c r="BI908" i="10"/>
  <c r="BI920" i="10"/>
  <c r="BI932" i="10"/>
  <c r="BI944" i="10"/>
  <c r="BI956" i="10"/>
  <c r="BI968" i="10"/>
  <c r="BI980" i="10"/>
  <c r="BI992" i="10"/>
  <c r="BI1004" i="10"/>
  <c r="BI1016" i="10"/>
  <c r="BI1028" i="10"/>
  <c r="BI1040" i="10"/>
  <c r="BI1052" i="10"/>
  <c r="BI1064" i="10"/>
  <c r="BI1076" i="10"/>
  <c r="BI1088" i="10"/>
  <c r="BI1100" i="10"/>
  <c r="BI1112" i="10"/>
  <c r="BI1124" i="10"/>
  <c r="BI1136" i="10"/>
  <c r="BI1148" i="10"/>
  <c r="BI1160" i="10"/>
  <c r="BI1172" i="10"/>
  <c r="BI1184" i="10"/>
  <c r="BI1196" i="10"/>
  <c r="BI1208" i="10"/>
  <c r="BI1220" i="10"/>
  <c r="BI1232" i="10"/>
  <c r="BI1244" i="10"/>
  <c r="BI1256" i="10"/>
  <c r="BI1268" i="10"/>
  <c r="BI1280" i="10"/>
  <c r="BI1292" i="10"/>
  <c r="BI1304" i="10"/>
  <c r="BI1316" i="10"/>
  <c r="BI1328" i="10"/>
  <c r="BI1340" i="10"/>
  <c r="BI1352" i="10"/>
  <c r="BI1364" i="10"/>
  <c r="BI1376" i="10"/>
  <c r="BI1388" i="10"/>
  <c r="BI1400" i="10"/>
  <c r="BI1412" i="10"/>
  <c r="BI1424" i="10"/>
  <c r="BI1436" i="10"/>
  <c r="BI1448" i="10"/>
  <c r="BI1460" i="10"/>
  <c r="BI1472" i="10"/>
  <c r="BI1484" i="10"/>
  <c r="BI1496" i="10"/>
  <c r="BI1508" i="10"/>
  <c r="BI1520" i="10"/>
  <c r="BI1532" i="10"/>
  <c r="BI1544" i="10"/>
  <c r="BI1556" i="10"/>
  <c r="BI1568" i="10"/>
  <c r="BI1580" i="10"/>
  <c r="BI1592" i="10"/>
  <c r="BI1604" i="10"/>
  <c r="BI1616" i="10"/>
  <c r="BI1628" i="10"/>
  <c r="BI1640" i="10"/>
  <c r="BI1652" i="10"/>
  <c r="BI1664" i="10"/>
  <c r="BI1676" i="10"/>
  <c r="BI1688" i="10"/>
  <c r="BI1700" i="10"/>
  <c r="BI1712" i="10"/>
  <c r="BI1724" i="10"/>
  <c r="BI1736" i="10"/>
  <c r="BI1748" i="10"/>
  <c r="BI1760" i="10"/>
  <c r="BI1772" i="10"/>
  <c r="BI1784" i="10"/>
  <c r="BI1796" i="10"/>
  <c r="BI1808" i="10"/>
  <c r="BI1820" i="10"/>
  <c r="BI1832" i="10"/>
  <c r="BI1844" i="10"/>
  <c r="BI1856" i="10"/>
  <c r="BI1868" i="10"/>
  <c r="BI1880" i="10"/>
  <c r="BI1892" i="10"/>
  <c r="BI1904" i="10"/>
  <c r="BI1916" i="10"/>
  <c r="BI1928" i="10"/>
  <c r="BI1940" i="10"/>
  <c r="BI1952" i="10"/>
  <c r="BI1964" i="10"/>
  <c r="BI1976" i="10"/>
  <c r="BI1988" i="10"/>
  <c r="BI2000" i="10"/>
  <c r="BI2012" i="10"/>
  <c r="BI2024" i="10"/>
  <c r="BI2036" i="10"/>
  <c r="BI2048" i="10"/>
  <c r="BI2060" i="10"/>
  <c r="BI2072" i="10"/>
  <c r="BI2084" i="10"/>
  <c r="BI2096" i="10"/>
  <c r="BI2108" i="10"/>
  <c r="BI2120" i="10"/>
  <c r="BI2132" i="10"/>
  <c r="BI2144" i="10"/>
  <c r="BI2156" i="10"/>
  <c r="BI2168" i="10"/>
  <c r="BI2180" i="10"/>
  <c r="BI2192" i="10"/>
  <c r="BI2204" i="10"/>
  <c r="BI2216" i="10"/>
  <c r="BI2228" i="10"/>
  <c r="BI2240" i="10"/>
  <c r="BI2252" i="10"/>
  <c r="BI2264" i="10"/>
  <c r="BI2276" i="10"/>
  <c r="BI2288" i="10"/>
  <c r="BI2300" i="10"/>
  <c r="BI2312" i="10"/>
  <c r="BI2324" i="10"/>
  <c r="BI2336" i="10"/>
  <c r="BI2348" i="10"/>
  <c r="BI2360" i="10"/>
  <c r="BI2372" i="10"/>
  <c r="BI2384" i="10"/>
  <c r="BI2396" i="10"/>
  <c r="BI2408" i="10"/>
  <c r="BI2420" i="10"/>
  <c r="BI2432" i="10"/>
  <c r="BI2444" i="10"/>
  <c r="BI2456" i="10"/>
  <c r="BI2468" i="10"/>
  <c r="BI2480" i="10"/>
  <c r="BI2492" i="10"/>
  <c r="BI2504" i="10"/>
  <c r="BI2516" i="10"/>
  <c r="BI2528" i="10"/>
  <c r="BI2540" i="10"/>
  <c r="BI2552" i="10"/>
  <c r="BI2564" i="10"/>
  <c r="BI2576" i="10"/>
  <c r="BI2588" i="10"/>
  <c r="BI2600" i="10"/>
  <c r="BI2612" i="10"/>
  <c r="BI2624" i="10"/>
  <c r="BI2636" i="10"/>
  <c r="BI2648" i="10"/>
  <c r="BI2660" i="10"/>
  <c r="BI2672" i="10"/>
  <c r="BI2684" i="10"/>
  <c r="BI2696" i="10"/>
  <c r="BI2708" i="10"/>
  <c r="BI2720" i="10"/>
  <c r="BI2732" i="10"/>
  <c r="BI2744" i="10"/>
  <c r="BI2756" i="10"/>
  <c r="BI2768" i="10"/>
  <c r="BI2780" i="10"/>
  <c r="BI2792" i="10"/>
  <c r="BI2804" i="10"/>
  <c r="BI2816" i="10"/>
  <c r="BI2828" i="10"/>
  <c r="BI2840" i="10"/>
  <c r="BI2852" i="10"/>
  <c r="BI2864" i="10"/>
  <c r="BI2876" i="10"/>
  <c r="BI2888" i="10"/>
  <c r="BI2900" i="10"/>
  <c r="BI2912" i="10"/>
  <c r="BI13" i="10"/>
  <c r="BI27" i="10"/>
  <c r="BI42" i="10"/>
  <c r="BI56" i="10"/>
  <c r="BI70" i="10"/>
  <c r="BI85" i="10"/>
  <c r="BI99" i="10"/>
  <c r="BI114" i="10"/>
  <c r="BI128" i="10"/>
  <c r="BI142" i="10"/>
  <c r="BI157" i="10"/>
  <c r="BI171" i="10"/>
  <c r="BI186" i="10"/>
  <c r="BI200" i="10"/>
  <c r="BI214" i="10"/>
  <c r="BI229" i="10"/>
  <c r="BI243" i="10"/>
  <c r="BI258" i="10"/>
  <c r="BI272" i="10"/>
  <c r="BI286" i="10"/>
  <c r="BI301" i="10"/>
  <c r="BI315" i="10"/>
  <c r="BI330" i="10"/>
  <c r="BI344" i="10"/>
  <c r="BI357" i="10"/>
  <c r="BI369" i="10"/>
  <c r="BI381" i="10"/>
  <c r="BI393" i="10"/>
  <c r="BI405" i="10"/>
  <c r="BI417" i="10"/>
  <c r="BI429" i="10"/>
  <c r="BI441" i="10"/>
  <c r="BI453" i="10"/>
  <c r="BI465" i="10"/>
  <c r="BI477" i="10"/>
  <c r="BI489" i="10"/>
  <c r="BI501" i="10"/>
  <c r="BI513" i="10"/>
  <c r="BI525" i="10"/>
  <c r="BI537" i="10"/>
  <c r="BI549" i="10"/>
  <c r="BI561" i="10"/>
  <c r="BI573" i="10"/>
  <c r="BI585" i="10"/>
  <c r="BI597" i="10"/>
  <c r="BI609" i="10"/>
  <c r="BI621" i="10"/>
  <c r="BI633" i="10"/>
  <c r="BI645" i="10"/>
  <c r="BI657" i="10"/>
  <c r="BI669" i="10"/>
  <c r="BI681" i="10"/>
  <c r="BI693" i="10"/>
  <c r="BI705" i="10"/>
  <c r="BI717" i="10"/>
  <c r="BI729" i="10"/>
  <c r="BI741" i="10"/>
  <c r="BI753" i="10"/>
  <c r="BI765" i="10"/>
  <c r="BI777" i="10"/>
  <c r="BI789" i="10"/>
  <c r="BI801" i="10"/>
  <c r="BI813" i="10"/>
  <c r="BI825" i="10"/>
  <c r="BI837" i="10"/>
  <c r="BI849" i="10"/>
  <c r="BI861" i="10"/>
  <c r="BI873" i="10"/>
  <c r="BI885" i="10"/>
  <c r="BI897" i="10"/>
  <c r="BI909" i="10"/>
  <c r="BI921" i="10"/>
  <c r="BI933" i="10"/>
  <c r="BI945" i="10"/>
  <c r="BI957" i="10"/>
  <c r="BI969" i="10"/>
  <c r="BI981" i="10"/>
  <c r="BI993" i="10"/>
  <c r="BI1005" i="10"/>
  <c r="BI1017" i="10"/>
  <c r="BI1029" i="10"/>
  <c r="BI1041" i="10"/>
  <c r="BI1053" i="10"/>
  <c r="BI1065" i="10"/>
  <c r="BI1077" i="10"/>
  <c r="BI1089" i="10"/>
  <c r="BI1101" i="10"/>
  <c r="BI1113" i="10"/>
  <c r="BI1125" i="10"/>
  <c r="BI1137" i="10"/>
  <c r="BI1149" i="10"/>
  <c r="BI1161" i="10"/>
  <c r="BI1173" i="10"/>
  <c r="BI1185" i="10"/>
  <c r="BI1197" i="10"/>
  <c r="BI1209" i="10"/>
  <c r="BI1221" i="10"/>
  <c r="BI1233" i="10"/>
  <c r="BI1245" i="10"/>
  <c r="BI1257" i="10"/>
  <c r="BI1269" i="10"/>
  <c r="BI1281" i="10"/>
  <c r="BI1293" i="10"/>
  <c r="BI1305" i="10"/>
  <c r="BI1317" i="10"/>
  <c r="BI1329" i="10"/>
  <c r="BI1341" i="10"/>
  <c r="BI1353" i="10"/>
  <c r="BI1365" i="10"/>
  <c r="BI1377" i="10"/>
  <c r="BI1389" i="10"/>
  <c r="BI1401" i="10"/>
  <c r="BI1413" i="10"/>
  <c r="BI1425" i="10"/>
  <c r="BI1437" i="10"/>
  <c r="BI1449" i="10"/>
  <c r="BI1461" i="10"/>
  <c r="BI1473" i="10"/>
  <c r="BI1485" i="10"/>
  <c r="BI1497" i="10"/>
  <c r="BI1509" i="10"/>
  <c r="BI1521" i="10"/>
  <c r="BI1533" i="10"/>
  <c r="BI1545" i="10"/>
  <c r="BI1557" i="10"/>
  <c r="BI1569" i="10"/>
  <c r="BI1581" i="10"/>
  <c r="BI1593" i="10"/>
  <c r="BI1605" i="10"/>
  <c r="BI1617" i="10"/>
  <c r="BI1629" i="10"/>
  <c r="BI1641" i="10"/>
  <c r="BI1653" i="10"/>
  <c r="BI1665" i="10"/>
  <c r="BI1677" i="10"/>
  <c r="BI1689" i="10"/>
  <c r="BI1701" i="10"/>
  <c r="BI1713" i="10"/>
  <c r="BI1725" i="10"/>
  <c r="BI1737" i="10"/>
  <c r="BI1749" i="10"/>
  <c r="BI1761" i="10"/>
  <c r="BI1773" i="10"/>
  <c r="BI1785" i="10"/>
  <c r="BI1797" i="10"/>
  <c r="BI1809" i="10"/>
  <c r="BI1821" i="10"/>
  <c r="BI1833" i="10"/>
  <c r="BI1845" i="10"/>
  <c r="BI1857" i="10"/>
  <c r="BI1869" i="10"/>
  <c r="BI1881" i="10"/>
  <c r="BI1893" i="10"/>
  <c r="BI1905" i="10"/>
  <c r="BI1917" i="10"/>
  <c r="BI1929" i="10"/>
  <c r="BI1941" i="10"/>
  <c r="BI1953" i="10"/>
  <c r="BI1965" i="10"/>
  <c r="BI1977" i="10"/>
  <c r="BI1989" i="10"/>
  <c r="BI2001" i="10"/>
  <c r="BI2013" i="10"/>
  <c r="BI2025" i="10"/>
  <c r="BI2037" i="10"/>
  <c r="BI2049" i="10"/>
  <c r="BI2061" i="10"/>
  <c r="BI2073" i="10"/>
  <c r="BI2085" i="10"/>
  <c r="BI2097" i="10"/>
  <c r="BI2109" i="10"/>
  <c r="BI14" i="10"/>
  <c r="BI28" i="10"/>
  <c r="BI43" i="10"/>
  <c r="BI57" i="10"/>
  <c r="BI72" i="10"/>
  <c r="BI86" i="10"/>
  <c r="BI100" i="10"/>
  <c r="BI115" i="10"/>
  <c r="BI129" i="10"/>
  <c r="BI144" i="10"/>
  <c r="BI158" i="10"/>
  <c r="BI172" i="10"/>
  <c r="BI187" i="10"/>
  <c r="BI201" i="10"/>
  <c r="BI216" i="10"/>
  <c r="BI230" i="10"/>
  <c r="BI244" i="10"/>
  <c r="BI259" i="10"/>
  <c r="BI273" i="10"/>
  <c r="BI288" i="10"/>
  <c r="BI302" i="10"/>
  <c r="BI316" i="10"/>
  <c r="BI331" i="10"/>
  <c r="BI345" i="10"/>
  <c r="BI358" i="10"/>
  <c r="BI370" i="10"/>
  <c r="BI382" i="10"/>
  <c r="BI394" i="10"/>
  <c r="BI406" i="10"/>
  <c r="BI418" i="10"/>
  <c r="BI430" i="10"/>
  <c r="BI442" i="10"/>
  <c r="BI454" i="10"/>
  <c r="BI466" i="10"/>
  <c r="BI478" i="10"/>
  <c r="BI490" i="10"/>
  <c r="BI502" i="10"/>
  <c r="BI514" i="10"/>
  <c r="BI526" i="10"/>
  <c r="BI538" i="10"/>
  <c r="BI550" i="10"/>
  <c r="BI562" i="10"/>
  <c r="BI574" i="10"/>
  <c r="BI586" i="10"/>
  <c r="BI598" i="10"/>
  <c r="BI610" i="10"/>
  <c r="BI622" i="10"/>
  <c r="BI634" i="10"/>
  <c r="BI646" i="10"/>
  <c r="BI658" i="10"/>
  <c r="BI670" i="10"/>
  <c r="BI682" i="10"/>
  <c r="BI694" i="10"/>
  <c r="BI706" i="10"/>
  <c r="BI718" i="10"/>
  <c r="BI730" i="10"/>
  <c r="BI742" i="10"/>
  <c r="BI754" i="10"/>
  <c r="BI766" i="10"/>
  <c r="BI778" i="10"/>
  <c r="BI790" i="10"/>
  <c r="BI802" i="10"/>
  <c r="BI814" i="10"/>
  <c r="BI826" i="10"/>
  <c r="BI838" i="10"/>
  <c r="BI850" i="10"/>
  <c r="BI862" i="10"/>
  <c r="BI874" i="10"/>
  <c r="BI886" i="10"/>
  <c r="BI898" i="10"/>
  <c r="BI910" i="10"/>
  <c r="BI922" i="10"/>
  <c r="BI934" i="10"/>
  <c r="BI946" i="10"/>
  <c r="BI958" i="10"/>
  <c r="BI970" i="10"/>
  <c r="BI982" i="10"/>
  <c r="BI994" i="10"/>
  <c r="BI1006" i="10"/>
  <c r="BI1018" i="10"/>
  <c r="BI1030" i="10"/>
  <c r="BI1042" i="10"/>
  <c r="BI1054" i="10"/>
  <c r="BI1066" i="10"/>
  <c r="BI1078" i="10"/>
  <c r="BI1090" i="10"/>
  <c r="BI1102" i="10"/>
  <c r="BI1114" i="10"/>
  <c r="BI1126" i="10"/>
  <c r="BI1138" i="10"/>
  <c r="BI1150" i="10"/>
  <c r="BI1162" i="10"/>
  <c r="BI1174" i="10"/>
  <c r="BI1186" i="10"/>
  <c r="BI1198" i="10"/>
  <c r="BI1210" i="10"/>
  <c r="BI1222" i="10"/>
  <c r="BI1234" i="10"/>
  <c r="BI1246" i="10"/>
  <c r="BI1258" i="10"/>
  <c r="BI1270" i="10"/>
  <c r="BI1282" i="10"/>
  <c r="BI1294" i="10"/>
  <c r="BI1306" i="10"/>
  <c r="BI1318" i="10"/>
  <c r="BI1330" i="10"/>
  <c r="BI1342" i="10"/>
  <c r="BI1354" i="10"/>
  <c r="BI1366" i="10"/>
  <c r="BI1378" i="10"/>
  <c r="BI1390" i="10"/>
  <c r="BI1402" i="10"/>
  <c r="BI1414" i="10"/>
  <c r="BI1426" i="10"/>
  <c r="BI1438" i="10"/>
  <c r="BI1450" i="10"/>
  <c r="BI1462" i="10"/>
  <c r="BI1474" i="10"/>
  <c r="BI1486" i="10"/>
  <c r="BI1498" i="10"/>
  <c r="BI1510" i="10"/>
  <c r="BI1522" i="10"/>
  <c r="BI1534" i="10"/>
  <c r="BI1546" i="10"/>
  <c r="BI1558" i="10"/>
  <c r="BI1570" i="10"/>
  <c r="BI1582" i="10"/>
  <c r="BI1594" i="10"/>
  <c r="BI1606" i="10"/>
  <c r="BI1618" i="10"/>
  <c r="BI1630" i="10"/>
  <c r="BI1642" i="10"/>
  <c r="BI1654" i="10"/>
  <c r="BI1666" i="10"/>
  <c r="BI1678" i="10"/>
  <c r="BI1690" i="10"/>
  <c r="BI1702" i="10"/>
  <c r="BI1714" i="10"/>
  <c r="BI1726" i="10"/>
  <c r="BI1738" i="10"/>
  <c r="BI1750" i="10"/>
  <c r="BI1762" i="10"/>
  <c r="BI1774" i="10"/>
  <c r="BI1786" i="10"/>
  <c r="BI1798" i="10"/>
  <c r="BI1810" i="10"/>
  <c r="BI1822" i="10"/>
  <c r="BI1834" i="10"/>
  <c r="BI1846" i="10"/>
  <c r="BI1858" i="10"/>
  <c r="BI1870" i="10"/>
  <c r="BI1882" i="10"/>
  <c r="BI1894" i="10"/>
  <c r="BI1906" i="10"/>
  <c r="BI1918" i="10"/>
  <c r="BI1930" i="10"/>
  <c r="BI1942" i="10"/>
  <c r="BI1954" i="10"/>
  <c r="BI1966" i="10"/>
  <c r="BI1978" i="10"/>
  <c r="BI1990" i="10"/>
  <c r="BI2002" i="10"/>
  <c r="BI2014" i="10"/>
  <c r="BI2026" i="10"/>
  <c r="BI2038" i="10"/>
  <c r="BI2050" i="10"/>
  <c r="BI2062" i="10"/>
  <c r="BI2074" i="10"/>
  <c r="BI2086" i="10"/>
  <c r="BI2098" i="10"/>
  <c r="BI2110" i="10"/>
  <c r="BI2122" i="10"/>
  <c r="BI2134" i="10"/>
  <c r="BI2146" i="10"/>
  <c r="BI2158" i="10"/>
  <c r="BI2170" i="10"/>
  <c r="BI2182" i="10"/>
  <c r="BI2194" i="10"/>
  <c r="BI2206" i="10"/>
  <c r="BI2218" i="10"/>
  <c r="BI2230" i="10"/>
  <c r="BI2242" i="10"/>
  <c r="BI2254" i="10"/>
  <c r="BI2266" i="10"/>
  <c r="BI2278" i="10"/>
  <c r="BI2290" i="10"/>
  <c r="BI2302" i="10"/>
  <c r="BI2314" i="10"/>
  <c r="BI2326" i="10"/>
  <c r="BI2338" i="10"/>
  <c r="BI2350" i="10"/>
  <c r="BI2362" i="10"/>
  <c r="BI2374" i="10"/>
  <c r="BI2386" i="10"/>
  <c r="BI2398" i="10"/>
  <c r="BI2410" i="10"/>
  <c r="BI2422" i="10"/>
  <c r="BI2434" i="10"/>
  <c r="BI2446" i="10"/>
  <c r="BI2458" i="10"/>
  <c r="BI2470" i="10"/>
  <c r="BI2482" i="10"/>
  <c r="BI2494" i="10"/>
  <c r="BI2506" i="10"/>
  <c r="BI2518" i="10"/>
  <c r="BI2530" i="10"/>
  <c r="BI2542" i="10"/>
  <c r="BI2554" i="10"/>
  <c r="BI2566" i="10"/>
  <c r="BI2578" i="10"/>
  <c r="BI2590" i="10"/>
  <c r="BI2602" i="10"/>
  <c r="BI2614" i="10"/>
  <c r="BI2626" i="10"/>
  <c r="BI2638" i="10"/>
  <c r="BI2650" i="10"/>
  <c r="BI2662" i="10"/>
  <c r="BI2674" i="10"/>
  <c r="BI2686" i="10"/>
  <c r="BI2698" i="10"/>
  <c r="BI2710" i="10"/>
  <c r="BI2722" i="10"/>
  <c r="BI2734" i="10"/>
  <c r="BI2746" i="10"/>
  <c r="BI2758" i="10"/>
  <c r="BI2770" i="10"/>
  <c r="BI2782" i="10"/>
  <c r="BI2794" i="10"/>
  <c r="BI2806" i="10"/>
  <c r="BI2818" i="10"/>
  <c r="BI2830" i="10"/>
  <c r="BI2842" i="10"/>
  <c r="BI2854" i="10"/>
  <c r="BI2866" i="10"/>
  <c r="BI15" i="10"/>
  <c r="BI30" i="10"/>
  <c r="BI44" i="10"/>
  <c r="BI58" i="10"/>
  <c r="BI73" i="10"/>
  <c r="BI87" i="10"/>
  <c r="BI102" i="10"/>
  <c r="BI116" i="10"/>
  <c r="BI130" i="10"/>
  <c r="BI145" i="10"/>
  <c r="BI159" i="10"/>
  <c r="BI174" i="10"/>
  <c r="BI188" i="10"/>
  <c r="BI202" i="10"/>
  <c r="BI217" i="10"/>
  <c r="BI231" i="10"/>
  <c r="BI246" i="10"/>
  <c r="BI260" i="10"/>
  <c r="BI274" i="10"/>
  <c r="BI289" i="10"/>
  <c r="BI303" i="10"/>
  <c r="BI318" i="10"/>
  <c r="BI332" i="10"/>
  <c r="BI346" i="10"/>
  <c r="BI359" i="10"/>
  <c r="BI371" i="10"/>
  <c r="BI383" i="10"/>
  <c r="BI395" i="10"/>
  <c r="BI407" i="10"/>
  <c r="BI419" i="10"/>
  <c r="BI431" i="10"/>
  <c r="BI443" i="10"/>
  <c r="BI455" i="10"/>
  <c r="BI467" i="10"/>
  <c r="BI479" i="10"/>
  <c r="BI491" i="10"/>
  <c r="BI503" i="10"/>
  <c r="BI515" i="10"/>
  <c r="BI527" i="10"/>
  <c r="BI539" i="10"/>
  <c r="BI551" i="10"/>
  <c r="BI563" i="10"/>
  <c r="BI575" i="10"/>
  <c r="BI587" i="10"/>
  <c r="BI599" i="10"/>
  <c r="BI611" i="10"/>
  <c r="BI623" i="10"/>
  <c r="BI635" i="10"/>
  <c r="BI647" i="10"/>
  <c r="BI659" i="10"/>
  <c r="BI671" i="10"/>
  <c r="BI683" i="10"/>
  <c r="BI695" i="10"/>
  <c r="BI707" i="10"/>
  <c r="BI719" i="10"/>
  <c r="BI731" i="10"/>
  <c r="BI743" i="10"/>
  <c r="BI755" i="10"/>
  <c r="BI767" i="10"/>
  <c r="BI779" i="10"/>
  <c r="BI791" i="10"/>
  <c r="BI803" i="10"/>
  <c r="BI815" i="10"/>
  <c r="BI827" i="10"/>
  <c r="BI839" i="10"/>
  <c r="BI851" i="10"/>
  <c r="BI863" i="10"/>
  <c r="BI875" i="10"/>
  <c r="BI887" i="10"/>
  <c r="BI899" i="10"/>
  <c r="BI911" i="10"/>
  <c r="BI923" i="10"/>
  <c r="BI935" i="10"/>
  <c r="BI947" i="10"/>
  <c r="BI959" i="10"/>
  <c r="BI971" i="10"/>
  <c r="BI983" i="10"/>
  <c r="BI995" i="10"/>
  <c r="BI1007" i="10"/>
  <c r="BI1019" i="10"/>
  <c r="BI1031" i="10"/>
  <c r="BI1043" i="10"/>
  <c r="BI1055" i="10"/>
  <c r="BI1067" i="10"/>
  <c r="BI1079" i="10"/>
  <c r="BI1091" i="10"/>
  <c r="BI1103" i="10"/>
  <c r="BI1115" i="10"/>
  <c r="BI1127" i="10"/>
  <c r="BI1139" i="10"/>
  <c r="BI1151" i="10"/>
  <c r="BI1163" i="10"/>
  <c r="BI1175" i="10"/>
  <c r="BI1187" i="10"/>
  <c r="BI1199" i="10"/>
  <c r="BI1211" i="10"/>
  <c r="BI1223" i="10"/>
  <c r="BI1235" i="10"/>
  <c r="BI1247" i="10"/>
  <c r="BI1259" i="10"/>
  <c r="BI1271" i="10"/>
  <c r="BI1283" i="10"/>
  <c r="BI1295" i="10"/>
  <c r="BI1307" i="10"/>
  <c r="BI1319" i="10"/>
  <c r="BI1331" i="10"/>
  <c r="BI1343" i="10"/>
  <c r="BI1355" i="10"/>
  <c r="BI1367" i="10"/>
  <c r="BI1379" i="10"/>
  <c r="BI1391" i="10"/>
  <c r="BI1403" i="10"/>
  <c r="BI1415" i="10"/>
  <c r="BI1427" i="10"/>
  <c r="BI1439" i="10"/>
  <c r="BI1451" i="10"/>
  <c r="BI1463" i="10"/>
  <c r="BI1475" i="10"/>
  <c r="BI1487" i="10"/>
  <c r="BI1499" i="10"/>
  <c r="BI1511" i="10"/>
  <c r="BI1523" i="10"/>
  <c r="BI1535" i="10"/>
  <c r="BI1547" i="10"/>
  <c r="BI1559" i="10"/>
  <c r="BI1571" i="10"/>
  <c r="BI1583" i="10"/>
  <c r="BI1595" i="10"/>
  <c r="BI1607" i="10"/>
  <c r="BI1619" i="10"/>
  <c r="BI1631" i="10"/>
  <c r="BI1643" i="10"/>
  <c r="BI1655" i="10"/>
  <c r="BI1667" i="10"/>
  <c r="BI1679" i="10"/>
  <c r="BI1691" i="10"/>
  <c r="BI1703" i="10"/>
  <c r="BI1715" i="10"/>
  <c r="BI1727" i="10"/>
  <c r="BI1739" i="10"/>
  <c r="BI1751" i="10"/>
  <c r="BI1763" i="10"/>
  <c r="BI1775" i="10"/>
  <c r="BI1787" i="10"/>
  <c r="BI1799" i="10"/>
  <c r="BI1811" i="10"/>
  <c r="BI1823" i="10"/>
  <c r="BI1835" i="10"/>
  <c r="BI1847" i="10"/>
  <c r="BI1859" i="10"/>
  <c r="BI1871" i="10"/>
  <c r="BI1883" i="10"/>
  <c r="BI1895" i="10"/>
  <c r="BI1907" i="10"/>
  <c r="BI1919" i="10"/>
  <c r="BI1931" i="10"/>
  <c r="BI1943" i="10"/>
  <c r="BI1955" i="10"/>
  <c r="BI1967" i="10"/>
  <c r="BI1979" i="10"/>
  <c r="BI1991" i="10"/>
  <c r="BI2003" i="10"/>
  <c r="BI2015" i="10"/>
  <c r="BI2027" i="10"/>
  <c r="BI2039" i="10"/>
  <c r="BI2051" i="10"/>
  <c r="BI2063" i="10"/>
  <c r="BI2075" i="10"/>
  <c r="BI2087" i="10"/>
  <c r="BI2099" i="10"/>
  <c r="BI2111" i="10"/>
  <c r="BI2123" i="10"/>
  <c r="BI2135" i="10"/>
  <c r="BI2147" i="10"/>
  <c r="BI2159" i="10"/>
  <c r="BI2171" i="10"/>
  <c r="BI2183" i="10"/>
  <c r="BI2195" i="10"/>
  <c r="BI2207" i="10"/>
  <c r="BI2219" i="10"/>
  <c r="BI2231" i="10"/>
  <c r="BI2243" i="10"/>
  <c r="BI2255" i="10"/>
  <c r="BI2267" i="10"/>
  <c r="BI2279" i="10"/>
  <c r="BI2291" i="10"/>
  <c r="BI2303" i="10"/>
  <c r="BI2315" i="10"/>
  <c r="BI2327" i="10"/>
  <c r="BI2339" i="10"/>
  <c r="BI2351" i="10"/>
  <c r="BI2363" i="10"/>
  <c r="BI2375" i="10"/>
  <c r="BI2387" i="10"/>
  <c r="BI2399" i="10"/>
  <c r="BI2411" i="10"/>
  <c r="BI2423" i="10"/>
  <c r="BI2435" i="10"/>
  <c r="BI2447" i="10"/>
  <c r="BI2459" i="10"/>
  <c r="BI2471" i="10"/>
  <c r="BI2483" i="10"/>
  <c r="BI2495" i="10"/>
  <c r="BI2507" i="10"/>
  <c r="BI2519" i="10"/>
  <c r="BI2531" i="10"/>
  <c r="BI2543" i="10"/>
  <c r="BI2555" i="10"/>
  <c r="BI2567" i="10"/>
  <c r="BI2579" i="10"/>
  <c r="BI2591" i="10"/>
  <c r="BI2603" i="10"/>
  <c r="BI2615" i="10"/>
  <c r="BI2627" i="10"/>
  <c r="BI2639" i="10"/>
  <c r="BI2651" i="10"/>
  <c r="BI2663" i="10"/>
  <c r="BI2675" i="10"/>
  <c r="BI2687" i="10"/>
  <c r="BI2699" i="10"/>
  <c r="BI2711" i="10"/>
  <c r="BI2723" i="10"/>
  <c r="BI2735" i="10"/>
  <c r="BI2747" i="10"/>
  <c r="BI2759" i="10"/>
  <c r="BI2771" i="10"/>
  <c r="BI2783" i="10"/>
  <c r="BI2795" i="10"/>
  <c r="BI2807" i="10"/>
  <c r="BI2819" i="10"/>
  <c r="BI2831" i="10"/>
  <c r="BI2" i="10"/>
  <c r="BI16" i="10"/>
  <c r="BI31" i="10"/>
  <c r="BI45" i="10"/>
  <c r="BI60" i="10"/>
  <c r="BI74" i="10"/>
  <c r="BI88" i="10"/>
  <c r="BI103" i="10"/>
  <c r="BI117" i="10"/>
  <c r="BI132" i="10"/>
  <c r="BI146" i="10"/>
  <c r="BI160" i="10"/>
  <c r="BI175" i="10"/>
  <c r="BI189" i="10"/>
  <c r="BI204" i="10"/>
  <c r="BI218" i="10"/>
  <c r="BI232" i="10"/>
  <c r="BI247" i="10"/>
  <c r="BI261" i="10"/>
  <c r="BI276" i="10"/>
  <c r="BI290" i="10"/>
  <c r="BI304" i="10"/>
  <c r="BI319" i="10"/>
  <c r="BI333" i="10"/>
  <c r="BI348" i="10"/>
  <c r="BI360" i="10"/>
  <c r="BI372" i="10"/>
  <c r="BI384" i="10"/>
  <c r="BI396" i="10"/>
  <c r="BI408" i="10"/>
  <c r="BI420" i="10"/>
  <c r="BI432" i="10"/>
  <c r="BI444" i="10"/>
  <c r="BI456" i="10"/>
  <c r="BI468" i="10"/>
  <c r="BI480" i="10"/>
  <c r="BI492" i="10"/>
  <c r="BI504" i="10"/>
  <c r="BI516" i="10"/>
  <c r="BI528" i="10"/>
  <c r="BI540" i="10"/>
  <c r="BI552" i="10"/>
  <c r="BI564" i="10"/>
  <c r="BI576" i="10"/>
  <c r="BI588" i="10"/>
  <c r="BI600" i="10"/>
  <c r="BI612" i="10"/>
  <c r="BI624" i="10"/>
  <c r="BI636" i="10"/>
  <c r="BI648" i="10"/>
  <c r="BI660" i="10"/>
  <c r="BI672" i="10"/>
  <c r="BI684" i="10"/>
  <c r="BI696" i="10"/>
  <c r="BI708" i="10"/>
  <c r="BI720" i="10"/>
  <c r="BI732" i="10"/>
  <c r="BI744" i="10"/>
  <c r="BI756" i="10"/>
  <c r="BI768" i="10"/>
  <c r="BI780" i="10"/>
  <c r="BI792" i="10"/>
  <c r="BI804" i="10"/>
  <c r="BI816" i="10"/>
  <c r="BI828" i="10"/>
  <c r="BI840" i="10"/>
  <c r="BI852" i="10"/>
  <c r="BI864" i="10"/>
  <c r="BI876" i="10"/>
  <c r="BI888" i="10"/>
  <c r="BI900" i="10"/>
  <c r="BI912" i="10"/>
  <c r="BI924" i="10"/>
  <c r="BI936" i="10"/>
  <c r="BI948" i="10"/>
  <c r="BI960" i="10"/>
  <c r="BI972" i="10"/>
  <c r="BI984" i="10"/>
  <c r="BI996" i="10"/>
  <c r="BI1008" i="10"/>
  <c r="BI1020" i="10"/>
  <c r="BI1032" i="10"/>
  <c r="BI1044" i="10"/>
  <c r="BI1056" i="10"/>
  <c r="BI1068" i="10"/>
  <c r="BI1080" i="10"/>
  <c r="BI1092" i="10"/>
  <c r="BI1104" i="10"/>
  <c r="BI1116" i="10"/>
  <c r="BI1128" i="10"/>
  <c r="BI1140" i="10"/>
  <c r="BI1152" i="10"/>
  <c r="BI1164" i="10"/>
  <c r="BI1176" i="10"/>
  <c r="BI1188" i="10"/>
  <c r="BI1200" i="10"/>
  <c r="BI1212" i="10"/>
  <c r="BI1224" i="10"/>
  <c r="BI1236" i="10"/>
  <c r="BI1248" i="10"/>
  <c r="BI1260" i="10"/>
  <c r="BI1272" i="10"/>
  <c r="BI1284" i="10"/>
  <c r="BI1296" i="10"/>
  <c r="BI1308" i="10"/>
  <c r="BI1320" i="10"/>
  <c r="BI1332" i="10"/>
  <c r="BI1344" i="10"/>
  <c r="BI1356" i="10"/>
  <c r="BI1368" i="10"/>
  <c r="BI1380" i="10"/>
  <c r="BI1392" i="10"/>
  <c r="BI1404" i="10"/>
  <c r="BI1416" i="10"/>
  <c r="BI1428" i="10"/>
  <c r="BI1440" i="10"/>
  <c r="BI1452" i="10"/>
  <c r="BI1464" i="10"/>
  <c r="BI1476" i="10"/>
  <c r="BI1488" i="10"/>
  <c r="BI1500" i="10"/>
  <c r="BI1512" i="10"/>
  <c r="BI1524" i="10"/>
  <c r="BI1536" i="10"/>
  <c r="BI1548" i="10"/>
  <c r="BI1560" i="10"/>
  <c r="BI1572" i="10"/>
  <c r="BI1584" i="10"/>
  <c r="BI1596" i="10"/>
  <c r="BI1608" i="10"/>
  <c r="BI1620" i="10"/>
  <c r="BI1632" i="10"/>
  <c r="BI1644" i="10"/>
  <c r="BI1656" i="10"/>
  <c r="BI1668" i="10"/>
  <c r="BI1680" i="10"/>
  <c r="BI1692" i="10"/>
  <c r="BI1704" i="10"/>
  <c r="BI1716" i="10"/>
  <c r="BI1728" i="10"/>
  <c r="BI1740" i="10"/>
  <c r="BI1752" i="10"/>
  <c r="BI1764" i="10"/>
  <c r="BI1776" i="10"/>
  <c r="BI1788" i="10"/>
  <c r="BI1800" i="10"/>
  <c r="BI1812" i="10"/>
  <c r="BI1824" i="10"/>
  <c r="BI1836" i="10"/>
  <c r="BI1848" i="10"/>
  <c r="BI1860" i="10"/>
  <c r="BI1872" i="10"/>
  <c r="BI1884" i="10"/>
  <c r="BI1896" i="10"/>
  <c r="BI1908" i="10"/>
  <c r="BI1920" i="10"/>
  <c r="BI1932" i="10"/>
  <c r="BI1944" i="10"/>
  <c r="BI1956" i="10"/>
  <c r="BI1968" i="10"/>
  <c r="BI1980" i="10"/>
  <c r="BI1992" i="10"/>
  <c r="BI2004" i="10"/>
  <c r="BI2016" i="10"/>
  <c r="BI2028" i="10"/>
  <c r="BI2040" i="10"/>
  <c r="BI2052" i="10"/>
  <c r="BI2064" i="10"/>
  <c r="BI2076" i="10"/>
  <c r="BI2088" i="10"/>
  <c r="BI2100" i="10"/>
  <c r="BI2112" i="10"/>
  <c r="BI2124" i="10"/>
  <c r="BI2136" i="10"/>
  <c r="BI2148" i="10"/>
  <c r="BI2160" i="10"/>
  <c r="BI2172" i="10"/>
  <c r="BI2184" i="10"/>
  <c r="BI2196" i="10"/>
  <c r="BI2208" i="10"/>
  <c r="BI2220" i="10"/>
  <c r="BI2232" i="10"/>
  <c r="BI2244" i="10"/>
  <c r="BI2256" i="10"/>
  <c r="BI2268" i="10"/>
  <c r="BI2280" i="10"/>
  <c r="BI2292" i="10"/>
  <c r="BI2304" i="10"/>
  <c r="BI2316" i="10"/>
  <c r="BI2328" i="10"/>
  <c r="BI2340" i="10"/>
  <c r="BI2352" i="10"/>
  <c r="BI2364" i="10"/>
  <c r="BI2376" i="10"/>
  <c r="BI2388" i="10"/>
  <c r="BI2400" i="10"/>
  <c r="BI3" i="10"/>
  <c r="BI18" i="10"/>
  <c r="BI32" i="10"/>
  <c r="BI46" i="10"/>
  <c r="BI61" i="10"/>
  <c r="BI75" i="10"/>
  <c r="BI90" i="10"/>
  <c r="BI104" i="10"/>
  <c r="BI118" i="10"/>
  <c r="BI133" i="10"/>
  <c r="BI147" i="10"/>
  <c r="BI162" i="10"/>
  <c r="BI176" i="10"/>
  <c r="BI190" i="10"/>
  <c r="BI205" i="10"/>
  <c r="BI219" i="10"/>
  <c r="BI234" i="10"/>
  <c r="BI248" i="10"/>
  <c r="BI262" i="10"/>
  <c r="BI277" i="10"/>
  <c r="BI291" i="10"/>
  <c r="BI306" i="10"/>
  <c r="BI320" i="10"/>
  <c r="BI334" i="10"/>
  <c r="BI349" i="10"/>
  <c r="BI361" i="10"/>
  <c r="BI373" i="10"/>
  <c r="BI385" i="10"/>
  <c r="BI397" i="10"/>
  <c r="BI409" i="10"/>
  <c r="BI421" i="10"/>
  <c r="BI433" i="10"/>
  <c r="BI445" i="10"/>
  <c r="BI457" i="10"/>
  <c r="BI469" i="10"/>
  <c r="BI481" i="10"/>
  <c r="BI493" i="10"/>
  <c r="BI505" i="10"/>
  <c r="BI517" i="10"/>
  <c r="BI529" i="10"/>
  <c r="BI541" i="10"/>
  <c r="BI553" i="10"/>
  <c r="BI565" i="10"/>
  <c r="BI577" i="10"/>
  <c r="BI589" i="10"/>
  <c r="BI601" i="10"/>
  <c r="BI613" i="10"/>
  <c r="BI625" i="10"/>
  <c r="BI637" i="10"/>
  <c r="BI649" i="10"/>
  <c r="BI661" i="10"/>
  <c r="BI673" i="10"/>
  <c r="BI685" i="10"/>
  <c r="BI697" i="10"/>
  <c r="BI709" i="10"/>
  <c r="BI721" i="10"/>
  <c r="BI733" i="10"/>
  <c r="BI745" i="10"/>
  <c r="BI757" i="10"/>
  <c r="BI769" i="10"/>
  <c r="BI781" i="10"/>
  <c r="BI793" i="10"/>
  <c r="BI805" i="10"/>
  <c r="BI817" i="10"/>
  <c r="BI829" i="10"/>
  <c r="BI841" i="10"/>
  <c r="BI853" i="10"/>
  <c r="BI865" i="10"/>
  <c r="BI877" i="10"/>
  <c r="BI889" i="10"/>
  <c r="BI901" i="10"/>
  <c r="BI913" i="10"/>
  <c r="BI925" i="10"/>
  <c r="BI937" i="10"/>
  <c r="BI949" i="10"/>
  <c r="BI961" i="10"/>
  <c r="BI973" i="10"/>
  <c r="BI985" i="10"/>
  <c r="BI997" i="10"/>
  <c r="BI1009" i="10"/>
  <c r="BI1021" i="10"/>
  <c r="BI1033" i="10"/>
  <c r="BI1045" i="10"/>
  <c r="BI1057" i="10"/>
  <c r="BI1069" i="10"/>
  <c r="BI1081" i="10"/>
  <c r="BI1093" i="10"/>
  <c r="BI1105" i="10"/>
  <c r="BI1117" i="10"/>
  <c r="BI1129" i="10"/>
  <c r="BI1141" i="10"/>
  <c r="BI1153" i="10"/>
  <c r="BI1165" i="10"/>
  <c r="BI1177" i="10"/>
  <c r="BI1189" i="10"/>
  <c r="BI1201" i="10"/>
  <c r="BI1213" i="10"/>
  <c r="BI1225" i="10"/>
  <c r="BI1237" i="10"/>
  <c r="BI1249" i="10"/>
  <c r="BI1261" i="10"/>
  <c r="BI1273" i="10"/>
  <c r="BI1285" i="10"/>
  <c r="BI1297" i="10"/>
  <c r="BI1309" i="10"/>
  <c r="BI1321" i="10"/>
  <c r="BI1333" i="10"/>
  <c r="BI1345" i="10"/>
  <c r="BI1357" i="10"/>
  <c r="BI1369" i="10"/>
  <c r="BI1381" i="10"/>
  <c r="BI1393" i="10"/>
  <c r="BI1405" i="10"/>
  <c r="BI1417" i="10"/>
  <c r="BI1429" i="10"/>
  <c r="BI1441" i="10"/>
  <c r="BI1453" i="10"/>
  <c r="BI1465" i="10"/>
  <c r="BI1477" i="10"/>
  <c r="BI1489" i="10"/>
  <c r="BI1501" i="10"/>
  <c r="BI1513" i="10"/>
  <c r="BI1525" i="10"/>
  <c r="BI1537" i="10"/>
  <c r="BI1549" i="10"/>
  <c r="BI1561" i="10"/>
  <c r="BI1573" i="10"/>
  <c r="BI1585" i="10"/>
  <c r="BI1597" i="10"/>
  <c r="BI1609" i="10"/>
  <c r="BI1621" i="10"/>
  <c r="BI1633" i="10"/>
  <c r="BI1645" i="10"/>
  <c r="BI1657" i="10"/>
  <c r="BI1669" i="10"/>
  <c r="BI1681" i="10"/>
  <c r="BI1693" i="10"/>
  <c r="BI1705" i="10"/>
  <c r="BI1717" i="10"/>
  <c r="BI1729" i="10"/>
  <c r="BI1741" i="10"/>
  <c r="BI1753" i="10"/>
  <c r="BI1765" i="10"/>
  <c r="BI1777" i="10"/>
  <c r="BI1789" i="10"/>
  <c r="BI1801" i="10"/>
  <c r="BI1813" i="10"/>
  <c r="BI1825" i="10"/>
  <c r="BI1837" i="10"/>
  <c r="BI1849" i="10"/>
  <c r="BI1861" i="10"/>
  <c r="BI1873" i="10"/>
  <c r="BI1885" i="10"/>
  <c r="BI1897" i="10"/>
  <c r="BI1909" i="10"/>
  <c r="BI1921" i="10"/>
  <c r="BI1933" i="10"/>
  <c r="BI1945" i="10"/>
  <c r="BI1957" i="10"/>
  <c r="BI1969" i="10"/>
  <c r="BI1981" i="10"/>
  <c r="BI1993" i="10"/>
  <c r="BI2005" i="10"/>
  <c r="BI2017" i="10"/>
  <c r="BI2029" i="10"/>
  <c r="BI2041" i="10"/>
  <c r="BI2053" i="10"/>
  <c r="BI2065" i="10"/>
  <c r="BI2077" i="10"/>
  <c r="BI2089" i="10"/>
  <c r="BI2101" i="10"/>
  <c r="BI2113" i="10"/>
  <c r="BI2125" i="10"/>
  <c r="BI2137" i="10"/>
  <c r="BI2149" i="10"/>
  <c r="BI2161" i="10"/>
  <c r="BI2173" i="10"/>
  <c r="BI2185" i="10"/>
  <c r="BI2197" i="10"/>
  <c r="BI2209" i="10"/>
  <c r="BI2221" i="10"/>
  <c r="BI2233" i="10"/>
  <c r="BI2245" i="10"/>
  <c r="BI2257" i="10"/>
  <c r="BI2269" i="10"/>
  <c r="BI2281" i="10"/>
  <c r="BI2293" i="10"/>
  <c r="BI2305" i="10"/>
  <c r="BI2317" i="10"/>
  <c r="BI2329" i="10"/>
  <c r="BI2341" i="10"/>
  <c r="BI2353" i="10"/>
  <c r="BI2365" i="10"/>
  <c r="BI2377" i="10"/>
  <c r="BI2389" i="10"/>
  <c r="BI2401" i="10"/>
  <c r="BI2413" i="10"/>
  <c r="BI2425" i="10"/>
  <c r="BI2437" i="10"/>
  <c r="BI2449" i="10"/>
  <c r="BI2461" i="10"/>
  <c r="BI2473" i="10"/>
  <c r="BI2485" i="10"/>
  <c r="BI2497" i="10"/>
  <c r="BI2509" i="10"/>
  <c r="BI2521" i="10"/>
  <c r="BI2533" i="10"/>
  <c r="BI2545" i="10"/>
  <c r="BI2557" i="10"/>
  <c r="BI2569" i="10"/>
  <c r="BI2581" i="10"/>
  <c r="BI2593" i="10"/>
  <c r="BI2605" i="10"/>
  <c r="BI2617" i="10"/>
  <c r="BI2629" i="10"/>
  <c r="BI2641" i="10"/>
  <c r="BI2653" i="10"/>
  <c r="BI2665" i="10"/>
  <c r="BI2677" i="10"/>
  <c r="BI2689" i="10"/>
  <c r="BI2701" i="10"/>
  <c r="BI2713" i="10"/>
  <c r="BI2725" i="10"/>
  <c r="BI2737" i="10"/>
  <c r="BI2749" i="10"/>
  <c r="BI2761" i="10"/>
  <c r="BI2773" i="10"/>
  <c r="BI2785" i="10"/>
  <c r="BI2797" i="10"/>
  <c r="BI2809" i="10"/>
  <c r="BI2821" i="10"/>
  <c r="BI2833" i="10"/>
  <c r="BI2845" i="10"/>
  <c r="BI2857" i="10"/>
  <c r="BI2869" i="10"/>
  <c r="BI2881" i="10"/>
  <c r="BI2893" i="10"/>
  <c r="BI2905" i="10"/>
  <c r="BI2917" i="10"/>
  <c r="BI2929" i="10"/>
  <c r="BI2941" i="10"/>
  <c r="BI2953" i="10"/>
  <c r="BI2965" i="10"/>
  <c r="BI2977" i="10"/>
  <c r="BI2989" i="10"/>
  <c r="BI3001" i="10"/>
  <c r="BI3013" i="10"/>
  <c r="BI3025" i="10"/>
  <c r="BI3037" i="10"/>
  <c r="BI3049" i="10"/>
  <c r="BI3061" i="10"/>
  <c r="BI3073" i="10"/>
  <c r="BI3085" i="10"/>
  <c r="BI3097" i="10"/>
  <c r="BI3109" i="10"/>
  <c r="BI3121" i="10"/>
  <c r="BI3133" i="10"/>
  <c r="BI3145" i="10"/>
  <c r="BI3157" i="10"/>
  <c r="BI3169" i="10"/>
  <c r="BI3181" i="10"/>
  <c r="BI3193" i="10"/>
  <c r="BI3205" i="10"/>
  <c r="BI3217" i="10"/>
  <c r="BI3229" i="10"/>
  <c r="BI3241" i="10"/>
  <c r="BI3253" i="10"/>
  <c r="BI3265" i="10"/>
  <c r="BI3277" i="10"/>
  <c r="BI3289" i="10"/>
  <c r="BI3301" i="10"/>
  <c r="BI3313" i="10"/>
  <c r="BI3325" i="10"/>
  <c r="BI3337" i="10"/>
  <c r="BI3349" i="10"/>
  <c r="BI3361" i="10"/>
  <c r="BI3373" i="10"/>
  <c r="BI3385" i="10"/>
  <c r="BI3397" i="10"/>
  <c r="BI3409" i="10"/>
  <c r="BI3421" i="10"/>
  <c r="BI3433" i="10"/>
  <c r="BI3445" i="10"/>
  <c r="BI3457" i="10"/>
  <c r="BI3469" i="10"/>
  <c r="BI3481" i="10"/>
  <c r="BI3493" i="10"/>
  <c r="BI3505" i="10"/>
  <c r="BI3517" i="10"/>
  <c r="BI3529" i="10"/>
  <c r="BI3541" i="10"/>
  <c r="BI3553" i="10"/>
  <c r="BI3565" i="10"/>
  <c r="BI3577" i="10"/>
  <c r="BI3589" i="10"/>
  <c r="BI3601" i="10"/>
  <c r="BI3613" i="10"/>
  <c r="BI3625" i="10"/>
  <c r="BI3637" i="10"/>
  <c r="BI3649" i="10"/>
  <c r="BI3661" i="10"/>
  <c r="BI3673" i="10"/>
  <c r="BI3685" i="10"/>
  <c r="BI3697" i="10"/>
  <c r="BI3709" i="10"/>
  <c r="BI3721" i="10"/>
  <c r="BI3733" i="10"/>
  <c r="BI3745" i="10"/>
  <c r="BI3757" i="10"/>
  <c r="BI3769" i="10"/>
  <c r="BI3781" i="10"/>
  <c r="BI3793" i="10"/>
  <c r="BI3805" i="10"/>
  <c r="BI3817" i="10"/>
  <c r="BI3829" i="10"/>
  <c r="BI3841" i="10"/>
  <c r="BI3853" i="10"/>
  <c r="BI3865" i="10"/>
  <c r="BI3877" i="10"/>
  <c r="BI3889" i="10"/>
  <c r="BI3901" i="10"/>
  <c r="BI3913" i="10"/>
  <c r="BI3925" i="10"/>
  <c r="BI3937" i="10"/>
  <c r="BI3949" i="10"/>
  <c r="BI3961" i="10"/>
  <c r="BI3973" i="10"/>
  <c r="BI3985" i="10"/>
  <c r="BI3997" i="10"/>
  <c r="BI4009" i="10"/>
  <c r="BI4021" i="10"/>
  <c r="BI4033" i="10"/>
  <c r="BI4045" i="10"/>
  <c r="BI4057" i="10"/>
  <c r="BI4069" i="10"/>
  <c r="BI4081" i="10"/>
  <c r="BI4093" i="10"/>
  <c r="BI4105" i="10"/>
  <c r="BI4117" i="10"/>
  <c r="BI4129" i="10"/>
  <c r="BI4141" i="10"/>
  <c r="BI4153" i="10"/>
  <c r="BI4165" i="10"/>
  <c r="BI4177" i="10"/>
  <c r="BI4189" i="10"/>
  <c r="BI4201" i="10"/>
  <c r="BI4213" i="10"/>
  <c r="BI4225" i="10"/>
  <c r="BI4237" i="10"/>
  <c r="BI4249" i="10"/>
  <c r="BI4261" i="10"/>
  <c r="BI4273" i="10"/>
  <c r="BI4285" i="10"/>
  <c r="BI4297" i="10"/>
  <c r="BI4309" i="10"/>
  <c r="BI4321" i="10"/>
  <c r="BI4333" i="10"/>
  <c r="BI4345" i="10"/>
  <c r="BI4357" i="10"/>
  <c r="BI4369" i="10"/>
  <c r="BI4381" i="10"/>
  <c r="BI4393" i="10"/>
  <c r="BI4405" i="10"/>
  <c r="BI4417" i="10"/>
  <c r="BI4429" i="10"/>
  <c r="BI4441" i="10"/>
  <c r="BI4453" i="10"/>
  <c r="BI4465" i="10"/>
  <c r="BI4477" i="10"/>
  <c r="BI4489" i="10"/>
  <c r="BI4501" i="10"/>
  <c r="BI4513" i="10"/>
  <c r="BI4525" i="10"/>
  <c r="BI4537" i="10"/>
  <c r="BI4549" i="10"/>
  <c r="BI4561" i="10"/>
  <c r="BI4573" i="10"/>
  <c r="BI4585" i="10"/>
  <c r="BI4597" i="10"/>
  <c r="BI4609" i="10"/>
  <c r="BI4621" i="10"/>
  <c r="BI4633" i="10"/>
  <c r="BI4645" i="10"/>
  <c r="BI4657" i="10"/>
  <c r="BI4669" i="10"/>
  <c r="BI4681" i="10"/>
  <c r="BI4693" i="10"/>
  <c r="BI4705" i="10"/>
  <c r="BI4717" i="10"/>
  <c r="BI4729" i="10"/>
  <c r="BI4741" i="10"/>
  <c r="BI4753" i="10"/>
  <c r="BI4765" i="10"/>
  <c r="BI4777" i="10"/>
  <c r="BI4789" i="10"/>
  <c r="BI4801" i="10"/>
  <c r="BI4813" i="10"/>
  <c r="BI4825" i="10"/>
  <c r="BI4837" i="10"/>
  <c r="BI4849" i="10"/>
  <c r="BI4861" i="10"/>
  <c r="BI4873" i="10"/>
  <c r="BI4885" i="10"/>
  <c r="BI4897" i="10"/>
  <c r="BI4909" i="10"/>
  <c r="BI4921" i="10"/>
  <c r="BI4933" i="10"/>
  <c r="BI4945" i="10"/>
  <c r="BI4957" i="10"/>
  <c r="BI4969" i="10"/>
  <c r="BI4981" i="10"/>
  <c r="BI4993" i="10"/>
  <c r="BI5005" i="10"/>
  <c r="BI5017" i="10"/>
  <c r="BI5029" i="10"/>
  <c r="BI5041" i="10"/>
  <c r="BI5053" i="10"/>
  <c r="BI5065" i="10"/>
  <c r="BI5077" i="10"/>
  <c r="BI5089" i="10"/>
  <c r="BI5101" i="10"/>
  <c r="BI5113" i="10"/>
  <c r="BI5125" i="10"/>
  <c r="BI5137" i="10"/>
  <c r="BI5149" i="10"/>
  <c r="BI5161" i="10"/>
  <c r="BI5173" i="10"/>
  <c r="BI5185" i="10"/>
  <c r="BI5197" i="10"/>
  <c r="BI5209" i="10"/>
  <c r="BI4" i="10"/>
  <c r="BI19" i="10"/>
  <c r="BI33" i="10"/>
  <c r="BI48" i="10"/>
  <c r="BI62" i="10"/>
  <c r="BI76" i="10"/>
  <c r="BI91" i="10"/>
  <c r="BI105" i="10"/>
  <c r="BI120" i="10"/>
  <c r="BI134" i="10"/>
  <c r="BI148" i="10"/>
  <c r="BI163" i="10"/>
  <c r="BI177" i="10"/>
  <c r="BI192" i="10"/>
  <c r="BI206" i="10"/>
  <c r="BI220" i="10"/>
  <c r="BI235" i="10"/>
  <c r="BI249" i="10"/>
  <c r="BI264" i="10"/>
  <c r="BI278" i="10"/>
  <c r="BI292" i="10"/>
  <c r="BI307" i="10"/>
  <c r="BI321" i="10"/>
  <c r="BI336" i="10"/>
  <c r="BI350" i="10"/>
  <c r="BI362" i="10"/>
  <c r="BI374" i="10"/>
  <c r="BI386" i="10"/>
  <c r="BI398" i="10"/>
  <c r="BI410" i="10"/>
  <c r="BI422" i="10"/>
  <c r="BI434" i="10"/>
  <c r="BI446" i="10"/>
  <c r="BI458" i="10"/>
  <c r="BI470" i="10"/>
  <c r="BI482" i="10"/>
  <c r="BI494" i="10"/>
  <c r="BI506" i="10"/>
  <c r="BI518" i="10"/>
  <c r="BI530" i="10"/>
  <c r="BI542" i="10"/>
  <c r="BI554" i="10"/>
  <c r="BI566" i="10"/>
  <c r="BI578" i="10"/>
  <c r="BI590" i="10"/>
  <c r="BI602" i="10"/>
  <c r="BI614" i="10"/>
  <c r="BI626" i="10"/>
  <c r="BI638" i="10"/>
  <c r="BI650" i="10"/>
  <c r="BI662" i="10"/>
  <c r="BI674" i="10"/>
  <c r="BI686" i="10"/>
  <c r="BI698" i="10"/>
  <c r="BI710" i="10"/>
  <c r="BI722" i="10"/>
  <c r="BI734" i="10"/>
  <c r="BI746" i="10"/>
  <c r="BI758" i="10"/>
  <c r="BI770" i="10"/>
  <c r="BI782" i="10"/>
  <c r="BI794" i="10"/>
  <c r="BI806" i="10"/>
  <c r="BI818" i="10"/>
  <c r="BI830" i="10"/>
  <c r="BI842" i="10"/>
  <c r="BI854" i="10"/>
  <c r="BI866" i="10"/>
  <c r="BI878" i="10"/>
  <c r="BI890" i="10"/>
  <c r="BI902" i="10"/>
  <c r="BI914" i="10"/>
  <c r="BI926" i="10"/>
  <c r="BI938" i="10"/>
  <c r="BI950" i="10"/>
  <c r="BI962" i="10"/>
  <c r="BI974" i="10"/>
  <c r="BI986" i="10"/>
  <c r="BI998" i="10"/>
  <c r="BI1010" i="10"/>
  <c r="BI1022" i="10"/>
  <c r="BI1034" i="10"/>
  <c r="BI1046" i="10"/>
  <c r="BI1058" i="10"/>
  <c r="BI1070" i="10"/>
  <c r="BI1082" i="10"/>
  <c r="BI1094" i="10"/>
  <c r="BI1106" i="10"/>
  <c r="BI1118" i="10"/>
  <c r="BI1130" i="10"/>
  <c r="BI1142" i="10"/>
  <c r="BI1154" i="10"/>
  <c r="BI1166" i="10"/>
  <c r="BI1178" i="10"/>
  <c r="BI1190" i="10"/>
  <c r="BI1202" i="10"/>
  <c r="BI1214" i="10"/>
  <c r="BI1226" i="10"/>
  <c r="BI1238" i="10"/>
  <c r="BI6" i="10"/>
  <c r="BI20" i="10"/>
  <c r="BI34" i="10"/>
  <c r="BI49" i="10"/>
  <c r="BI63" i="10"/>
  <c r="BI78" i="10"/>
  <c r="BI92" i="10"/>
  <c r="BI106" i="10"/>
  <c r="BI121" i="10"/>
  <c r="BI135" i="10"/>
  <c r="BI150" i="10"/>
  <c r="BI164" i="10"/>
  <c r="BI178" i="10"/>
  <c r="BI193" i="10"/>
  <c r="BI207" i="10"/>
  <c r="BI222" i="10"/>
  <c r="BI236" i="10"/>
  <c r="BI250" i="10"/>
  <c r="BI265" i="10"/>
  <c r="BI279" i="10"/>
  <c r="BI294" i="10"/>
  <c r="BI308" i="10"/>
  <c r="BI322" i="10"/>
  <c r="BI337" i="10"/>
  <c r="BI351" i="10"/>
  <c r="BI363" i="10"/>
  <c r="BI375" i="10"/>
  <c r="BI387" i="10"/>
  <c r="BI399" i="10"/>
  <c r="BI411" i="10"/>
  <c r="BI423" i="10"/>
  <c r="BI435" i="10"/>
  <c r="BI447" i="10"/>
  <c r="BI459" i="10"/>
  <c r="BI471" i="10"/>
  <c r="BI483" i="10"/>
  <c r="BI495" i="10"/>
  <c r="BI507" i="10"/>
  <c r="BI519" i="10"/>
  <c r="BI531" i="10"/>
  <c r="BI543" i="10"/>
  <c r="BI555" i="10"/>
  <c r="BI567" i="10"/>
  <c r="BI579" i="10"/>
  <c r="BI591" i="10"/>
  <c r="BI603" i="10"/>
  <c r="BI615" i="10"/>
  <c r="BI627" i="10"/>
  <c r="BI639" i="10"/>
  <c r="BI651" i="10"/>
  <c r="BI663" i="10"/>
  <c r="BI675" i="10"/>
  <c r="BI687" i="10"/>
  <c r="BI699" i="10"/>
  <c r="BI711" i="10"/>
  <c r="BI723" i="10"/>
  <c r="BI735" i="10"/>
  <c r="BI747" i="10"/>
  <c r="BI759" i="10"/>
  <c r="BI771" i="10"/>
  <c r="BI783" i="10"/>
  <c r="BI795" i="10"/>
  <c r="BI807" i="10"/>
  <c r="BI819" i="10"/>
  <c r="BI831" i="10"/>
  <c r="BI843" i="10"/>
  <c r="BI855" i="10"/>
  <c r="BI867" i="10"/>
  <c r="BI879" i="10"/>
  <c r="BI891" i="10"/>
  <c r="BI903" i="10"/>
  <c r="BI915" i="10"/>
  <c r="BI927" i="10"/>
  <c r="BI939" i="10"/>
  <c r="BI951" i="10"/>
  <c r="BI963" i="10"/>
  <c r="BI975" i="10"/>
  <c r="BI987" i="10"/>
  <c r="BI999" i="10"/>
  <c r="BI1011" i="10"/>
  <c r="BI1023" i="10"/>
  <c r="BI1035" i="10"/>
  <c r="BI1047" i="10"/>
  <c r="BI1059" i="10"/>
  <c r="BI1071" i="10"/>
  <c r="BI1083" i="10"/>
  <c r="BI1095" i="10"/>
  <c r="BI1107" i="10"/>
  <c r="BI1119" i="10"/>
  <c r="BI1131" i="10"/>
  <c r="BI1143" i="10"/>
  <c r="BI1155" i="10"/>
  <c r="BI1167" i="10"/>
  <c r="BI1179" i="10"/>
  <c r="BI1191" i="10"/>
  <c r="BI1203" i="10"/>
  <c r="BI1215" i="10"/>
  <c r="BI1227" i="10"/>
  <c r="BI1239" i="10"/>
  <c r="BI1251" i="10"/>
  <c r="BI1263" i="10"/>
  <c r="BI1275" i="10"/>
  <c r="BI1287" i="10"/>
  <c r="BI1299" i="10"/>
  <c r="BI1311" i="10"/>
  <c r="BI1323" i="10"/>
  <c r="BI1335" i="10"/>
  <c r="BI1347" i="10"/>
  <c r="BI1359" i="10"/>
  <c r="BI1371" i="10"/>
  <c r="BI1383" i="10"/>
  <c r="BI1395" i="10"/>
  <c r="BI1407" i="10"/>
  <c r="BI1419" i="10"/>
  <c r="BI1431" i="10"/>
  <c r="BI1443" i="10"/>
  <c r="BI1455" i="10"/>
  <c r="BI1467" i="10"/>
  <c r="BI1479" i="10"/>
  <c r="BI1491" i="10"/>
  <c r="BI1503" i="10"/>
  <c r="BI1515" i="10"/>
  <c r="BI1527" i="10"/>
  <c r="BI1539" i="10"/>
  <c r="BI1551" i="10"/>
  <c r="BI1563" i="10"/>
  <c r="BI1575" i="10"/>
  <c r="BI1587" i="10"/>
  <c r="BI1599" i="10"/>
  <c r="BI1611" i="10"/>
  <c r="BI1623" i="10"/>
  <c r="BI1635" i="10"/>
  <c r="BI1647" i="10"/>
  <c r="BI1659" i="10"/>
  <c r="BI1671" i="10"/>
  <c r="BI1683" i="10"/>
  <c r="BI1695" i="10"/>
  <c r="BI1707" i="10"/>
  <c r="BI1719" i="10"/>
  <c r="BI1731" i="10"/>
  <c r="BI1743" i="10"/>
  <c r="BI1755" i="10"/>
  <c r="BI1767" i="10"/>
  <c r="BI1779" i="10"/>
  <c r="BI1791" i="10"/>
  <c r="BI1803" i="10"/>
  <c r="BI1815" i="10"/>
  <c r="BI1827" i="10"/>
  <c r="BI1839" i="10"/>
  <c r="BI1851" i="10"/>
  <c r="BI1863" i="10"/>
  <c r="BI1875" i="10"/>
  <c r="BI1887" i="10"/>
  <c r="BI1899" i="10"/>
  <c r="BI1911" i="10"/>
  <c r="BI1923" i="10"/>
  <c r="BI1935" i="10"/>
  <c r="BI1947" i="10"/>
  <c r="BI1959" i="10"/>
  <c r="BI1971" i="10"/>
  <c r="BI1983" i="10"/>
  <c r="BI1995" i="10"/>
  <c r="BI2007" i="10"/>
  <c r="BI2019" i="10"/>
  <c r="BI2031" i="10"/>
  <c r="BI2043" i="10"/>
  <c r="BI2055" i="10"/>
  <c r="BI2067" i="10"/>
  <c r="BI2079" i="10"/>
  <c r="BI2091" i="10"/>
  <c r="BI2103" i="10"/>
  <c r="BI2115" i="10"/>
  <c r="BI2127" i="10"/>
  <c r="BI2139" i="10"/>
  <c r="BI2151" i="10"/>
  <c r="BI2163" i="10"/>
  <c r="BI2175" i="10"/>
  <c r="BI2187" i="10"/>
  <c r="BI2199" i="10"/>
  <c r="BI2211" i="10"/>
  <c r="BI2223" i="10"/>
  <c r="BI2235" i="10"/>
  <c r="BI2247" i="10"/>
  <c r="BI2259" i="10"/>
  <c r="BI2271" i="10"/>
  <c r="BI2283" i="10"/>
  <c r="BI2295" i="10"/>
  <c r="BI2307" i="10"/>
  <c r="BI2319" i="10"/>
  <c r="BI2331" i="10"/>
  <c r="BI2343" i="10"/>
  <c r="BI2355" i="10"/>
  <c r="BI2367" i="10"/>
  <c r="BI2379" i="10"/>
  <c r="BI2391" i="10"/>
  <c r="BI2403" i="10"/>
  <c r="BI2415" i="10"/>
  <c r="BI2427" i="10"/>
  <c r="BI2439" i="10"/>
  <c r="BI2451" i="10"/>
  <c r="BI2463" i="10"/>
  <c r="BI2475" i="10"/>
  <c r="BI2487" i="10"/>
  <c r="BI2499" i="10"/>
  <c r="BI2511" i="10"/>
  <c r="BI2523" i="10"/>
  <c r="BI2535" i="10"/>
  <c r="BI2547" i="10"/>
  <c r="BI2559" i="10"/>
  <c r="BI2571" i="10"/>
  <c r="BI2583" i="10"/>
  <c r="BI2595" i="10"/>
  <c r="BI2607" i="10"/>
  <c r="BI2619" i="10"/>
  <c r="BI2631" i="10"/>
  <c r="BI2643" i="10"/>
  <c r="BI2655" i="10"/>
  <c r="BI2667" i="10"/>
  <c r="BI2679" i="10"/>
  <c r="BI2691" i="10"/>
  <c r="BI2703" i="10"/>
  <c r="BI2715" i="10"/>
  <c r="BI2727" i="10"/>
  <c r="BI2739" i="10"/>
  <c r="BI2751" i="10"/>
  <c r="BI2763" i="10"/>
  <c r="BI2775" i="10"/>
  <c r="BI2787" i="10"/>
  <c r="BI2799" i="10"/>
  <c r="BI2811" i="10"/>
  <c r="BI2823" i="10"/>
  <c r="BI2835" i="10"/>
  <c r="BI2847" i="10"/>
  <c r="BI7" i="10"/>
  <c r="BI21" i="10"/>
  <c r="BI36" i="10"/>
  <c r="BI50" i="10"/>
  <c r="BI64" i="10"/>
  <c r="BI79" i="10"/>
  <c r="BI93" i="10"/>
  <c r="BI108" i="10"/>
  <c r="BI122" i="10"/>
  <c r="BI136" i="10"/>
  <c r="BI151" i="10"/>
  <c r="BI165" i="10"/>
  <c r="BI180" i="10"/>
  <c r="BI194" i="10"/>
  <c r="BI208" i="10"/>
  <c r="BI223" i="10"/>
  <c r="BI237" i="10"/>
  <c r="BI252" i="10"/>
  <c r="BI266" i="10"/>
  <c r="BI280" i="10"/>
  <c r="BI295" i="10"/>
  <c r="BI309" i="10"/>
  <c r="BI324" i="10"/>
  <c r="BI338" i="10"/>
  <c r="BI352" i="10"/>
  <c r="BI364" i="10"/>
  <c r="BI376" i="10"/>
  <c r="BI388" i="10"/>
  <c r="BI400" i="10"/>
  <c r="BI412" i="10"/>
  <c r="BI424" i="10"/>
  <c r="BI436" i="10"/>
  <c r="BI448" i="10"/>
  <c r="BI460" i="10"/>
  <c r="BI472" i="10"/>
  <c r="BI484" i="10"/>
  <c r="BI496" i="10"/>
  <c r="BI508" i="10"/>
  <c r="BI520" i="10"/>
  <c r="BI532" i="10"/>
  <c r="BI544" i="10"/>
  <c r="BI556" i="10"/>
  <c r="BI568" i="10"/>
  <c r="BI580" i="10"/>
  <c r="BI592" i="10"/>
  <c r="BI604" i="10"/>
  <c r="BI616" i="10"/>
  <c r="BI628" i="10"/>
  <c r="BI640" i="10"/>
  <c r="BI652" i="10"/>
  <c r="BI664" i="10"/>
  <c r="BI676" i="10"/>
  <c r="BI688" i="10"/>
  <c r="BI700" i="10"/>
  <c r="BI712" i="10"/>
  <c r="BI724" i="10"/>
  <c r="BI736" i="10"/>
  <c r="BI748" i="10"/>
  <c r="BI760" i="10"/>
  <c r="BI772" i="10"/>
  <c r="BI784" i="10"/>
  <c r="BI796" i="10"/>
  <c r="BI808" i="10"/>
  <c r="BI820" i="10"/>
  <c r="BI832" i="10"/>
  <c r="BI844" i="10"/>
  <c r="BI856" i="10"/>
  <c r="BI868" i="10"/>
  <c r="BI880" i="10"/>
  <c r="BI892" i="10"/>
  <c r="BI904" i="10"/>
  <c r="BI916" i="10"/>
  <c r="BI928" i="10"/>
  <c r="BI940" i="10"/>
  <c r="BI952" i="10"/>
  <c r="BI964" i="10"/>
  <c r="BI976" i="10"/>
  <c r="BI988" i="10"/>
  <c r="BI1000" i="10"/>
  <c r="BI1012" i="10"/>
  <c r="BI1024" i="10"/>
  <c r="BI1036" i="10"/>
  <c r="BI1048" i="10"/>
  <c r="BI1060" i="10"/>
  <c r="BI1072" i="10"/>
  <c r="BI1084" i="10"/>
  <c r="BI1096" i="10"/>
  <c r="BI1108" i="10"/>
  <c r="BI1120" i="10"/>
  <c r="BI1132" i="10"/>
  <c r="BI1144" i="10"/>
  <c r="BI1156" i="10"/>
  <c r="BI1168" i="10"/>
  <c r="BI1180" i="10"/>
  <c r="BI1192" i="10"/>
  <c r="BI1204" i="10"/>
  <c r="BI1216" i="10"/>
  <c r="BI1228" i="10"/>
  <c r="BI1240" i="10"/>
  <c r="BI1252" i="10"/>
  <c r="BI1264" i="10"/>
  <c r="BI1276" i="10"/>
  <c r="BI1288" i="10"/>
  <c r="BI1300" i="10"/>
  <c r="BI1312" i="10"/>
  <c r="BI1324" i="10"/>
  <c r="BI1336" i="10"/>
  <c r="BI1348" i="10"/>
  <c r="BI1360" i="10"/>
  <c r="BI1372" i="10"/>
  <c r="BI1384" i="10"/>
  <c r="BI1396" i="10"/>
  <c r="BI1408" i="10"/>
  <c r="BI1420" i="10"/>
  <c r="BI1432" i="10"/>
  <c r="BI1444" i="10"/>
  <c r="BI1456" i="10"/>
  <c r="BI1468" i="10"/>
  <c r="BI1480" i="10"/>
  <c r="BI1492" i="10"/>
  <c r="BI1504" i="10"/>
  <c r="BI1516" i="10"/>
  <c r="BI1528" i="10"/>
  <c r="BI1540" i="10"/>
  <c r="BI1552" i="10"/>
  <c r="BI1564" i="10"/>
  <c r="BI1576" i="10"/>
  <c r="BI1588" i="10"/>
  <c r="BI1600" i="10"/>
  <c r="BI1612" i="10"/>
  <c r="BI1624" i="10"/>
  <c r="BI1636" i="10"/>
  <c r="BI1648" i="10"/>
  <c r="BI1660" i="10"/>
  <c r="BI1672" i="10"/>
  <c r="BI1684" i="10"/>
  <c r="BI1696" i="10"/>
  <c r="BI1708" i="10"/>
  <c r="BI1720" i="10"/>
  <c r="BI1732" i="10"/>
  <c r="BI1744" i="10"/>
  <c r="BI1756" i="10"/>
  <c r="BI1768" i="10"/>
  <c r="BI1780" i="10"/>
  <c r="BI1792" i="10"/>
  <c r="BI1804" i="10"/>
  <c r="BI1816" i="10"/>
  <c r="BI1828" i="10"/>
  <c r="BI1840" i="10"/>
  <c r="BI1852" i="10"/>
  <c r="BI1864" i="10"/>
  <c r="BI1876" i="10"/>
  <c r="BI1888" i="10"/>
  <c r="BI1900" i="10"/>
  <c r="BI1912" i="10"/>
  <c r="BI1924" i="10"/>
  <c r="BI1936" i="10"/>
  <c r="BI1948" i="10"/>
  <c r="BI1960" i="10"/>
  <c r="BI1972" i="10"/>
  <c r="BI1984" i="10"/>
  <c r="BI1996" i="10"/>
  <c r="BI2008" i="10"/>
  <c r="BI2020" i="10"/>
  <c r="BI2032" i="10"/>
  <c r="BI2044" i="10"/>
  <c r="BI2056" i="10"/>
  <c r="BI2068" i="10"/>
  <c r="BI2080" i="10"/>
  <c r="BI2092" i="10"/>
  <c r="BI2104" i="10"/>
  <c r="BI2116" i="10"/>
  <c r="BI2128" i="10"/>
  <c r="BI2140" i="10"/>
  <c r="BI2152" i="10"/>
  <c r="BI2164" i="10"/>
  <c r="BI2176" i="10"/>
  <c r="BI2188" i="10"/>
  <c r="BI2200" i="10"/>
  <c r="BI2212" i="10"/>
  <c r="BI2224" i="10"/>
  <c r="BI2236" i="10"/>
  <c r="BI2248" i="10"/>
  <c r="BI2260" i="10"/>
  <c r="BI2272" i="10"/>
  <c r="BI2284" i="10"/>
  <c r="BI2296" i="10"/>
  <c r="BI2308" i="10"/>
  <c r="BI2320" i="10"/>
  <c r="BI2332" i="10"/>
  <c r="BI2344" i="10"/>
  <c r="BI2356" i="10"/>
  <c r="BI2368" i="10"/>
  <c r="BI2380" i="10"/>
  <c r="BI2392" i="10"/>
  <c r="BI2404" i="10"/>
  <c r="BI2416" i="10"/>
  <c r="BI2428" i="10"/>
  <c r="BI2440" i="10"/>
  <c r="BI2452" i="10"/>
  <c r="BI2464" i="10"/>
  <c r="BI2476" i="10"/>
  <c r="BI2488" i="10"/>
  <c r="BI2500" i="10"/>
  <c r="BI2512" i="10"/>
  <c r="BI2524" i="10"/>
  <c r="BI2536" i="10"/>
  <c r="BI2548" i="10"/>
  <c r="BI2560" i="10"/>
  <c r="BI2572" i="10"/>
  <c r="BI2584" i="10"/>
  <c r="BI2596" i="10"/>
  <c r="BI2608" i="10"/>
  <c r="BI2620" i="10"/>
  <c r="BI2632" i="10"/>
  <c r="BI2644" i="10"/>
  <c r="BI2656" i="10"/>
  <c r="BI2668" i="10"/>
  <c r="BI2680" i="10"/>
  <c r="BI2692" i="10"/>
  <c r="BI2704" i="10"/>
  <c r="BI2716" i="10"/>
  <c r="BI2728" i="10"/>
  <c r="BI2740" i="10"/>
  <c r="BI2752" i="10"/>
  <c r="BI2764" i="10"/>
  <c r="BI2776" i="10"/>
  <c r="BI2788" i="10"/>
  <c r="BI2800" i="10"/>
  <c r="BI2812" i="10"/>
  <c r="BI2824" i="10"/>
  <c r="BI1250" i="10"/>
  <c r="BI1382" i="10"/>
  <c r="BI1454" i="10"/>
  <c r="BI1526" i="10"/>
  <c r="BI1598" i="10"/>
  <c r="BI1670" i="10"/>
  <c r="BI1742" i="10"/>
  <c r="BI1814" i="10"/>
  <c r="BI1886" i="10"/>
  <c r="BI1958" i="10"/>
  <c r="BI2030" i="10"/>
  <c r="BI2102" i="10"/>
  <c r="BI2153" i="10"/>
  <c r="BI2201" i="10"/>
  <c r="BI2249" i="10"/>
  <c r="BI2297" i="10"/>
  <c r="BI2345" i="10"/>
  <c r="BI2393" i="10"/>
  <c r="BI2424" i="10"/>
  <c r="BI2453" i="10"/>
  <c r="BI2481" i="10"/>
  <c r="BI2510" i="10"/>
  <c r="BI2538" i="10"/>
  <c r="BI2568" i="10"/>
  <c r="BI2597" i="10"/>
  <c r="BI2625" i="10"/>
  <c r="BI2654" i="10"/>
  <c r="BI2682" i="10"/>
  <c r="BI2712" i="10"/>
  <c r="BI2741" i="10"/>
  <c r="BI2769" i="10"/>
  <c r="BI2798" i="10"/>
  <c r="BI2826" i="10"/>
  <c r="BI2849" i="10"/>
  <c r="BI2868" i="10"/>
  <c r="BI2884" i="10"/>
  <c r="BI2901" i="10"/>
  <c r="BI2916" i="10"/>
  <c r="BI2931" i="10"/>
  <c r="BI2945" i="10"/>
  <c r="BI2960" i="10"/>
  <c r="BI2974" i="10"/>
  <c r="BI2988" i="10"/>
  <c r="BI3003" i="10"/>
  <c r="BI3017" i="10"/>
  <c r="BI3032" i="10"/>
  <c r="BI3046" i="10"/>
  <c r="BI3060" i="10"/>
  <c r="BI3075" i="10"/>
  <c r="BI3089" i="10"/>
  <c r="BI3104" i="10"/>
  <c r="BI3118" i="10"/>
  <c r="BI3132" i="10"/>
  <c r="BI3147" i="10"/>
  <c r="BI3161" i="10"/>
  <c r="BI3176" i="10"/>
  <c r="BI3190" i="10"/>
  <c r="BI3204" i="10"/>
  <c r="BI3219" i="10"/>
  <c r="BI3233" i="10"/>
  <c r="BI3248" i="10"/>
  <c r="BI3262" i="10"/>
  <c r="BI3276" i="10"/>
  <c r="BI3291" i="10"/>
  <c r="BI3305" i="10"/>
  <c r="BI3320" i="10"/>
  <c r="BI3334" i="10"/>
  <c r="BI3348" i="10"/>
  <c r="BI3363" i="10"/>
  <c r="BI3377" i="10"/>
  <c r="BI3392" i="10"/>
  <c r="BI3406" i="10"/>
  <c r="BI3420" i="10"/>
  <c r="BI3435" i="10"/>
  <c r="BI3449" i="10"/>
  <c r="BI3464" i="10"/>
  <c r="BI3478" i="10"/>
  <c r="BI3492" i="10"/>
  <c r="BI3507" i="10"/>
  <c r="BI3521" i="10"/>
  <c r="BI3536" i="10"/>
  <c r="BI3550" i="10"/>
  <c r="BI3564" i="10"/>
  <c r="BI3579" i="10"/>
  <c r="BI3593" i="10"/>
  <c r="BI3608" i="10"/>
  <c r="BI3622" i="10"/>
  <c r="BI3636" i="10"/>
  <c r="BI3651" i="10"/>
  <c r="BI3665" i="10"/>
  <c r="BI3680" i="10"/>
  <c r="BI3694" i="10"/>
  <c r="BI3708" i="10"/>
  <c r="BI3723" i="10"/>
  <c r="BI3737" i="10"/>
  <c r="BI3752" i="10"/>
  <c r="BI3766" i="10"/>
  <c r="BI3780" i="10"/>
  <c r="BI3795" i="10"/>
  <c r="BI3809" i="10"/>
  <c r="BI3824" i="10"/>
  <c r="BI3838" i="10"/>
  <c r="BI3852" i="10"/>
  <c r="BI3867" i="10"/>
  <c r="BI3881" i="10"/>
  <c r="BI3896" i="10"/>
  <c r="BI3910" i="10"/>
  <c r="BI3924" i="10"/>
  <c r="BI3939" i="10"/>
  <c r="BI3953" i="10"/>
  <c r="BI3968" i="10"/>
  <c r="BI3982" i="10"/>
  <c r="BI3996" i="10"/>
  <c r="BI4011" i="10"/>
  <c r="BI4025" i="10"/>
  <c r="BI4040" i="10"/>
  <c r="BI4054" i="10"/>
  <c r="BI4068" i="10"/>
  <c r="BI4083" i="10"/>
  <c r="BI4097" i="10"/>
  <c r="BI4112" i="10"/>
  <c r="BI4126" i="10"/>
  <c r="BI4140" i="10"/>
  <c r="BI4155" i="10"/>
  <c r="BI4169" i="10"/>
  <c r="BI4184" i="10"/>
  <c r="BI4198" i="10"/>
  <c r="BI4212" i="10"/>
  <c r="BI4227" i="10"/>
  <c r="BI4241" i="10"/>
  <c r="BI4256" i="10"/>
  <c r="BI4270" i="10"/>
  <c r="BI4284" i="10"/>
  <c r="BI4299" i="10"/>
  <c r="BI4313" i="10"/>
  <c r="BI4328" i="10"/>
  <c r="BI4342" i="10"/>
  <c r="BI4356" i="10"/>
  <c r="BI4371" i="10"/>
  <c r="BI4385" i="10"/>
  <c r="BI4400" i="10"/>
  <c r="BI4414" i="10"/>
  <c r="BI4428" i="10"/>
  <c r="BI4443" i="10"/>
  <c r="BI4457" i="10"/>
  <c r="BI4472" i="10"/>
  <c r="BI4486" i="10"/>
  <c r="BI4500" i="10"/>
  <c r="BI4515" i="10"/>
  <c r="BI4529" i="10"/>
  <c r="BI4544" i="10"/>
  <c r="BI4558" i="10"/>
  <c r="BI4572" i="10"/>
  <c r="BI4587" i="10"/>
  <c r="BI4601" i="10"/>
  <c r="BI4616" i="10"/>
  <c r="BI4630" i="10"/>
  <c r="BI1262" i="10"/>
  <c r="BI1385" i="10"/>
  <c r="BI1457" i="10"/>
  <c r="BI1529" i="10"/>
  <c r="BI1601" i="10"/>
  <c r="BI1673" i="10"/>
  <c r="BI1745" i="10"/>
  <c r="BI1817" i="10"/>
  <c r="BI1889" i="10"/>
  <c r="BI1961" i="10"/>
  <c r="BI2033" i="10"/>
  <c r="BI2105" i="10"/>
  <c r="BI2157" i="10"/>
  <c r="BI2205" i="10"/>
  <c r="BI2253" i="10"/>
  <c r="BI2301" i="10"/>
  <c r="BI2349" i="10"/>
  <c r="BI2394" i="10"/>
  <c r="BI2426" i="10"/>
  <c r="BI2454" i="10"/>
  <c r="BI2484" i="10"/>
  <c r="BI2513" i="10"/>
  <c r="BI2541" i="10"/>
  <c r="BI2570" i="10"/>
  <c r="BI2598" i="10"/>
  <c r="BI2628" i="10"/>
  <c r="BI2657" i="10"/>
  <c r="BI2685" i="10"/>
  <c r="BI2714" i="10"/>
  <c r="BI2742" i="10"/>
  <c r="BI2772" i="10"/>
  <c r="BI2801" i="10"/>
  <c r="BI2829" i="10"/>
  <c r="BI2850" i="10"/>
  <c r="BI2870" i="10"/>
  <c r="BI2885" i="10"/>
  <c r="BI2902" i="10"/>
  <c r="BI2918" i="10"/>
  <c r="BI2932" i="10"/>
  <c r="BI2946" i="10"/>
  <c r="BI2961" i="10"/>
  <c r="BI2975" i="10"/>
  <c r="BI2990" i="10"/>
  <c r="BI3004" i="10"/>
  <c r="BI3018" i="10"/>
  <c r="BI3033" i="10"/>
  <c r="BI3047" i="10"/>
  <c r="BI3062" i="10"/>
  <c r="BI3076" i="10"/>
  <c r="BI3090" i="10"/>
  <c r="BI3105" i="10"/>
  <c r="BI3119" i="10"/>
  <c r="BI3134" i="10"/>
  <c r="BI3148" i="10"/>
  <c r="BI3162" i="10"/>
  <c r="BI3177" i="10"/>
  <c r="BI3191" i="10"/>
  <c r="BI3206" i="10"/>
  <c r="BI3220" i="10"/>
  <c r="BI3234" i="10"/>
  <c r="BI3249" i="10"/>
  <c r="BI3263" i="10"/>
  <c r="BI3278" i="10"/>
  <c r="BI3292" i="10"/>
  <c r="BI3306" i="10"/>
  <c r="BI3321" i="10"/>
  <c r="BI3335" i="10"/>
  <c r="BI3350" i="10"/>
  <c r="BI3364" i="10"/>
  <c r="BI3378" i="10"/>
  <c r="BI3393" i="10"/>
  <c r="BI3407" i="10"/>
  <c r="BI3422" i="10"/>
  <c r="BI3436" i="10"/>
  <c r="BI3450" i="10"/>
  <c r="BI3465" i="10"/>
  <c r="BI3479" i="10"/>
  <c r="BI3494" i="10"/>
  <c r="BI3508" i="10"/>
  <c r="BI3522" i="10"/>
  <c r="BI3537" i="10"/>
  <c r="BI3551" i="10"/>
  <c r="BI3566" i="10"/>
  <c r="BI3580" i="10"/>
  <c r="BI3594" i="10"/>
  <c r="BI3609" i="10"/>
  <c r="BI3623" i="10"/>
  <c r="BI3638" i="10"/>
  <c r="BI3652" i="10"/>
  <c r="BI3666" i="10"/>
  <c r="BI3681" i="10"/>
  <c r="BI3695" i="10"/>
  <c r="BI3710" i="10"/>
  <c r="BI3724" i="10"/>
  <c r="BI3738" i="10"/>
  <c r="BI3753" i="10"/>
  <c r="BI3767" i="10"/>
  <c r="BI3782" i="10"/>
  <c r="BI3796" i="10"/>
  <c r="BI3810" i="10"/>
  <c r="BI3825" i="10"/>
  <c r="BI3839" i="10"/>
  <c r="BI3854" i="10"/>
  <c r="BI3868" i="10"/>
  <c r="BI3882" i="10"/>
  <c r="BI3897" i="10"/>
  <c r="BI3911" i="10"/>
  <c r="BI3926" i="10"/>
  <c r="BI3940" i="10"/>
  <c r="BI3954" i="10"/>
  <c r="BI3969" i="10"/>
  <c r="BI3983" i="10"/>
  <c r="BI3998" i="10"/>
  <c r="BI4012" i="10"/>
  <c r="BI4026" i="10"/>
  <c r="BI4041" i="10"/>
  <c r="BI4055" i="10"/>
  <c r="BI4070" i="10"/>
  <c r="BI4084" i="10"/>
  <c r="BI4098" i="10"/>
  <c r="BI4113" i="10"/>
  <c r="BI4127" i="10"/>
  <c r="BI4142" i="10"/>
  <c r="BI4156" i="10"/>
  <c r="BI4170" i="10"/>
  <c r="BI4185" i="10"/>
  <c r="BI4199" i="10"/>
  <c r="BI4214" i="10"/>
  <c r="BI4228" i="10"/>
  <c r="BI4242" i="10"/>
  <c r="BI4257" i="10"/>
  <c r="BI4271" i="10"/>
  <c r="BI4286" i="10"/>
  <c r="BI4300" i="10"/>
  <c r="BI4314" i="10"/>
  <c r="BI4329" i="10"/>
  <c r="BI4343" i="10"/>
  <c r="BI4358" i="10"/>
  <c r="BI4372" i="10"/>
  <c r="BI4386" i="10"/>
  <c r="BI4401" i="10"/>
  <c r="BI4415" i="10"/>
  <c r="BI4430" i="10"/>
  <c r="BI4444" i="10"/>
  <c r="BI4458" i="10"/>
  <c r="BI4473" i="10"/>
  <c r="BI4487" i="10"/>
  <c r="BI4502" i="10"/>
  <c r="BI4516" i="10"/>
  <c r="BI4530" i="10"/>
  <c r="BI4545" i="10"/>
  <c r="BI4559" i="10"/>
  <c r="BI4574" i="10"/>
  <c r="BI4588" i="10"/>
  <c r="BI4602" i="10"/>
  <c r="BI4617" i="10"/>
  <c r="BI4631" i="10"/>
  <c r="BI4646" i="10"/>
  <c r="BI4660" i="10"/>
  <c r="BI4674" i="10"/>
  <c r="BI4689" i="10"/>
  <c r="BI4703" i="10"/>
  <c r="BI4718" i="10"/>
  <c r="BI4732" i="10"/>
  <c r="BI4746" i="10"/>
  <c r="BI4761" i="10"/>
  <c r="BI4775" i="10"/>
  <c r="BI4790" i="10"/>
  <c r="BI4804" i="10"/>
  <c r="BI4818" i="10"/>
  <c r="BI4833" i="10"/>
  <c r="BI4847" i="10"/>
  <c r="BI4862" i="10"/>
  <c r="BI4876" i="10"/>
  <c r="BI4890" i="10"/>
  <c r="BI4905" i="10"/>
  <c r="BI4919" i="10"/>
  <c r="BI4934" i="10"/>
  <c r="BI4948" i="10"/>
  <c r="BI4962" i="10"/>
  <c r="BI4977" i="10"/>
  <c r="BI4991" i="10"/>
  <c r="BI5006" i="10"/>
  <c r="BI5020" i="10"/>
  <c r="BI5034" i="10"/>
  <c r="BI5049" i="10"/>
  <c r="BI5063" i="10"/>
  <c r="BI5078" i="10"/>
  <c r="BI5092" i="10"/>
  <c r="BI5106" i="10"/>
  <c r="BI5121" i="10"/>
  <c r="BI5135" i="10"/>
  <c r="BI5150" i="10"/>
  <c r="BI5164" i="10"/>
  <c r="BI5178" i="10"/>
  <c r="BI5193" i="10"/>
  <c r="BI5207" i="10"/>
  <c r="BI1274" i="10"/>
  <c r="BI1394" i="10"/>
  <c r="BI1466" i="10"/>
  <c r="BI1538" i="10"/>
  <c r="BI1610" i="10"/>
  <c r="BI1682" i="10"/>
  <c r="BI1754" i="10"/>
  <c r="BI1826" i="10"/>
  <c r="BI1898" i="10"/>
  <c r="BI1970" i="10"/>
  <c r="BI2042" i="10"/>
  <c r="BI2114" i="10"/>
  <c r="BI2162" i="10"/>
  <c r="BI2210" i="10"/>
  <c r="BI2258" i="10"/>
  <c r="BI2306" i="10"/>
  <c r="BI2354" i="10"/>
  <c r="BI2397" i="10"/>
  <c r="BI2429" i="10"/>
  <c r="BI2457" i="10"/>
  <c r="BI2486" i="10"/>
  <c r="BI2514" i="10"/>
  <c r="BI2544" i="10"/>
  <c r="BI2573" i="10"/>
  <c r="BI2601" i="10"/>
  <c r="BI2630" i="10"/>
  <c r="BI2658" i="10"/>
  <c r="BI2688" i="10"/>
  <c r="BI2717" i="10"/>
  <c r="BI2745" i="10"/>
  <c r="BI2774" i="10"/>
  <c r="BI2802" i="10"/>
  <c r="BI2832" i="10"/>
  <c r="BI2853" i="10"/>
  <c r="BI2871" i="10"/>
  <c r="BI2886" i="10"/>
  <c r="BI2903" i="10"/>
  <c r="BI2919" i="10"/>
  <c r="BI2933" i="10"/>
  <c r="BI2948" i="10"/>
  <c r="BI2962" i="10"/>
  <c r="BI2976" i="10"/>
  <c r="BI2991" i="10"/>
  <c r="BI3005" i="10"/>
  <c r="BI3020" i="10"/>
  <c r="BI3034" i="10"/>
  <c r="BI3048" i="10"/>
  <c r="BI3063" i="10"/>
  <c r="BI3077" i="10"/>
  <c r="BI3092" i="10"/>
  <c r="BI3106" i="10"/>
  <c r="BI3120" i="10"/>
  <c r="BI3135" i="10"/>
  <c r="BI3149" i="10"/>
  <c r="BI3164" i="10"/>
  <c r="BI3178" i="10"/>
  <c r="BI3192" i="10"/>
  <c r="BI3207" i="10"/>
  <c r="BI3221" i="10"/>
  <c r="BI3236" i="10"/>
  <c r="BI3250" i="10"/>
  <c r="BI3264" i="10"/>
  <c r="BI3279" i="10"/>
  <c r="BI3293" i="10"/>
  <c r="BI3308" i="10"/>
  <c r="BI3322" i="10"/>
  <c r="BI3336" i="10"/>
  <c r="BI3351" i="10"/>
  <c r="BI3365" i="10"/>
  <c r="BI3380" i="10"/>
  <c r="BI3394" i="10"/>
  <c r="BI3408" i="10"/>
  <c r="BI3423" i="10"/>
  <c r="BI3437" i="10"/>
  <c r="BI3452" i="10"/>
  <c r="BI3466" i="10"/>
  <c r="BI3480" i="10"/>
  <c r="BI3495" i="10"/>
  <c r="BI3509" i="10"/>
  <c r="BI3524" i="10"/>
  <c r="BI3538" i="10"/>
  <c r="BI3552" i="10"/>
  <c r="BI3567" i="10"/>
  <c r="BI3581" i="10"/>
  <c r="BI3596" i="10"/>
  <c r="BI3610" i="10"/>
  <c r="BI3624" i="10"/>
  <c r="BI3639" i="10"/>
  <c r="BI3653" i="10"/>
  <c r="BI3668" i="10"/>
  <c r="BI3682" i="10"/>
  <c r="BI3696" i="10"/>
  <c r="BI3711" i="10"/>
  <c r="BI3725" i="10"/>
  <c r="BI3740" i="10"/>
  <c r="BI3754" i="10"/>
  <c r="BI3768" i="10"/>
  <c r="BI3783" i="10"/>
  <c r="BI3797" i="10"/>
  <c r="BI3812" i="10"/>
  <c r="BI3826" i="10"/>
  <c r="BI3840" i="10"/>
  <c r="BI3855" i="10"/>
  <c r="BI3869" i="10"/>
  <c r="BI3884" i="10"/>
  <c r="BI3898" i="10"/>
  <c r="BI3912" i="10"/>
  <c r="BI3927" i="10"/>
  <c r="BI3941" i="10"/>
  <c r="BI3956" i="10"/>
  <c r="BI3970" i="10"/>
  <c r="BI3984" i="10"/>
  <c r="BI3999" i="10"/>
  <c r="BI4013" i="10"/>
  <c r="BI4028" i="10"/>
  <c r="BI4042" i="10"/>
  <c r="BI4056" i="10"/>
  <c r="BI4071" i="10"/>
  <c r="BI4085" i="10"/>
  <c r="BI4100" i="10"/>
  <c r="BI4114" i="10"/>
  <c r="BI4128" i="10"/>
  <c r="BI4143" i="10"/>
  <c r="BI4157" i="10"/>
  <c r="BI4172" i="10"/>
  <c r="BI4186" i="10"/>
  <c r="BI4200" i="10"/>
  <c r="BI4215" i="10"/>
  <c r="BI4229" i="10"/>
  <c r="BI4244" i="10"/>
  <c r="BI4258" i="10"/>
  <c r="BI4272" i="10"/>
  <c r="BI4287" i="10"/>
  <c r="BI4301" i="10"/>
  <c r="BI4316" i="10"/>
  <c r="BI4330" i="10"/>
  <c r="BI4344" i="10"/>
  <c r="BI4359" i="10"/>
  <c r="BI4373" i="10"/>
  <c r="BI4388" i="10"/>
  <c r="BI4402" i="10"/>
  <c r="BI4416" i="10"/>
  <c r="BI4431" i="10"/>
  <c r="BI4445" i="10"/>
  <c r="BI4460" i="10"/>
  <c r="BI4474" i="10"/>
  <c r="BI4488" i="10"/>
  <c r="BI4503" i="10"/>
  <c r="BI4517" i="10"/>
  <c r="BI4532" i="10"/>
  <c r="BI4546" i="10"/>
  <c r="BI4560" i="10"/>
  <c r="BI4575" i="10"/>
  <c r="BI4589" i="10"/>
  <c r="BI4604" i="10"/>
  <c r="BI4618" i="10"/>
  <c r="BI4632" i="10"/>
  <c r="BI4647" i="10"/>
  <c r="BI4661" i="10"/>
  <c r="BI4676" i="10"/>
  <c r="BI4690" i="10"/>
  <c r="BI4704" i="10"/>
  <c r="BI4719" i="10"/>
  <c r="BI4733" i="10"/>
  <c r="BI4748" i="10"/>
  <c r="BI4762" i="10"/>
  <c r="BI4776" i="10"/>
  <c r="BI4791" i="10"/>
  <c r="BI4805" i="10"/>
  <c r="BI4820" i="10"/>
  <c r="BI4834" i="10"/>
  <c r="BI4848" i="10"/>
  <c r="BI4863" i="10"/>
  <c r="BI4877" i="10"/>
  <c r="BI4892" i="10"/>
  <c r="BI4906" i="10"/>
  <c r="BI4920" i="10"/>
  <c r="BI4935" i="10"/>
  <c r="BI4949" i="10"/>
  <c r="BI4964" i="10"/>
  <c r="BI4978" i="10"/>
  <c r="BI4992" i="10"/>
  <c r="BI5007" i="10"/>
  <c r="BI5021" i="10"/>
  <c r="BI5036" i="10"/>
  <c r="BI5050" i="10"/>
  <c r="BI5064" i="10"/>
  <c r="BI5079" i="10"/>
  <c r="BI5093" i="10"/>
  <c r="BI5108" i="10"/>
  <c r="BI5122" i="10"/>
  <c r="BI5136" i="10"/>
  <c r="BI5151" i="10"/>
  <c r="BI5165" i="10"/>
  <c r="BI5180" i="10"/>
  <c r="BI5194" i="10"/>
  <c r="BI5208" i="10"/>
  <c r="BI1286" i="10"/>
  <c r="BI1397" i="10"/>
  <c r="BI1469" i="10"/>
  <c r="BI1541" i="10"/>
  <c r="BI1613" i="10"/>
  <c r="BI1685" i="10"/>
  <c r="BI1757" i="10"/>
  <c r="BI1829" i="10"/>
  <c r="BI1901" i="10"/>
  <c r="BI1973" i="10"/>
  <c r="BI2045" i="10"/>
  <c r="BI2117" i="10"/>
  <c r="BI2165" i="10"/>
  <c r="BI2213" i="10"/>
  <c r="BI2261" i="10"/>
  <c r="BI2309" i="10"/>
  <c r="BI2357" i="10"/>
  <c r="BI2402" i="10"/>
  <c r="BI2430" i="10"/>
  <c r="BI2460" i="10"/>
  <c r="BI2489" i="10"/>
  <c r="BI2517" i="10"/>
  <c r="BI2546" i="10"/>
  <c r="BI2574" i="10"/>
  <c r="BI2604" i="10"/>
  <c r="BI2633" i="10"/>
  <c r="BI2661" i="10"/>
  <c r="BI2690" i="10"/>
  <c r="BI2718" i="10"/>
  <c r="BI2748" i="10"/>
  <c r="BI2777" i="10"/>
  <c r="BI2805" i="10"/>
  <c r="BI2834" i="10"/>
  <c r="BI2855" i="10"/>
  <c r="BI2872" i="10"/>
  <c r="BI2889" i="10"/>
  <c r="BI2904" i="10"/>
  <c r="BI2920" i="10"/>
  <c r="BI2934" i="10"/>
  <c r="BI2949" i="10"/>
  <c r="BI2963" i="10"/>
  <c r="BI2978" i="10"/>
  <c r="BI2992" i="10"/>
  <c r="BI3006" i="10"/>
  <c r="BI3021" i="10"/>
  <c r="BI3035" i="10"/>
  <c r="BI3050" i="10"/>
  <c r="BI3064" i="10"/>
  <c r="BI3078" i="10"/>
  <c r="BI3093" i="10"/>
  <c r="BI3107" i="10"/>
  <c r="BI3122" i="10"/>
  <c r="BI3136" i="10"/>
  <c r="BI3150" i="10"/>
  <c r="BI3165" i="10"/>
  <c r="BI3179" i="10"/>
  <c r="BI3194" i="10"/>
  <c r="BI3208" i="10"/>
  <c r="BI3222" i="10"/>
  <c r="BI3237" i="10"/>
  <c r="BI3251" i="10"/>
  <c r="BI3266" i="10"/>
  <c r="BI3280" i="10"/>
  <c r="BI3294" i="10"/>
  <c r="BI3309" i="10"/>
  <c r="BI3323" i="10"/>
  <c r="BI3338" i="10"/>
  <c r="BI3352" i="10"/>
  <c r="BI3366" i="10"/>
  <c r="BI3381" i="10"/>
  <c r="BI3395" i="10"/>
  <c r="BI3410" i="10"/>
  <c r="BI3424" i="10"/>
  <c r="BI3438" i="10"/>
  <c r="BI3453" i="10"/>
  <c r="BI3467" i="10"/>
  <c r="BI3482" i="10"/>
  <c r="BI3496" i="10"/>
  <c r="BI3510" i="10"/>
  <c r="BI3525" i="10"/>
  <c r="BI3539" i="10"/>
  <c r="BI3554" i="10"/>
  <c r="BI3568" i="10"/>
  <c r="BI3582" i="10"/>
  <c r="BI3597" i="10"/>
  <c r="BI3611" i="10"/>
  <c r="BI3626" i="10"/>
  <c r="BI3640" i="10"/>
  <c r="BI3654" i="10"/>
  <c r="BI3669" i="10"/>
  <c r="BI3683" i="10"/>
  <c r="BI3698" i="10"/>
  <c r="BI3712" i="10"/>
  <c r="BI3726" i="10"/>
  <c r="BI3741" i="10"/>
  <c r="BI3755" i="10"/>
  <c r="BI3770" i="10"/>
  <c r="BI3784" i="10"/>
  <c r="BI3798" i="10"/>
  <c r="BI3813" i="10"/>
  <c r="BI3827" i="10"/>
  <c r="BI3842" i="10"/>
  <c r="BI3856" i="10"/>
  <c r="BI3870" i="10"/>
  <c r="BI3885" i="10"/>
  <c r="BI3899" i="10"/>
  <c r="BI3914" i="10"/>
  <c r="BI3928" i="10"/>
  <c r="BI3942" i="10"/>
  <c r="BI3957" i="10"/>
  <c r="BI3971" i="10"/>
  <c r="BI3986" i="10"/>
  <c r="BI4000" i="10"/>
  <c r="BI4014" i="10"/>
  <c r="BI4029" i="10"/>
  <c r="BI4043" i="10"/>
  <c r="BI4058" i="10"/>
  <c r="BI4072" i="10"/>
  <c r="BI4086" i="10"/>
  <c r="BI4101" i="10"/>
  <c r="BI4115" i="10"/>
  <c r="BI4130" i="10"/>
  <c r="BI4144" i="10"/>
  <c r="BI4158" i="10"/>
  <c r="BI4173" i="10"/>
  <c r="BI4187" i="10"/>
  <c r="BI4202" i="10"/>
  <c r="BI4216" i="10"/>
  <c r="BI4230" i="10"/>
  <c r="BI4245" i="10"/>
  <c r="BI4259" i="10"/>
  <c r="BI4274" i="10"/>
  <c r="BI4288" i="10"/>
  <c r="BI4302" i="10"/>
  <c r="BI4317" i="10"/>
  <c r="BI4331" i="10"/>
  <c r="BI4346" i="10"/>
  <c r="BI4360" i="10"/>
  <c r="BI4374" i="10"/>
  <c r="BI4389" i="10"/>
  <c r="BI4403" i="10"/>
  <c r="BI4418" i="10"/>
  <c r="BI4432" i="10"/>
  <c r="BI4446" i="10"/>
  <c r="BI4461" i="10"/>
  <c r="BI4475" i="10"/>
  <c r="BI4490" i="10"/>
  <c r="BI4504" i="10"/>
  <c r="BI4518" i="10"/>
  <c r="BI4533" i="10"/>
  <c r="BI4547" i="10"/>
  <c r="BI4562" i="10"/>
  <c r="BI4576" i="10"/>
  <c r="BI4590" i="10"/>
  <c r="BI4605" i="10"/>
  <c r="BI4619" i="10"/>
  <c r="BI4634" i="10"/>
  <c r="BI4648" i="10"/>
  <c r="BI4662" i="10"/>
  <c r="BI4677" i="10"/>
  <c r="BI4691" i="10"/>
  <c r="BI4706" i="10"/>
  <c r="BI4720" i="10"/>
  <c r="BI4734" i="10"/>
  <c r="BI4749" i="10"/>
  <c r="BI4763" i="10"/>
  <c r="BI4778" i="10"/>
  <c r="BI4792" i="10"/>
  <c r="BI4806" i="10"/>
  <c r="BI4821" i="10"/>
  <c r="BI4835" i="10"/>
  <c r="BI4850" i="10"/>
  <c r="BI4864" i="10"/>
  <c r="BI4878" i="10"/>
  <c r="BI4893" i="10"/>
  <c r="BI4907" i="10"/>
  <c r="BI4922" i="10"/>
  <c r="BI4936" i="10"/>
  <c r="BI4950" i="10"/>
  <c r="BI4965" i="10"/>
  <c r="BI4979" i="10"/>
  <c r="BI4994" i="10"/>
  <c r="BI5008" i="10"/>
  <c r="BI5022" i="10"/>
  <c r="BI5037" i="10"/>
  <c r="BI5051" i="10"/>
  <c r="BI5066" i="10"/>
  <c r="BI5080" i="10"/>
  <c r="BI5094" i="10"/>
  <c r="BI5109" i="10"/>
  <c r="BI5123" i="10"/>
  <c r="BI5138" i="10"/>
  <c r="BI5152" i="10"/>
  <c r="BI5166" i="10"/>
  <c r="BI5181" i="10"/>
  <c r="BI5195" i="10"/>
  <c r="BI5210" i="10"/>
  <c r="BI1298" i="10"/>
  <c r="BI1406" i="10"/>
  <c r="BI1478" i="10"/>
  <c r="BI1550" i="10"/>
  <c r="BI1622" i="10"/>
  <c r="BI1694" i="10"/>
  <c r="BI1766" i="10"/>
  <c r="BI1838" i="10"/>
  <c r="BI1910" i="10"/>
  <c r="BI1982" i="10"/>
  <c r="BI2054" i="10"/>
  <c r="BI2121" i="10"/>
  <c r="BI2169" i="10"/>
  <c r="BI2217" i="10"/>
  <c r="BI2265" i="10"/>
  <c r="BI2313" i="10"/>
  <c r="BI2361" i="10"/>
  <c r="BI2405" i="10"/>
  <c r="BI2433" i="10"/>
  <c r="BI2462" i="10"/>
  <c r="BI2490" i="10"/>
  <c r="BI2520" i="10"/>
  <c r="BI2549" i="10"/>
  <c r="BI2577" i="10"/>
  <c r="BI2606" i="10"/>
  <c r="BI2634" i="10"/>
  <c r="BI2664" i="10"/>
  <c r="BI2693" i="10"/>
  <c r="BI2721" i="10"/>
  <c r="BI2750" i="10"/>
  <c r="BI2778" i="10"/>
  <c r="BI2808" i="10"/>
  <c r="BI2836" i="10"/>
  <c r="BI2856" i="10"/>
  <c r="BI2873" i="10"/>
  <c r="BI2890" i="10"/>
  <c r="BI2906" i="10"/>
  <c r="BI2921" i="10"/>
  <c r="BI2936" i="10"/>
  <c r="BI2950" i="10"/>
  <c r="BI2964" i="10"/>
  <c r="BI2979" i="10"/>
  <c r="BI2993" i="10"/>
  <c r="BI3008" i="10"/>
  <c r="BI3022" i="10"/>
  <c r="BI3036" i="10"/>
  <c r="BI3051" i="10"/>
  <c r="BI3065" i="10"/>
  <c r="BI3080" i="10"/>
  <c r="BI3094" i="10"/>
  <c r="BI3108" i="10"/>
  <c r="BI3123" i="10"/>
  <c r="BI3137" i="10"/>
  <c r="BI3152" i="10"/>
  <c r="BI3166" i="10"/>
  <c r="BI3180" i="10"/>
  <c r="BI3195" i="10"/>
  <c r="BI3209" i="10"/>
  <c r="BI3224" i="10"/>
  <c r="BI3238" i="10"/>
  <c r="BI3252" i="10"/>
  <c r="BI3267" i="10"/>
  <c r="BI3281" i="10"/>
  <c r="BI3296" i="10"/>
  <c r="BI3310" i="10"/>
  <c r="BI3324" i="10"/>
  <c r="BI3339" i="10"/>
  <c r="BI3353" i="10"/>
  <c r="BI3368" i="10"/>
  <c r="BI3382" i="10"/>
  <c r="BI3396" i="10"/>
  <c r="BI3411" i="10"/>
  <c r="BI3425" i="10"/>
  <c r="BI3440" i="10"/>
  <c r="BI3454" i="10"/>
  <c r="BI3468" i="10"/>
  <c r="BI3483" i="10"/>
  <c r="BI3497" i="10"/>
  <c r="BI3512" i="10"/>
  <c r="BI3526" i="10"/>
  <c r="BI3540" i="10"/>
  <c r="BI3555" i="10"/>
  <c r="BI3569" i="10"/>
  <c r="BI3584" i="10"/>
  <c r="BI3598" i="10"/>
  <c r="BI3612" i="10"/>
  <c r="BI3627" i="10"/>
  <c r="BI3641" i="10"/>
  <c r="BI3656" i="10"/>
  <c r="BI3670" i="10"/>
  <c r="BI3684" i="10"/>
  <c r="BI3699" i="10"/>
  <c r="BI3713" i="10"/>
  <c r="BI3728" i="10"/>
  <c r="BI3742" i="10"/>
  <c r="BI3756" i="10"/>
  <c r="BI3771" i="10"/>
  <c r="BI3785" i="10"/>
  <c r="BI3800" i="10"/>
  <c r="BI3814" i="10"/>
  <c r="BI3828" i="10"/>
  <c r="BI3843" i="10"/>
  <c r="BI3857" i="10"/>
  <c r="BI3872" i="10"/>
  <c r="BI3886" i="10"/>
  <c r="BI3900" i="10"/>
  <c r="BI3915" i="10"/>
  <c r="BI3929" i="10"/>
  <c r="BI3944" i="10"/>
  <c r="BI3958" i="10"/>
  <c r="BI3972" i="10"/>
  <c r="BI3987" i="10"/>
  <c r="BI4001" i="10"/>
  <c r="BI4016" i="10"/>
  <c r="BI4030" i="10"/>
  <c r="BI4044" i="10"/>
  <c r="BI4059" i="10"/>
  <c r="BI4073" i="10"/>
  <c r="BI4088" i="10"/>
  <c r="BI4102" i="10"/>
  <c r="BI4116" i="10"/>
  <c r="BI4131" i="10"/>
  <c r="BI4145" i="10"/>
  <c r="BI4160" i="10"/>
  <c r="BI4174" i="10"/>
  <c r="BI4188" i="10"/>
  <c r="BI4203" i="10"/>
  <c r="BI4217" i="10"/>
  <c r="BI4232" i="10"/>
  <c r="BI4246" i="10"/>
  <c r="BI4260" i="10"/>
  <c r="BI4275" i="10"/>
  <c r="BI4289" i="10"/>
  <c r="BI4304" i="10"/>
  <c r="BI4318" i="10"/>
  <c r="BI4332" i="10"/>
  <c r="BI4347" i="10"/>
  <c r="BI4361" i="10"/>
  <c r="BI4376" i="10"/>
  <c r="BI4390" i="10"/>
  <c r="BI4404" i="10"/>
  <c r="BI4419" i="10"/>
  <c r="BI4433" i="10"/>
  <c r="BI4448" i="10"/>
  <c r="BI4462" i="10"/>
  <c r="BI4476" i="10"/>
  <c r="BI4491" i="10"/>
  <c r="BI4505" i="10"/>
  <c r="BI4520" i="10"/>
  <c r="BI4534" i="10"/>
  <c r="BI4548" i="10"/>
  <c r="BI4563" i="10"/>
  <c r="BI4577" i="10"/>
  <c r="BI4592" i="10"/>
  <c r="BI4606" i="10"/>
  <c r="BI4620" i="10"/>
  <c r="BI4635" i="10"/>
  <c r="BI4649" i="10"/>
  <c r="BI4664" i="10"/>
  <c r="BI4678" i="10"/>
  <c r="BI4692" i="10"/>
  <c r="BI4707" i="10"/>
  <c r="BI4721" i="10"/>
  <c r="BI4736" i="10"/>
  <c r="BI4750" i="10"/>
  <c r="BI4764" i="10"/>
  <c r="BI4779" i="10"/>
  <c r="BI4793" i="10"/>
  <c r="BI4808" i="10"/>
  <c r="BI4822" i="10"/>
  <c r="BI4836" i="10"/>
  <c r="BI4851" i="10"/>
  <c r="BI4865" i="10"/>
  <c r="BI4880" i="10"/>
  <c r="BI4894" i="10"/>
  <c r="BI4908" i="10"/>
  <c r="BI4923" i="10"/>
  <c r="BI4937" i="10"/>
  <c r="BI4952" i="10"/>
  <c r="BI4966" i="10"/>
  <c r="BI4980" i="10"/>
  <c r="BI4995" i="10"/>
  <c r="BI5009" i="10"/>
  <c r="BI5024" i="10"/>
  <c r="BI5038" i="10"/>
  <c r="BI5052" i="10"/>
  <c r="BI5067" i="10"/>
  <c r="BI5081" i="10"/>
  <c r="BI5096" i="10"/>
  <c r="BI5110" i="10"/>
  <c r="BI5124" i="10"/>
  <c r="BI5139" i="10"/>
  <c r="BI5153" i="10"/>
  <c r="BI5168" i="10"/>
  <c r="BI5182" i="10"/>
  <c r="BI5196" i="10"/>
  <c r="BI5211" i="10"/>
  <c r="BI1310" i="10"/>
  <c r="BI1409" i="10"/>
  <c r="BI1481" i="10"/>
  <c r="BI1553" i="10"/>
  <c r="BI1625" i="10"/>
  <c r="BI1697" i="10"/>
  <c r="BI1769" i="10"/>
  <c r="BI1841" i="10"/>
  <c r="BI1913" i="10"/>
  <c r="BI1985" i="10"/>
  <c r="BI2057" i="10"/>
  <c r="BI2126" i="10"/>
  <c r="BI2174" i="10"/>
  <c r="BI2222" i="10"/>
  <c r="BI2270" i="10"/>
  <c r="BI2318" i="10"/>
  <c r="BI2366" i="10"/>
  <c r="BI2406" i="10"/>
  <c r="BI2436" i="10"/>
  <c r="BI2465" i="10"/>
  <c r="BI2493" i="10"/>
  <c r="BI2522" i="10"/>
  <c r="BI2550" i="10"/>
  <c r="BI2580" i="10"/>
  <c r="BI2609" i="10"/>
  <c r="BI2637" i="10"/>
  <c r="BI2666" i="10"/>
  <c r="BI2694" i="10"/>
  <c r="BI2724" i="10"/>
  <c r="BI2753" i="10"/>
  <c r="BI2781" i="10"/>
  <c r="BI2810" i="10"/>
  <c r="BI2837" i="10"/>
  <c r="BI2858" i="10"/>
  <c r="BI2874" i="10"/>
  <c r="BI2891" i="10"/>
  <c r="BI2907" i="10"/>
  <c r="BI2922" i="10"/>
  <c r="BI2937" i="10"/>
  <c r="BI2951" i="10"/>
  <c r="BI2966" i="10"/>
  <c r="BI2980" i="10"/>
  <c r="BI2994" i="10"/>
  <c r="BI3009" i="10"/>
  <c r="BI3023" i="10"/>
  <c r="BI3038" i="10"/>
  <c r="BI3052" i="10"/>
  <c r="BI3066" i="10"/>
  <c r="BI3081" i="10"/>
  <c r="BI3095" i="10"/>
  <c r="BI3110" i="10"/>
  <c r="BI3124" i="10"/>
  <c r="BI3138" i="10"/>
  <c r="BI3153" i="10"/>
  <c r="BI3167" i="10"/>
  <c r="BI3182" i="10"/>
  <c r="BI3196" i="10"/>
  <c r="BI3210" i="10"/>
  <c r="BI3225" i="10"/>
  <c r="BI3239" i="10"/>
  <c r="BI3254" i="10"/>
  <c r="BI3268" i="10"/>
  <c r="BI3282" i="10"/>
  <c r="BI3297" i="10"/>
  <c r="BI3311" i="10"/>
  <c r="BI3326" i="10"/>
  <c r="BI3340" i="10"/>
  <c r="BI3354" i="10"/>
  <c r="BI3369" i="10"/>
  <c r="BI3383" i="10"/>
  <c r="BI3398" i="10"/>
  <c r="BI3412" i="10"/>
  <c r="BI3426" i="10"/>
  <c r="BI3441" i="10"/>
  <c r="BI3455" i="10"/>
  <c r="BI3470" i="10"/>
  <c r="BI3484" i="10"/>
  <c r="BI3498" i="10"/>
  <c r="BI3513" i="10"/>
  <c r="BI3527" i="10"/>
  <c r="BI3542" i="10"/>
  <c r="BI3556" i="10"/>
  <c r="BI3570" i="10"/>
  <c r="BI3585" i="10"/>
  <c r="BI3599" i="10"/>
  <c r="BI3614" i="10"/>
  <c r="BI3628" i="10"/>
  <c r="BI3642" i="10"/>
  <c r="BI3657" i="10"/>
  <c r="BI3671" i="10"/>
  <c r="BI3686" i="10"/>
  <c r="BI3700" i="10"/>
  <c r="BI3714" i="10"/>
  <c r="BI3729" i="10"/>
  <c r="BI3743" i="10"/>
  <c r="BI3758" i="10"/>
  <c r="BI3772" i="10"/>
  <c r="BI3786" i="10"/>
  <c r="BI3801" i="10"/>
  <c r="BI3815" i="10"/>
  <c r="BI3830" i="10"/>
  <c r="BI3844" i="10"/>
  <c r="BI3858" i="10"/>
  <c r="BI3873" i="10"/>
  <c r="BI3887" i="10"/>
  <c r="BI3902" i="10"/>
  <c r="BI3916" i="10"/>
  <c r="BI3930" i="10"/>
  <c r="BI3945" i="10"/>
  <c r="BI3959" i="10"/>
  <c r="BI3974" i="10"/>
  <c r="BI3988" i="10"/>
  <c r="BI4002" i="10"/>
  <c r="BI4017" i="10"/>
  <c r="BI4031" i="10"/>
  <c r="BI4046" i="10"/>
  <c r="BI4060" i="10"/>
  <c r="BI4074" i="10"/>
  <c r="BI4089" i="10"/>
  <c r="BI4103" i="10"/>
  <c r="BI4118" i="10"/>
  <c r="BI4132" i="10"/>
  <c r="BI4146" i="10"/>
  <c r="BI4161" i="10"/>
  <c r="BI4175" i="10"/>
  <c r="BI4190" i="10"/>
  <c r="BI4204" i="10"/>
  <c r="BI4218" i="10"/>
  <c r="BI4233" i="10"/>
  <c r="BI4247" i="10"/>
  <c r="BI4262" i="10"/>
  <c r="BI4276" i="10"/>
  <c r="BI4290" i="10"/>
  <c r="BI4305" i="10"/>
  <c r="BI4319" i="10"/>
  <c r="BI4334" i="10"/>
  <c r="BI4348" i="10"/>
  <c r="BI4362" i="10"/>
  <c r="BI4377" i="10"/>
  <c r="BI4391" i="10"/>
  <c r="BI4406" i="10"/>
  <c r="BI4420" i="10"/>
  <c r="BI4434" i="10"/>
  <c r="BI4449" i="10"/>
  <c r="BI4463" i="10"/>
  <c r="BI4478" i="10"/>
  <c r="BI4492" i="10"/>
  <c r="BI4506" i="10"/>
  <c r="BI4521" i="10"/>
  <c r="BI4535" i="10"/>
  <c r="BI4550" i="10"/>
  <c r="BI4564" i="10"/>
  <c r="BI4578" i="10"/>
  <c r="BI4593" i="10"/>
  <c r="BI4607" i="10"/>
  <c r="BI4622" i="10"/>
  <c r="BI4636" i="10"/>
  <c r="BI4650" i="10"/>
  <c r="BI4665" i="10"/>
  <c r="BI4679" i="10"/>
  <c r="BI4694" i="10"/>
  <c r="BI4708" i="10"/>
  <c r="BI4722" i="10"/>
  <c r="BI4737" i="10"/>
  <c r="BI4751" i="10"/>
  <c r="BI4766" i="10"/>
  <c r="BI4780" i="10"/>
  <c r="BI4794" i="10"/>
  <c r="BI4809" i="10"/>
  <c r="BI4823" i="10"/>
  <c r="BI4838" i="10"/>
  <c r="BI4852" i="10"/>
  <c r="BI4866" i="10"/>
  <c r="BI4881" i="10"/>
  <c r="BI4895" i="10"/>
  <c r="BI4910" i="10"/>
  <c r="BI4924" i="10"/>
  <c r="BI4938" i="10"/>
  <c r="BI4953" i="10"/>
  <c r="BI4967" i="10"/>
  <c r="BI4982" i="10"/>
  <c r="BI4996" i="10"/>
  <c r="BI5010" i="10"/>
  <c r="BI5025" i="10"/>
  <c r="BI5039" i="10"/>
  <c r="BI5054" i="10"/>
  <c r="BI5068" i="10"/>
  <c r="BI5082" i="10"/>
  <c r="BI5097" i="10"/>
  <c r="BI5111" i="10"/>
  <c r="BI5126" i="10"/>
  <c r="BI5140" i="10"/>
  <c r="BI5154" i="10"/>
  <c r="BI5169" i="10"/>
  <c r="BI5183" i="10"/>
  <c r="BI5198" i="10"/>
  <c r="BI5212" i="10"/>
  <c r="BI1322" i="10"/>
  <c r="BI1418" i="10"/>
  <c r="BI1490" i="10"/>
  <c r="BI1562" i="10"/>
  <c r="BI1634" i="10"/>
  <c r="BI1706" i="10"/>
  <c r="BI1778" i="10"/>
  <c r="BI1850" i="10"/>
  <c r="BI1922" i="10"/>
  <c r="BI1994" i="10"/>
  <c r="BI2066" i="10"/>
  <c r="BI2129" i="10"/>
  <c r="BI2177" i="10"/>
  <c r="BI2225" i="10"/>
  <c r="BI2273" i="10"/>
  <c r="BI2321" i="10"/>
  <c r="BI2369" i="10"/>
  <c r="BI2409" i="10"/>
  <c r="BI2438" i="10"/>
  <c r="BI2466" i="10"/>
  <c r="BI2496" i="10"/>
  <c r="BI2525" i="10"/>
  <c r="BI2553" i="10"/>
  <c r="BI2582" i="10"/>
  <c r="BI2610" i="10"/>
  <c r="BI2640" i="10"/>
  <c r="BI2669" i="10"/>
  <c r="BI2697" i="10"/>
  <c r="BI2726" i="10"/>
  <c r="BI2754" i="10"/>
  <c r="BI2784" i="10"/>
  <c r="BI2813" i="10"/>
  <c r="BI2838" i="10"/>
  <c r="BI2859" i="10"/>
  <c r="BI2877" i="10"/>
  <c r="BI2892" i="10"/>
  <c r="BI2908" i="10"/>
  <c r="BI2924" i="10"/>
  <c r="BI2938" i="10"/>
  <c r="BI2952" i="10"/>
  <c r="BI2967" i="10"/>
  <c r="BI2981" i="10"/>
  <c r="BI2996" i="10"/>
  <c r="BI3010" i="10"/>
  <c r="BI3024" i="10"/>
  <c r="BI3039" i="10"/>
  <c r="BI3053" i="10"/>
  <c r="BI3068" i="10"/>
  <c r="BI3082" i="10"/>
  <c r="BI3096" i="10"/>
  <c r="BI3111" i="10"/>
  <c r="BI3125" i="10"/>
  <c r="BI3140" i="10"/>
  <c r="BI3154" i="10"/>
  <c r="BI3168" i="10"/>
  <c r="BI3183" i="10"/>
  <c r="BI3197" i="10"/>
  <c r="BI3212" i="10"/>
  <c r="BI3226" i="10"/>
  <c r="BI3240" i="10"/>
  <c r="BI3255" i="10"/>
  <c r="BI3269" i="10"/>
  <c r="BI3284" i="10"/>
  <c r="BI3298" i="10"/>
  <c r="BI3312" i="10"/>
  <c r="BI3327" i="10"/>
  <c r="BI3341" i="10"/>
  <c r="BI3356" i="10"/>
  <c r="BI3370" i="10"/>
  <c r="BI3384" i="10"/>
  <c r="BI3399" i="10"/>
  <c r="BI3413" i="10"/>
  <c r="BI3428" i="10"/>
  <c r="BI3442" i="10"/>
  <c r="BI3456" i="10"/>
  <c r="BI3471" i="10"/>
  <c r="BI3485" i="10"/>
  <c r="BI3500" i="10"/>
  <c r="BI3514" i="10"/>
  <c r="BI3528" i="10"/>
  <c r="BI3543" i="10"/>
  <c r="BI3557" i="10"/>
  <c r="BI3572" i="10"/>
  <c r="BI3586" i="10"/>
  <c r="BI3600" i="10"/>
  <c r="BI3615" i="10"/>
  <c r="BI3629" i="10"/>
  <c r="BI3644" i="10"/>
  <c r="BI3658" i="10"/>
  <c r="BI3672" i="10"/>
  <c r="BI3687" i="10"/>
  <c r="BI3701" i="10"/>
  <c r="BI3716" i="10"/>
  <c r="BI3730" i="10"/>
  <c r="BI3744" i="10"/>
  <c r="BI3759" i="10"/>
  <c r="BI3773" i="10"/>
  <c r="BI3788" i="10"/>
  <c r="BI3802" i="10"/>
  <c r="BI3816" i="10"/>
  <c r="BI3831" i="10"/>
  <c r="BI3845" i="10"/>
  <c r="BI3860" i="10"/>
  <c r="BI3874" i="10"/>
  <c r="BI3888" i="10"/>
  <c r="BI3903" i="10"/>
  <c r="BI3917" i="10"/>
  <c r="BI3932" i="10"/>
  <c r="BI3946" i="10"/>
  <c r="BI3960" i="10"/>
  <c r="BI3975" i="10"/>
  <c r="BI3989" i="10"/>
  <c r="BI4004" i="10"/>
  <c r="BI4018" i="10"/>
  <c r="BI4032" i="10"/>
  <c r="BI4047" i="10"/>
  <c r="BI4061" i="10"/>
  <c r="BI4076" i="10"/>
  <c r="BI4090" i="10"/>
  <c r="BI4104" i="10"/>
  <c r="BI4119" i="10"/>
  <c r="BI4133" i="10"/>
  <c r="BI4148" i="10"/>
  <c r="BI4162" i="10"/>
  <c r="BI4176" i="10"/>
  <c r="BI4191" i="10"/>
  <c r="BI4205" i="10"/>
  <c r="BI4220" i="10"/>
  <c r="BI4234" i="10"/>
  <c r="BI4248" i="10"/>
  <c r="BI4263" i="10"/>
  <c r="BI4277" i="10"/>
  <c r="BI4292" i="10"/>
  <c r="BI4306" i="10"/>
  <c r="BI4320" i="10"/>
  <c r="BI4335" i="10"/>
  <c r="BI4349" i="10"/>
  <c r="BI4364" i="10"/>
  <c r="BI4378" i="10"/>
  <c r="BI4392" i="10"/>
  <c r="BI4407" i="10"/>
  <c r="BI4421" i="10"/>
  <c r="BI4436" i="10"/>
  <c r="BI4450" i="10"/>
  <c r="BI4464" i="10"/>
  <c r="BI4479" i="10"/>
  <c r="BI4493" i="10"/>
  <c r="BI4508" i="10"/>
  <c r="BI4522" i="10"/>
  <c r="BI4536" i="10"/>
  <c r="BI4551" i="10"/>
  <c r="BI4565" i="10"/>
  <c r="BI4580" i="10"/>
  <c r="BI4594" i="10"/>
  <c r="BI4608" i="10"/>
  <c r="BI4623" i="10"/>
  <c r="BI4637" i="10"/>
  <c r="BI4652" i="10"/>
  <c r="BI4666" i="10"/>
  <c r="BI4680" i="10"/>
  <c r="BI4695" i="10"/>
  <c r="BI4709" i="10"/>
  <c r="BI4724" i="10"/>
  <c r="BI4738" i="10"/>
  <c r="BI4752" i="10"/>
  <c r="BI4767" i="10"/>
  <c r="BI4781" i="10"/>
  <c r="BI4796" i="10"/>
  <c r="BI4810" i="10"/>
  <c r="BI4824" i="10"/>
  <c r="BI4839" i="10"/>
  <c r="BI4853" i="10"/>
  <c r="BI4868" i="10"/>
  <c r="BI4882" i="10"/>
  <c r="BI4896" i="10"/>
  <c r="BI4911" i="10"/>
  <c r="BI4925" i="10"/>
  <c r="BI4940" i="10"/>
  <c r="BI4954" i="10"/>
  <c r="BI4968" i="10"/>
  <c r="BI4983" i="10"/>
  <c r="BI4997" i="10"/>
  <c r="BI5012" i="10"/>
  <c r="BI5026" i="10"/>
  <c r="BI5040" i="10"/>
  <c r="BI5055" i="10"/>
  <c r="BI5069" i="10"/>
  <c r="BI5084" i="10"/>
  <c r="BI5098" i="10"/>
  <c r="BI5112" i="10"/>
  <c r="BI5127" i="10"/>
  <c r="BI5141" i="10"/>
  <c r="BI5156" i="10"/>
  <c r="BI5170" i="10"/>
  <c r="BI5184" i="10"/>
  <c r="BI5199" i="10"/>
  <c r="BI5213" i="10"/>
  <c r="BI1334" i="10"/>
  <c r="BI1421" i="10"/>
  <c r="BI1493" i="10"/>
  <c r="BI1565" i="10"/>
  <c r="BI1637" i="10"/>
  <c r="BI1709" i="10"/>
  <c r="BI1781" i="10"/>
  <c r="BI1853" i="10"/>
  <c r="BI1925" i="10"/>
  <c r="BI1997" i="10"/>
  <c r="BI2069" i="10"/>
  <c r="BI2133" i="10"/>
  <c r="BI2181" i="10"/>
  <c r="BI2229" i="10"/>
  <c r="BI2277" i="10"/>
  <c r="BI2325" i="10"/>
  <c r="BI2373" i="10"/>
  <c r="BI2412" i="10"/>
  <c r="BI2441" i="10"/>
  <c r="BI2469" i="10"/>
  <c r="BI2498" i="10"/>
  <c r="BI2526" i="10"/>
  <c r="BI2556" i="10"/>
  <c r="BI2585" i="10"/>
  <c r="BI2613" i="10"/>
  <c r="BI2642" i="10"/>
  <c r="BI2670" i="10"/>
  <c r="BI2700" i="10"/>
  <c r="BI2729" i="10"/>
  <c r="BI2757" i="10"/>
  <c r="BI2786" i="10"/>
  <c r="BI2814" i="10"/>
  <c r="BI2841" i="10"/>
  <c r="BI2860" i="10"/>
  <c r="BI2878" i="10"/>
  <c r="BI2894" i="10"/>
  <c r="BI2909" i="10"/>
  <c r="BI2925" i="10"/>
  <c r="BI2939" i="10"/>
  <c r="BI2954" i="10"/>
  <c r="BI2968" i="10"/>
  <c r="BI2982" i="10"/>
  <c r="BI2997" i="10"/>
  <c r="BI3011" i="10"/>
  <c r="BI3026" i="10"/>
  <c r="BI3040" i="10"/>
  <c r="BI3054" i="10"/>
  <c r="BI3069" i="10"/>
  <c r="BI3083" i="10"/>
  <c r="BI3098" i="10"/>
  <c r="BI3112" i="10"/>
  <c r="BI3126" i="10"/>
  <c r="BI3141" i="10"/>
  <c r="BI3155" i="10"/>
  <c r="BI3170" i="10"/>
  <c r="BI3184" i="10"/>
  <c r="BI3198" i="10"/>
  <c r="BI3213" i="10"/>
  <c r="BI3227" i="10"/>
  <c r="BI3242" i="10"/>
  <c r="BI3256" i="10"/>
  <c r="BI3270" i="10"/>
  <c r="BI3285" i="10"/>
  <c r="BI3299" i="10"/>
  <c r="BI3314" i="10"/>
  <c r="BI3328" i="10"/>
  <c r="BI3342" i="10"/>
  <c r="BI3357" i="10"/>
  <c r="BI3371" i="10"/>
  <c r="BI3386" i="10"/>
  <c r="BI3400" i="10"/>
  <c r="BI3414" i="10"/>
  <c r="BI3429" i="10"/>
  <c r="BI3443" i="10"/>
  <c r="BI3458" i="10"/>
  <c r="BI3472" i="10"/>
  <c r="BI3486" i="10"/>
  <c r="BI3501" i="10"/>
  <c r="BI3515" i="10"/>
  <c r="BI3530" i="10"/>
  <c r="BI3544" i="10"/>
  <c r="BI3558" i="10"/>
  <c r="BI3573" i="10"/>
  <c r="BI3587" i="10"/>
  <c r="BI3602" i="10"/>
  <c r="BI3616" i="10"/>
  <c r="BI3630" i="10"/>
  <c r="BI3645" i="10"/>
  <c r="BI3659" i="10"/>
  <c r="BI3674" i="10"/>
  <c r="BI3688" i="10"/>
  <c r="BI3702" i="10"/>
  <c r="BI3717" i="10"/>
  <c r="BI3731" i="10"/>
  <c r="BI3746" i="10"/>
  <c r="BI3760" i="10"/>
  <c r="BI3774" i="10"/>
  <c r="BI3789" i="10"/>
  <c r="BI3803" i="10"/>
  <c r="BI3818" i="10"/>
  <c r="BI3832" i="10"/>
  <c r="BI3846" i="10"/>
  <c r="BI3861" i="10"/>
  <c r="BI3875" i="10"/>
  <c r="BI3890" i="10"/>
  <c r="BI3904" i="10"/>
  <c r="BI3918" i="10"/>
  <c r="BI3933" i="10"/>
  <c r="BI3947" i="10"/>
  <c r="BI3962" i="10"/>
  <c r="BI3976" i="10"/>
  <c r="BI3990" i="10"/>
  <c r="BI4005" i="10"/>
  <c r="BI4019" i="10"/>
  <c r="BI4034" i="10"/>
  <c r="BI4048" i="10"/>
  <c r="BI4062" i="10"/>
  <c r="BI4077" i="10"/>
  <c r="BI4091" i="10"/>
  <c r="BI4106" i="10"/>
  <c r="BI4120" i="10"/>
  <c r="BI4134" i="10"/>
  <c r="BI4149" i="10"/>
  <c r="BI4163" i="10"/>
  <c r="BI4178" i="10"/>
  <c r="BI4192" i="10"/>
  <c r="BI4206" i="10"/>
  <c r="BI4221" i="10"/>
  <c r="BI4235" i="10"/>
  <c r="BI4250" i="10"/>
  <c r="BI4264" i="10"/>
  <c r="BI4278" i="10"/>
  <c r="BI4293" i="10"/>
  <c r="BI4307" i="10"/>
  <c r="BI4322" i="10"/>
  <c r="BI4336" i="10"/>
  <c r="BI4350" i="10"/>
  <c r="BI4365" i="10"/>
  <c r="BI4379" i="10"/>
  <c r="BI4394" i="10"/>
  <c r="BI4408" i="10"/>
  <c r="BI4422" i="10"/>
  <c r="BI4437" i="10"/>
  <c r="BI4451" i="10"/>
  <c r="BI4466" i="10"/>
  <c r="BI4480" i="10"/>
  <c r="BI4494" i="10"/>
  <c r="BI4509" i="10"/>
  <c r="BI4523" i="10"/>
  <c r="BI4538" i="10"/>
  <c r="BI4552" i="10"/>
  <c r="BI4566" i="10"/>
  <c r="BI4581" i="10"/>
  <c r="BI4595" i="10"/>
  <c r="BI4610" i="10"/>
  <c r="BI4624" i="10"/>
  <c r="BI4638" i="10"/>
  <c r="BI4653" i="10"/>
  <c r="BI4667" i="10"/>
  <c r="BI4682" i="10"/>
  <c r="BI4696" i="10"/>
  <c r="BI4710" i="10"/>
  <c r="BI4725" i="10"/>
  <c r="BI4739" i="10"/>
  <c r="BI4754" i="10"/>
  <c r="BI4768" i="10"/>
  <c r="BI4782" i="10"/>
  <c r="BI4797" i="10"/>
  <c r="BI4811" i="10"/>
  <c r="BI4826" i="10"/>
  <c r="BI4840" i="10"/>
  <c r="BI4854" i="10"/>
  <c r="BI4869" i="10"/>
  <c r="BI4883" i="10"/>
  <c r="BI4898" i="10"/>
  <c r="BI4912" i="10"/>
  <c r="BI4926" i="10"/>
  <c r="BI4941" i="10"/>
  <c r="BI4955" i="10"/>
  <c r="BI4970" i="10"/>
  <c r="BI4984" i="10"/>
  <c r="BI4998" i="10"/>
  <c r="BI5013" i="10"/>
  <c r="BI5027" i="10"/>
  <c r="BI5042" i="10"/>
  <c r="BI5056" i="10"/>
  <c r="BI5070" i="10"/>
  <c r="BI5085" i="10"/>
  <c r="BI5099" i="10"/>
  <c r="BI5114" i="10"/>
  <c r="BI5128" i="10"/>
  <c r="BI5142" i="10"/>
  <c r="BI5157" i="10"/>
  <c r="BI5171" i="10"/>
  <c r="BI5186" i="10"/>
  <c r="BI5200" i="10"/>
  <c r="BI5214" i="10"/>
  <c r="BI1346" i="10"/>
  <c r="BI1430" i="10"/>
  <c r="BI1502" i="10"/>
  <c r="BI1574" i="10"/>
  <c r="BI1646" i="10"/>
  <c r="BI1718" i="10"/>
  <c r="BI1790" i="10"/>
  <c r="BI1862" i="10"/>
  <c r="BI1934" i="10"/>
  <c r="BI2006" i="10"/>
  <c r="BI2078" i="10"/>
  <c r="BI2138" i="10"/>
  <c r="BI2186" i="10"/>
  <c r="BI2234" i="10"/>
  <c r="BI2282" i="10"/>
  <c r="BI2330" i="10"/>
  <c r="BI2378" i="10"/>
  <c r="BI2414" i="10"/>
  <c r="BI2442" i="10"/>
  <c r="BI2472" i="10"/>
  <c r="BI2501" i="10"/>
  <c r="BI2529" i="10"/>
  <c r="BI2558" i="10"/>
  <c r="BI2586" i="10"/>
  <c r="BI2616" i="10"/>
  <c r="BI2645" i="10"/>
  <c r="BI2673" i="10"/>
  <c r="BI2702" i="10"/>
  <c r="BI2730" i="10"/>
  <c r="BI2760" i="10"/>
  <c r="BI2789" i="10"/>
  <c r="BI2817" i="10"/>
  <c r="BI2843" i="10"/>
  <c r="BI2861" i="10"/>
  <c r="BI2879" i="10"/>
  <c r="BI2895" i="10"/>
  <c r="BI2910" i="10"/>
  <c r="BI2926" i="10"/>
  <c r="BI2940" i="10"/>
  <c r="BI2955" i="10"/>
  <c r="BI2969" i="10"/>
  <c r="BI2984" i="10"/>
  <c r="BI2998" i="10"/>
  <c r="BI3012" i="10"/>
  <c r="BI3027" i="10"/>
  <c r="BI3041" i="10"/>
  <c r="BI3056" i="10"/>
  <c r="BI3070" i="10"/>
  <c r="BI3084" i="10"/>
  <c r="BI3099" i="10"/>
  <c r="BI3113" i="10"/>
  <c r="BI3128" i="10"/>
  <c r="BI3142" i="10"/>
  <c r="BI3156" i="10"/>
  <c r="BI3171" i="10"/>
  <c r="BI3185" i="10"/>
  <c r="BI3200" i="10"/>
  <c r="BI3214" i="10"/>
  <c r="BI3228" i="10"/>
  <c r="BI3243" i="10"/>
  <c r="BI3257" i="10"/>
  <c r="BI3272" i="10"/>
  <c r="BI3286" i="10"/>
  <c r="BI3300" i="10"/>
  <c r="BI3315" i="10"/>
  <c r="BI3329" i="10"/>
  <c r="BI3344" i="10"/>
  <c r="BI3358" i="10"/>
  <c r="BI3372" i="10"/>
  <c r="BI3387" i="10"/>
  <c r="BI3401" i="10"/>
  <c r="BI3416" i="10"/>
  <c r="BI3430" i="10"/>
  <c r="BI3444" i="10"/>
  <c r="BI3459" i="10"/>
  <c r="BI3473" i="10"/>
  <c r="BI3488" i="10"/>
  <c r="BI3502" i="10"/>
  <c r="BI3516" i="10"/>
  <c r="BI3531" i="10"/>
  <c r="BI3545" i="10"/>
  <c r="BI3560" i="10"/>
  <c r="BI3574" i="10"/>
  <c r="BI3588" i="10"/>
  <c r="BI3603" i="10"/>
  <c r="BI3617" i="10"/>
  <c r="BI3632" i="10"/>
  <c r="BI3646" i="10"/>
  <c r="BI3660" i="10"/>
  <c r="BI3675" i="10"/>
  <c r="BI3689" i="10"/>
  <c r="BI3704" i="10"/>
  <c r="BI3718" i="10"/>
  <c r="BI3732" i="10"/>
  <c r="BI3747" i="10"/>
  <c r="BI3761" i="10"/>
  <c r="BI3776" i="10"/>
  <c r="BI3790" i="10"/>
  <c r="BI3804" i="10"/>
  <c r="BI3819" i="10"/>
  <c r="BI3833" i="10"/>
  <c r="BI3848" i="10"/>
  <c r="BI3862" i="10"/>
  <c r="BI3876" i="10"/>
  <c r="BI3891" i="10"/>
  <c r="BI3905" i="10"/>
  <c r="BI3920" i="10"/>
  <c r="BI3934" i="10"/>
  <c r="BI3948" i="10"/>
  <c r="BI3963" i="10"/>
  <c r="BI3977" i="10"/>
  <c r="BI3992" i="10"/>
  <c r="BI4006" i="10"/>
  <c r="BI4020" i="10"/>
  <c r="BI4035" i="10"/>
  <c r="BI4049" i="10"/>
  <c r="BI4064" i="10"/>
  <c r="BI4078" i="10"/>
  <c r="BI4092" i="10"/>
  <c r="BI4107" i="10"/>
  <c r="BI4121" i="10"/>
  <c r="BI4136" i="10"/>
  <c r="BI4150" i="10"/>
  <c r="BI4164" i="10"/>
  <c r="BI4179" i="10"/>
  <c r="BI4193" i="10"/>
  <c r="BI4208" i="10"/>
  <c r="BI4222" i="10"/>
  <c r="BI4236" i="10"/>
  <c r="BI4251" i="10"/>
  <c r="BI4265" i="10"/>
  <c r="BI4280" i="10"/>
  <c r="BI4294" i="10"/>
  <c r="BI4308" i="10"/>
  <c r="BI4323" i="10"/>
  <c r="BI4337" i="10"/>
  <c r="BI4352" i="10"/>
  <c r="BI4366" i="10"/>
  <c r="BI4380" i="10"/>
  <c r="BI4395" i="10"/>
  <c r="BI4409" i="10"/>
  <c r="BI4424" i="10"/>
  <c r="BI4438" i="10"/>
  <c r="BI4452" i="10"/>
  <c r="BI4467" i="10"/>
  <c r="BI4481" i="10"/>
  <c r="BI4496" i="10"/>
  <c r="BI4510" i="10"/>
  <c r="BI4524" i="10"/>
  <c r="BI4539" i="10"/>
  <c r="BI4553" i="10"/>
  <c r="BI4568" i="10"/>
  <c r="BI4582" i="10"/>
  <c r="BI4596" i="10"/>
  <c r="BI4611" i="10"/>
  <c r="BI4625" i="10"/>
  <c r="BI4640" i="10"/>
  <c r="BI4654" i="10"/>
  <c r="BI4668" i="10"/>
  <c r="BI4683" i="10"/>
  <c r="BI4697" i="10"/>
  <c r="BI4712" i="10"/>
  <c r="BI4726" i="10"/>
  <c r="BI4740" i="10"/>
  <c r="BI4755" i="10"/>
  <c r="BI4769" i="10"/>
  <c r="BI4784" i="10"/>
  <c r="BI4798" i="10"/>
  <c r="BI4812" i="10"/>
  <c r="BI4827" i="10"/>
  <c r="BI4841" i="10"/>
  <c r="BI4856" i="10"/>
  <c r="BI4870" i="10"/>
  <c r="BI4884" i="10"/>
  <c r="BI4899" i="10"/>
  <c r="BI4913" i="10"/>
  <c r="BI4928" i="10"/>
  <c r="BI4942" i="10"/>
  <c r="BI4956" i="10"/>
  <c r="BI4971" i="10"/>
  <c r="BI4985" i="10"/>
  <c r="BI5000" i="10"/>
  <c r="BI5014" i="10"/>
  <c r="BI5028" i="10"/>
  <c r="BI5043" i="10"/>
  <c r="BI5057" i="10"/>
  <c r="BI5072" i="10"/>
  <c r="BI5086" i="10"/>
  <c r="BI5100" i="10"/>
  <c r="BI5115" i="10"/>
  <c r="BI5129" i="10"/>
  <c r="BI5144" i="10"/>
  <c r="BI5158" i="10"/>
  <c r="BI5172" i="10"/>
  <c r="BI5187" i="10"/>
  <c r="BI5201" i="10"/>
  <c r="BI5216" i="10"/>
  <c r="BI1358" i="10"/>
  <c r="BI1433" i="10"/>
  <c r="BI1505" i="10"/>
  <c r="BI1577" i="10"/>
  <c r="BI1649" i="10"/>
  <c r="BI1721" i="10"/>
  <c r="BI1793" i="10"/>
  <c r="BI1865" i="10"/>
  <c r="BI1937" i="10"/>
  <c r="BI2009" i="10"/>
  <c r="BI2081" i="10"/>
  <c r="BI2141" i="10"/>
  <c r="BI2189" i="10"/>
  <c r="BI2237" i="10"/>
  <c r="BI2285" i="10"/>
  <c r="BI2333" i="10"/>
  <c r="BI2381" i="10"/>
  <c r="BI2417" i="10"/>
  <c r="BI2445" i="10"/>
  <c r="BI2474" i="10"/>
  <c r="BI2502" i="10"/>
  <c r="BI2532" i="10"/>
  <c r="BI2561" i="10"/>
  <c r="BI2589" i="10"/>
  <c r="BI2618" i="10"/>
  <c r="BI2646" i="10"/>
  <c r="BI2676" i="10"/>
  <c r="BI2705" i="10"/>
  <c r="BI2733" i="10"/>
  <c r="BI2762" i="10"/>
  <c r="BI2790" i="10"/>
  <c r="BI2820" i="10"/>
  <c r="BI2844" i="10"/>
  <c r="BI2862" i="10"/>
  <c r="BI2880" i="10"/>
  <c r="BI2896" i="10"/>
  <c r="BI2913" i="10"/>
  <c r="BI2927" i="10"/>
  <c r="BI2942" i="10"/>
  <c r="BI2956" i="10"/>
  <c r="BI2970" i="10"/>
  <c r="BI2985" i="10"/>
  <c r="BI2999" i="10"/>
  <c r="BI3014" i="10"/>
  <c r="BI3028" i="10"/>
  <c r="BI3042" i="10"/>
  <c r="BI3057" i="10"/>
  <c r="BI3071" i="10"/>
  <c r="BI3086" i="10"/>
  <c r="BI3100" i="10"/>
  <c r="BI3114" i="10"/>
  <c r="BI3129" i="10"/>
  <c r="BI3143" i="10"/>
  <c r="BI3158" i="10"/>
  <c r="BI3172" i="10"/>
  <c r="BI3186" i="10"/>
  <c r="BI3201" i="10"/>
  <c r="BI3215" i="10"/>
  <c r="BI3230" i="10"/>
  <c r="BI3244" i="10"/>
  <c r="BI3258" i="10"/>
  <c r="BI3273" i="10"/>
  <c r="BI3287" i="10"/>
  <c r="BI3302" i="10"/>
  <c r="BI3316" i="10"/>
  <c r="BI3330" i="10"/>
  <c r="BI3345" i="10"/>
  <c r="BI3359" i="10"/>
  <c r="BI3374" i="10"/>
  <c r="BI3388" i="10"/>
  <c r="BI3402" i="10"/>
  <c r="BI3417" i="10"/>
  <c r="BI3431" i="10"/>
  <c r="BI3446" i="10"/>
  <c r="BI3460" i="10"/>
  <c r="BI3474" i="10"/>
  <c r="BI3489" i="10"/>
  <c r="BI3503" i="10"/>
  <c r="BI3518" i="10"/>
  <c r="BI3532" i="10"/>
  <c r="BI3546" i="10"/>
  <c r="BI3561" i="10"/>
  <c r="BI3575" i="10"/>
  <c r="BI3590" i="10"/>
  <c r="BI3604" i="10"/>
  <c r="BI3618" i="10"/>
  <c r="BI3633" i="10"/>
  <c r="BI3647" i="10"/>
  <c r="BI3662" i="10"/>
  <c r="BI3676" i="10"/>
  <c r="BI3690" i="10"/>
  <c r="BI3705" i="10"/>
  <c r="BI3719" i="10"/>
  <c r="BI3734" i="10"/>
  <c r="BI3748" i="10"/>
  <c r="BI3762" i="10"/>
  <c r="BI3777" i="10"/>
  <c r="BI3791" i="10"/>
  <c r="BI3806" i="10"/>
  <c r="BI3820" i="10"/>
  <c r="BI3834" i="10"/>
  <c r="BI3849" i="10"/>
  <c r="BI3863" i="10"/>
  <c r="BI3878" i="10"/>
  <c r="BI3892" i="10"/>
  <c r="BI3906" i="10"/>
  <c r="BI3921" i="10"/>
  <c r="BI3935" i="10"/>
  <c r="BI3950" i="10"/>
  <c r="BI3964" i="10"/>
  <c r="BI3978" i="10"/>
  <c r="BI3993" i="10"/>
  <c r="BI4007" i="10"/>
  <c r="BI4022" i="10"/>
  <c r="BI4036" i="10"/>
  <c r="BI4050" i="10"/>
  <c r="BI4065" i="10"/>
  <c r="BI4079" i="10"/>
  <c r="BI4094" i="10"/>
  <c r="BI4108" i="10"/>
  <c r="BI4122" i="10"/>
  <c r="BI4137" i="10"/>
  <c r="BI4151" i="10"/>
  <c r="BI4166" i="10"/>
  <c r="BI4180" i="10"/>
  <c r="BI4194" i="10"/>
  <c r="BI4209" i="10"/>
  <c r="BI4223" i="10"/>
  <c r="BI4238" i="10"/>
  <c r="BI4252" i="10"/>
  <c r="BI4266" i="10"/>
  <c r="BI4281" i="10"/>
  <c r="BI4295" i="10"/>
  <c r="BI4310" i="10"/>
  <c r="BI4324" i="10"/>
  <c r="BI4338" i="10"/>
  <c r="BI4353" i="10"/>
  <c r="BI4367" i="10"/>
  <c r="BI4382" i="10"/>
  <c r="BI4396" i="10"/>
  <c r="BI4410" i="10"/>
  <c r="BI4425" i="10"/>
  <c r="BI4439" i="10"/>
  <c r="BI4454" i="10"/>
  <c r="BI4468" i="10"/>
  <c r="BI4482" i="10"/>
  <c r="BI4497" i="10"/>
  <c r="BI4511" i="10"/>
  <c r="BI4526" i="10"/>
  <c r="BI4540" i="10"/>
  <c r="BI4554" i="10"/>
  <c r="BI4569" i="10"/>
  <c r="BI1370" i="10"/>
  <c r="BI1442" i="10"/>
  <c r="BI1514" i="10"/>
  <c r="BI1586" i="10"/>
  <c r="BI1658" i="10"/>
  <c r="BI1730" i="10"/>
  <c r="BI1802" i="10"/>
  <c r="BI1874" i="10"/>
  <c r="BI1946" i="10"/>
  <c r="BI2018" i="10"/>
  <c r="BI2090" i="10"/>
  <c r="BI2145" i="10"/>
  <c r="BI2193" i="10"/>
  <c r="BI2241" i="10"/>
  <c r="BI2289" i="10"/>
  <c r="BI2337" i="10"/>
  <c r="BI2385" i="10"/>
  <c r="BI2418" i="10"/>
  <c r="BI2448" i="10"/>
  <c r="BI2477" i="10"/>
  <c r="BI2505" i="10"/>
  <c r="BI2534" i="10"/>
  <c r="BI2562" i="10"/>
  <c r="BI2592" i="10"/>
  <c r="BI2621" i="10"/>
  <c r="BI2649" i="10"/>
  <c r="BI2678" i="10"/>
  <c r="BI2706" i="10"/>
  <c r="BI2736" i="10"/>
  <c r="BI2765" i="10"/>
  <c r="BI2793" i="10"/>
  <c r="BI2822" i="10"/>
  <c r="BI2846" i="10"/>
  <c r="BI2865" i="10"/>
  <c r="BI2882" i="10"/>
  <c r="BI2897" i="10"/>
  <c r="BI2914" i="10"/>
  <c r="BI2928" i="10"/>
  <c r="BI2943" i="10"/>
  <c r="BI2957" i="10"/>
  <c r="BI2972" i="10"/>
  <c r="BI2986" i="10"/>
  <c r="BI3000" i="10"/>
  <c r="BI3015" i="10"/>
  <c r="BI3029" i="10"/>
  <c r="BI3044" i="10"/>
  <c r="BI3058" i="10"/>
  <c r="BI3072" i="10"/>
  <c r="BI3087" i="10"/>
  <c r="BI3101" i="10"/>
  <c r="BI3116" i="10"/>
  <c r="BI3130" i="10"/>
  <c r="BI3144" i="10"/>
  <c r="BI3159" i="10"/>
  <c r="BI3173" i="10"/>
  <c r="BI3188" i="10"/>
  <c r="BI3202" i="10"/>
  <c r="BI3216" i="10"/>
  <c r="BI3231" i="10"/>
  <c r="BI3245" i="10"/>
  <c r="BI3260" i="10"/>
  <c r="BI3274" i="10"/>
  <c r="BI3288" i="10"/>
  <c r="BI3303" i="10"/>
  <c r="BI3317" i="10"/>
  <c r="BI3332" i="10"/>
  <c r="BI3346" i="10"/>
  <c r="BI3360" i="10"/>
  <c r="BI3375" i="10"/>
  <c r="BI3389" i="10"/>
  <c r="BI3404" i="10"/>
  <c r="BI3418" i="10"/>
  <c r="BI3432" i="10"/>
  <c r="BI3447" i="10"/>
  <c r="BI3461" i="10"/>
  <c r="BI3476" i="10"/>
  <c r="BI3490" i="10"/>
  <c r="BI3504" i="10"/>
  <c r="BI3519" i="10"/>
  <c r="BI3533" i="10"/>
  <c r="BI3548" i="10"/>
  <c r="BI3562" i="10"/>
  <c r="BI3576" i="10"/>
  <c r="BI3591" i="10"/>
  <c r="BI3605" i="10"/>
  <c r="BI3620" i="10"/>
  <c r="BI3634" i="10"/>
  <c r="BI3648" i="10"/>
  <c r="BI3663" i="10"/>
  <c r="BI3677" i="10"/>
  <c r="BI3692" i="10"/>
  <c r="BI3706" i="10"/>
  <c r="BI3720" i="10"/>
  <c r="BI3735" i="10"/>
  <c r="BI3749" i="10"/>
  <c r="BI3764" i="10"/>
  <c r="BI3778" i="10"/>
  <c r="BI3792" i="10"/>
  <c r="BI3807" i="10"/>
  <c r="BI3821" i="10"/>
  <c r="BI3836" i="10"/>
  <c r="BI3850" i="10"/>
  <c r="BI3864" i="10"/>
  <c r="BI3879" i="10"/>
  <c r="BI3893" i="10"/>
  <c r="BI3908" i="10"/>
  <c r="BI3922" i="10"/>
  <c r="BI3936" i="10"/>
  <c r="BI3951" i="10"/>
  <c r="BI3965" i="10"/>
  <c r="BI3980" i="10"/>
  <c r="BI3994" i="10"/>
  <c r="BI4008" i="10"/>
  <c r="BI4023" i="10"/>
  <c r="BI4037" i="10"/>
  <c r="BI4052" i="10"/>
  <c r="BI4066" i="10"/>
  <c r="BI4080" i="10"/>
  <c r="BI4095" i="10"/>
  <c r="BI4109" i="10"/>
  <c r="BI4124" i="10"/>
  <c r="BI4138" i="10"/>
  <c r="BI4152" i="10"/>
  <c r="BI4167" i="10"/>
  <c r="BI4181" i="10"/>
  <c r="BI4196" i="10"/>
  <c r="BI4210" i="10"/>
  <c r="BI4224" i="10"/>
  <c r="BI4239" i="10"/>
  <c r="BI4253" i="10"/>
  <c r="BI4268" i="10"/>
  <c r="BI4282" i="10"/>
  <c r="BI4296" i="10"/>
  <c r="BI4311" i="10"/>
  <c r="BI4325" i="10"/>
  <c r="BI4340" i="10"/>
  <c r="BI4354" i="10"/>
  <c r="BI4368" i="10"/>
  <c r="BI4383" i="10"/>
  <c r="BI4397" i="10"/>
  <c r="BI4412" i="10"/>
  <c r="BI4426" i="10"/>
  <c r="BI4440" i="10"/>
  <c r="BI4455" i="10"/>
  <c r="BI4469" i="10"/>
  <c r="BI4484" i="10"/>
  <c r="BI4498" i="10"/>
  <c r="BI4512" i="10"/>
  <c r="BI4527" i="10"/>
  <c r="BI4541" i="10"/>
  <c r="BI4556" i="10"/>
  <c r="BI4570" i="10"/>
  <c r="BI4584" i="10"/>
  <c r="BI4599" i="10"/>
  <c r="BI4613" i="10"/>
  <c r="BI4628" i="10"/>
  <c r="BI4642" i="10"/>
  <c r="BI4656" i="10"/>
  <c r="BI4671" i="10"/>
  <c r="BI4685" i="10"/>
  <c r="BI4700" i="10"/>
  <c r="BI4714" i="10"/>
  <c r="BI4728" i="10"/>
  <c r="BI4743" i="10"/>
  <c r="BI4757" i="10"/>
  <c r="BI4772" i="10"/>
  <c r="BI4786" i="10"/>
  <c r="BI4800" i="10"/>
  <c r="BI4815" i="10"/>
  <c r="BI4829" i="10"/>
  <c r="BI4844" i="10"/>
  <c r="BI4858" i="10"/>
  <c r="BI4872" i="10"/>
  <c r="BI4887" i="10"/>
  <c r="BI4901" i="10"/>
  <c r="BI4916" i="10"/>
  <c r="BI4930" i="10"/>
  <c r="BI4944" i="10"/>
  <c r="BI4959" i="10"/>
  <c r="BI4973" i="10"/>
  <c r="BI4988" i="10"/>
  <c r="BI5002" i="10"/>
  <c r="BI5016" i="10"/>
  <c r="BI5031" i="10"/>
  <c r="BI5045" i="10"/>
  <c r="BI5060" i="10"/>
  <c r="BI5074" i="10"/>
  <c r="BI5088" i="10"/>
  <c r="BI5103" i="10"/>
  <c r="BI5117" i="10"/>
  <c r="BI5132" i="10"/>
  <c r="BI5146" i="10"/>
  <c r="BI5160" i="10"/>
  <c r="BI5175" i="10"/>
  <c r="BI5189" i="10"/>
  <c r="BI5204" i="10"/>
  <c r="BI5218" i="10"/>
  <c r="BI1373" i="10"/>
  <c r="BI1445" i="10"/>
  <c r="BI1517" i="10"/>
  <c r="BI1589" i="10"/>
  <c r="BI1661" i="10"/>
  <c r="BI1733" i="10"/>
  <c r="BI1805" i="10"/>
  <c r="BI1877" i="10"/>
  <c r="BI1949" i="10"/>
  <c r="BI2021" i="10"/>
  <c r="BI2093" i="10"/>
  <c r="BI2150" i="10"/>
  <c r="BI2198" i="10"/>
  <c r="BI2246" i="10"/>
  <c r="BI2294" i="10"/>
  <c r="BI2342" i="10"/>
  <c r="BI2390" i="10"/>
  <c r="BI2421" i="10"/>
  <c r="BI2450" i="10"/>
  <c r="BI2478" i="10"/>
  <c r="BI2508" i="10"/>
  <c r="BI2537" i="10"/>
  <c r="BI2565" i="10"/>
  <c r="BI2594" i="10"/>
  <c r="BI2622" i="10"/>
  <c r="BI2652" i="10"/>
  <c r="BI2681" i="10"/>
  <c r="BI2709" i="10"/>
  <c r="BI2738" i="10"/>
  <c r="BI2766" i="10"/>
  <c r="BI2796" i="10"/>
  <c r="BI2825" i="10"/>
  <c r="BI2848" i="10"/>
  <c r="BI2867" i="10"/>
  <c r="BI2883" i="10"/>
  <c r="BI2898" i="10"/>
  <c r="BI2915" i="10"/>
  <c r="BI2930" i="10"/>
  <c r="BI2944" i="10"/>
  <c r="BI2958" i="10"/>
  <c r="BI2973" i="10"/>
  <c r="BI2987" i="10"/>
  <c r="BI3002" i="10"/>
  <c r="BI3016" i="10"/>
  <c r="BI3030" i="10"/>
  <c r="BI3045" i="10"/>
  <c r="BI3059" i="10"/>
  <c r="BI3074" i="10"/>
  <c r="BI3088" i="10"/>
  <c r="BI3102" i="10"/>
  <c r="BI3117" i="10"/>
  <c r="BI3131" i="10"/>
  <c r="BI3146" i="10"/>
  <c r="BI3160" i="10"/>
  <c r="BI3174" i="10"/>
  <c r="BI3189" i="10"/>
  <c r="BI3203" i="10"/>
  <c r="BI3218" i="10"/>
  <c r="BI3232" i="10"/>
  <c r="BI3246" i="10"/>
  <c r="BI3261" i="10"/>
  <c r="BI3275" i="10"/>
  <c r="BI3290" i="10"/>
  <c r="BI3304" i="10"/>
  <c r="BI3318" i="10"/>
  <c r="BI3333" i="10"/>
  <c r="BI3347" i="10"/>
  <c r="BI3362" i="10"/>
  <c r="BI3376" i="10"/>
  <c r="BI3390" i="10"/>
  <c r="BI3405" i="10"/>
  <c r="BI3419" i="10"/>
  <c r="BI3434" i="10"/>
  <c r="BI3448" i="10"/>
  <c r="BI3462" i="10"/>
  <c r="BI3477" i="10"/>
  <c r="BI3491" i="10"/>
  <c r="BI3506" i="10"/>
  <c r="BI3520" i="10"/>
  <c r="BI3534" i="10"/>
  <c r="BI3549" i="10"/>
  <c r="BI3563" i="10"/>
  <c r="BI3578" i="10"/>
  <c r="BI3592" i="10"/>
  <c r="BI3606" i="10"/>
  <c r="BI3621" i="10"/>
  <c r="BI3635" i="10"/>
  <c r="BI3650" i="10"/>
  <c r="BI3664" i="10"/>
  <c r="BI3678" i="10"/>
  <c r="BI3693" i="10"/>
  <c r="BI3707" i="10"/>
  <c r="BI3722" i="10"/>
  <c r="BI3736" i="10"/>
  <c r="BI3750" i="10"/>
  <c r="BI3765" i="10"/>
  <c r="BI3779" i="10"/>
  <c r="BI3794" i="10"/>
  <c r="BI3808" i="10"/>
  <c r="BI3822" i="10"/>
  <c r="BI3837" i="10"/>
  <c r="BI3851" i="10"/>
  <c r="BI3866" i="10"/>
  <c r="BI3880" i="10"/>
  <c r="BI3894" i="10"/>
  <c r="BI3909" i="10"/>
  <c r="BI3923" i="10"/>
  <c r="BI3938" i="10"/>
  <c r="BI3952" i="10"/>
  <c r="BI3966" i="10"/>
  <c r="BI3981" i="10"/>
  <c r="BI3995" i="10"/>
  <c r="BI4010" i="10"/>
  <c r="BI4024" i="10"/>
  <c r="BI4038" i="10"/>
  <c r="BI4053" i="10"/>
  <c r="BI4067" i="10"/>
  <c r="BI4082" i="10"/>
  <c r="BI4096" i="10"/>
  <c r="BI4110" i="10"/>
  <c r="BI4125" i="10"/>
  <c r="BI4139" i="10"/>
  <c r="BI4154" i="10"/>
  <c r="BI4168" i="10"/>
  <c r="BI4182" i="10"/>
  <c r="BI4197" i="10"/>
  <c r="BI4211" i="10"/>
  <c r="BI4226" i="10"/>
  <c r="BI4240" i="10"/>
  <c r="BI4254" i="10"/>
  <c r="BI4269" i="10"/>
  <c r="BI4283" i="10"/>
  <c r="BI4298" i="10"/>
  <c r="BI4312" i="10"/>
  <c r="BI4326" i="10"/>
  <c r="BI4341" i="10"/>
  <c r="BI4355" i="10"/>
  <c r="BI4370" i="10"/>
  <c r="BI4384" i="10"/>
  <c r="BI4398" i="10"/>
  <c r="BI4413" i="10"/>
  <c r="BI4427" i="10"/>
  <c r="BI4442" i="10"/>
  <c r="BI4456" i="10"/>
  <c r="BI4470" i="10"/>
  <c r="BI4485" i="10"/>
  <c r="BI4499" i="10"/>
  <c r="BI4514" i="10"/>
  <c r="BI4528" i="10"/>
  <c r="BI4542" i="10"/>
  <c r="BI4557" i="10"/>
  <c r="BI4571" i="10"/>
  <c r="BI4586" i="10"/>
  <c r="BI4600" i="10"/>
  <c r="BI4614" i="10"/>
  <c r="BI4629" i="10"/>
  <c r="BI4643" i="10"/>
  <c r="BI4658" i="10"/>
  <c r="BI4672" i="10"/>
  <c r="BI4686" i="10"/>
  <c r="BI4701" i="10"/>
  <c r="BI4715" i="10"/>
  <c r="BI4730" i="10"/>
  <c r="BI4744" i="10"/>
  <c r="BI4758" i="10"/>
  <c r="BI4773" i="10"/>
  <c r="BI4787" i="10"/>
  <c r="BI4802" i="10"/>
  <c r="BI4816" i="10"/>
  <c r="BI4830" i="10"/>
  <c r="BI4845" i="10"/>
  <c r="BI4859" i="10"/>
  <c r="BI4874" i="10"/>
  <c r="BI4888" i="10"/>
  <c r="BI4902" i="10"/>
  <c r="BI4917" i="10"/>
  <c r="BI4931" i="10"/>
  <c r="BI4946" i="10"/>
  <c r="BI4960" i="10"/>
  <c r="BI4974" i="10"/>
  <c r="BI4989" i="10"/>
  <c r="BI5003" i="10"/>
  <c r="BI5018" i="10"/>
  <c r="BI5032" i="10"/>
  <c r="BI5046" i="10"/>
  <c r="BI5061" i="10"/>
  <c r="BI5075" i="10"/>
  <c r="BI5090" i="10"/>
  <c r="BI5104" i="10"/>
  <c r="BI5118" i="10"/>
  <c r="BI5133" i="10"/>
  <c r="BI5147" i="10"/>
  <c r="BI5162" i="10"/>
  <c r="BI5176" i="10"/>
  <c r="BI5190" i="10"/>
  <c r="BI5205" i="10"/>
  <c r="BI5219" i="10"/>
  <c r="BI4583" i="10"/>
  <c r="BI4698" i="10"/>
  <c r="BI4785" i="10"/>
  <c r="BI4871" i="10"/>
  <c r="BI4958" i="10"/>
  <c r="BI5044" i="10"/>
  <c r="BI5130" i="10"/>
  <c r="BI5217" i="10"/>
  <c r="BI4598" i="10"/>
  <c r="BI4702" i="10"/>
  <c r="BI4788" i="10"/>
  <c r="BI4875" i="10"/>
  <c r="BI4961" i="10"/>
  <c r="BI5048" i="10"/>
  <c r="BI5134" i="10"/>
  <c r="BI4612" i="10"/>
  <c r="BI4713" i="10"/>
  <c r="BI4799" i="10"/>
  <c r="BI4886" i="10"/>
  <c r="BI4972" i="10"/>
  <c r="BI5058" i="10"/>
  <c r="BI5145" i="10"/>
  <c r="BI4626" i="10"/>
  <c r="BI4716" i="10"/>
  <c r="BI4803" i="10"/>
  <c r="BI4889" i="10"/>
  <c r="BI4976" i="10"/>
  <c r="BI5062" i="10"/>
  <c r="BI5148" i="10"/>
  <c r="BI4641" i="10"/>
  <c r="BI4727" i="10"/>
  <c r="BI4814" i="10"/>
  <c r="BI4900" i="10"/>
  <c r="BI4986" i="10"/>
  <c r="BI5073" i="10"/>
  <c r="BI5159" i="10"/>
  <c r="BI4644" i="10"/>
  <c r="BI4731" i="10"/>
  <c r="BI4817" i="10"/>
  <c r="BI4904" i="10"/>
  <c r="BI4990" i="10"/>
  <c r="BI5076" i="10"/>
  <c r="BI5163" i="10"/>
  <c r="BI4655" i="10"/>
  <c r="BI4742" i="10"/>
  <c r="BI4828" i="10"/>
  <c r="BI4914" i="10"/>
  <c r="BI5001" i="10"/>
  <c r="BI5087" i="10"/>
  <c r="BI5174" i="10"/>
  <c r="BI4659" i="10"/>
  <c r="BI4745" i="10"/>
  <c r="BI4832" i="10"/>
  <c r="BI4918" i="10"/>
  <c r="BI5004" i="10"/>
  <c r="BI5091" i="10"/>
  <c r="BI5177" i="10"/>
  <c r="BI4670" i="10"/>
  <c r="BI4756" i="10"/>
  <c r="BI4842" i="10"/>
  <c r="BI4929" i="10"/>
  <c r="BI5015" i="10"/>
  <c r="BI5102" i="10"/>
  <c r="BI5188" i="10"/>
  <c r="BI4673" i="10"/>
  <c r="BI4760" i="10"/>
  <c r="BI4846" i="10"/>
  <c r="BI4932" i="10"/>
  <c r="BI5019" i="10"/>
  <c r="BI5105" i="10"/>
  <c r="BI5192" i="10"/>
  <c r="BI4684" i="10"/>
  <c r="BI4770" i="10"/>
  <c r="BI4857" i="10"/>
  <c r="BI4943" i="10"/>
  <c r="BI5030" i="10"/>
  <c r="BI5116" i="10"/>
  <c r="BI5202" i="10"/>
  <c r="BI4688" i="10"/>
  <c r="BI4774" i="10"/>
  <c r="BI4860" i="10"/>
  <c r="BI4947" i="10"/>
  <c r="BI5033" i="10"/>
  <c r="BI5120" i="10"/>
  <c r="BI5206" i="10"/>
  <c r="AS8" i="10"/>
  <c r="AS20" i="10"/>
  <c r="AS32" i="10"/>
  <c r="AS44" i="10"/>
  <c r="AS56" i="10"/>
  <c r="AS68" i="10"/>
  <c r="AS80" i="10"/>
  <c r="AS92" i="10"/>
  <c r="AS104" i="10"/>
  <c r="AS116" i="10"/>
  <c r="AS14" i="10"/>
  <c r="AS26" i="10"/>
  <c r="AS38" i="10"/>
  <c r="AS50" i="10"/>
  <c r="AS62" i="10"/>
  <c r="AS74" i="10"/>
  <c r="AS86" i="10"/>
  <c r="AS98" i="10"/>
  <c r="AS110" i="10"/>
  <c r="AS122" i="10"/>
  <c r="AS18" i="10"/>
  <c r="AS33" i="10"/>
  <c r="AS47" i="10"/>
  <c r="AS61" i="10"/>
  <c r="AS76" i="10"/>
  <c r="AS90" i="10"/>
  <c r="AS105" i="10"/>
  <c r="AS119" i="10"/>
  <c r="AS19" i="10"/>
  <c r="AS34" i="10"/>
  <c r="AS48" i="10"/>
  <c r="AS63" i="10"/>
  <c r="AS77" i="10"/>
  <c r="AS91" i="10"/>
  <c r="AS106" i="10"/>
  <c r="AS120" i="10"/>
  <c r="AS21" i="10"/>
  <c r="AS35" i="10"/>
  <c r="AS49" i="10"/>
  <c r="AS64" i="10"/>
  <c r="AS78" i="10"/>
  <c r="AS93" i="10"/>
  <c r="AS107" i="10"/>
  <c r="AS121" i="10"/>
  <c r="AS7" i="10"/>
  <c r="AS22" i="10"/>
  <c r="AS36" i="10"/>
  <c r="AS51" i="10"/>
  <c r="AS65" i="10"/>
  <c r="AS79" i="10"/>
  <c r="AS94" i="10"/>
  <c r="AS108" i="10"/>
  <c r="AS123" i="10"/>
  <c r="AS9" i="10"/>
  <c r="AS23" i="10"/>
  <c r="AS37" i="10"/>
  <c r="AS52" i="10"/>
  <c r="AS66" i="10"/>
  <c r="AS81" i="10"/>
  <c r="AS95" i="10"/>
  <c r="AS109" i="10"/>
  <c r="AS124" i="10"/>
  <c r="AS10" i="10"/>
  <c r="AS24" i="10"/>
  <c r="AS39" i="10"/>
  <c r="AS53" i="10"/>
  <c r="AS67" i="10"/>
  <c r="AS82" i="10"/>
  <c r="AS96" i="10"/>
  <c r="AS111" i="10"/>
  <c r="AS125" i="10"/>
  <c r="AS11" i="10"/>
  <c r="AS25" i="10"/>
  <c r="AS40" i="10"/>
  <c r="AS54" i="10"/>
  <c r="AS69" i="10"/>
  <c r="AS83" i="10"/>
  <c r="AS97" i="10"/>
  <c r="AS112" i="10"/>
  <c r="AS126" i="10"/>
  <c r="AS12" i="10"/>
  <c r="AS27" i="10"/>
  <c r="AS41" i="10"/>
  <c r="AS55" i="10"/>
  <c r="AS70" i="10"/>
  <c r="AS84" i="10"/>
  <c r="AS99" i="10"/>
  <c r="AS113" i="10"/>
  <c r="AS127" i="10"/>
  <c r="AS13" i="10"/>
  <c r="AS28" i="10"/>
  <c r="AS42" i="10"/>
  <c r="AS57" i="10"/>
  <c r="AS71" i="10"/>
  <c r="AS85" i="10"/>
  <c r="AS100" i="10"/>
  <c r="AS114" i="10"/>
  <c r="AS15" i="10"/>
  <c r="AS29" i="10"/>
  <c r="AS43" i="10"/>
  <c r="AS58" i="10"/>
  <c r="AS72" i="10"/>
  <c r="AS87" i="10"/>
  <c r="AS101" i="10"/>
  <c r="AS115" i="10"/>
  <c r="AS16" i="10"/>
  <c r="AS30" i="10"/>
  <c r="AS45" i="10"/>
  <c r="AS59" i="10"/>
  <c r="AS73" i="10"/>
  <c r="AS88" i="10"/>
  <c r="AS102" i="10"/>
  <c r="AS117" i="10"/>
  <c r="AS17" i="10"/>
  <c r="AS31" i="10"/>
  <c r="AS46" i="10"/>
  <c r="AS60" i="10"/>
  <c r="AS75" i="10"/>
  <c r="AS89" i="10"/>
  <c r="AS103" i="10"/>
  <c r="AS118" i="10"/>
  <c r="AU16" i="10"/>
  <c r="AU28" i="10"/>
  <c r="AU40" i="10"/>
  <c r="AU52" i="10"/>
  <c r="AU64" i="10"/>
  <c r="AU76" i="10"/>
  <c r="AU88" i="10"/>
  <c r="AU100" i="10"/>
  <c r="AU112" i="10"/>
  <c r="AU124" i="10"/>
  <c r="AU10" i="10"/>
  <c r="AU22" i="10"/>
  <c r="AU34" i="10"/>
  <c r="AU46" i="10"/>
  <c r="AU58" i="10"/>
  <c r="AU70" i="10"/>
  <c r="AU82" i="10"/>
  <c r="AU94" i="10"/>
  <c r="AU106" i="10"/>
  <c r="AU118" i="10"/>
  <c r="AU19" i="10"/>
  <c r="AU33" i="10"/>
  <c r="AU48" i="10"/>
  <c r="AU62" i="10"/>
  <c r="AU77" i="10"/>
  <c r="AU91" i="10"/>
  <c r="AU105" i="10"/>
  <c r="AU120" i="10"/>
  <c r="AU20" i="10"/>
  <c r="AU35" i="10"/>
  <c r="AU49" i="10"/>
  <c r="AU63" i="10"/>
  <c r="AU78" i="10"/>
  <c r="AU92" i="10"/>
  <c r="AU107" i="10"/>
  <c r="AU121" i="10"/>
  <c r="AU7" i="10"/>
  <c r="AU21" i="10"/>
  <c r="AU36" i="10"/>
  <c r="AU50" i="10"/>
  <c r="AU65" i="10"/>
  <c r="AU79" i="10"/>
  <c r="AU93" i="10"/>
  <c r="AU108" i="10"/>
  <c r="AU122" i="10"/>
  <c r="AU8" i="10"/>
  <c r="AU23" i="10"/>
  <c r="AU37" i="10"/>
  <c r="AU51" i="10"/>
  <c r="AU66" i="10"/>
  <c r="AU80" i="10"/>
  <c r="AU95" i="10"/>
  <c r="AU109" i="10"/>
  <c r="AU123" i="10"/>
  <c r="AU9" i="10"/>
  <c r="AU24" i="10"/>
  <c r="AU38" i="10"/>
  <c r="AU53" i="10"/>
  <c r="AU67" i="10"/>
  <c r="AU81" i="10"/>
  <c r="AU96" i="10"/>
  <c r="AU110" i="10"/>
  <c r="AU125" i="10"/>
  <c r="AU11" i="10"/>
  <c r="AU25" i="10"/>
  <c r="AU39" i="10"/>
  <c r="AU54" i="10"/>
  <c r="AU68" i="10"/>
  <c r="AU83" i="10"/>
  <c r="AU97" i="10"/>
  <c r="AU111" i="10"/>
  <c r="AU126" i="10"/>
  <c r="AU12" i="10"/>
  <c r="AU26" i="10"/>
  <c r="AU41" i="10"/>
  <c r="AU55" i="10"/>
  <c r="AU69" i="10"/>
  <c r="AU84" i="10"/>
  <c r="AU98" i="10"/>
  <c r="AU113" i="10"/>
  <c r="AU127" i="10"/>
  <c r="AU13" i="10"/>
  <c r="AU27" i="10"/>
  <c r="AU42" i="10"/>
  <c r="AU56" i="10"/>
  <c r="AU71" i="10"/>
  <c r="AU85" i="10"/>
  <c r="AU99" i="10"/>
  <c r="AU114" i="10"/>
  <c r="AU14" i="10"/>
  <c r="AU29" i="10"/>
  <c r="AU43" i="10"/>
  <c r="AU57" i="10"/>
  <c r="AU72" i="10"/>
  <c r="AU86" i="10"/>
  <c r="AU101" i="10"/>
  <c r="AU115" i="10"/>
  <c r="AU15" i="10"/>
  <c r="AU30" i="10"/>
  <c r="AU44" i="10"/>
  <c r="AU59" i="10"/>
  <c r="AU73" i="10"/>
  <c r="AU87" i="10"/>
  <c r="AU102" i="10"/>
  <c r="AU116" i="10"/>
  <c r="AU17" i="10"/>
  <c r="AU31" i="10"/>
  <c r="AU45" i="10"/>
  <c r="AU60" i="10"/>
  <c r="AU74" i="10"/>
  <c r="AU89" i="10"/>
  <c r="AU103" i="10"/>
  <c r="AU117" i="10"/>
  <c r="AU18" i="10"/>
  <c r="AU32" i="10"/>
  <c r="AU47" i="10"/>
  <c r="AU61" i="10"/>
  <c r="AU75" i="10"/>
  <c r="AU90" i="10"/>
  <c r="AU104" i="10"/>
  <c r="AU119" i="10"/>
  <c r="AF12" i="10"/>
  <c r="AF24" i="10"/>
  <c r="AF36" i="10"/>
  <c r="AF48" i="10"/>
  <c r="AF60" i="10"/>
  <c r="AF72" i="10"/>
  <c r="AF84" i="10"/>
  <c r="AF96" i="10"/>
  <c r="AF108" i="10"/>
  <c r="AF120" i="10"/>
  <c r="AF132" i="10"/>
  <c r="AF144" i="10"/>
  <c r="AF156" i="10"/>
  <c r="AF168" i="10"/>
  <c r="AF180" i="10"/>
  <c r="AF192" i="10"/>
  <c r="AF204" i="10"/>
  <c r="AF216" i="10"/>
  <c r="AF228" i="10"/>
  <c r="AF240" i="10"/>
  <c r="AF252" i="10"/>
  <c r="AF264" i="10"/>
  <c r="AF276" i="10"/>
  <c r="AF288" i="10"/>
  <c r="AF300" i="10"/>
  <c r="AF312" i="10"/>
  <c r="AF324" i="10"/>
  <c r="AF336" i="10"/>
  <c r="AF348" i="10"/>
  <c r="AF360" i="10"/>
  <c r="AF372" i="10"/>
  <c r="AF384" i="10"/>
  <c r="AF396" i="10"/>
  <c r="AF408" i="10"/>
  <c r="AF420" i="10"/>
  <c r="AF432" i="10"/>
  <c r="AF444" i="10"/>
  <c r="AF456" i="10"/>
  <c r="AF468" i="10"/>
  <c r="AF480" i="10"/>
  <c r="AF492" i="10"/>
  <c r="AF504" i="10"/>
  <c r="AF516" i="10"/>
  <c r="AF528" i="10"/>
  <c r="AF6" i="10"/>
  <c r="AF18" i="10"/>
  <c r="AF30" i="10"/>
  <c r="AF42" i="10"/>
  <c r="AF54" i="10"/>
  <c r="AF66" i="10"/>
  <c r="AF78" i="10"/>
  <c r="AF90" i="10"/>
  <c r="AF102" i="10"/>
  <c r="AF114" i="10"/>
  <c r="AF126" i="10"/>
  <c r="AF138" i="10"/>
  <c r="AF150" i="10"/>
  <c r="AF162" i="10"/>
  <c r="AF174" i="10"/>
  <c r="AF186" i="10"/>
  <c r="AF198" i="10"/>
  <c r="AF210" i="10"/>
  <c r="AF222" i="10"/>
  <c r="AF234" i="10"/>
  <c r="AF246" i="10"/>
  <c r="AF258" i="10"/>
  <c r="AF270" i="10"/>
  <c r="AF282" i="10"/>
  <c r="AF294" i="10"/>
  <c r="AF306" i="10"/>
  <c r="AF318" i="10"/>
  <c r="AF330" i="10"/>
  <c r="AF342" i="10"/>
  <c r="AF354" i="10"/>
  <c r="AF366" i="10"/>
  <c r="AF378" i="10"/>
  <c r="AF390" i="10"/>
  <c r="AF402" i="10"/>
  <c r="AF414" i="10"/>
  <c r="AF426" i="10"/>
  <c r="AF438" i="10"/>
  <c r="AF450" i="10"/>
  <c r="AF462" i="10"/>
  <c r="AF474" i="10"/>
  <c r="AF486" i="10"/>
  <c r="AF498" i="10"/>
  <c r="AF510" i="10"/>
  <c r="AF522" i="10"/>
  <c r="AF534" i="10"/>
  <c r="AF4" i="10"/>
  <c r="AF19" i="10"/>
  <c r="AF33" i="10"/>
  <c r="AF47" i="10"/>
  <c r="AF62" i="10"/>
  <c r="AF76" i="10"/>
  <c r="AF91" i="10"/>
  <c r="AF105" i="10"/>
  <c r="AF119" i="10"/>
  <c r="AF134" i="10"/>
  <c r="AF148" i="10"/>
  <c r="AF163" i="10"/>
  <c r="AF177" i="10"/>
  <c r="AF191" i="10"/>
  <c r="AF206" i="10"/>
  <c r="AF220" i="10"/>
  <c r="AF235" i="10"/>
  <c r="AF249" i="10"/>
  <c r="AF263" i="10"/>
  <c r="AF278" i="10"/>
  <c r="AF292" i="10"/>
  <c r="AF307" i="10"/>
  <c r="AF321" i="10"/>
  <c r="AF335" i="10"/>
  <c r="AF350" i="10"/>
  <c r="AF364" i="10"/>
  <c r="AF379" i="10"/>
  <c r="AF393" i="10"/>
  <c r="AF407" i="10"/>
  <c r="AF422" i="10"/>
  <c r="AF436" i="10"/>
  <c r="AF451" i="10"/>
  <c r="AF465" i="10"/>
  <c r="AF479" i="10"/>
  <c r="AF494" i="10"/>
  <c r="AF508" i="10"/>
  <c r="AF523" i="10"/>
  <c r="AF537" i="10"/>
  <c r="AF549" i="10"/>
  <c r="AF561" i="10"/>
  <c r="AF573" i="10"/>
  <c r="AF585" i="10"/>
  <c r="AF597" i="10"/>
  <c r="AF609" i="10"/>
  <c r="AF621" i="10"/>
  <c r="AF633" i="10"/>
  <c r="AF645" i="10"/>
  <c r="AF657" i="10"/>
  <c r="AF669" i="10"/>
  <c r="AF681" i="10"/>
  <c r="AF693" i="10"/>
  <c r="AF705" i="10"/>
  <c r="AF717" i="10"/>
  <c r="AF729" i="10"/>
  <c r="AF741" i="10"/>
  <c r="AF753" i="10"/>
  <c r="AF765" i="10"/>
  <c r="AF777" i="10"/>
  <c r="AF789" i="10"/>
  <c r="AF801" i="10"/>
  <c r="AF5" i="10"/>
  <c r="AF20" i="10"/>
  <c r="AF34" i="10"/>
  <c r="AF49" i="10"/>
  <c r="AF63" i="10"/>
  <c r="AF77" i="10"/>
  <c r="AF92" i="10"/>
  <c r="AF106" i="10"/>
  <c r="AF121" i="10"/>
  <c r="AF135" i="10"/>
  <c r="AF149" i="10"/>
  <c r="AF164" i="10"/>
  <c r="AF178" i="10"/>
  <c r="AF193" i="10"/>
  <c r="AF207" i="10"/>
  <c r="AF221" i="10"/>
  <c r="AF236" i="10"/>
  <c r="AF250" i="10"/>
  <c r="AF265" i="10"/>
  <c r="AF279" i="10"/>
  <c r="AF293" i="10"/>
  <c r="AF308" i="10"/>
  <c r="AF322" i="10"/>
  <c r="AF337" i="10"/>
  <c r="AF351" i="10"/>
  <c r="AF365" i="10"/>
  <c r="AF380" i="10"/>
  <c r="AF394" i="10"/>
  <c r="AF409" i="10"/>
  <c r="AF423" i="10"/>
  <c r="AF437" i="10"/>
  <c r="AF452" i="10"/>
  <c r="AF466" i="10"/>
  <c r="AF481" i="10"/>
  <c r="AF495" i="10"/>
  <c r="AF509" i="10"/>
  <c r="AF524" i="10"/>
  <c r="AF538" i="10"/>
  <c r="AF550" i="10"/>
  <c r="AF562" i="10"/>
  <c r="AF574" i="10"/>
  <c r="AF586" i="10"/>
  <c r="AF598" i="10"/>
  <c r="AF610" i="10"/>
  <c r="AF622" i="10"/>
  <c r="AF634" i="10"/>
  <c r="AF646" i="10"/>
  <c r="AF658" i="10"/>
  <c r="AF670" i="10"/>
  <c r="AF682" i="10"/>
  <c r="AF694" i="10"/>
  <c r="AF706" i="10"/>
  <c r="AF718" i="10"/>
  <c r="AF730" i="10"/>
  <c r="AF742" i="10"/>
  <c r="AF754" i="10"/>
  <c r="AF766" i="10"/>
  <c r="AF778" i="10"/>
  <c r="AF790" i="10"/>
  <c r="AF802" i="10"/>
  <c r="AF814" i="10"/>
  <c r="AF826" i="10"/>
  <c r="AF838" i="10"/>
  <c r="AF850" i="10"/>
  <c r="AF862" i="10"/>
  <c r="AF874" i="10"/>
  <c r="AF886" i="10"/>
  <c r="AF898" i="10"/>
  <c r="AF910" i="10"/>
  <c r="AF922" i="10"/>
  <c r="AF934" i="10"/>
  <c r="AF946" i="10"/>
  <c r="AF958" i="10"/>
  <c r="AF970" i="10"/>
  <c r="AF982" i="10"/>
  <c r="AF994" i="10"/>
  <c r="AF1006" i="10"/>
  <c r="AF1018" i="10"/>
  <c r="AF1030" i="10"/>
  <c r="AF1042" i="10"/>
  <c r="AF1054" i="10"/>
  <c r="AF1066" i="10"/>
  <c r="AF1078" i="10"/>
  <c r="AF1090" i="10"/>
  <c r="AF1102" i="10"/>
  <c r="AF1114" i="10"/>
  <c r="AF1126" i="10"/>
  <c r="AF1138" i="10"/>
  <c r="AF1150" i="10"/>
  <c r="AF1162" i="10"/>
  <c r="AF1174" i="10"/>
  <c r="AF1186" i="10"/>
  <c r="AF1198" i="10"/>
  <c r="AF1210" i="10"/>
  <c r="AF1222" i="10"/>
  <c r="AF1234" i="10"/>
  <c r="AF1246" i="10"/>
  <c r="AF1258" i="10"/>
  <c r="AF1270" i="10"/>
  <c r="AF7" i="10"/>
  <c r="AF21" i="10"/>
  <c r="AF35" i="10"/>
  <c r="AF50" i="10"/>
  <c r="AF64" i="10"/>
  <c r="AF79" i="10"/>
  <c r="AF93" i="10"/>
  <c r="AF107" i="10"/>
  <c r="AF122" i="10"/>
  <c r="AF136" i="10"/>
  <c r="AF151" i="10"/>
  <c r="AF165" i="10"/>
  <c r="AF179" i="10"/>
  <c r="AF194" i="10"/>
  <c r="AF208" i="10"/>
  <c r="AF223" i="10"/>
  <c r="AF237" i="10"/>
  <c r="AF251" i="10"/>
  <c r="AF266" i="10"/>
  <c r="AF280" i="10"/>
  <c r="AF295" i="10"/>
  <c r="AF309" i="10"/>
  <c r="AF323" i="10"/>
  <c r="AF338" i="10"/>
  <c r="AF352" i="10"/>
  <c r="AF367" i="10"/>
  <c r="AF381" i="10"/>
  <c r="AF395" i="10"/>
  <c r="AF410" i="10"/>
  <c r="AF424" i="10"/>
  <c r="AF439" i="10"/>
  <c r="AF453" i="10"/>
  <c r="AF467" i="10"/>
  <c r="AF482" i="10"/>
  <c r="AF496" i="10"/>
  <c r="AF511" i="10"/>
  <c r="AF525" i="10"/>
  <c r="AF539" i="10"/>
  <c r="AF551" i="10"/>
  <c r="AF563" i="10"/>
  <c r="AF575" i="10"/>
  <c r="AF587" i="10"/>
  <c r="AF599" i="10"/>
  <c r="AF611" i="10"/>
  <c r="AF623" i="10"/>
  <c r="AF635" i="10"/>
  <c r="AF647" i="10"/>
  <c r="AF659" i="10"/>
  <c r="AF671" i="10"/>
  <c r="AF683" i="10"/>
  <c r="AF695" i="10"/>
  <c r="AF707" i="10"/>
  <c r="AF719" i="10"/>
  <c r="AF731" i="10"/>
  <c r="AF743" i="10"/>
  <c r="AF755" i="10"/>
  <c r="AF767" i="10"/>
  <c r="AF779" i="10"/>
  <c r="AF791" i="10"/>
  <c r="AF803" i="10"/>
  <c r="AF815" i="10"/>
  <c r="AF827" i="10"/>
  <c r="AF839" i="10"/>
  <c r="AF851" i="10"/>
  <c r="AF863" i="10"/>
  <c r="AF875" i="10"/>
  <c r="AF887" i="10"/>
  <c r="AF899" i="10"/>
  <c r="AF911" i="10"/>
  <c r="AF923" i="10"/>
  <c r="AF935" i="10"/>
  <c r="AF947" i="10"/>
  <c r="AF959" i="10"/>
  <c r="AF971" i="10"/>
  <c r="AF983" i="10"/>
  <c r="AF995" i="10"/>
  <c r="AF1007" i="10"/>
  <c r="AF1019" i="10"/>
  <c r="AF1031" i="10"/>
  <c r="AF1043" i="10"/>
  <c r="AF1055" i="10"/>
  <c r="AF1067" i="10"/>
  <c r="AF1079" i="10"/>
  <c r="AF1091" i="10"/>
  <c r="AF1103" i="10"/>
  <c r="AF1115" i="10"/>
  <c r="AF1127" i="10"/>
  <c r="AF1139" i="10"/>
  <c r="AF1151" i="10"/>
  <c r="AF1163" i="10"/>
  <c r="AF1175" i="10"/>
  <c r="AF1187" i="10"/>
  <c r="AF1199" i="10"/>
  <c r="AF1211" i="10"/>
  <c r="AF1223" i="10"/>
  <c r="AF1235" i="10"/>
  <c r="AF1247" i="10"/>
  <c r="AF1259" i="10"/>
  <c r="AF1271" i="10"/>
  <c r="AF1283" i="10"/>
  <c r="AF1295" i="10"/>
  <c r="AF1307" i="10"/>
  <c r="AF1319" i="10"/>
  <c r="AF1331" i="10"/>
  <c r="AF1343" i="10"/>
  <c r="AF1355" i="10"/>
  <c r="AF1367" i="10"/>
  <c r="AF1379" i="10"/>
  <c r="AF1391" i="10"/>
  <c r="AF1403" i="10"/>
  <c r="AF1415" i="10"/>
  <c r="AF1427" i="10"/>
  <c r="AF1439" i="10"/>
  <c r="AF1451" i="10"/>
  <c r="AF1463" i="10"/>
  <c r="AF1475" i="10"/>
  <c r="AF1487" i="10"/>
  <c r="AF1499" i="10"/>
  <c r="AF1511" i="10"/>
  <c r="AF1523" i="10"/>
  <c r="AF1535" i="10"/>
  <c r="AF1547" i="10"/>
  <c r="AF1559" i="10"/>
  <c r="AF1571" i="10"/>
  <c r="AF1583" i="10"/>
  <c r="AF1595" i="10"/>
  <c r="AF1607" i="10"/>
  <c r="AF1619" i="10"/>
  <c r="AF1631" i="10"/>
  <c r="AF1643" i="10"/>
  <c r="AF1655" i="10"/>
  <c r="AF1667" i="10"/>
  <c r="AF1679" i="10"/>
  <c r="AF1691" i="10"/>
  <c r="AF1703" i="10"/>
  <c r="AF1715" i="10"/>
  <c r="AF1727" i="10"/>
  <c r="AF1739" i="10"/>
  <c r="AF1751" i="10"/>
  <c r="AF8" i="10"/>
  <c r="AF22" i="10"/>
  <c r="AF37" i="10"/>
  <c r="AF51" i="10"/>
  <c r="AF65" i="10"/>
  <c r="AF80" i="10"/>
  <c r="AF94" i="10"/>
  <c r="AF109" i="10"/>
  <c r="AF123" i="10"/>
  <c r="AF137" i="10"/>
  <c r="AF152" i="10"/>
  <c r="AF166" i="10"/>
  <c r="AF181" i="10"/>
  <c r="AF195" i="10"/>
  <c r="AF209" i="10"/>
  <c r="AF224" i="10"/>
  <c r="AF238" i="10"/>
  <c r="AF253" i="10"/>
  <c r="AF267" i="10"/>
  <c r="AF281" i="10"/>
  <c r="AF296" i="10"/>
  <c r="AF310" i="10"/>
  <c r="AF325" i="10"/>
  <c r="AF339" i="10"/>
  <c r="AF353" i="10"/>
  <c r="AF368" i="10"/>
  <c r="AF382" i="10"/>
  <c r="AF397" i="10"/>
  <c r="AF411" i="10"/>
  <c r="AF425" i="10"/>
  <c r="AF440" i="10"/>
  <c r="AF454" i="10"/>
  <c r="AF469" i="10"/>
  <c r="AF483" i="10"/>
  <c r="AF497" i="10"/>
  <c r="AF512" i="10"/>
  <c r="AF526" i="10"/>
  <c r="AF540" i="10"/>
  <c r="AF552" i="10"/>
  <c r="AF564" i="10"/>
  <c r="AF576" i="10"/>
  <c r="AF588" i="10"/>
  <c r="AF600" i="10"/>
  <c r="AF612" i="10"/>
  <c r="AF624" i="10"/>
  <c r="AF636" i="10"/>
  <c r="AF648" i="10"/>
  <c r="AF660" i="10"/>
  <c r="AF672" i="10"/>
  <c r="AF684" i="10"/>
  <c r="AF696" i="10"/>
  <c r="AF708" i="10"/>
  <c r="AF720" i="10"/>
  <c r="AF732" i="10"/>
  <c r="AF744" i="10"/>
  <c r="AF756" i="10"/>
  <c r="AF768" i="10"/>
  <c r="AF780" i="10"/>
  <c r="AF792" i="10"/>
  <c r="AF804" i="10"/>
  <c r="AF816" i="10"/>
  <c r="AF828" i="10"/>
  <c r="AF840" i="10"/>
  <c r="AF852" i="10"/>
  <c r="AF864" i="10"/>
  <c r="AF876" i="10"/>
  <c r="AF888" i="10"/>
  <c r="AF900" i="10"/>
  <c r="AF912" i="10"/>
  <c r="AF924" i="10"/>
  <c r="AF936" i="10"/>
  <c r="AF948" i="10"/>
  <c r="AF960" i="10"/>
  <c r="AF972" i="10"/>
  <c r="AF984" i="10"/>
  <c r="AF996" i="10"/>
  <c r="AF1008" i="10"/>
  <c r="AF1020" i="10"/>
  <c r="AF1032" i="10"/>
  <c r="AF1044" i="10"/>
  <c r="AF1056" i="10"/>
  <c r="AF1068" i="10"/>
  <c r="AF1080" i="10"/>
  <c r="AF1092" i="10"/>
  <c r="AF1104" i="10"/>
  <c r="AF1116" i="10"/>
  <c r="AF1128" i="10"/>
  <c r="AF1140" i="10"/>
  <c r="AF1152" i="10"/>
  <c r="AF1164" i="10"/>
  <c r="AF1176" i="10"/>
  <c r="AF1188" i="10"/>
  <c r="AF1200" i="10"/>
  <c r="AF1212" i="10"/>
  <c r="AF1224" i="10"/>
  <c r="AF1236" i="10"/>
  <c r="AF1248" i="10"/>
  <c r="AF1260" i="10"/>
  <c r="AF1272" i="10"/>
  <c r="AF1284" i="10"/>
  <c r="AF1296" i="10"/>
  <c r="AF1308" i="10"/>
  <c r="AF1320" i="10"/>
  <c r="AF1332" i="10"/>
  <c r="AF1344" i="10"/>
  <c r="AF1356" i="10"/>
  <c r="AF1368" i="10"/>
  <c r="AF1380" i="10"/>
  <c r="AF1392" i="10"/>
  <c r="AF1404" i="10"/>
  <c r="AF1416" i="10"/>
  <c r="AF1428" i="10"/>
  <c r="AF1440" i="10"/>
  <c r="AF1452" i="10"/>
  <c r="AF1464" i="10"/>
  <c r="AF1476" i="10"/>
  <c r="AF1488" i="10"/>
  <c r="AF1500" i="10"/>
  <c r="AF1512" i="10"/>
  <c r="AF1524" i="10"/>
  <c r="AF1536" i="10"/>
  <c r="AF1548" i="10"/>
  <c r="AF1560" i="10"/>
  <c r="AF1572" i="10"/>
  <c r="AF1584" i="10"/>
  <c r="AF1596" i="10"/>
  <c r="AF1608" i="10"/>
  <c r="AF1620" i="10"/>
  <c r="AF1632" i="10"/>
  <c r="AF1644" i="10"/>
  <c r="AF1656" i="10"/>
  <c r="AF1668" i="10"/>
  <c r="AF1680" i="10"/>
  <c r="AF1692" i="10"/>
  <c r="AF1704" i="10"/>
  <c r="AF1716" i="10"/>
  <c r="AF1728" i="10"/>
  <c r="AF1740" i="10"/>
  <c r="AF1752" i="10"/>
  <c r="AF9" i="10"/>
  <c r="AF23" i="10"/>
  <c r="AF38" i="10"/>
  <c r="AF52" i="10"/>
  <c r="AF67" i="10"/>
  <c r="AF81" i="10"/>
  <c r="AF95" i="10"/>
  <c r="AF110" i="10"/>
  <c r="AF124" i="10"/>
  <c r="AF139" i="10"/>
  <c r="AF153" i="10"/>
  <c r="AF167" i="10"/>
  <c r="AF182" i="10"/>
  <c r="AF196" i="10"/>
  <c r="AF211" i="10"/>
  <c r="AF225" i="10"/>
  <c r="AF239" i="10"/>
  <c r="AF254" i="10"/>
  <c r="AF268" i="10"/>
  <c r="AF283" i="10"/>
  <c r="AF297" i="10"/>
  <c r="AF311" i="10"/>
  <c r="AF326" i="10"/>
  <c r="AF340" i="10"/>
  <c r="AF355" i="10"/>
  <c r="AF369" i="10"/>
  <c r="AF383" i="10"/>
  <c r="AF398" i="10"/>
  <c r="AF412" i="10"/>
  <c r="AF427" i="10"/>
  <c r="AF441" i="10"/>
  <c r="AF455" i="10"/>
  <c r="AF470" i="10"/>
  <c r="AF484" i="10"/>
  <c r="AF499" i="10"/>
  <c r="AF513" i="10"/>
  <c r="AF527" i="10"/>
  <c r="AF541" i="10"/>
  <c r="AF553" i="10"/>
  <c r="AF565" i="10"/>
  <c r="AF577" i="10"/>
  <c r="AF589" i="10"/>
  <c r="AF601" i="10"/>
  <c r="AF613" i="10"/>
  <c r="AF625" i="10"/>
  <c r="AF637" i="10"/>
  <c r="AF649" i="10"/>
  <c r="AF661" i="10"/>
  <c r="AF673" i="10"/>
  <c r="AF685" i="10"/>
  <c r="AF697" i="10"/>
  <c r="AF709" i="10"/>
  <c r="AF721" i="10"/>
  <c r="AF733" i="10"/>
  <c r="AF745" i="10"/>
  <c r="AF757" i="10"/>
  <c r="AF769" i="10"/>
  <c r="AF781" i="10"/>
  <c r="AF793" i="10"/>
  <c r="AF805" i="10"/>
  <c r="AF817" i="10"/>
  <c r="AF829" i="10"/>
  <c r="AF841" i="10"/>
  <c r="AF853" i="10"/>
  <c r="AF865" i="10"/>
  <c r="AF877" i="10"/>
  <c r="AF889" i="10"/>
  <c r="AF901" i="10"/>
  <c r="AF913" i="10"/>
  <c r="AF925" i="10"/>
  <c r="AF937" i="10"/>
  <c r="AF949" i="10"/>
  <c r="AF961" i="10"/>
  <c r="AF973" i="10"/>
  <c r="AF985" i="10"/>
  <c r="AF997" i="10"/>
  <c r="AF1009" i="10"/>
  <c r="AF1021" i="10"/>
  <c r="AF1033" i="10"/>
  <c r="AF1045" i="10"/>
  <c r="AF1057" i="10"/>
  <c r="AF1069" i="10"/>
  <c r="AF1081" i="10"/>
  <c r="AF1093" i="10"/>
  <c r="AF1105" i="10"/>
  <c r="AF1117" i="10"/>
  <c r="AF1129" i="10"/>
  <c r="AF1141" i="10"/>
  <c r="AF1153" i="10"/>
  <c r="AF1165" i="10"/>
  <c r="AF1177" i="10"/>
  <c r="AF1189" i="10"/>
  <c r="AF1201" i="10"/>
  <c r="AF1213" i="10"/>
  <c r="AF1225" i="10"/>
  <c r="AF1237" i="10"/>
  <c r="AF1249" i="10"/>
  <c r="AF1261" i="10"/>
  <c r="AF1273" i="10"/>
  <c r="AF1285" i="10"/>
  <c r="AF1297" i="10"/>
  <c r="AF1309" i="10"/>
  <c r="AF1321" i="10"/>
  <c r="AF1333" i="10"/>
  <c r="AF1345" i="10"/>
  <c r="AF1357" i="10"/>
  <c r="AF1369" i="10"/>
  <c r="AF1381" i="10"/>
  <c r="AF1393" i="10"/>
  <c r="AF1405" i="10"/>
  <c r="AF1417" i="10"/>
  <c r="AF1429" i="10"/>
  <c r="AF1441" i="10"/>
  <c r="AF1453" i="10"/>
  <c r="AF1465" i="10"/>
  <c r="AF1477" i="10"/>
  <c r="AF1489" i="10"/>
  <c r="AF1501" i="10"/>
  <c r="AF1513" i="10"/>
  <c r="AF1525" i="10"/>
  <c r="AF1537" i="10"/>
  <c r="AF1549" i="10"/>
  <c r="AF1561" i="10"/>
  <c r="AF1573" i="10"/>
  <c r="AF1585" i="10"/>
  <c r="AF1597" i="10"/>
  <c r="AF1609" i="10"/>
  <c r="AF1621" i="10"/>
  <c r="AF1633" i="10"/>
  <c r="AF1645" i="10"/>
  <c r="AF1657" i="10"/>
  <c r="AF1669" i="10"/>
  <c r="AF1681" i="10"/>
  <c r="AF1693" i="10"/>
  <c r="AF1705" i="10"/>
  <c r="AF1717" i="10"/>
  <c r="AF1729" i="10"/>
  <c r="AF1741" i="10"/>
  <c r="AF1753" i="10"/>
  <c r="AF10" i="10"/>
  <c r="AF25" i="10"/>
  <c r="AF39" i="10"/>
  <c r="AF53" i="10"/>
  <c r="AF68" i="10"/>
  <c r="AF82" i="10"/>
  <c r="AF97" i="10"/>
  <c r="AF111" i="10"/>
  <c r="AF125" i="10"/>
  <c r="AF140" i="10"/>
  <c r="AF154" i="10"/>
  <c r="AF169" i="10"/>
  <c r="AF183" i="10"/>
  <c r="AF197" i="10"/>
  <c r="AF212" i="10"/>
  <c r="AF226" i="10"/>
  <c r="AF241" i="10"/>
  <c r="AF255" i="10"/>
  <c r="AF269" i="10"/>
  <c r="AF284" i="10"/>
  <c r="AF298" i="10"/>
  <c r="AF313" i="10"/>
  <c r="AF327" i="10"/>
  <c r="AF341" i="10"/>
  <c r="AF356" i="10"/>
  <c r="AF370" i="10"/>
  <c r="AF385" i="10"/>
  <c r="AF399" i="10"/>
  <c r="AF413" i="10"/>
  <c r="AF428" i="10"/>
  <c r="AF442" i="10"/>
  <c r="AF457" i="10"/>
  <c r="AF471" i="10"/>
  <c r="AF485" i="10"/>
  <c r="AF500" i="10"/>
  <c r="AF514" i="10"/>
  <c r="AF529" i="10"/>
  <c r="AF542" i="10"/>
  <c r="AF554" i="10"/>
  <c r="AF566" i="10"/>
  <c r="AF578" i="10"/>
  <c r="AF590" i="10"/>
  <c r="AF602" i="10"/>
  <c r="AF614" i="10"/>
  <c r="AF626" i="10"/>
  <c r="AF638" i="10"/>
  <c r="AF650" i="10"/>
  <c r="AF662" i="10"/>
  <c r="AF674" i="10"/>
  <c r="AF686" i="10"/>
  <c r="AF698" i="10"/>
  <c r="AF710" i="10"/>
  <c r="AF722" i="10"/>
  <c r="AF734" i="10"/>
  <c r="AF746" i="10"/>
  <c r="AF758" i="10"/>
  <c r="AF770" i="10"/>
  <c r="AF782" i="10"/>
  <c r="AF794" i="10"/>
  <c r="AF806" i="10"/>
  <c r="AF818" i="10"/>
  <c r="AF830" i="10"/>
  <c r="AF842" i="10"/>
  <c r="AF854" i="10"/>
  <c r="AF866" i="10"/>
  <c r="AF878" i="10"/>
  <c r="AF890" i="10"/>
  <c r="AF902" i="10"/>
  <c r="AF914" i="10"/>
  <c r="AF926" i="10"/>
  <c r="AF938" i="10"/>
  <c r="AF950" i="10"/>
  <c r="AF962" i="10"/>
  <c r="AF974" i="10"/>
  <c r="AF986" i="10"/>
  <c r="AF998" i="10"/>
  <c r="AF1010" i="10"/>
  <c r="AF1022" i="10"/>
  <c r="AF1034" i="10"/>
  <c r="AF1046" i="10"/>
  <c r="AF1058" i="10"/>
  <c r="AF1070" i="10"/>
  <c r="AF1082" i="10"/>
  <c r="AF1094" i="10"/>
  <c r="AF1106" i="10"/>
  <c r="AF1118" i="10"/>
  <c r="AF1130" i="10"/>
  <c r="AF1142" i="10"/>
  <c r="AF1154" i="10"/>
  <c r="AF1166" i="10"/>
  <c r="AF1178" i="10"/>
  <c r="AF1190" i="10"/>
  <c r="AF1202" i="10"/>
  <c r="AF1214" i="10"/>
  <c r="AF1226" i="10"/>
  <c r="AF1238" i="10"/>
  <c r="AF1250" i="10"/>
  <c r="AF1262" i="10"/>
  <c r="AF1274" i="10"/>
  <c r="AF1286" i="10"/>
  <c r="AF1298" i="10"/>
  <c r="AF1310" i="10"/>
  <c r="AF1322" i="10"/>
  <c r="AF1334" i="10"/>
  <c r="AF1346" i="10"/>
  <c r="AF1358" i="10"/>
  <c r="AF1370" i="10"/>
  <c r="AF1382" i="10"/>
  <c r="AF1394" i="10"/>
  <c r="AF1406" i="10"/>
  <c r="AF1418" i="10"/>
  <c r="AF1430" i="10"/>
  <c r="AF1442" i="10"/>
  <c r="AF1454" i="10"/>
  <c r="AF1466" i="10"/>
  <c r="AF1478" i="10"/>
  <c r="AF1490" i="10"/>
  <c r="AF1502" i="10"/>
  <c r="AF1514" i="10"/>
  <c r="AF1526" i="10"/>
  <c r="AF1538" i="10"/>
  <c r="AF1550" i="10"/>
  <c r="AF1562" i="10"/>
  <c r="AF1574" i="10"/>
  <c r="AF1586" i="10"/>
  <c r="AF1598" i="10"/>
  <c r="AF1610" i="10"/>
  <c r="AF1622" i="10"/>
  <c r="AF1634" i="10"/>
  <c r="AF1646" i="10"/>
  <c r="AF1658" i="10"/>
  <c r="AF1670" i="10"/>
  <c r="AF1682" i="10"/>
  <c r="AF1694" i="10"/>
  <c r="AF1706" i="10"/>
  <c r="AF1718" i="10"/>
  <c r="AF1730" i="10"/>
  <c r="AF1742" i="10"/>
  <c r="AF1754" i="10"/>
  <c r="AF11" i="10"/>
  <c r="AF26" i="10"/>
  <c r="AF40" i="10"/>
  <c r="AF55" i="10"/>
  <c r="AF69" i="10"/>
  <c r="AF83" i="10"/>
  <c r="AF98" i="10"/>
  <c r="AF112" i="10"/>
  <c r="AF127" i="10"/>
  <c r="AF141" i="10"/>
  <c r="AF155" i="10"/>
  <c r="AF170" i="10"/>
  <c r="AF184" i="10"/>
  <c r="AF199" i="10"/>
  <c r="AF213" i="10"/>
  <c r="AF227" i="10"/>
  <c r="AF242" i="10"/>
  <c r="AF256" i="10"/>
  <c r="AF271" i="10"/>
  <c r="AF285" i="10"/>
  <c r="AF299" i="10"/>
  <c r="AF314" i="10"/>
  <c r="AF328" i="10"/>
  <c r="AF343" i="10"/>
  <c r="AF357" i="10"/>
  <c r="AF371" i="10"/>
  <c r="AF386" i="10"/>
  <c r="AF400" i="10"/>
  <c r="AF415" i="10"/>
  <c r="AF429" i="10"/>
  <c r="AF443" i="10"/>
  <c r="AF458" i="10"/>
  <c r="AF472" i="10"/>
  <c r="AF487" i="10"/>
  <c r="AF501" i="10"/>
  <c r="AF515" i="10"/>
  <c r="AF530" i="10"/>
  <c r="AF543" i="10"/>
  <c r="AF555" i="10"/>
  <c r="AF567" i="10"/>
  <c r="AF579" i="10"/>
  <c r="AF591" i="10"/>
  <c r="AF603" i="10"/>
  <c r="AF615" i="10"/>
  <c r="AF627" i="10"/>
  <c r="AF639" i="10"/>
  <c r="AF651" i="10"/>
  <c r="AF663" i="10"/>
  <c r="AF675" i="10"/>
  <c r="AF687" i="10"/>
  <c r="AF699" i="10"/>
  <c r="AF711" i="10"/>
  <c r="AF723" i="10"/>
  <c r="AF735" i="10"/>
  <c r="AF747" i="10"/>
  <c r="AF759" i="10"/>
  <c r="AF771" i="10"/>
  <c r="AF783" i="10"/>
  <c r="AF795" i="10"/>
  <c r="AF807" i="10"/>
  <c r="AF819" i="10"/>
  <c r="AF831" i="10"/>
  <c r="AF843" i="10"/>
  <c r="AF855" i="10"/>
  <c r="AF867" i="10"/>
  <c r="AF879" i="10"/>
  <c r="AF891" i="10"/>
  <c r="AF903" i="10"/>
  <c r="AF915" i="10"/>
  <c r="AF927" i="10"/>
  <c r="AF939" i="10"/>
  <c r="AF951" i="10"/>
  <c r="AF963" i="10"/>
  <c r="AF975" i="10"/>
  <c r="AF987" i="10"/>
  <c r="AF999" i="10"/>
  <c r="AF1011" i="10"/>
  <c r="AF1023" i="10"/>
  <c r="AF1035" i="10"/>
  <c r="AF1047" i="10"/>
  <c r="AF1059" i="10"/>
  <c r="AF1071" i="10"/>
  <c r="AF1083" i="10"/>
  <c r="AF1095" i="10"/>
  <c r="AF1107" i="10"/>
  <c r="AF1119" i="10"/>
  <c r="AF1131" i="10"/>
  <c r="AF1143" i="10"/>
  <c r="AF1155" i="10"/>
  <c r="AF1167" i="10"/>
  <c r="AF1179" i="10"/>
  <c r="AF1191" i="10"/>
  <c r="AF1203" i="10"/>
  <c r="AF1215" i="10"/>
  <c r="AF1227" i="10"/>
  <c r="AF1239" i="10"/>
  <c r="AF1251" i="10"/>
  <c r="AF1263" i="10"/>
  <c r="AF1275" i="10"/>
  <c r="AF1287" i="10"/>
  <c r="AF1299" i="10"/>
  <c r="AF1311" i="10"/>
  <c r="AF1323" i="10"/>
  <c r="AF1335" i="10"/>
  <c r="AF1347" i="10"/>
  <c r="AF1359" i="10"/>
  <c r="AF1371" i="10"/>
  <c r="AF1383" i="10"/>
  <c r="AF1395" i="10"/>
  <c r="AF1407" i="10"/>
  <c r="AF1419" i="10"/>
  <c r="AF1431" i="10"/>
  <c r="AF1443" i="10"/>
  <c r="AF1455" i="10"/>
  <c r="AF1467" i="10"/>
  <c r="AF1479" i="10"/>
  <c r="AF1491" i="10"/>
  <c r="AF1503" i="10"/>
  <c r="AF1515" i="10"/>
  <c r="AF1527" i="10"/>
  <c r="AF1539" i="10"/>
  <c r="AF1551" i="10"/>
  <c r="AF1563" i="10"/>
  <c r="AF1575" i="10"/>
  <c r="AF1587" i="10"/>
  <c r="AF1599" i="10"/>
  <c r="AF1611" i="10"/>
  <c r="AF1623" i="10"/>
  <c r="AF1635" i="10"/>
  <c r="AF1647" i="10"/>
  <c r="AF1659" i="10"/>
  <c r="AF1671" i="10"/>
  <c r="AF1683" i="10"/>
  <c r="AF1695" i="10"/>
  <c r="AF1707" i="10"/>
  <c r="AF1719" i="10"/>
  <c r="AF1731" i="10"/>
  <c r="AF1743" i="10"/>
  <c r="AF1755" i="10"/>
  <c r="AF13" i="10"/>
  <c r="AF27" i="10"/>
  <c r="AF41" i="10"/>
  <c r="AF56" i="10"/>
  <c r="AF70" i="10"/>
  <c r="AF85" i="10"/>
  <c r="AF99" i="10"/>
  <c r="AF113" i="10"/>
  <c r="AF128" i="10"/>
  <c r="AF142" i="10"/>
  <c r="AF157" i="10"/>
  <c r="AF171" i="10"/>
  <c r="AF185" i="10"/>
  <c r="AF200" i="10"/>
  <c r="AF214" i="10"/>
  <c r="AF229" i="10"/>
  <c r="AF243" i="10"/>
  <c r="AF257" i="10"/>
  <c r="AF272" i="10"/>
  <c r="AF286" i="10"/>
  <c r="AF301" i="10"/>
  <c r="AF315" i="10"/>
  <c r="AF329" i="10"/>
  <c r="AF344" i="10"/>
  <c r="AF358" i="10"/>
  <c r="AF373" i="10"/>
  <c r="AF387" i="10"/>
  <c r="AF401" i="10"/>
  <c r="AF416" i="10"/>
  <c r="AF430" i="10"/>
  <c r="AF445" i="10"/>
  <c r="AF459" i="10"/>
  <c r="AF473" i="10"/>
  <c r="AF488" i="10"/>
  <c r="AF502" i="10"/>
  <c r="AF517" i="10"/>
  <c r="AF531" i="10"/>
  <c r="AF544" i="10"/>
  <c r="AF556" i="10"/>
  <c r="AF568" i="10"/>
  <c r="AF580" i="10"/>
  <c r="AF592" i="10"/>
  <c r="AF604" i="10"/>
  <c r="AF616" i="10"/>
  <c r="AF628" i="10"/>
  <c r="AF640" i="10"/>
  <c r="AF652" i="10"/>
  <c r="AF664" i="10"/>
  <c r="AF676" i="10"/>
  <c r="AF688" i="10"/>
  <c r="AF700" i="10"/>
  <c r="AF712" i="10"/>
  <c r="AF724" i="10"/>
  <c r="AF736" i="10"/>
  <c r="AF748" i="10"/>
  <c r="AF760" i="10"/>
  <c r="AF772" i="10"/>
  <c r="AF784" i="10"/>
  <c r="AF796" i="10"/>
  <c r="AF808" i="10"/>
  <c r="AF820" i="10"/>
  <c r="AF832" i="10"/>
  <c r="AF844" i="10"/>
  <c r="AF856" i="10"/>
  <c r="AF868" i="10"/>
  <c r="AF880" i="10"/>
  <c r="AF892" i="10"/>
  <c r="AF904" i="10"/>
  <c r="AF916" i="10"/>
  <c r="AF928" i="10"/>
  <c r="AF940" i="10"/>
  <c r="AF952" i="10"/>
  <c r="AF964" i="10"/>
  <c r="AF976" i="10"/>
  <c r="AF988" i="10"/>
  <c r="AF1000" i="10"/>
  <c r="AF1012" i="10"/>
  <c r="AF1024" i="10"/>
  <c r="AF1036" i="10"/>
  <c r="AF1048" i="10"/>
  <c r="AF1060" i="10"/>
  <c r="AF1072" i="10"/>
  <c r="AF1084" i="10"/>
  <c r="AF1096" i="10"/>
  <c r="AF1108" i="10"/>
  <c r="AF1120" i="10"/>
  <c r="AF1132" i="10"/>
  <c r="AF1144" i="10"/>
  <c r="AF1156" i="10"/>
  <c r="AF1168" i="10"/>
  <c r="AF1180" i="10"/>
  <c r="AF1192" i="10"/>
  <c r="AF1204" i="10"/>
  <c r="AF1216" i="10"/>
  <c r="AF1228" i="10"/>
  <c r="AF1240" i="10"/>
  <c r="AF1252" i="10"/>
  <c r="AF1264" i="10"/>
  <c r="AF1276" i="10"/>
  <c r="AF1288" i="10"/>
  <c r="AF1300" i="10"/>
  <c r="AF14" i="10"/>
  <c r="AF28" i="10"/>
  <c r="AF43" i="10"/>
  <c r="AF57" i="10"/>
  <c r="AF71" i="10"/>
  <c r="AF86" i="10"/>
  <c r="AF100" i="10"/>
  <c r="AF115" i="10"/>
  <c r="AF129" i="10"/>
  <c r="AF143" i="10"/>
  <c r="AF158" i="10"/>
  <c r="AF172" i="10"/>
  <c r="AF187" i="10"/>
  <c r="AF201" i="10"/>
  <c r="AF215" i="10"/>
  <c r="AF230" i="10"/>
  <c r="AF244" i="10"/>
  <c r="AF259" i="10"/>
  <c r="AF273" i="10"/>
  <c r="AF287" i="10"/>
  <c r="AF302" i="10"/>
  <c r="AF316" i="10"/>
  <c r="AF331" i="10"/>
  <c r="AF345" i="10"/>
  <c r="AF359" i="10"/>
  <c r="AF374" i="10"/>
  <c r="AF388" i="10"/>
  <c r="AF403" i="10"/>
  <c r="AF417" i="10"/>
  <c r="AF431" i="10"/>
  <c r="AF446" i="10"/>
  <c r="AF460" i="10"/>
  <c r="AF475" i="10"/>
  <c r="AF489" i="10"/>
  <c r="AF503" i="10"/>
  <c r="AF518" i="10"/>
  <c r="AF532" i="10"/>
  <c r="AF545" i="10"/>
  <c r="AF557" i="10"/>
  <c r="AF569" i="10"/>
  <c r="AF581" i="10"/>
  <c r="AF593" i="10"/>
  <c r="AF605" i="10"/>
  <c r="AF617" i="10"/>
  <c r="AF629" i="10"/>
  <c r="AF641" i="10"/>
  <c r="AF653" i="10"/>
  <c r="AF665" i="10"/>
  <c r="AF677" i="10"/>
  <c r="AF689" i="10"/>
  <c r="AF701" i="10"/>
  <c r="AF713" i="10"/>
  <c r="AF725" i="10"/>
  <c r="AF737" i="10"/>
  <c r="AF749" i="10"/>
  <c r="AF761" i="10"/>
  <c r="AF773" i="10"/>
  <c r="AF785" i="10"/>
  <c r="AF797" i="10"/>
  <c r="AF809" i="10"/>
  <c r="AF821" i="10"/>
  <c r="AF833" i="10"/>
  <c r="AF845" i="10"/>
  <c r="AF857" i="10"/>
  <c r="AF869" i="10"/>
  <c r="AF881" i="10"/>
  <c r="AF893" i="10"/>
  <c r="AF905" i="10"/>
  <c r="AF917" i="10"/>
  <c r="AF929" i="10"/>
  <c r="AF941" i="10"/>
  <c r="AF953" i="10"/>
  <c r="AF965" i="10"/>
  <c r="AF977" i="10"/>
  <c r="AF989" i="10"/>
  <c r="AF1001" i="10"/>
  <c r="AF1013" i="10"/>
  <c r="AF1025" i="10"/>
  <c r="AF1037" i="10"/>
  <c r="AF1049" i="10"/>
  <c r="AF1061" i="10"/>
  <c r="AF1073" i="10"/>
  <c r="AF1085" i="10"/>
  <c r="AF1097" i="10"/>
  <c r="AF1109" i="10"/>
  <c r="AF1121" i="10"/>
  <c r="AF1133" i="10"/>
  <c r="AF1145" i="10"/>
  <c r="AF1157" i="10"/>
  <c r="AF1169" i="10"/>
  <c r="AF1181" i="10"/>
  <c r="AF1193" i="10"/>
  <c r="AF1205" i="10"/>
  <c r="AF1217" i="10"/>
  <c r="AF1229" i="10"/>
  <c r="AF1241" i="10"/>
  <c r="AF1253" i="10"/>
  <c r="AF1265" i="10"/>
  <c r="AF1277" i="10"/>
  <c r="AF1289" i="10"/>
  <c r="AF1301" i="10"/>
  <c r="AF1313" i="10"/>
  <c r="AF1325" i="10"/>
  <c r="AF1337" i="10"/>
  <c r="AF1349" i="10"/>
  <c r="AF1361" i="10"/>
  <c r="AF1373" i="10"/>
  <c r="AF1385" i="10"/>
  <c r="AF1397" i="10"/>
  <c r="AF1409" i="10"/>
  <c r="AF1421" i="10"/>
  <c r="AF1433" i="10"/>
  <c r="AF1445" i="10"/>
  <c r="AF1457" i="10"/>
  <c r="AF1469" i="10"/>
  <c r="AF1481" i="10"/>
  <c r="AF1493" i="10"/>
  <c r="AF1505" i="10"/>
  <c r="AF1517" i="10"/>
  <c r="AF1529" i="10"/>
  <c r="AF1541" i="10"/>
  <c r="AF1553" i="10"/>
  <c r="AF1565" i="10"/>
  <c r="AF1577" i="10"/>
  <c r="AF1589" i="10"/>
  <c r="AF1601" i="10"/>
  <c r="AF1613" i="10"/>
  <c r="AF1625" i="10"/>
  <c r="AF1637" i="10"/>
  <c r="AF1649" i="10"/>
  <c r="AF1661" i="10"/>
  <c r="AF1673" i="10"/>
  <c r="AF1685" i="10"/>
  <c r="AF1697" i="10"/>
  <c r="AF1709" i="10"/>
  <c r="AF1721" i="10"/>
  <c r="AF1733" i="10"/>
  <c r="AF1745" i="10"/>
  <c r="AF1757" i="10"/>
  <c r="AF15" i="10"/>
  <c r="AF29" i="10"/>
  <c r="AF44" i="10"/>
  <c r="AF58" i="10"/>
  <c r="AF73" i="10"/>
  <c r="AF87" i="10"/>
  <c r="AF101" i="10"/>
  <c r="AF116" i="10"/>
  <c r="AF130" i="10"/>
  <c r="AF145" i="10"/>
  <c r="AF159" i="10"/>
  <c r="AF173" i="10"/>
  <c r="AF188" i="10"/>
  <c r="AF202" i="10"/>
  <c r="AF217" i="10"/>
  <c r="AF231" i="10"/>
  <c r="AF245" i="10"/>
  <c r="AF260" i="10"/>
  <c r="AF274" i="10"/>
  <c r="AF289" i="10"/>
  <c r="AF303" i="10"/>
  <c r="AF317" i="10"/>
  <c r="AF332" i="10"/>
  <c r="AF346" i="10"/>
  <c r="AF361" i="10"/>
  <c r="AF375" i="10"/>
  <c r="AF389" i="10"/>
  <c r="AF404" i="10"/>
  <c r="AF418" i="10"/>
  <c r="AF433" i="10"/>
  <c r="AF447" i="10"/>
  <c r="AF461" i="10"/>
  <c r="AF476" i="10"/>
  <c r="AF490" i="10"/>
  <c r="AF505" i="10"/>
  <c r="AF519" i="10"/>
  <c r="AF533" i="10"/>
  <c r="AF546" i="10"/>
  <c r="AF558" i="10"/>
  <c r="AF570" i="10"/>
  <c r="AF582" i="10"/>
  <c r="AF594" i="10"/>
  <c r="AF606" i="10"/>
  <c r="AF618" i="10"/>
  <c r="AF630" i="10"/>
  <c r="AF642" i="10"/>
  <c r="AF654" i="10"/>
  <c r="AF666" i="10"/>
  <c r="AF678" i="10"/>
  <c r="AF690" i="10"/>
  <c r="AF2" i="10"/>
  <c r="AF16" i="10"/>
  <c r="AF31" i="10"/>
  <c r="AF45" i="10"/>
  <c r="AF59" i="10"/>
  <c r="AF74" i="10"/>
  <c r="AF88" i="10"/>
  <c r="AF103" i="10"/>
  <c r="AF117" i="10"/>
  <c r="AF131" i="10"/>
  <c r="AF146" i="10"/>
  <c r="AF160" i="10"/>
  <c r="AF175" i="10"/>
  <c r="AF189" i="10"/>
  <c r="AF203" i="10"/>
  <c r="AF218" i="10"/>
  <c r="AF232" i="10"/>
  <c r="AF247" i="10"/>
  <c r="AF261" i="10"/>
  <c r="AF275" i="10"/>
  <c r="AF290" i="10"/>
  <c r="AF304" i="10"/>
  <c r="AF319" i="10"/>
  <c r="AF333" i="10"/>
  <c r="AF347" i="10"/>
  <c r="AF362" i="10"/>
  <c r="AF376" i="10"/>
  <c r="AF391" i="10"/>
  <c r="AF405" i="10"/>
  <c r="AF419" i="10"/>
  <c r="AF434" i="10"/>
  <c r="AF448" i="10"/>
  <c r="AF463" i="10"/>
  <c r="AF477" i="10"/>
  <c r="AF491" i="10"/>
  <c r="AF506" i="10"/>
  <c r="AF520" i="10"/>
  <c r="AF535" i="10"/>
  <c r="AF547" i="10"/>
  <c r="AF559" i="10"/>
  <c r="AF571" i="10"/>
  <c r="AF583" i="10"/>
  <c r="AF595" i="10"/>
  <c r="AF607" i="10"/>
  <c r="AF619" i="10"/>
  <c r="AF631" i="10"/>
  <c r="AF643" i="10"/>
  <c r="AF655" i="10"/>
  <c r="AF667" i="10"/>
  <c r="AF679" i="10"/>
  <c r="AF691" i="10"/>
  <c r="AF703" i="10"/>
  <c r="AF715" i="10"/>
  <c r="AF727" i="10"/>
  <c r="AF739" i="10"/>
  <c r="AF751" i="10"/>
  <c r="AF763" i="10"/>
  <c r="AF775" i="10"/>
  <c r="AF787" i="10"/>
  <c r="AF799" i="10"/>
  <c r="AF811" i="10"/>
  <c r="AF823" i="10"/>
  <c r="AF835" i="10"/>
  <c r="AF847" i="10"/>
  <c r="AF859" i="10"/>
  <c r="AF871" i="10"/>
  <c r="AF883" i="10"/>
  <c r="AF895" i="10"/>
  <c r="AF907" i="10"/>
  <c r="AF919" i="10"/>
  <c r="AF931" i="10"/>
  <c r="AF943" i="10"/>
  <c r="AF955" i="10"/>
  <c r="AF967" i="10"/>
  <c r="AF979" i="10"/>
  <c r="AF991" i="10"/>
  <c r="AF1003" i="10"/>
  <c r="AF1015" i="10"/>
  <c r="AF1027" i="10"/>
  <c r="AF1039" i="10"/>
  <c r="AF1051" i="10"/>
  <c r="AF1063" i="10"/>
  <c r="AF1075" i="10"/>
  <c r="AF1087" i="10"/>
  <c r="AF1099" i="10"/>
  <c r="AF1111" i="10"/>
  <c r="AF1123" i="10"/>
  <c r="AF1135" i="10"/>
  <c r="AF1147" i="10"/>
  <c r="AF1159" i="10"/>
  <c r="AF1171" i="10"/>
  <c r="AF1183" i="10"/>
  <c r="AF1195" i="10"/>
  <c r="AF1207" i="10"/>
  <c r="AF1219" i="10"/>
  <c r="AF1231" i="10"/>
  <c r="AF1243" i="10"/>
  <c r="AF1255" i="10"/>
  <c r="AF1267" i="10"/>
  <c r="AF1279" i="10"/>
  <c r="AF1291" i="10"/>
  <c r="AF1303" i="10"/>
  <c r="AF1315" i="10"/>
  <c r="AF1327" i="10"/>
  <c r="AF1339" i="10"/>
  <c r="AF1351" i="10"/>
  <c r="AF1363" i="10"/>
  <c r="AF1375" i="10"/>
  <c r="AF1387" i="10"/>
  <c r="AF1399" i="10"/>
  <c r="AF1411" i="10"/>
  <c r="AF1423" i="10"/>
  <c r="AF1435" i="10"/>
  <c r="AF1447" i="10"/>
  <c r="AF1459" i="10"/>
  <c r="AF1471" i="10"/>
  <c r="AF1483" i="10"/>
  <c r="AF1495" i="10"/>
  <c r="AF1507" i="10"/>
  <c r="AF1519" i="10"/>
  <c r="AF1531" i="10"/>
  <c r="AF1543" i="10"/>
  <c r="AF1555" i="10"/>
  <c r="AF1567" i="10"/>
  <c r="AF1579" i="10"/>
  <c r="AF1591" i="10"/>
  <c r="AF1603" i="10"/>
  <c r="AF1615" i="10"/>
  <c r="AF1627" i="10"/>
  <c r="AF1639" i="10"/>
  <c r="AF1651" i="10"/>
  <c r="AF1663" i="10"/>
  <c r="AF1675" i="10"/>
  <c r="AF1687" i="10"/>
  <c r="AF1699" i="10"/>
  <c r="AF1711" i="10"/>
  <c r="AF1723" i="10"/>
  <c r="AF1735" i="10"/>
  <c r="AF1747" i="10"/>
  <c r="AF1759" i="10"/>
  <c r="AF3" i="10"/>
  <c r="AF17" i="10"/>
  <c r="AF32" i="10"/>
  <c r="AF46" i="10"/>
  <c r="AF61" i="10"/>
  <c r="AF75" i="10"/>
  <c r="AF89" i="10"/>
  <c r="AF104" i="10"/>
  <c r="AF118" i="10"/>
  <c r="AF133" i="10"/>
  <c r="AF147" i="10"/>
  <c r="AF161" i="10"/>
  <c r="AF176" i="10"/>
  <c r="AF190" i="10"/>
  <c r="AF205" i="10"/>
  <c r="AF219" i="10"/>
  <c r="AF233" i="10"/>
  <c r="AF248" i="10"/>
  <c r="AF262" i="10"/>
  <c r="AF277" i="10"/>
  <c r="AF291" i="10"/>
  <c r="AF305" i="10"/>
  <c r="AF320" i="10"/>
  <c r="AF334" i="10"/>
  <c r="AF349" i="10"/>
  <c r="AF363" i="10"/>
  <c r="AF377" i="10"/>
  <c r="AF392" i="10"/>
  <c r="AF406" i="10"/>
  <c r="AF421" i="10"/>
  <c r="AF435" i="10"/>
  <c r="AF449" i="10"/>
  <c r="AF464" i="10"/>
  <c r="AF478" i="10"/>
  <c r="AF493" i="10"/>
  <c r="AF507" i="10"/>
  <c r="AF521" i="10"/>
  <c r="AF536" i="10"/>
  <c r="AF548" i="10"/>
  <c r="AF560" i="10"/>
  <c r="AF572" i="10"/>
  <c r="AF584" i="10"/>
  <c r="AF596" i="10"/>
  <c r="AF608" i="10"/>
  <c r="AF620" i="10"/>
  <c r="AF632" i="10"/>
  <c r="AF644" i="10"/>
  <c r="AF656" i="10"/>
  <c r="AF668" i="10"/>
  <c r="AF680" i="10"/>
  <c r="AF692" i="10"/>
  <c r="AF704" i="10"/>
  <c r="AF716" i="10"/>
  <c r="AF728" i="10"/>
  <c r="AF740" i="10"/>
  <c r="AF752" i="10"/>
  <c r="AF764" i="10"/>
  <c r="AF776" i="10"/>
  <c r="AF788" i="10"/>
  <c r="AF800" i="10"/>
  <c r="AF812" i="10"/>
  <c r="AF824" i="10"/>
  <c r="AF836" i="10"/>
  <c r="AF848" i="10"/>
  <c r="AF860" i="10"/>
  <c r="AF872" i="10"/>
  <c r="AF884" i="10"/>
  <c r="AF896" i="10"/>
  <c r="AF908" i="10"/>
  <c r="AF920" i="10"/>
  <c r="AF932" i="10"/>
  <c r="AF944" i="10"/>
  <c r="AF956" i="10"/>
  <c r="AF968" i="10"/>
  <c r="AF980" i="10"/>
  <c r="AF992" i="10"/>
  <c r="AF1004" i="10"/>
  <c r="AF1016" i="10"/>
  <c r="AF1028" i="10"/>
  <c r="AF1040" i="10"/>
  <c r="AF1052" i="10"/>
  <c r="AF1064" i="10"/>
  <c r="AF1076" i="10"/>
  <c r="AF1088" i="10"/>
  <c r="AF1100" i="10"/>
  <c r="AF1112" i="10"/>
  <c r="AF1124" i="10"/>
  <c r="AF1136" i="10"/>
  <c r="AF1148" i="10"/>
  <c r="AF1160" i="10"/>
  <c r="AF1172" i="10"/>
  <c r="AF1184" i="10"/>
  <c r="AF1196" i="10"/>
  <c r="AF1208" i="10"/>
  <c r="AF1220" i="10"/>
  <c r="AF1232" i="10"/>
  <c r="AF1244" i="10"/>
  <c r="AF1256" i="10"/>
  <c r="AF1268" i="10"/>
  <c r="AF1280" i="10"/>
  <c r="AF1292" i="10"/>
  <c r="AF1304" i="10"/>
  <c r="AF1316" i="10"/>
  <c r="AF1328" i="10"/>
  <c r="AF1340" i="10"/>
  <c r="AF1352" i="10"/>
  <c r="AF1364" i="10"/>
  <c r="AF1376" i="10"/>
  <c r="AF1388" i="10"/>
  <c r="AF1400" i="10"/>
  <c r="AF1412" i="10"/>
  <c r="AF1424" i="10"/>
  <c r="AF1436" i="10"/>
  <c r="AF1448" i="10"/>
  <c r="AF1460" i="10"/>
  <c r="AF1472" i="10"/>
  <c r="AF1484" i="10"/>
  <c r="AF1496" i="10"/>
  <c r="AF1508" i="10"/>
  <c r="AF1520" i="10"/>
  <c r="AF1532" i="10"/>
  <c r="AF1544" i="10"/>
  <c r="AF1556" i="10"/>
  <c r="AF1568" i="10"/>
  <c r="AF1580" i="10"/>
  <c r="AF1592" i="10"/>
  <c r="AF1604" i="10"/>
  <c r="AF1616" i="10"/>
  <c r="AF1628" i="10"/>
  <c r="AF1640" i="10"/>
  <c r="AF1652" i="10"/>
  <c r="AF1664" i="10"/>
  <c r="AF1676" i="10"/>
  <c r="AF1688" i="10"/>
  <c r="AF1700" i="10"/>
  <c r="AF1712" i="10"/>
  <c r="AF1724" i="10"/>
  <c r="AF1736" i="10"/>
  <c r="AF1748" i="10"/>
  <c r="AF1760" i="10"/>
  <c r="AF702" i="10"/>
  <c r="AF825" i="10"/>
  <c r="AF897" i="10"/>
  <c r="AF969" i="10"/>
  <c r="AF1041" i="10"/>
  <c r="AF1113" i="10"/>
  <c r="AF1185" i="10"/>
  <c r="AF1257" i="10"/>
  <c r="AF1312" i="10"/>
  <c r="AF1348" i="10"/>
  <c r="AF1384" i="10"/>
  <c r="AF1420" i="10"/>
  <c r="AF1456" i="10"/>
  <c r="AF1492" i="10"/>
  <c r="AF1528" i="10"/>
  <c r="AF1564" i="10"/>
  <c r="AF1600" i="10"/>
  <c r="AF1636" i="10"/>
  <c r="AF1672" i="10"/>
  <c r="AF1708" i="10"/>
  <c r="AF1744" i="10"/>
  <c r="AF714" i="10"/>
  <c r="AF834" i="10"/>
  <c r="AF906" i="10"/>
  <c r="AF978" i="10"/>
  <c r="AF1050" i="10"/>
  <c r="AF1122" i="10"/>
  <c r="AF1194" i="10"/>
  <c r="AF1266" i="10"/>
  <c r="AF1314" i="10"/>
  <c r="AF1350" i="10"/>
  <c r="AF1386" i="10"/>
  <c r="AF1422" i="10"/>
  <c r="AF1458" i="10"/>
  <c r="AF1494" i="10"/>
  <c r="AF1530" i="10"/>
  <c r="AF1566" i="10"/>
  <c r="AF1602" i="10"/>
  <c r="AF1638" i="10"/>
  <c r="AF1674" i="10"/>
  <c r="AF1710" i="10"/>
  <c r="AF1746" i="10"/>
  <c r="AF726" i="10"/>
  <c r="AF837" i="10"/>
  <c r="AF909" i="10"/>
  <c r="AF981" i="10"/>
  <c r="AF1053" i="10"/>
  <c r="AF1125" i="10"/>
  <c r="AF1197" i="10"/>
  <c r="AF1269" i="10"/>
  <c r="AF1317" i="10"/>
  <c r="AF1353" i="10"/>
  <c r="AF1389" i="10"/>
  <c r="AF1425" i="10"/>
  <c r="AF1461" i="10"/>
  <c r="AF1497" i="10"/>
  <c r="AF1533" i="10"/>
  <c r="AF1569" i="10"/>
  <c r="AF1605" i="10"/>
  <c r="AF1641" i="10"/>
  <c r="AF1677" i="10"/>
  <c r="AF1713" i="10"/>
  <c r="AF1749" i="10"/>
  <c r="AF738" i="10"/>
  <c r="AF846" i="10"/>
  <c r="AF918" i="10"/>
  <c r="AF990" i="10"/>
  <c r="AF1062" i="10"/>
  <c r="AF1134" i="10"/>
  <c r="AF1206" i="10"/>
  <c r="AF1278" i="10"/>
  <c r="AF1318" i="10"/>
  <c r="AF1354" i="10"/>
  <c r="AF1390" i="10"/>
  <c r="AF1426" i="10"/>
  <c r="AF1462" i="10"/>
  <c r="AF1498" i="10"/>
  <c r="AF1534" i="10"/>
  <c r="AF1570" i="10"/>
  <c r="AF1606" i="10"/>
  <c r="AF1642" i="10"/>
  <c r="AF1678" i="10"/>
  <c r="AF1714" i="10"/>
  <c r="AF1750" i="10"/>
  <c r="AF750" i="10"/>
  <c r="AF849" i="10"/>
  <c r="AF921" i="10"/>
  <c r="AF993" i="10"/>
  <c r="AF1065" i="10"/>
  <c r="AF1137" i="10"/>
  <c r="AF1209" i="10"/>
  <c r="AF1281" i="10"/>
  <c r="AF1324" i="10"/>
  <c r="AF1360" i="10"/>
  <c r="AF1396" i="10"/>
  <c r="AF1432" i="10"/>
  <c r="AF1468" i="10"/>
  <c r="AF1504" i="10"/>
  <c r="AF1540" i="10"/>
  <c r="AF1576" i="10"/>
  <c r="AF1612" i="10"/>
  <c r="AF1648" i="10"/>
  <c r="AF1684" i="10"/>
  <c r="AF1720" i="10"/>
  <c r="AF1756" i="10"/>
  <c r="AF762" i="10"/>
  <c r="AF858" i="10"/>
  <c r="AF930" i="10"/>
  <c r="AF1002" i="10"/>
  <c r="AF1074" i="10"/>
  <c r="AF1146" i="10"/>
  <c r="AF1218" i="10"/>
  <c r="AF1282" i="10"/>
  <c r="AF1326" i="10"/>
  <c r="AF1362" i="10"/>
  <c r="AF1398" i="10"/>
  <c r="AF1434" i="10"/>
  <c r="AF1470" i="10"/>
  <c r="AF1506" i="10"/>
  <c r="AF1542" i="10"/>
  <c r="AF1578" i="10"/>
  <c r="AF1614" i="10"/>
  <c r="AF1650" i="10"/>
  <c r="AF1686" i="10"/>
  <c r="AF1722" i="10"/>
  <c r="AF1758" i="10"/>
  <c r="AF774" i="10"/>
  <c r="AF861" i="10"/>
  <c r="AF933" i="10"/>
  <c r="AF1005" i="10"/>
  <c r="AF1077" i="10"/>
  <c r="AF1149" i="10"/>
  <c r="AF1221" i="10"/>
  <c r="AF1290" i="10"/>
  <c r="AF1329" i="10"/>
  <c r="AF1365" i="10"/>
  <c r="AF1401" i="10"/>
  <c r="AF1437" i="10"/>
  <c r="AF1473" i="10"/>
  <c r="AF1509" i="10"/>
  <c r="AF1545" i="10"/>
  <c r="AF1581" i="10"/>
  <c r="AF1617" i="10"/>
  <c r="AF1653" i="10"/>
  <c r="AF1689" i="10"/>
  <c r="AF1725" i="10"/>
  <c r="AF1761" i="10"/>
  <c r="AF786" i="10"/>
  <c r="AF870" i="10"/>
  <c r="AF942" i="10"/>
  <c r="AF1014" i="10"/>
  <c r="AF1086" i="10"/>
  <c r="AF1158" i="10"/>
  <c r="AF1230" i="10"/>
  <c r="AF1293" i="10"/>
  <c r="AF1330" i="10"/>
  <c r="AF1366" i="10"/>
  <c r="AF1402" i="10"/>
  <c r="AF1438" i="10"/>
  <c r="AF1474" i="10"/>
  <c r="AF1510" i="10"/>
  <c r="AF1546" i="10"/>
  <c r="AF1582" i="10"/>
  <c r="AF1618" i="10"/>
  <c r="AF1654" i="10"/>
  <c r="AF1690" i="10"/>
  <c r="AF1726" i="10"/>
  <c r="AF1762" i="10"/>
  <c r="AF798" i="10"/>
  <c r="AF873" i="10"/>
  <c r="AF945" i="10"/>
  <c r="AF1017" i="10"/>
  <c r="AF1089" i="10"/>
  <c r="AF1161" i="10"/>
  <c r="AF1233" i="10"/>
  <c r="AF1294" i="10"/>
  <c r="AF1336" i="10"/>
  <c r="AF1372" i="10"/>
  <c r="AF1408" i="10"/>
  <c r="AF1444" i="10"/>
  <c r="AF1480" i="10"/>
  <c r="AF1516" i="10"/>
  <c r="AF1552" i="10"/>
  <c r="AF1588" i="10"/>
  <c r="AF1624" i="10"/>
  <c r="AF1660" i="10"/>
  <c r="AF1696" i="10"/>
  <c r="AF1732" i="10"/>
  <c r="AF810" i="10"/>
  <c r="AF882" i="10"/>
  <c r="AF954" i="10"/>
  <c r="AF1026" i="10"/>
  <c r="AF1098" i="10"/>
  <c r="AF1170" i="10"/>
  <c r="AF1242" i="10"/>
  <c r="AF1302" i="10"/>
  <c r="AF1338" i="10"/>
  <c r="AF1374" i="10"/>
  <c r="AF1410" i="10"/>
  <c r="AF1446" i="10"/>
  <c r="AF1482" i="10"/>
  <c r="AF1518" i="10"/>
  <c r="AF1554" i="10"/>
  <c r="AF1590" i="10"/>
  <c r="AF1626" i="10"/>
  <c r="AF1662" i="10"/>
  <c r="AF1698" i="10"/>
  <c r="AF1734" i="10"/>
  <c r="AF813" i="10"/>
  <c r="AF885" i="10"/>
  <c r="AF957" i="10"/>
  <c r="AF1029" i="10"/>
  <c r="AF1101" i="10"/>
  <c r="AF1173" i="10"/>
  <c r="AF1245" i="10"/>
  <c r="AF1305" i="10"/>
  <c r="AF1341" i="10"/>
  <c r="AF1377" i="10"/>
  <c r="AF1413" i="10"/>
  <c r="AF1449" i="10"/>
  <c r="AF1485" i="10"/>
  <c r="AF1521" i="10"/>
  <c r="AF1557" i="10"/>
  <c r="AF1593" i="10"/>
  <c r="AF1629" i="10"/>
  <c r="AF1665" i="10"/>
  <c r="AF1701" i="10"/>
  <c r="AF1737" i="10"/>
  <c r="AF822" i="10"/>
  <c r="AF894" i="10"/>
  <c r="AF966" i="10"/>
  <c r="AF1038" i="10"/>
  <c r="AF1110" i="10"/>
  <c r="AF1182" i="10"/>
  <c r="AF1254" i="10"/>
  <c r="AF1306" i="10"/>
  <c r="AF1342" i="10"/>
  <c r="AF1378" i="10"/>
  <c r="AF1414" i="10"/>
  <c r="AF1450" i="10"/>
  <c r="AF1486" i="10"/>
  <c r="AF1522" i="10"/>
  <c r="AF1558" i="10"/>
  <c r="AF1594" i="10"/>
  <c r="AF1630" i="10"/>
  <c r="AF1666" i="10"/>
  <c r="AF1702" i="10"/>
  <c r="AF1738" i="10"/>
  <c r="AW12" i="10"/>
  <c r="AW24" i="10"/>
  <c r="AW36" i="10"/>
  <c r="AW48" i="10"/>
  <c r="AW60" i="10"/>
  <c r="AW72" i="10"/>
  <c r="AW84" i="10"/>
  <c r="AW96" i="10"/>
  <c r="AW108" i="10"/>
  <c r="AW120" i="10"/>
  <c r="AW18" i="10"/>
  <c r="AW30" i="10"/>
  <c r="AW42" i="10"/>
  <c r="AW54" i="10"/>
  <c r="AW66" i="10"/>
  <c r="AW78" i="10"/>
  <c r="AW90" i="10"/>
  <c r="AW102" i="10"/>
  <c r="AW114" i="10"/>
  <c r="AW126" i="10"/>
  <c r="AW20" i="10"/>
  <c r="AW34" i="10"/>
  <c r="AW49" i="10"/>
  <c r="AW63" i="10"/>
  <c r="AW77" i="10"/>
  <c r="AW92" i="10"/>
  <c r="AW106" i="10"/>
  <c r="AW121" i="10"/>
  <c r="AW7" i="10"/>
  <c r="AW21" i="10"/>
  <c r="AW35" i="10"/>
  <c r="AW50" i="10"/>
  <c r="AW64" i="10"/>
  <c r="AW79" i="10"/>
  <c r="AW93" i="10"/>
  <c r="AW107" i="10"/>
  <c r="AW122" i="10"/>
  <c r="AW8" i="10"/>
  <c r="AW22" i="10"/>
  <c r="AW37" i="10"/>
  <c r="AW51" i="10"/>
  <c r="AW65" i="10"/>
  <c r="AW80" i="10"/>
  <c r="AW94" i="10"/>
  <c r="AW109" i="10"/>
  <c r="AW123" i="10"/>
  <c r="AW9" i="10"/>
  <c r="AW23" i="10"/>
  <c r="AW38" i="10"/>
  <c r="AW52" i="10"/>
  <c r="AW67" i="10"/>
  <c r="AW81" i="10"/>
  <c r="AW95" i="10"/>
  <c r="AW110" i="10"/>
  <c r="AW124" i="10"/>
  <c r="AW10" i="10"/>
  <c r="AW25" i="10"/>
  <c r="AW39" i="10"/>
  <c r="AW53" i="10"/>
  <c r="AW68" i="10"/>
  <c r="AW82" i="10"/>
  <c r="AW97" i="10"/>
  <c r="AW111" i="10"/>
  <c r="AW125" i="10"/>
  <c r="AW11" i="10"/>
  <c r="AW26" i="10"/>
  <c r="AW40" i="10"/>
  <c r="AW55" i="10"/>
  <c r="AW69" i="10"/>
  <c r="AW83" i="10"/>
  <c r="AW98" i="10"/>
  <c r="AW112" i="10"/>
  <c r="AW127" i="10"/>
  <c r="AW13" i="10"/>
  <c r="AW27" i="10"/>
  <c r="AW41" i="10"/>
  <c r="AW56" i="10"/>
  <c r="AW70" i="10"/>
  <c r="AW85" i="10"/>
  <c r="AW99" i="10"/>
  <c r="AW113" i="10"/>
  <c r="AW14" i="10"/>
  <c r="AW28" i="10"/>
  <c r="AW43" i="10"/>
  <c r="AW57" i="10"/>
  <c r="AW71" i="10"/>
  <c r="AW86" i="10"/>
  <c r="AW100" i="10"/>
  <c r="AW115" i="10"/>
  <c r="AW15" i="10"/>
  <c r="AW29" i="10"/>
  <c r="AW44" i="10"/>
  <c r="AW58" i="10"/>
  <c r="AW73" i="10"/>
  <c r="AW87" i="10"/>
  <c r="AW101" i="10"/>
  <c r="AW116" i="10"/>
  <c r="AW16" i="10"/>
  <c r="AW31" i="10"/>
  <c r="AW45" i="10"/>
  <c r="AW59" i="10"/>
  <c r="AW74" i="10"/>
  <c r="AW88" i="10"/>
  <c r="AW103" i="10"/>
  <c r="AW117" i="10"/>
  <c r="AW17" i="10"/>
  <c r="AW32" i="10"/>
  <c r="AW46" i="10"/>
  <c r="AW61" i="10"/>
  <c r="AW75" i="10"/>
  <c r="AW89" i="10"/>
  <c r="AW104" i="10"/>
  <c r="AW118" i="10"/>
  <c r="AW19" i="10"/>
  <c r="AW33" i="10"/>
  <c r="AW47" i="10"/>
  <c r="AW62" i="10"/>
  <c r="AW76" i="10"/>
  <c r="AW91" i="10"/>
  <c r="AW105" i="10"/>
  <c r="AW119" i="10"/>
  <c r="AP12" i="10"/>
  <c r="AP24" i="10"/>
  <c r="AP36" i="10"/>
  <c r="AP48" i="10"/>
  <c r="AP60" i="10"/>
  <c r="AP72" i="10"/>
  <c r="AP84" i="10"/>
  <c r="AP96" i="10"/>
  <c r="AP108" i="10"/>
  <c r="AP120" i="10"/>
  <c r="AP18" i="10"/>
  <c r="AP30" i="10"/>
  <c r="AP42" i="10"/>
  <c r="AP54" i="10"/>
  <c r="AP66" i="10"/>
  <c r="AP78" i="10"/>
  <c r="AP90" i="10"/>
  <c r="AP102" i="10"/>
  <c r="AP114" i="10"/>
  <c r="AP126" i="10"/>
  <c r="AP17" i="10"/>
  <c r="AP32" i="10"/>
  <c r="AP46" i="10"/>
  <c r="AP61" i="10"/>
  <c r="AP75" i="10"/>
  <c r="AP89" i="10"/>
  <c r="AP104" i="10"/>
  <c r="AP118" i="10"/>
  <c r="AP19" i="10"/>
  <c r="AP33" i="10"/>
  <c r="AP47" i="10"/>
  <c r="AP62" i="10"/>
  <c r="AP76" i="10"/>
  <c r="AP91" i="10"/>
  <c r="AP105" i="10"/>
  <c r="AP119" i="10"/>
  <c r="AP20" i="10"/>
  <c r="AP34" i="10"/>
  <c r="AP49" i="10"/>
  <c r="AP63" i="10"/>
  <c r="AP77" i="10"/>
  <c r="AP92" i="10"/>
  <c r="AP106" i="10"/>
  <c r="AP121" i="10"/>
  <c r="AP7" i="10"/>
  <c r="AP21" i="10"/>
  <c r="AP35" i="10"/>
  <c r="AP50" i="10"/>
  <c r="AP64" i="10"/>
  <c r="AP79" i="10"/>
  <c r="AP93" i="10"/>
  <c r="AP107" i="10"/>
  <c r="AP122" i="10"/>
  <c r="AP8" i="10"/>
  <c r="AP22" i="10"/>
  <c r="AP37" i="10"/>
  <c r="AP51" i="10"/>
  <c r="AP65" i="10"/>
  <c r="AP80" i="10"/>
  <c r="AP94" i="10"/>
  <c r="AP109" i="10"/>
  <c r="AP123" i="10"/>
  <c r="AP9" i="10"/>
  <c r="AP23" i="10"/>
  <c r="AP38" i="10"/>
  <c r="AP52" i="10"/>
  <c r="AP67" i="10"/>
  <c r="AP81" i="10"/>
  <c r="AP95" i="10"/>
  <c r="AP110" i="10"/>
  <c r="AP124" i="10"/>
  <c r="AP10" i="10"/>
  <c r="AP25" i="10"/>
  <c r="AP39" i="10"/>
  <c r="AP53" i="10"/>
  <c r="AP68" i="10"/>
  <c r="AP82" i="10"/>
  <c r="AP97" i="10"/>
  <c r="AP111" i="10"/>
  <c r="AP125" i="10"/>
  <c r="AP11" i="10"/>
  <c r="AP26" i="10"/>
  <c r="AP40" i="10"/>
  <c r="AP55" i="10"/>
  <c r="AP69" i="10"/>
  <c r="AP83" i="10"/>
  <c r="AP98" i="10"/>
  <c r="AP112" i="10"/>
  <c r="AP127" i="10"/>
  <c r="AP13" i="10"/>
  <c r="AP27" i="10"/>
  <c r="AP41" i="10"/>
  <c r="AP56" i="10"/>
  <c r="AP70" i="10"/>
  <c r="AP85" i="10"/>
  <c r="AP99" i="10"/>
  <c r="AP113" i="10"/>
  <c r="AP14" i="10"/>
  <c r="AP28" i="10"/>
  <c r="AP43" i="10"/>
  <c r="AP57" i="10"/>
  <c r="AP71" i="10"/>
  <c r="AP86" i="10"/>
  <c r="AP100" i="10"/>
  <c r="AP115" i="10"/>
  <c r="AP15" i="10"/>
  <c r="AP29" i="10"/>
  <c r="AP44" i="10"/>
  <c r="AP58" i="10"/>
  <c r="AP73" i="10"/>
  <c r="AP87" i="10"/>
  <c r="AP101" i="10"/>
  <c r="AP116" i="10"/>
  <c r="AP16" i="10"/>
  <c r="AP31" i="10"/>
  <c r="AP45" i="10"/>
  <c r="AP59" i="10"/>
  <c r="AP74" i="10"/>
  <c r="AP88" i="10"/>
  <c r="AP103" i="10"/>
  <c r="AP117" i="10"/>
  <c r="X10" i="10"/>
  <c r="X22" i="10"/>
  <c r="X34" i="10"/>
  <c r="X46" i="10"/>
  <c r="X58" i="10"/>
  <c r="X70" i="10"/>
  <c r="X82" i="10"/>
  <c r="X94" i="10"/>
  <c r="X106" i="10"/>
  <c r="X118" i="10"/>
  <c r="X130" i="10"/>
  <c r="X142" i="10"/>
  <c r="X154" i="10"/>
  <c r="X166" i="10"/>
  <c r="X178" i="10"/>
  <c r="X190" i="10"/>
  <c r="X202" i="10"/>
  <c r="X214" i="10"/>
  <c r="X226" i="10"/>
  <c r="X238" i="10"/>
  <c r="X250" i="10"/>
  <c r="X262" i="10"/>
  <c r="X4" i="10"/>
  <c r="X16" i="10"/>
  <c r="X28" i="10"/>
  <c r="X40" i="10"/>
  <c r="X52" i="10"/>
  <c r="X64" i="10"/>
  <c r="X76" i="10"/>
  <c r="X88" i="10"/>
  <c r="X100" i="10"/>
  <c r="X112" i="10"/>
  <c r="X124" i="10"/>
  <c r="X136" i="10"/>
  <c r="X148" i="10"/>
  <c r="X160" i="10"/>
  <c r="X172" i="10"/>
  <c r="X184" i="10"/>
  <c r="X196" i="10"/>
  <c r="X208" i="10"/>
  <c r="X220" i="10"/>
  <c r="X232" i="10"/>
  <c r="X244" i="10"/>
  <c r="X256" i="10"/>
  <c r="X7" i="10"/>
  <c r="X21" i="10"/>
  <c r="X36" i="10"/>
  <c r="X50" i="10"/>
  <c r="X65" i="10"/>
  <c r="X79" i="10"/>
  <c r="X93" i="10"/>
  <c r="X108" i="10"/>
  <c r="X122" i="10"/>
  <c r="X137" i="10"/>
  <c r="X151" i="10"/>
  <c r="X165" i="10"/>
  <c r="X180" i="10"/>
  <c r="X194" i="10"/>
  <c r="X209" i="10"/>
  <c r="X223" i="10"/>
  <c r="X237" i="10"/>
  <c r="X252" i="10"/>
  <c r="X8" i="10"/>
  <c r="X23" i="10"/>
  <c r="X37" i="10"/>
  <c r="X51" i="10"/>
  <c r="X66" i="10"/>
  <c r="X80" i="10"/>
  <c r="X95" i="10"/>
  <c r="X109" i="10"/>
  <c r="X123" i="10"/>
  <c r="X138" i="10"/>
  <c r="X152" i="10"/>
  <c r="X167" i="10"/>
  <c r="X181" i="10"/>
  <c r="X195" i="10"/>
  <c r="X210" i="10"/>
  <c r="X224" i="10"/>
  <c r="X239" i="10"/>
  <c r="X253" i="10"/>
  <c r="X9" i="10"/>
  <c r="X24" i="10"/>
  <c r="X38" i="10"/>
  <c r="X53" i="10"/>
  <c r="X67" i="10"/>
  <c r="X81" i="10"/>
  <c r="X96" i="10"/>
  <c r="X110" i="10"/>
  <c r="X125" i="10"/>
  <c r="X139" i="10"/>
  <c r="X153" i="10"/>
  <c r="X168" i="10"/>
  <c r="X182" i="10"/>
  <c r="X197" i="10"/>
  <c r="X211" i="10"/>
  <c r="X225" i="10"/>
  <c r="X240" i="10"/>
  <c r="X254" i="10"/>
  <c r="X11" i="10"/>
  <c r="X25" i="10"/>
  <c r="X39" i="10"/>
  <c r="X54" i="10"/>
  <c r="X68" i="10"/>
  <c r="X83" i="10"/>
  <c r="X97" i="10"/>
  <c r="X111" i="10"/>
  <c r="X126" i="10"/>
  <c r="X140" i="10"/>
  <c r="X155" i="10"/>
  <c r="X169" i="10"/>
  <c r="X183" i="10"/>
  <c r="X198" i="10"/>
  <c r="X212" i="10"/>
  <c r="X227" i="10"/>
  <c r="X241" i="10"/>
  <c r="X255" i="10"/>
  <c r="X12" i="10"/>
  <c r="X26" i="10"/>
  <c r="X41" i="10"/>
  <c r="X55" i="10"/>
  <c r="X69" i="10"/>
  <c r="X84" i="10"/>
  <c r="X98" i="10"/>
  <c r="X113" i="10"/>
  <c r="X127" i="10"/>
  <c r="X141" i="10"/>
  <c r="X156" i="10"/>
  <c r="X170" i="10"/>
  <c r="X185" i="10"/>
  <c r="X199" i="10"/>
  <c r="X213" i="10"/>
  <c r="X228" i="10"/>
  <c r="X242" i="10"/>
  <c r="X257" i="10"/>
  <c r="X13" i="10"/>
  <c r="X27" i="10"/>
  <c r="X42" i="10"/>
  <c r="X56" i="10"/>
  <c r="X71" i="10"/>
  <c r="X85" i="10"/>
  <c r="X99" i="10"/>
  <c r="X114" i="10"/>
  <c r="X128" i="10"/>
  <c r="X143" i="10"/>
  <c r="X157" i="10"/>
  <c r="X171" i="10"/>
  <c r="X186" i="10"/>
  <c r="X200" i="10"/>
  <c r="X215" i="10"/>
  <c r="X229" i="10"/>
  <c r="X243" i="10"/>
  <c r="X258" i="10"/>
  <c r="X14" i="10"/>
  <c r="X29" i="10"/>
  <c r="X43" i="10"/>
  <c r="X57" i="10"/>
  <c r="X72" i="10"/>
  <c r="X86" i="10"/>
  <c r="X101" i="10"/>
  <c r="X115" i="10"/>
  <c r="X129" i="10"/>
  <c r="X144" i="10"/>
  <c r="X158" i="10"/>
  <c r="X173" i="10"/>
  <c r="X187" i="10"/>
  <c r="X201" i="10"/>
  <c r="X216" i="10"/>
  <c r="X230" i="10"/>
  <c r="X245" i="10"/>
  <c r="X259" i="10"/>
  <c r="X15" i="10"/>
  <c r="X30" i="10"/>
  <c r="X44" i="10"/>
  <c r="X59" i="10"/>
  <c r="X73" i="10"/>
  <c r="X87" i="10"/>
  <c r="X102" i="10"/>
  <c r="X116" i="10"/>
  <c r="X131" i="10"/>
  <c r="X145" i="10"/>
  <c r="X159" i="10"/>
  <c r="X174" i="10"/>
  <c r="X188" i="10"/>
  <c r="X203" i="10"/>
  <c r="X217" i="10"/>
  <c r="X231" i="10"/>
  <c r="X246" i="10"/>
  <c r="X260" i="10"/>
  <c r="X2" i="10"/>
  <c r="X17" i="10"/>
  <c r="X31" i="10"/>
  <c r="X45" i="10"/>
  <c r="X60" i="10"/>
  <c r="X74" i="10"/>
  <c r="X89" i="10"/>
  <c r="X103" i="10"/>
  <c r="X117" i="10"/>
  <c r="X132" i="10"/>
  <c r="X146" i="10"/>
  <c r="X161" i="10"/>
  <c r="X175" i="10"/>
  <c r="X189" i="10"/>
  <c r="X204" i="10"/>
  <c r="X218" i="10"/>
  <c r="X233" i="10"/>
  <c r="X247" i="10"/>
  <c r="X261" i="10"/>
  <c r="X3" i="10"/>
  <c r="X18" i="10"/>
  <c r="X32" i="10"/>
  <c r="X47" i="10"/>
  <c r="X61" i="10"/>
  <c r="X75" i="10"/>
  <c r="X90" i="10"/>
  <c r="X104" i="10"/>
  <c r="X119" i="10"/>
  <c r="X133" i="10"/>
  <c r="X147" i="10"/>
  <c r="X162" i="10"/>
  <c r="X176" i="10"/>
  <c r="X191" i="10"/>
  <c r="X205" i="10"/>
  <c r="X219" i="10"/>
  <c r="X234" i="10"/>
  <c r="X248" i="10"/>
  <c r="X5" i="10"/>
  <c r="X19" i="10"/>
  <c r="X33" i="10"/>
  <c r="X48" i="10"/>
  <c r="X62" i="10"/>
  <c r="X77" i="10"/>
  <c r="X91" i="10"/>
  <c r="X105" i="10"/>
  <c r="X120" i="10"/>
  <c r="X134" i="10"/>
  <c r="X149" i="10"/>
  <c r="X163" i="10"/>
  <c r="X177" i="10"/>
  <c r="X192" i="10"/>
  <c r="X206" i="10"/>
  <c r="X221" i="10"/>
  <c r="X235" i="10"/>
  <c r="X249" i="10"/>
  <c r="X6" i="10"/>
  <c r="X20" i="10"/>
  <c r="X35" i="10"/>
  <c r="X49" i="10"/>
  <c r="X63" i="10"/>
  <c r="X78" i="10"/>
  <c r="X92" i="10"/>
  <c r="X107" i="10"/>
  <c r="X121" i="10"/>
  <c r="X135" i="10"/>
  <c r="X150" i="10"/>
  <c r="X164" i="10"/>
  <c r="X179" i="10"/>
  <c r="X193" i="10"/>
  <c r="X207" i="10"/>
  <c r="X222" i="10"/>
  <c r="X236" i="10"/>
  <c r="X251" i="10"/>
  <c r="AO16" i="10"/>
  <c r="AO28" i="10"/>
  <c r="AO40" i="10"/>
  <c r="AO52" i="10"/>
  <c r="AO64" i="10"/>
  <c r="AO76" i="10"/>
  <c r="AO88" i="10"/>
  <c r="AO100" i="10"/>
  <c r="AO112" i="10"/>
  <c r="AO124" i="10"/>
  <c r="AO10" i="10"/>
  <c r="AO22" i="10"/>
  <c r="AO34" i="10"/>
  <c r="AO46" i="10"/>
  <c r="AO58" i="10"/>
  <c r="AO70" i="10"/>
  <c r="AO82" i="10"/>
  <c r="AO94" i="10"/>
  <c r="AO106" i="10"/>
  <c r="AO118" i="10"/>
  <c r="AO17" i="10"/>
  <c r="AO31" i="10"/>
  <c r="AO45" i="10"/>
  <c r="AO60" i="10"/>
  <c r="AO74" i="10"/>
  <c r="AO89" i="10"/>
  <c r="AO103" i="10"/>
  <c r="AO117" i="10"/>
  <c r="AO18" i="10"/>
  <c r="AO32" i="10"/>
  <c r="AO47" i="10"/>
  <c r="AO61" i="10"/>
  <c r="AO75" i="10"/>
  <c r="AO90" i="10"/>
  <c r="AO104" i="10"/>
  <c r="AO119" i="10"/>
  <c r="AO19" i="10"/>
  <c r="AO33" i="10"/>
  <c r="AO48" i="10"/>
  <c r="AO62" i="10"/>
  <c r="AO77" i="10"/>
  <c r="AO91" i="10"/>
  <c r="AO105" i="10"/>
  <c r="AO120" i="10"/>
  <c r="AO20" i="10"/>
  <c r="AO35" i="10"/>
  <c r="AO49" i="10"/>
  <c r="AO63" i="10"/>
  <c r="AO78" i="10"/>
  <c r="AO92" i="10"/>
  <c r="AO107" i="10"/>
  <c r="AO121" i="10"/>
  <c r="AO7" i="10"/>
  <c r="AO21" i="10"/>
  <c r="AO36" i="10"/>
  <c r="AO50" i="10"/>
  <c r="AO65" i="10"/>
  <c r="AO79" i="10"/>
  <c r="AO93" i="10"/>
  <c r="AO108" i="10"/>
  <c r="AO122" i="10"/>
  <c r="AO8" i="10"/>
  <c r="AO23" i="10"/>
  <c r="AO37" i="10"/>
  <c r="AO51" i="10"/>
  <c r="AO66" i="10"/>
  <c r="AO80" i="10"/>
  <c r="AO95" i="10"/>
  <c r="AO109" i="10"/>
  <c r="AO123" i="10"/>
  <c r="AO9" i="10"/>
  <c r="AO24" i="10"/>
  <c r="AO38" i="10"/>
  <c r="AO53" i="10"/>
  <c r="AO67" i="10"/>
  <c r="AO81" i="10"/>
  <c r="AO96" i="10"/>
  <c r="AO110" i="10"/>
  <c r="AO125" i="10"/>
  <c r="AO11" i="10"/>
  <c r="AO25" i="10"/>
  <c r="AO39" i="10"/>
  <c r="AO54" i="10"/>
  <c r="AO68" i="10"/>
  <c r="AO83" i="10"/>
  <c r="AO97" i="10"/>
  <c r="AO111" i="10"/>
  <c r="AO126" i="10"/>
  <c r="AO12" i="10"/>
  <c r="AO26" i="10"/>
  <c r="AO41" i="10"/>
  <c r="AO55" i="10"/>
  <c r="AO69" i="10"/>
  <c r="AO84" i="10"/>
  <c r="AO98" i="10"/>
  <c r="AO113" i="10"/>
  <c r="AO127" i="10"/>
  <c r="AO13" i="10"/>
  <c r="AO27" i="10"/>
  <c r="AO42" i="10"/>
  <c r="AO56" i="10"/>
  <c r="AO71" i="10"/>
  <c r="AO85" i="10"/>
  <c r="AO99" i="10"/>
  <c r="AO114" i="10"/>
  <c r="AO14" i="10"/>
  <c r="AO29" i="10"/>
  <c r="AO43" i="10"/>
  <c r="AO57" i="10"/>
  <c r="AO72" i="10"/>
  <c r="AO86" i="10"/>
  <c r="AO101" i="10"/>
  <c r="AO115" i="10"/>
  <c r="AO15" i="10"/>
  <c r="AO30" i="10"/>
  <c r="AO44" i="10"/>
  <c r="AO59" i="10"/>
  <c r="AO73" i="10"/>
  <c r="AO87" i="10"/>
  <c r="AO102" i="10"/>
  <c r="AO116" i="10"/>
  <c r="AT18" i="10"/>
  <c r="AT30" i="10"/>
  <c r="AT42" i="10"/>
  <c r="AT54" i="10"/>
  <c r="AT66" i="10"/>
  <c r="AT78" i="10"/>
  <c r="AT90" i="10"/>
  <c r="AT102" i="10"/>
  <c r="AT114" i="10"/>
  <c r="AT126" i="10"/>
  <c r="AT12" i="10"/>
  <c r="AT24" i="10"/>
  <c r="AT36" i="10"/>
  <c r="AT48" i="10"/>
  <c r="AT60" i="10"/>
  <c r="AT72" i="10"/>
  <c r="AT84" i="10"/>
  <c r="AT96" i="10"/>
  <c r="AT108" i="10"/>
  <c r="AT120" i="10"/>
  <c r="AT11" i="10"/>
  <c r="AT26" i="10"/>
  <c r="AT40" i="10"/>
  <c r="AT55" i="10"/>
  <c r="AT69" i="10"/>
  <c r="AT83" i="10"/>
  <c r="AT98" i="10"/>
  <c r="AT112" i="10"/>
  <c r="AT127" i="10"/>
  <c r="AT13" i="10"/>
  <c r="AT27" i="10"/>
  <c r="AT41" i="10"/>
  <c r="AT56" i="10"/>
  <c r="AT70" i="10"/>
  <c r="AT85" i="10"/>
  <c r="AT99" i="10"/>
  <c r="AT113" i="10"/>
  <c r="AT14" i="10"/>
  <c r="AT28" i="10"/>
  <c r="AT43" i="10"/>
  <c r="AT57" i="10"/>
  <c r="AT71" i="10"/>
  <c r="AT86" i="10"/>
  <c r="AT100" i="10"/>
  <c r="AT115" i="10"/>
  <c r="AT15" i="10"/>
  <c r="AT29" i="10"/>
  <c r="AT44" i="10"/>
  <c r="AT58" i="10"/>
  <c r="AT73" i="10"/>
  <c r="AT87" i="10"/>
  <c r="AT101" i="10"/>
  <c r="AT116" i="10"/>
  <c r="AT16" i="10"/>
  <c r="AT31" i="10"/>
  <c r="AT45" i="10"/>
  <c r="AT59" i="10"/>
  <c r="AT74" i="10"/>
  <c r="AT88" i="10"/>
  <c r="AT103" i="10"/>
  <c r="AT117" i="10"/>
  <c r="AT17" i="10"/>
  <c r="AT32" i="10"/>
  <c r="AT46" i="10"/>
  <c r="AT61" i="10"/>
  <c r="AT75" i="10"/>
  <c r="AT89" i="10"/>
  <c r="AT104" i="10"/>
  <c r="AT118" i="10"/>
  <c r="AT19" i="10"/>
  <c r="AT33" i="10"/>
  <c r="AT47" i="10"/>
  <c r="AT62" i="10"/>
  <c r="AT76" i="10"/>
  <c r="AT91" i="10"/>
  <c r="AT105" i="10"/>
  <c r="AT119" i="10"/>
  <c r="AT20" i="10"/>
  <c r="AT34" i="10"/>
  <c r="AT49" i="10"/>
  <c r="AT63" i="10"/>
  <c r="AT77" i="10"/>
  <c r="AT92" i="10"/>
  <c r="AT106" i="10"/>
  <c r="AT121" i="10"/>
  <c r="AT7" i="10"/>
  <c r="AT21" i="10"/>
  <c r="AT35" i="10"/>
  <c r="AT50" i="10"/>
  <c r="AT64" i="10"/>
  <c r="AT79" i="10"/>
  <c r="AT93" i="10"/>
  <c r="AT107" i="10"/>
  <c r="AT122" i="10"/>
  <c r="AT8" i="10"/>
  <c r="AT22" i="10"/>
  <c r="AT37" i="10"/>
  <c r="AT51" i="10"/>
  <c r="AT65" i="10"/>
  <c r="AT80" i="10"/>
  <c r="AT94" i="10"/>
  <c r="AT109" i="10"/>
  <c r="AT123" i="10"/>
  <c r="AT9" i="10"/>
  <c r="AT23" i="10"/>
  <c r="AT38" i="10"/>
  <c r="AT52" i="10"/>
  <c r="AT67" i="10"/>
  <c r="AT81" i="10"/>
  <c r="AT95" i="10"/>
  <c r="AT110" i="10"/>
  <c r="AT124" i="10"/>
  <c r="AT10" i="10"/>
  <c r="AT25" i="10"/>
  <c r="AT39" i="10"/>
  <c r="AT53" i="10"/>
  <c r="AT68" i="10"/>
  <c r="AT82" i="10"/>
  <c r="AT97" i="10"/>
  <c r="AT111" i="10"/>
  <c r="AT125" i="10"/>
  <c r="AR18" i="10"/>
  <c r="AR30" i="10"/>
  <c r="AR42" i="10"/>
  <c r="AR54" i="10"/>
  <c r="AR66" i="10"/>
  <c r="AR78" i="10"/>
  <c r="AR90" i="10"/>
  <c r="AR102" i="10"/>
  <c r="AR114" i="10"/>
  <c r="AR126" i="10"/>
  <c r="AR7" i="10"/>
  <c r="AR19" i="10"/>
  <c r="AR31" i="10"/>
  <c r="AR43" i="10"/>
  <c r="AR55" i="10"/>
  <c r="AR8" i="10"/>
  <c r="AR20" i="10"/>
  <c r="AR32" i="10"/>
  <c r="AR44" i="10"/>
  <c r="AR56" i="10"/>
  <c r="AR68" i="10"/>
  <c r="AR80" i="10"/>
  <c r="AR92" i="10"/>
  <c r="AR104" i="10"/>
  <c r="AR116" i="10"/>
  <c r="AR9" i="10"/>
  <c r="AR21" i="10"/>
  <c r="AR33" i="10"/>
  <c r="AR45" i="10"/>
  <c r="AR10" i="10"/>
  <c r="AR22" i="10"/>
  <c r="AR34" i="10"/>
  <c r="AR46" i="10"/>
  <c r="AR58" i="10"/>
  <c r="AR70" i="10"/>
  <c r="AR12" i="10"/>
  <c r="AR24" i="10"/>
  <c r="AR36" i="10"/>
  <c r="AR48" i="10"/>
  <c r="AR60" i="10"/>
  <c r="AR72" i="10"/>
  <c r="AR84" i="10"/>
  <c r="AR96" i="10"/>
  <c r="AR108" i="10"/>
  <c r="AR120" i="10"/>
  <c r="AR14" i="10"/>
  <c r="AR26" i="10"/>
  <c r="AR38" i="10"/>
  <c r="AR50" i="10"/>
  <c r="AR15" i="10"/>
  <c r="AR27" i="10"/>
  <c r="AR39" i="10"/>
  <c r="AR51" i="10"/>
  <c r="AR23" i="10"/>
  <c r="AR57" i="10"/>
  <c r="AR75" i="10"/>
  <c r="AR91" i="10"/>
  <c r="AR107" i="10"/>
  <c r="AR123" i="10"/>
  <c r="AR25" i="10"/>
  <c r="AR59" i="10"/>
  <c r="AR76" i="10"/>
  <c r="AR93" i="10"/>
  <c r="AR109" i="10"/>
  <c r="AR124" i="10"/>
  <c r="AR28" i="10"/>
  <c r="AR61" i="10"/>
  <c r="AR77" i="10"/>
  <c r="AR94" i="10"/>
  <c r="AR110" i="10"/>
  <c r="AR125" i="10"/>
  <c r="AR29" i="10"/>
  <c r="AR62" i="10"/>
  <c r="AR79" i="10"/>
  <c r="AR95" i="10"/>
  <c r="AR111" i="10"/>
  <c r="AR127" i="10"/>
  <c r="AR35" i="10"/>
  <c r="AR63" i="10"/>
  <c r="AR81" i="10"/>
  <c r="AR97" i="10"/>
  <c r="AR112" i="10"/>
  <c r="AR37" i="10"/>
  <c r="AR64" i="10"/>
  <c r="AR82" i="10"/>
  <c r="AR98" i="10"/>
  <c r="AR113" i="10"/>
  <c r="AR40" i="10"/>
  <c r="AR65" i="10"/>
  <c r="AR83" i="10"/>
  <c r="AR99" i="10"/>
  <c r="AR115" i="10"/>
  <c r="AR41" i="10"/>
  <c r="AR67" i="10"/>
  <c r="AR85" i="10"/>
  <c r="AR100" i="10"/>
  <c r="AR117" i="10"/>
  <c r="AR11" i="10"/>
  <c r="AR47" i="10"/>
  <c r="AR69" i="10"/>
  <c r="AR86" i="10"/>
  <c r="AR101" i="10"/>
  <c r="AR118" i="10"/>
  <c r="AR13" i="10"/>
  <c r="AR49" i="10"/>
  <c r="AR71" i="10"/>
  <c r="AR87" i="10"/>
  <c r="AR103" i="10"/>
  <c r="AR119" i="10"/>
  <c r="AR16" i="10"/>
  <c r="AR52" i="10"/>
  <c r="AR73" i="10"/>
  <c r="AR88" i="10"/>
  <c r="AR105" i="10"/>
  <c r="AR121" i="10"/>
  <c r="AR17" i="10"/>
  <c r="AR53" i="10"/>
  <c r="AR74" i="10"/>
  <c r="AR89" i="10"/>
  <c r="AR106" i="10"/>
  <c r="AR122" i="10"/>
  <c r="U5" i="10"/>
  <c r="U17" i="10"/>
  <c r="U29" i="10"/>
  <c r="U41" i="10"/>
  <c r="U53" i="10"/>
  <c r="U65" i="10"/>
  <c r="U77" i="10"/>
  <c r="U89" i="10"/>
  <c r="U101" i="10"/>
  <c r="U113" i="10"/>
  <c r="U125" i="10"/>
  <c r="U137" i="10"/>
  <c r="U149" i="10"/>
  <c r="U161" i="10"/>
  <c r="U173" i="10"/>
  <c r="U185" i="10"/>
  <c r="U197" i="10"/>
  <c r="U209" i="10"/>
  <c r="U221" i="10"/>
  <c r="U233" i="10"/>
  <c r="U245" i="10"/>
  <c r="U257" i="10"/>
  <c r="U269" i="10"/>
  <c r="U281" i="10"/>
  <c r="U293" i="10"/>
  <c r="U305" i="10"/>
  <c r="U317" i="10"/>
  <c r="U329" i="10"/>
  <c r="U341" i="10"/>
  <c r="U353" i="10"/>
  <c r="U365" i="10"/>
  <c r="U377" i="10"/>
  <c r="U389" i="10"/>
  <c r="U401" i="10"/>
  <c r="U413" i="10"/>
  <c r="U425" i="10"/>
  <c r="U437" i="10"/>
  <c r="U449" i="10"/>
  <c r="U461" i="10"/>
  <c r="U473" i="10"/>
  <c r="U485" i="10"/>
  <c r="U497" i="10"/>
  <c r="U509" i="10"/>
  <c r="U521" i="10"/>
  <c r="U8" i="10"/>
  <c r="U20" i="10"/>
  <c r="U32" i="10"/>
  <c r="U44" i="10"/>
  <c r="U11" i="10"/>
  <c r="U23" i="10"/>
  <c r="U35" i="10"/>
  <c r="U47" i="10"/>
  <c r="U59" i="10"/>
  <c r="U71" i="10"/>
  <c r="U83" i="10"/>
  <c r="U95" i="10"/>
  <c r="U107" i="10"/>
  <c r="U119" i="10"/>
  <c r="U131" i="10"/>
  <c r="U143" i="10"/>
  <c r="U155" i="10"/>
  <c r="U167" i="10"/>
  <c r="U179" i="10"/>
  <c r="U191" i="10"/>
  <c r="U203" i="10"/>
  <c r="U215" i="10"/>
  <c r="U227" i="10"/>
  <c r="U239" i="10"/>
  <c r="U251" i="10"/>
  <c r="U263" i="10"/>
  <c r="U275" i="10"/>
  <c r="U287" i="10"/>
  <c r="U299" i="10"/>
  <c r="U311" i="10"/>
  <c r="U323" i="10"/>
  <c r="U335" i="10"/>
  <c r="U347" i="10"/>
  <c r="U359" i="10"/>
  <c r="U371" i="10"/>
  <c r="U383" i="10"/>
  <c r="U395" i="10"/>
  <c r="U407" i="10"/>
  <c r="U419" i="10"/>
  <c r="U431" i="10"/>
  <c r="U443" i="10"/>
  <c r="U455" i="10"/>
  <c r="U467" i="10"/>
  <c r="U479" i="10"/>
  <c r="U491" i="10"/>
  <c r="U503" i="10"/>
  <c r="U515" i="10"/>
  <c r="U2" i="10"/>
  <c r="U14" i="10"/>
  <c r="U26" i="10"/>
  <c r="U38" i="10"/>
  <c r="U50" i="10"/>
  <c r="U62" i="10"/>
  <c r="U18" i="10"/>
  <c r="U36" i="10"/>
  <c r="U54" i="10"/>
  <c r="U69" i="10"/>
  <c r="U84" i="10"/>
  <c r="U98" i="10"/>
  <c r="U112" i="10"/>
  <c r="U127" i="10"/>
  <c r="U141" i="10"/>
  <c r="U156" i="10"/>
  <c r="U170" i="10"/>
  <c r="U184" i="10"/>
  <c r="U199" i="10"/>
  <c r="U213" i="10"/>
  <c r="U228" i="10"/>
  <c r="U242" i="10"/>
  <c r="U256" i="10"/>
  <c r="U271" i="10"/>
  <c r="U285" i="10"/>
  <c r="U300" i="10"/>
  <c r="U314" i="10"/>
  <c r="U328" i="10"/>
  <c r="U343" i="10"/>
  <c r="U357" i="10"/>
  <c r="U372" i="10"/>
  <c r="U386" i="10"/>
  <c r="U400" i="10"/>
  <c r="U415" i="10"/>
  <c r="U429" i="10"/>
  <c r="U444" i="10"/>
  <c r="U458" i="10"/>
  <c r="U472" i="10"/>
  <c r="U487" i="10"/>
  <c r="U501" i="10"/>
  <c r="U516" i="10"/>
  <c r="U19" i="10"/>
  <c r="U37" i="10"/>
  <c r="U55" i="10"/>
  <c r="U70" i="10"/>
  <c r="U85" i="10"/>
  <c r="U99" i="10"/>
  <c r="U114" i="10"/>
  <c r="U128" i="10"/>
  <c r="U142" i="10"/>
  <c r="U157" i="10"/>
  <c r="U171" i="10"/>
  <c r="U186" i="10"/>
  <c r="U200" i="10"/>
  <c r="U214" i="10"/>
  <c r="U229" i="10"/>
  <c r="U243" i="10"/>
  <c r="U258" i="10"/>
  <c r="U272" i="10"/>
  <c r="U286" i="10"/>
  <c r="U301" i="10"/>
  <c r="U315" i="10"/>
  <c r="U330" i="10"/>
  <c r="U344" i="10"/>
  <c r="U358" i="10"/>
  <c r="U373" i="10"/>
  <c r="U387" i="10"/>
  <c r="U402" i="10"/>
  <c r="U416" i="10"/>
  <c r="U430" i="10"/>
  <c r="U445" i="10"/>
  <c r="U459" i="10"/>
  <c r="U474" i="10"/>
  <c r="U488" i="10"/>
  <c r="U502" i="10"/>
  <c r="U517" i="10"/>
  <c r="U3" i="10"/>
  <c r="U21" i="10"/>
  <c r="U39" i="10"/>
  <c r="U56" i="10"/>
  <c r="U72" i="10"/>
  <c r="U86" i="10"/>
  <c r="U100" i="10"/>
  <c r="U115" i="10"/>
  <c r="U129" i="10"/>
  <c r="U144" i="10"/>
  <c r="U158" i="10"/>
  <c r="U172" i="10"/>
  <c r="U187" i="10"/>
  <c r="U201" i="10"/>
  <c r="U216" i="10"/>
  <c r="U230" i="10"/>
  <c r="U244" i="10"/>
  <c r="U259" i="10"/>
  <c r="U273" i="10"/>
  <c r="U288" i="10"/>
  <c r="U302" i="10"/>
  <c r="U316" i="10"/>
  <c r="U331" i="10"/>
  <c r="U345" i="10"/>
  <c r="U360" i="10"/>
  <c r="AA22" i="12" s="1"/>
  <c r="U374" i="10"/>
  <c r="U388" i="10"/>
  <c r="U403" i="10"/>
  <c r="U417" i="10"/>
  <c r="U432" i="10"/>
  <c r="U446" i="10"/>
  <c r="U460" i="10"/>
  <c r="U475" i="10"/>
  <c r="U489" i="10"/>
  <c r="U504" i="10"/>
  <c r="U518" i="10"/>
  <c r="U4" i="10"/>
  <c r="U22" i="10"/>
  <c r="U40" i="10"/>
  <c r="U57" i="10"/>
  <c r="U73" i="10"/>
  <c r="U87" i="10"/>
  <c r="U102" i="10"/>
  <c r="U116" i="10"/>
  <c r="U130" i="10"/>
  <c r="U145" i="10"/>
  <c r="U159" i="10"/>
  <c r="U174" i="10"/>
  <c r="U188" i="10"/>
  <c r="U202" i="10"/>
  <c r="U217" i="10"/>
  <c r="U231" i="10"/>
  <c r="U246" i="10"/>
  <c r="U260" i="10"/>
  <c r="U274" i="10"/>
  <c r="U289" i="10"/>
  <c r="U303" i="10"/>
  <c r="U318" i="10"/>
  <c r="U332" i="10"/>
  <c r="U346" i="10"/>
  <c r="U361" i="10"/>
  <c r="U375" i="10"/>
  <c r="U390" i="10"/>
  <c r="U404" i="10"/>
  <c r="U418" i="10"/>
  <c r="U433" i="10"/>
  <c r="U447" i="10"/>
  <c r="U462" i="10"/>
  <c r="U476" i="10"/>
  <c r="U490" i="10"/>
  <c r="U505" i="10"/>
  <c r="U519" i="10"/>
  <c r="U6" i="10"/>
  <c r="U24" i="10"/>
  <c r="U42" i="10"/>
  <c r="U58" i="10"/>
  <c r="U74" i="10"/>
  <c r="U88" i="10"/>
  <c r="U103" i="10"/>
  <c r="U117" i="10"/>
  <c r="U132" i="10"/>
  <c r="U146" i="10"/>
  <c r="U160" i="10"/>
  <c r="U175" i="10"/>
  <c r="U189" i="10"/>
  <c r="U204" i="10"/>
  <c r="U218" i="10"/>
  <c r="U232" i="10"/>
  <c r="U247" i="10"/>
  <c r="U261" i="10"/>
  <c r="U276" i="10"/>
  <c r="U290" i="10"/>
  <c r="U304" i="10"/>
  <c r="U319" i="10"/>
  <c r="U333" i="10"/>
  <c r="U348" i="10"/>
  <c r="U362" i="10"/>
  <c r="U376" i="10"/>
  <c r="U391" i="10"/>
  <c r="U405" i="10"/>
  <c r="U420" i="10"/>
  <c r="U434" i="10"/>
  <c r="U448" i="10"/>
  <c r="U463" i="10"/>
  <c r="U477" i="10"/>
  <c r="U492" i="10"/>
  <c r="U506" i="10"/>
  <c r="U520" i="10"/>
  <c r="U7" i="10"/>
  <c r="U25" i="10"/>
  <c r="U43" i="10"/>
  <c r="U60" i="10"/>
  <c r="U75" i="10"/>
  <c r="U90" i="10"/>
  <c r="U104" i="10"/>
  <c r="U118" i="10"/>
  <c r="U133" i="10"/>
  <c r="U147" i="10"/>
  <c r="U162" i="10"/>
  <c r="U176" i="10"/>
  <c r="U190" i="10"/>
  <c r="U205" i="10"/>
  <c r="U219" i="10"/>
  <c r="U234" i="10"/>
  <c r="U248" i="10"/>
  <c r="U262" i="10"/>
  <c r="U277" i="10"/>
  <c r="U291" i="10"/>
  <c r="U306" i="10"/>
  <c r="U320" i="10"/>
  <c r="U334" i="10"/>
  <c r="U349" i="10"/>
  <c r="U363" i="10"/>
  <c r="U378" i="10"/>
  <c r="U392" i="10"/>
  <c r="U406" i="10"/>
  <c r="U421" i="10"/>
  <c r="U435" i="10"/>
  <c r="U450" i="10"/>
  <c r="U464" i="10"/>
  <c r="U478" i="10"/>
  <c r="U493" i="10"/>
  <c r="U507" i="10"/>
  <c r="U522" i="10"/>
  <c r="U9" i="10"/>
  <c r="U27" i="10"/>
  <c r="U45" i="10"/>
  <c r="U61" i="10"/>
  <c r="U76" i="10"/>
  <c r="U91" i="10"/>
  <c r="U105" i="10"/>
  <c r="U120" i="10"/>
  <c r="U134" i="10"/>
  <c r="U148" i="10"/>
  <c r="U163" i="10"/>
  <c r="U177" i="10"/>
  <c r="U192" i="10"/>
  <c r="U206" i="10"/>
  <c r="U220" i="10"/>
  <c r="U235" i="10"/>
  <c r="U249" i="10"/>
  <c r="U264" i="10"/>
  <c r="U278" i="10"/>
  <c r="U292" i="10"/>
  <c r="U307" i="10"/>
  <c r="U321" i="10"/>
  <c r="U336" i="10"/>
  <c r="U350" i="10"/>
  <c r="U364" i="10"/>
  <c r="U379" i="10"/>
  <c r="U393" i="10"/>
  <c r="U408" i="10"/>
  <c r="U422" i="10"/>
  <c r="U436" i="10"/>
  <c r="U451" i="10"/>
  <c r="U465" i="10"/>
  <c r="U480" i="10"/>
  <c r="U494" i="10"/>
  <c r="U508" i="10"/>
  <c r="U523" i="10"/>
  <c r="U10" i="10"/>
  <c r="U28" i="10"/>
  <c r="U46" i="10"/>
  <c r="U63" i="10"/>
  <c r="U78" i="10"/>
  <c r="U92" i="10"/>
  <c r="U106" i="10"/>
  <c r="U121" i="10"/>
  <c r="U135" i="10"/>
  <c r="U150" i="10"/>
  <c r="U164" i="10"/>
  <c r="U178" i="10"/>
  <c r="U193" i="10"/>
  <c r="U207" i="10"/>
  <c r="U222" i="10"/>
  <c r="U236" i="10"/>
  <c r="U250" i="10"/>
  <c r="U265" i="10"/>
  <c r="U279" i="10"/>
  <c r="U294" i="10"/>
  <c r="U308" i="10"/>
  <c r="U322" i="10"/>
  <c r="U337" i="10"/>
  <c r="U351" i="10"/>
  <c r="U366" i="10"/>
  <c r="U380" i="10"/>
  <c r="U394" i="10"/>
  <c r="U409" i="10"/>
  <c r="U423" i="10"/>
  <c r="U438" i="10"/>
  <c r="U452" i="10"/>
  <c r="U466" i="10"/>
  <c r="U481" i="10"/>
  <c r="U495" i="10"/>
  <c r="U510" i="10"/>
  <c r="U12" i="10"/>
  <c r="U30" i="10"/>
  <c r="U48" i="10"/>
  <c r="U64" i="10"/>
  <c r="U79" i="10"/>
  <c r="U93" i="10"/>
  <c r="U108" i="10"/>
  <c r="U122" i="10"/>
  <c r="U136" i="10"/>
  <c r="U151" i="10"/>
  <c r="U165" i="10"/>
  <c r="U180" i="10"/>
  <c r="U194" i="10"/>
  <c r="U208" i="10"/>
  <c r="U223" i="10"/>
  <c r="U237" i="10"/>
  <c r="U252" i="10"/>
  <c r="U266" i="10"/>
  <c r="U280" i="10"/>
  <c r="U295" i="10"/>
  <c r="U309" i="10"/>
  <c r="U324" i="10"/>
  <c r="U338" i="10"/>
  <c r="U352" i="10"/>
  <c r="U367" i="10"/>
  <c r="U381" i="10"/>
  <c r="U396" i="10"/>
  <c r="U410" i="10"/>
  <c r="U424" i="10"/>
  <c r="U439" i="10"/>
  <c r="U453" i="10"/>
  <c r="U468" i="10"/>
  <c r="U482" i="10"/>
  <c r="U496" i="10"/>
  <c r="U511" i="10"/>
  <c r="U13" i="10"/>
  <c r="U31" i="10"/>
  <c r="U49" i="10"/>
  <c r="U66" i="10"/>
  <c r="U80" i="10"/>
  <c r="U94" i="10"/>
  <c r="U109" i="10"/>
  <c r="U123" i="10"/>
  <c r="U138" i="10"/>
  <c r="U152" i="10"/>
  <c r="U166" i="10"/>
  <c r="U181" i="10"/>
  <c r="U195" i="10"/>
  <c r="U210" i="10"/>
  <c r="U224" i="10"/>
  <c r="U238" i="10"/>
  <c r="U253" i="10"/>
  <c r="U267" i="10"/>
  <c r="U282" i="10"/>
  <c r="U296" i="10"/>
  <c r="U310" i="10"/>
  <c r="U325" i="10"/>
  <c r="U339" i="10"/>
  <c r="U354" i="10"/>
  <c r="U368" i="10"/>
  <c r="U382" i="10"/>
  <c r="U397" i="10"/>
  <c r="U411" i="10"/>
  <c r="U426" i="10"/>
  <c r="U440" i="10"/>
  <c r="U454" i="10"/>
  <c r="U469" i="10"/>
  <c r="U483" i="10"/>
  <c r="U498" i="10"/>
  <c r="U512" i="10"/>
  <c r="U15" i="10"/>
  <c r="U33" i="10"/>
  <c r="U51" i="10"/>
  <c r="U67" i="10"/>
  <c r="U81" i="10"/>
  <c r="U96" i="10"/>
  <c r="U110" i="10"/>
  <c r="U124" i="10"/>
  <c r="U139" i="10"/>
  <c r="U153" i="10"/>
  <c r="U168" i="10"/>
  <c r="U182" i="10"/>
  <c r="U196" i="10"/>
  <c r="U211" i="10"/>
  <c r="U225" i="10"/>
  <c r="U240" i="10"/>
  <c r="U254" i="10"/>
  <c r="U268" i="10"/>
  <c r="U283" i="10"/>
  <c r="U297" i="10"/>
  <c r="U312" i="10"/>
  <c r="U326" i="10"/>
  <c r="U340" i="10"/>
  <c r="U355" i="10"/>
  <c r="U369" i="10"/>
  <c r="U384" i="10"/>
  <c r="U398" i="10"/>
  <c r="U412" i="10"/>
  <c r="U427" i="10"/>
  <c r="U441" i="10"/>
  <c r="U456" i="10"/>
  <c r="U470" i="10"/>
  <c r="U484" i="10"/>
  <c r="U499" i="10"/>
  <c r="U513" i="10"/>
  <c r="U16" i="10"/>
  <c r="U34" i="10"/>
  <c r="U52" i="10"/>
  <c r="U68" i="10"/>
  <c r="U82" i="10"/>
  <c r="U97" i="10"/>
  <c r="U111" i="10"/>
  <c r="U126" i="10"/>
  <c r="U140" i="10"/>
  <c r="U154" i="10"/>
  <c r="U169" i="10"/>
  <c r="U183" i="10"/>
  <c r="U198" i="10"/>
  <c r="U212" i="10"/>
  <c r="U226" i="10"/>
  <c r="U241" i="10"/>
  <c r="U255" i="10"/>
  <c r="U270" i="10"/>
  <c r="U284" i="10"/>
  <c r="U298" i="10"/>
  <c r="U313" i="10"/>
  <c r="U327" i="10"/>
  <c r="U342" i="10"/>
  <c r="U356" i="10"/>
  <c r="U370" i="10"/>
  <c r="U385" i="10"/>
  <c r="U399" i="10"/>
  <c r="U414" i="10"/>
  <c r="U428" i="10"/>
  <c r="U442" i="10"/>
  <c r="U457" i="10"/>
  <c r="U471" i="10"/>
  <c r="U486" i="10"/>
  <c r="U500" i="10"/>
  <c r="U514" i="10"/>
  <c r="AE2" i="10"/>
  <c r="AE14" i="10"/>
  <c r="AE26" i="10"/>
  <c r="AE38" i="10"/>
  <c r="AE50" i="10"/>
  <c r="AE62" i="10"/>
  <c r="AE74" i="10"/>
  <c r="AE86" i="10"/>
  <c r="AE98" i="10"/>
  <c r="AE110" i="10"/>
  <c r="AE122" i="10"/>
  <c r="AE134" i="10"/>
  <c r="AE146" i="10"/>
  <c r="AE158" i="10"/>
  <c r="AE170" i="10"/>
  <c r="AE182" i="10"/>
  <c r="AE194" i="10"/>
  <c r="AE206" i="10"/>
  <c r="AE218" i="10"/>
  <c r="AE230" i="10"/>
  <c r="AE242" i="10"/>
  <c r="AE254" i="10"/>
  <c r="AE266" i="10"/>
  <c r="AE278" i="10"/>
  <c r="AE290" i="10"/>
  <c r="AE302" i="10"/>
  <c r="AE314" i="10"/>
  <c r="AE326" i="10"/>
  <c r="AE338" i="10"/>
  <c r="AE350" i="10"/>
  <c r="AE362" i="10"/>
  <c r="AE374" i="10"/>
  <c r="AE386" i="10"/>
  <c r="AE398" i="10"/>
  <c r="AE410" i="10"/>
  <c r="AE422" i="10"/>
  <c r="AE434" i="10"/>
  <c r="AE446" i="10"/>
  <c r="AE458" i="10"/>
  <c r="AE470" i="10"/>
  <c r="AE482" i="10"/>
  <c r="AE494" i="10"/>
  <c r="AE506" i="10"/>
  <c r="AE518" i="10"/>
  <c r="AE3" i="10"/>
  <c r="AE15" i="10"/>
  <c r="AE27" i="10"/>
  <c r="AE39" i="10"/>
  <c r="AE51" i="10"/>
  <c r="AE63" i="10"/>
  <c r="AE75" i="10"/>
  <c r="AE87" i="10"/>
  <c r="AE99" i="10"/>
  <c r="AE111" i="10"/>
  <c r="AE123" i="10"/>
  <c r="AE135" i="10"/>
  <c r="AE147" i="10"/>
  <c r="AE159" i="10"/>
  <c r="AE171" i="10"/>
  <c r="AE183" i="10"/>
  <c r="AE195" i="10"/>
  <c r="AE5" i="10"/>
  <c r="AE17" i="10"/>
  <c r="AE29" i="10"/>
  <c r="AE41" i="10"/>
  <c r="AE53" i="10"/>
  <c r="AE65" i="10"/>
  <c r="AE77" i="10"/>
  <c r="AE89" i="10"/>
  <c r="AE101" i="10"/>
  <c r="AE113" i="10"/>
  <c r="AE125" i="10"/>
  <c r="AE137" i="10"/>
  <c r="AE149" i="10"/>
  <c r="AE161" i="10"/>
  <c r="AE173" i="10"/>
  <c r="AE185" i="10"/>
  <c r="AE197" i="10"/>
  <c r="AE8" i="10"/>
  <c r="AE20" i="10"/>
  <c r="AE32" i="10"/>
  <c r="AE44" i="10"/>
  <c r="AE56" i="10"/>
  <c r="AE68" i="10"/>
  <c r="AE80" i="10"/>
  <c r="AE92" i="10"/>
  <c r="AE104" i="10"/>
  <c r="AE116" i="10"/>
  <c r="AE128" i="10"/>
  <c r="AE140" i="10"/>
  <c r="AE152" i="10"/>
  <c r="AE164" i="10"/>
  <c r="AE176" i="10"/>
  <c r="AE188" i="10"/>
  <c r="AE200" i="10"/>
  <c r="AE212" i="10"/>
  <c r="AE224" i="10"/>
  <c r="AE236" i="10"/>
  <c r="AE248" i="10"/>
  <c r="AE260" i="10"/>
  <c r="AE272" i="10"/>
  <c r="AE284" i="10"/>
  <c r="AE296" i="10"/>
  <c r="AE308" i="10"/>
  <c r="AE320" i="10"/>
  <c r="AE332" i="10"/>
  <c r="AE344" i="10"/>
  <c r="AE356" i="10"/>
  <c r="AE368" i="10"/>
  <c r="AE380" i="10"/>
  <c r="AE392" i="10"/>
  <c r="AE404" i="10"/>
  <c r="AE416" i="10"/>
  <c r="AE428" i="10"/>
  <c r="AE440" i="10"/>
  <c r="AE452" i="10"/>
  <c r="AE464" i="10"/>
  <c r="AE476" i="10"/>
  <c r="AE488" i="10"/>
  <c r="AE500" i="10"/>
  <c r="AE512" i="10"/>
  <c r="AE10" i="10"/>
  <c r="AE22" i="10"/>
  <c r="AE34" i="10"/>
  <c r="AE46" i="10"/>
  <c r="AE58" i="10"/>
  <c r="AE70" i="10"/>
  <c r="AE82" i="10"/>
  <c r="AE94" i="10"/>
  <c r="AE106" i="10"/>
  <c r="AE118" i="10"/>
  <c r="AE130" i="10"/>
  <c r="AE142" i="10"/>
  <c r="AE154" i="10"/>
  <c r="AE166" i="10"/>
  <c r="AE178" i="10"/>
  <c r="AE190" i="10"/>
  <c r="AE202" i="10"/>
  <c r="AE11" i="10"/>
  <c r="AE23" i="10"/>
  <c r="AE35" i="10"/>
  <c r="AE47" i="10"/>
  <c r="AE59" i="10"/>
  <c r="AE71" i="10"/>
  <c r="AE83" i="10"/>
  <c r="AE95" i="10"/>
  <c r="AE107" i="10"/>
  <c r="AE119" i="10"/>
  <c r="AE131" i="10"/>
  <c r="AE143" i="10"/>
  <c r="AE155" i="10"/>
  <c r="AE167" i="10"/>
  <c r="AE179" i="10"/>
  <c r="AE6" i="10"/>
  <c r="AE30" i="10"/>
  <c r="AE54" i="10"/>
  <c r="AE78" i="10"/>
  <c r="AE102" i="10"/>
  <c r="AE126" i="10"/>
  <c r="AE150" i="10"/>
  <c r="AE174" i="10"/>
  <c r="AE196" i="10"/>
  <c r="AE213" i="10"/>
  <c r="AE227" i="10"/>
  <c r="AE241" i="10"/>
  <c r="AE256" i="10"/>
  <c r="AE270" i="10"/>
  <c r="AE285" i="10"/>
  <c r="AE299" i="10"/>
  <c r="AE313" i="10"/>
  <c r="AE328" i="10"/>
  <c r="AE342" i="10"/>
  <c r="AE357" i="10"/>
  <c r="AE371" i="10"/>
  <c r="AE385" i="10"/>
  <c r="AE400" i="10"/>
  <c r="AE414" i="10"/>
  <c r="AE429" i="10"/>
  <c r="AE443" i="10"/>
  <c r="AE457" i="10"/>
  <c r="AE472" i="10"/>
  <c r="AE486" i="10"/>
  <c r="AE501" i="10"/>
  <c r="AE515" i="10"/>
  <c r="AE7" i="10"/>
  <c r="AE31" i="10"/>
  <c r="AE55" i="10"/>
  <c r="AE79" i="10"/>
  <c r="AE103" i="10"/>
  <c r="AE127" i="10"/>
  <c r="AE151" i="10"/>
  <c r="AE175" i="10"/>
  <c r="AE198" i="10"/>
  <c r="AE214" i="10"/>
  <c r="AE228" i="10"/>
  <c r="AE243" i="10"/>
  <c r="AE257" i="10"/>
  <c r="AE271" i="10"/>
  <c r="AE286" i="10"/>
  <c r="AE300" i="10"/>
  <c r="AE315" i="10"/>
  <c r="AE329" i="10"/>
  <c r="AE343" i="10"/>
  <c r="AE358" i="10"/>
  <c r="AE372" i="10"/>
  <c r="AE387" i="10"/>
  <c r="AE401" i="10"/>
  <c r="AE415" i="10"/>
  <c r="AE430" i="10"/>
  <c r="AE444" i="10"/>
  <c r="AE459" i="10"/>
  <c r="AE473" i="10"/>
  <c r="AE487" i="10"/>
  <c r="AE502" i="10"/>
  <c r="AE516" i="10"/>
  <c r="AE9" i="10"/>
  <c r="AE33" i="10"/>
  <c r="AE57" i="10"/>
  <c r="AE81" i="10"/>
  <c r="AE105" i="10"/>
  <c r="AE129" i="10"/>
  <c r="AE153" i="10"/>
  <c r="AE177" i="10"/>
  <c r="AE199" i="10"/>
  <c r="AE215" i="10"/>
  <c r="AE229" i="10"/>
  <c r="AE244" i="10"/>
  <c r="AE258" i="10"/>
  <c r="AE273" i="10"/>
  <c r="AE287" i="10"/>
  <c r="AE301" i="10"/>
  <c r="AE316" i="10"/>
  <c r="AE330" i="10"/>
  <c r="AE345" i="10"/>
  <c r="AE359" i="10"/>
  <c r="AE373" i="10"/>
  <c r="AE388" i="10"/>
  <c r="AE402" i="10"/>
  <c r="AE417" i="10"/>
  <c r="AE431" i="10"/>
  <c r="AE445" i="10"/>
  <c r="AE460" i="10"/>
  <c r="AE474" i="10"/>
  <c r="AE489" i="10"/>
  <c r="AE503" i="10"/>
  <c r="AE517" i="10"/>
  <c r="AE12" i="10"/>
  <c r="AE36" i="10"/>
  <c r="AE60" i="10"/>
  <c r="AE84" i="10"/>
  <c r="AE108" i="10"/>
  <c r="AE132" i="10"/>
  <c r="AE156" i="10"/>
  <c r="AE180" i="10"/>
  <c r="AE201" i="10"/>
  <c r="AE216" i="10"/>
  <c r="AE231" i="10"/>
  <c r="AE245" i="10"/>
  <c r="AE259" i="10"/>
  <c r="AE274" i="10"/>
  <c r="AE288" i="10"/>
  <c r="AE303" i="10"/>
  <c r="AE317" i="10"/>
  <c r="AE331" i="10"/>
  <c r="AE346" i="10"/>
  <c r="AE360" i="10"/>
  <c r="AE375" i="10"/>
  <c r="AE389" i="10"/>
  <c r="AE403" i="10"/>
  <c r="AE418" i="10"/>
  <c r="AE432" i="10"/>
  <c r="AE447" i="10"/>
  <c r="AE461" i="10"/>
  <c r="AE475" i="10"/>
  <c r="AE490" i="10"/>
  <c r="AE504" i="10"/>
  <c r="AE519" i="10"/>
  <c r="AE13" i="10"/>
  <c r="AE37" i="10"/>
  <c r="AE61" i="10"/>
  <c r="AE85" i="10"/>
  <c r="AE109" i="10"/>
  <c r="AE133" i="10"/>
  <c r="AE157" i="10"/>
  <c r="AE181" i="10"/>
  <c r="AE203" i="10"/>
  <c r="AE217" i="10"/>
  <c r="AE232" i="10"/>
  <c r="AE246" i="10"/>
  <c r="AE261" i="10"/>
  <c r="AE275" i="10"/>
  <c r="AE289" i="10"/>
  <c r="AE304" i="10"/>
  <c r="AE318" i="10"/>
  <c r="AE333" i="10"/>
  <c r="AE347" i="10"/>
  <c r="AE361" i="10"/>
  <c r="AE376" i="10"/>
  <c r="AE390" i="10"/>
  <c r="AE405" i="10"/>
  <c r="AE419" i="10"/>
  <c r="AE433" i="10"/>
  <c r="AE448" i="10"/>
  <c r="AE462" i="10"/>
  <c r="AE477" i="10"/>
  <c r="AE491" i="10"/>
  <c r="AE505" i="10"/>
  <c r="AE520" i="10"/>
  <c r="AE16" i="10"/>
  <c r="AE40" i="10"/>
  <c r="AE64" i="10"/>
  <c r="AE88" i="10"/>
  <c r="AE112" i="10"/>
  <c r="AE136" i="10"/>
  <c r="AE160" i="10"/>
  <c r="AE184" i="10"/>
  <c r="AE204" i="10"/>
  <c r="AE219" i="10"/>
  <c r="AE233" i="10"/>
  <c r="AE247" i="10"/>
  <c r="AE262" i="10"/>
  <c r="AE276" i="10"/>
  <c r="AE291" i="10"/>
  <c r="AE305" i="10"/>
  <c r="AE319" i="10"/>
  <c r="AE334" i="10"/>
  <c r="AE348" i="10"/>
  <c r="AE363" i="10"/>
  <c r="AE377" i="10"/>
  <c r="AE391" i="10"/>
  <c r="AE406" i="10"/>
  <c r="AE420" i="10"/>
  <c r="AE435" i="10"/>
  <c r="AE449" i="10"/>
  <c r="AE463" i="10"/>
  <c r="AE478" i="10"/>
  <c r="AE492" i="10"/>
  <c r="AE507" i="10"/>
  <c r="AE521" i="10"/>
  <c r="AE18" i="10"/>
  <c r="AE42" i="10"/>
  <c r="AE66" i="10"/>
  <c r="AE90" i="10"/>
  <c r="AE114" i="10"/>
  <c r="AE138" i="10"/>
  <c r="AE162" i="10"/>
  <c r="AE186" i="10"/>
  <c r="AE205" i="10"/>
  <c r="AE220" i="10"/>
  <c r="AE234" i="10"/>
  <c r="AE249" i="10"/>
  <c r="AE263" i="10"/>
  <c r="AE277" i="10"/>
  <c r="AE292" i="10"/>
  <c r="AE306" i="10"/>
  <c r="AE321" i="10"/>
  <c r="AE335" i="10"/>
  <c r="AE349" i="10"/>
  <c r="AE364" i="10"/>
  <c r="AE378" i="10"/>
  <c r="AE393" i="10"/>
  <c r="AE407" i="10"/>
  <c r="AE421" i="10"/>
  <c r="AE436" i="10"/>
  <c r="AE450" i="10"/>
  <c r="AE465" i="10"/>
  <c r="AE479" i="10"/>
  <c r="AE493" i="10"/>
  <c r="AE508" i="10"/>
  <c r="AE522" i="10"/>
  <c r="AE19" i="10"/>
  <c r="AE43" i="10"/>
  <c r="AE67" i="10"/>
  <c r="AE91" i="10"/>
  <c r="AE115" i="10"/>
  <c r="AE139" i="10"/>
  <c r="AE163" i="10"/>
  <c r="AE187" i="10"/>
  <c r="AE207" i="10"/>
  <c r="AE221" i="10"/>
  <c r="AE235" i="10"/>
  <c r="AE250" i="10"/>
  <c r="AE264" i="10"/>
  <c r="AE279" i="10"/>
  <c r="AE293" i="10"/>
  <c r="AE307" i="10"/>
  <c r="AE322" i="10"/>
  <c r="AE336" i="10"/>
  <c r="AE351" i="10"/>
  <c r="AE365" i="10"/>
  <c r="AE379" i="10"/>
  <c r="AE394" i="10"/>
  <c r="AE408" i="10"/>
  <c r="AE423" i="10"/>
  <c r="AE437" i="10"/>
  <c r="AE451" i="10"/>
  <c r="AE466" i="10"/>
  <c r="AE480" i="10"/>
  <c r="AE495" i="10"/>
  <c r="AE509" i="10"/>
  <c r="AE523" i="10"/>
  <c r="AE21" i="10"/>
  <c r="AE45" i="10"/>
  <c r="AE69" i="10"/>
  <c r="AE93" i="10"/>
  <c r="AE117" i="10"/>
  <c r="AE141" i="10"/>
  <c r="AE165" i="10"/>
  <c r="AE189" i="10"/>
  <c r="AE208" i="10"/>
  <c r="AE222" i="10"/>
  <c r="AE237" i="10"/>
  <c r="AE251" i="10"/>
  <c r="AE265" i="10"/>
  <c r="AE280" i="10"/>
  <c r="AE294" i="10"/>
  <c r="AE309" i="10"/>
  <c r="AE323" i="10"/>
  <c r="AE337" i="10"/>
  <c r="AE352" i="10"/>
  <c r="AE366" i="10"/>
  <c r="AE381" i="10"/>
  <c r="AE395" i="10"/>
  <c r="AE409" i="10"/>
  <c r="AE424" i="10"/>
  <c r="AE438" i="10"/>
  <c r="AE453" i="10"/>
  <c r="AE467" i="10"/>
  <c r="AE481" i="10"/>
  <c r="AE496" i="10"/>
  <c r="AE510" i="10"/>
  <c r="AE24" i="10"/>
  <c r="AE48" i="10"/>
  <c r="AE72" i="10"/>
  <c r="AE96" i="10"/>
  <c r="AE120" i="10"/>
  <c r="AE144" i="10"/>
  <c r="AE168" i="10"/>
  <c r="AE191" i="10"/>
  <c r="AE209" i="10"/>
  <c r="AE223" i="10"/>
  <c r="AE238" i="10"/>
  <c r="AE252" i="10"/>
  <c r="AE267" i="10"/>
  <c r="AE281" i="10"/>
  <c r="AE295" i="10"/>
  <c r="AE310" i="10"/>
  <c r="AE324" i="10"/>
  <c r="AE339" i="10"/>
  <c r="AE353" i="10"/>
  <c r="AE367" i="10"/>
  <c r="AE382" i="10"/>
  <c r="AE396" i="10"/>
  <c r="AE411" i="10"/>
  <c r="AE425" i="10"/>
  <c r="AE439" i="10"/>
  <c r="AE454" i="10"/>
  <c r="AE468" i="10"/>
  <c r="AE483" i="10"/>
  <c r="AE497" i="10"/>
  <c r="AE511" i="10"/>
  <c r="AE25" i="10"/>
  <c r="AE49" i="10"/>
  <c r="AE73" i="10"/>
  <c r="AE97" i="10"/>
  <c r="AE121" i="10"/>
  <c r="AE145" i="10"/>
  <c r="AE169" i="10"/>
  <c r="AE192" i="10"/>
  <c r="AE210" i="10"/>
  <c r="AE225" i="10"/>
  <c r="AE239" i="10"/>
  <c r="AE253" i="10"/>
  <c r="AE268" i="10"/>
  <c r="AE282" i="10"/>
  <c r="AE297" i="10"/>
  <c r="AE311" i="10"/>
  <c r="AE325" i="10"/>
  <c r="AE340" i="10"/>
  <c r="AE354" i="10"/>
  <c r="AE369" i="10"/>
  <c r="AE383" i="10"/>
  <c r="AE397" i="10"/>
  <c r="AE412" i="10"/>
  <c r="AE426" i="10"/>
  <c r="AE441" i="10"/>
  <c r="AE455" i="10"/>
  <c r="AE469" i="10"/>
  <c r="AE484" i="10"/>
  <c r="AE498" i="10"/>
  <c r="AE513" i="10"/>
  <c r="AE4" i="10"/>
  <c r="AE28" i="10"/>
  <c r="AE52" i="10"/>
  <c r="AE76" i="10"/>
  <c r="AE100" i="10"/>
  <c r="AE124" i="10"/>
  <c r="AE148" i="10"/>
  <c r="AE172" i="10"/>
  <c r="AE193" i="10"/>
  <c r="AE211" i="10"/>
  <c r="AE226" i="10"/>
  <c r="AE240" i="10"/>
  <c r="AE255" i="10"/>
  <c r="AE269" i="10"/>
  <c r="AE283" i="10"/>
  <c r="AE298" i="10"/>
  <c r="AE312" i="10"/>
  <c r="AE327" i="10"/>
  <c r="AE341" i="10"/>
  <c r="AE355" i="10"/>
  <c r="AE370" i="10"/>
  <c r="AE384" i="10"/>
  <c r="AE399" i="10"/>
  <c r="AE413" i="10"/>
  <c r="AE427" i="10"/>
  <c r="AE442" i="10"/>
  <c r="AE456" i="10"/>
  <c r="AE471" i="10"/>
  <c r="AE485" i="10"/>
  <c r="AE499" i="10"/>
  <c r="AE514" i="10"/>
  <c r="V5" i="10"/>
  <c r="V17" i="10"/>
  <c r="V29" i="10"/>
  <c r="V41" i="10"/>
  <c r="V53" i="10"/>
  <c r="V65" i="10"/>
  <c r="V77" i="10"/>
  <c r="V89" i="10"/>
  <c r="V101" i="10"/>
  <c r="V113" i="10"/>
  <c r="V125" i="10"/>
  <c r="V137" i="10"/>
  <c r="V149" i="10"/>
  <c r="V161" i="10"/>
  <c r="V173" i="10"/>
  <c r="V185" i="10"/>
  <c r="V197" i="10"/>
  <c r="V209" i="10"/>
  <c r="V221" i="10"/>
  <c r="V233" i="10"/>
  <c r="V245" i="10"/>
  <c r="V257" i="10"/>
  <c r="V269" i="10"/>
  <c r="V281" i="10"/>
  <c r="V6" i="10"/>
  <c r="V18" i="10"/>
  <c r="V30" i="10"/>
  <c r="V42" i="10"/>
  <c r="V54" i="10"/>
  <c r="V66" i="10"/>
  <c r="V78" i="10"/>
  <c r="V90" i="10"/>
  <c r="V102" i="10"/>
  <c r="V114" i="10"/>
  <c r="V126" i="10"/>
  <c r="V138" i="10"/>
  <c r="V150" i="10"/>
  <c r="V162" i="10"/>
  <c r="V174" i="10"/>
  <c r="V186" i="10"/>
  <c r="V198" i="10"/>
  <c r="V210" i="10"/>
  <c r="V222" i="10"/>
  <c r="V234" i="10"/>
  <c r="V246" i="10"/>
  <c r="V258" i="10"/>
  <c r="V270" i="10"/>
  <c r="V282" i="10"/>
  <c r="V294" i="10"/>
  <c r="V306" i="10"/>
  <c r="V318" i="10"/>
  <c r="V330" i="10"/>
  <c r="V342" i="10"/>
  <c r="V354" i="10"/>
  <c r="V366" i="10"/>
  <c r="V378" i="10"/>
  <c r="V390" i="10"/>
  <c r="V402" i="10"/>
  <c r="V414" i="10"/>
  <c r="V426" i="10"/>
  <c r="V438" i="10"/>
  <c r="V450" i="10"/>
  <c r="V462" i="10"/>
  <c r="V474" i="10"/>
  <c r="V486" i="10"/>
  <c r="V498" i="10"/>
  <c r="V510" i="10"/>
  <c r="V522" i="10"/>
  <c r="V7" i="10"/>
  <c r="V19" i="10"/>
  <c r="V31" i="10"/>
  <c r="V43" i="10"/>
  <c r="V55" i="10"/>
  <c r="V67" i="10"/>
  <c r="V79" i="10"/>
  <c r="V91" i="10"/>
  <c r="V103" i="10"/>
  <c r="V115" i="10"/>
  <c r="V127" i="10"/>
  <c r="V139" i="10"/>
  <c r="V151" i="10"/>
  <c r="V163" i="10"/>
  <c r="V175" i="10"/>
  <c r="V187" i="10"/>
  <c r="V199" i="10"/>
  <c r="V211" i="10"/>
  <c r="V223" i="10"/>
  <c r="V235" i="10"/>
  <c r="V247" i="10"/>
  <c r="V259" i="10"/>
  <c r="V271" i="10"/>
  <c r="V283" i="10"/>
  <c r="V295" i="10"/>
  <c r="V307" i="10"/>
  <c r="V319" i="10"/>
  <c r="V331" i="10"/>
  <c r="V343" i="10"/>
  <c r="V355" i="10"/>
  <c r="V367" i="10"/>
  <c r="V379" i="10"/>
  <c r="V391" i="10"/>
  <c r="V403" i="10"/>
  <c r="V415" i="10"/>
  <c r="V427" i="10"/>
  <c r="V439" i="10"/>
  <c r="V451" i="10"/>
  <c r="V463" i="10"/>
  <c r="V475" i="10"/>
  <c r="V487" i="10"/>
  <c r="V499" i="10"/>
  <c r="V511" i="10"/>
  <c r="V523" i="10"/>
  <c r="V8" i="10"/>
  <c r="V20" i="10"/>
  <c r="V32" i="10"/>
  <c r="V44" i="10"/>
  <c r="V56" i="10"/>
  <c r="V68" i="10"/>
  <c r="V80" i="10"/>
  <c r="V92" i="10"/>
  <c r="V104" i="10"/>
  <c r="V116" i="10"/>
  <c r="V128" i="10"/>
  <c r="V140" i="10"/>
  <c r="V152" i="10"/>
  <c r="V164" i="10"/>
  <c r="V176" i="10"/>
  <c r="V188" i="10"/>
  <c r="V200" i="10"/>
  <c r="V212" i="10"/>
  <c r="V224" i="10"/>
  <c r="V236" i="10"/>
  <c r="V248" i="10"/>
  <c r="V260" i="10"/>
  <c r="V272" i="10"/>
  <c r="V284" i="10"/>
  <c r="V296" i="10"/>
  <c r="V308" i="10"/>
  <c r="V320" i="10"/>
  <c r="V332" i="10"/>
  <c r="V344" i="10"/>
  <c r="V356" i="10"/>
  <c r="V368" i="10"/>
  <c r="V380" i="10"/>
  <c r="V392" i="10"/>
  <c r="V404" i="10"/>
  <c r="V416" i="10"/>
  <c r="V428" i="10"/>
  <c r="V440" i="10"/>
  <c r="V452" i="10"/>
  <c r="V464" i="10"/>
  <c r="V476" i="10"/>
  <c r="V488" i="10"/>
  <c r="V500" i="10"/>
  <c r="V512" i="10"/>
  <c r="V9" i="10"/>
  <c r="V21" i="10"/>
  <c r="V33" i="10"/>
  <c r="V45" i="10"/>
  <c r="V57" i="10"/>
  <c r="V69" i="10"/>
  <c r="V81" i="10"/>
  <c r="V93" i="10"/>
  <c r="V105" i="10"/>
  <c r="V117" i="10"/>
  <c r="V129" i="10"/>
  <c r="V141" i="10"/>
  <c r="V153" i="10"/>
  <c r="V165" i="10"/>
  <c r="V177" i="10"/>
  <c r="V189" i="10"/>
  <c r="V201" i="10"/>
  <c r="V213" i="10"/>
  <c r="V225" i="10"/>
  <c r="V237" i="10"/>
  <c r="V249" i="10"/>
  <c r="V261" i="10"/>
  <c r="V273" i="10"/>
  <c r="V285" i="10"/>
  <c r="V297" i="10"/>
  <c r="V309" i="10"/>
  <c r="V321" i="10"/>
  <c r="V333" i="10"/>
  <c r="V345" i="10"/>
  <c r="V357" i="10"/>
  <c r="V369" i="10"/>
  <c r="V381" i="10"/>
  <c r="V393" i="10"/>
  <c r="V405" i="10"/>
  <c r="V417" i="10"/>
  <c r="V429" i="10"/>
  <c r="V441" i="10"/>
  <c r="V453" i="10"/>
  <c r="V465" i="10"/>
  <c r="V477" i="10"/>
  <c r="V489" i="10"/>
  <c r="V501" i="10"/>
  <c r="V513" i="10"/>
  <c r="V10" i="10"/>
  <c r="V22" i="10"/>
  <c r="V34" i="10"/>
  <c r="V46" i="10"/>
  <c r="V58" i="10"/>
  <c r="V70" i="10"/>
  <c r="V82" i="10"/>
  <c r="V94" i="10"/>
  <c r="V106" i="10"/>
  <c r="V118" i="10"/>
  <c r="V130" i="10"/>
  <c r="V142" i="10"/>
  <c r="V154" i="10"/>
  <c r="V166" i="10"/>
  <c r="V178" i="10"/>
  <c r="V190" i="10"/>
  <c r="V202" i="10"/>
  <c r="V214" i="10"/>
  <c r="V226" i="10"/>
  <c r="V238" i="10"/>
  <c r="V250" i="10"/>
  <c r="V262" i="10"/>
  <c r="V274" i="10"/>
  <c r="V286" i="10"/>
  <c r="V298" i="10"/>
  <c r="V310" i="10"/>
  <c r="V322" i="10"/>
  <c r="V334" i="10"/>
  <c r="V346" i="10"/>
  <c r="V358" i="10"/>
  <c r="V370" i="10"/>
  <c r="V382" i="10"/>
  <c r="V394" i="10"/>
  <c r="V406" i="10"/>
  <c r="V418" i="10"/>
  <c r="V430" i="10"/>
  <c r="V442" i="10"/>
  <c r="V454" i="10"/>
  <c r="V466" i="10"/>
  <c r="V478" i="10"/>
  <c r="V490" i="10"/>
  <c r="V502" i="10"/>
  <c r="V514" i="10"/>
  <c r="V11" i="10"/>
  <c r="V23" i="10"/>
  <c r="V35" i="10"/>
  <c r="V47" i="10"/>
  <c r="V59" i="10"/>
  <c r="V71" i="10"/>
  <c r="V83" i="10"/>
  <c r="V95" i="10"/>
  <c r="V107" i="10"/>
  <c r="V119" i="10"/>
  <c r="V131" i="10"/>
  <c r="V143" i="10"/>
  <c r="V155" i="10"/>
  <c r="V167" i="10"/>
  <c r="V179" i="10"/>
  <c r="V191" i="10"/>
  <c r="V203" i="10"/>
  <c r="V215" i="10"/>
  <c r="V227" i="10"/>
  <c r="V239" i="10"/>
  <c r="V251" i="10"/>
  <c r="V263" i="10"/>
  <c r="V275" i="10"/>
  <c r="V287" i="10"/>
  <c r="V299" i="10"/>
  <c r="V311" i="10"/>
  <c r="V323" i="10"/>
  <c r="V335" i="10"/>
  <c r="V347" i="10"/>
  <c r="V359" i="10"/>
  <c r="V371" i="10"/>
  <c r="V383" i="10"/>
  <c r="V395" i="10"/>
  <c r="V407" i="10"/>
  <c r="V419" i="10"/>
  <c r="V431" i="10"/>
  <c r="V443" i="10"/>
  <c r="V455" i="10"/>
  <c r="V467" i="10"/>
  <c r="V479" i="10"/>
  <c r="V491" i="10"/>
  <c r="V503" i="10"/>
  <c r="V515" i="10"/>
  <c r="V12" i="10"/>
  <c r="V24" i="10"/>
  <c r="V36" i="10"/>
  <c r="V48" i="10"/>
  <c r="V60" i="10"/>
  <c r="V72" i="10"/>
  <c r="V84" i="10"/>
  <c r="V96" i="10"/>
  <c r="V108" i="10"/>
  <c r="V120" i="10"/>
  <c r="V132" i="10"/>
  <c r="V144" i="10"/>
  <c r="V156" i="10"/>
  <c r="V168" i="10"/>
  <c r="V180" i="10"/>
  <c r="V192" i="10"/>
  <c r="V204" i="10"/>
  <c r="V216" i="10"/>
  <c r="V228" i="10"/>
  <c r="V240" i="10"/>
  <c r="V252" i="10"/>
  <c r="V264" i="10"/>
  <c r="V276" i="10"/>
  <c r="V288" i="10"/>
  <c r="V300" i="10"/>
  <c r="V312" i="10"/>
  <c r="V324" i="10"/>
  <c r="V336" i="10"/>
  <c r="V348" i="10"/>
  <c r="V360" i="10"/>
  <c r="V372" i="10"/>
  <c r="V384" i="10"/>
  <c r="V396" i="10"/>
  <c r="V408" i="10"/>
  <c r="V420" i="10"/>
  <c r="V432" i="10"/>
  <c r="V444" i="10"/>
  <c r="V456" i="10"/>
  <c r="V468" i="10"/>
  <c r="V480" i="10"/>
  <c r="V492" i="10"/>
  <c r="V504" i="10"/>
  <c r="V516" i="10"/>
  <c r="V13" i="10"/>
  <c r="V25" i="10"/>
  <c r="V37" i="10"/>
  <c r="V49" i="10"/>
  <c r="V61" i="10"/>
  <c r="V73" i="10"/>
  <c r="V85" i="10"/>
  <c r="V97" i="10"/>
  <c r="V109" i="10"/>
  <c r="V121" i="10"/>
  <c r="V133" i="10"/>
  <c r="V145" i="10"/>
  <c r="V157" i="10"/>
  <c r="V169" i="10"/>
  <c r="V181" i="10"/>
  <c r="V193" i="10"/>
  <c r="V205" i="10"/>
  <c r="V217" i="10"/>
  <c r="V229" i="10"/>
  <c r="V241" i="10"/>
  <c r="V253" i="10"/>
  <c r="V265" i="10"/>
  <c r="V277" i="10"/>
  <c r="V289" i="10"/>
  <c r="V301" i="10"/>
  <c r="V313" i="10"/>
  <c r="V325" i="10"/>
  <c r="V337" i="10"/>
  <c r="V349" i="10"/>
  <c r="V361" i="10"/>
  <c r="V373" i="10"/>
  <c r="V385" i="10"/>
  <c r="V397" i="10"/>
  <c r="V409" i="10"/>
  <c r="V421" i="10"/>
  <c r="V433" i="10"/>
  <c r="V445" i="10"/>
  <c r="V457" i="10"/>
  <c r="V469" i="10"/>
  <c r="V481" i="10"/>
  <c r="V493" i="10"/>
  <c r="V505" i="10"/>
  <c r="V517" i="10"/>
  <c r="V2" i="10"/>
  <c r="V14" i="10"/>
  <c r="V26" i="10"/>
  <c r="V38" i="10"/>
  <c r="V50" i="10"/>
  <c r="V62" i="10"/>
  <c r="V74" i="10"/>
  <c r="V86" i="10"/>
  <c r="V98" i="10"/>
  <c r="V110" i="10"/>
  <c r="V122" i="10"/>
  <c r="V134" i="10"/>
  <c r="V146" i="10"/>
  <c r="V158" i="10"/>
  <c r="V170" i="10"/>
  <c r="V182" i="10"/>
  <c r="V194" i="10"/>
  <c r="V206" i="10"/>
  <c r="V218" i="10"/>
  <c r="V230" i="10"/>
  <c r="V242" i="10"/>
  <c r="V254" i="10"/>
  <c r="V266" i="10"/>
  <c r="V278" i="10"/>
  <c r="V290" i="10"/>
  <c r="V302" i="10"/>
  <c r="V3" i="10"/>
  <c r="V15" i="10"/>
  <c r="V27" i="10"/>
  <c r="V39" i="10"/>
  <c r="V51" i="10"/>
  <c r="V63" i="10"/>
  <c r="V75" i="10"/>
  <c r="V87" i="10"/>
  <c r="V99" i="10"/>
  <c r="V111" i="10"/>
  <c r="V123" i="10"/>
  <c r="V135" i="10"/>
  <c r="V147" i="10"/>
  <c r="V159" i="10"/>
  <c r="V171" i="10"/>
  <c r="V183" i="10"/>
  <c r="V195" i="10"/>
  <c r="V207" i="10"/>
  <c r="V219" i="10"/>
  <c r="V231" i="10"/>
  <c r="V243" i="10"/>
  <c r="V255" i="10"/>
  <c r="V267" i="10"/>
  <c r="V279" i="10"/>
  <c r="V291" i="10"/>
  <c r="V303" i="10"/>
  <c r="V315" i="10"/>
  <c r="V327" i="10"/>
  <c r="V339" i="10"/>
  <c r="V351" i="10"/>
  <c r="V363" i="10"/>
  <c r="V375" i="10"/>
  <c r="V387" i="10"/>
  <c r="V399" i="10"/>
  <c r="V411" i="10"/>
  <c r="V423" i="10"/>
  <c r="V435" i="10"/>
  <c r="V447" i="10"/>
  <c r="V459" i="10"/>
  <c r="V471" i="10"/>
  <c r="V483" i="10"/>
  <c r="V495" i="10"/>
  <c r="V507" i="10"/>
  <c r="V519" i="10"/>
  <c r="V4" i="10"/>
  <c r="V16" i="10"/>
  <c r="V28" i="10"/>
  <c r="V40" i="10"/>
  <c r="V52" i="10"/>
  <c r="V64" i="10"/>
  <c r="V76" i="10"/>
  <c r="V88" i="10"/>
  <c r="V100" i="10"/>
  <c r="V112" i="10"/>
  <c r="V124" i="10"/>
  <c r="V136" i="10"/>
  <c r="V148" i="10"/>
  <c r="V160" i="10"/>
  <c r="V172" i="10"/>
  <c r="V184" i="10"/>
  <c r="V196" i="10"/>
  <c r="V208" i="10"/>
  <c r="V220" i="10"/>
  <c r="V232" i="10"/>
  <c r="V244" i="10"/>
  <c r="V256" i="10"/>
  <c r="V268" i="10"/>
  <c r="V280" i="10"/>
  <c r="V292" i="10"/>
  <c r="V304" i="10"/>
  <c r="V316" i="10"/>
  <c r="V328" i="10"/>
  <c r="V340" i="10"/>
  <c r="V352" i="10"/>
  <c r="V364" i="10"/>
  <c r="V376" i="10"/>
  <c r="V388" i="10"/>
  <c r="V400" i="10"/>
  <c r="V412" i="10"/>
  <c r="V424" i="10"/>
  <c r="V436" i="10"/>
  <c r="V448" i="10"/>
  <c r="V460" i="10"/>
  <c r="V472" i="10"/>
  <c r="V484" i="10"/>
  <c r="V496" i="10"/>
  <c r="V508" i="10"/>
  <c r="V520" i="10"/>
  <c r="V293" i="10"/>
  <c r="V374" i="10"/>
  <c r="V446" i="10"/>
  <c r="V518" i="10"/>
  <c r="V305" i="10"/>
  <c r="V377" i="10"/>
  <c r="V449" i="10"/>
  <c r="V521" i="10"/>
  <c r="V314" i="10"/>
  <c r="V386" i="10"/>
  <c r="V458" i="10"/>
  <c r="V317" i="10"/>
  <c r="V389" i="10"/>
  <c r="V461" i="10"/>
  <c r="V326" i="10"/>
  <c r="V398" i="10"/>
  <c r="V470" i="10"/>
  <c r="V329" i="10"/>
  <c r="V401" i="10"/>
  <c r="V473" i="10"/>
  <c r="V338" i="10"/>
  <c r="V410" i="10"/>
  <c r="V482" i="10"/>
  <c r="V341" i="10"/>
  <c r="V413" i="10"/>
  <c r="V485" i="10"/>
  <c r="V350" i="10"/>
  <c r="V422" i="10"/>
  <c r="V494" i="10"/>
  <c r="V353" i="10"/>
  <c r="V425" i="10"/>
  <c r="V497" i="10"/>
  <c r="V362" i="10"/>
  <c r="V434" i="10"/>
  <c r="V506" i="10"/>
  <c r="V365" i="10"/>
  <c r="V437" i="10"/>
  <c r="V509" i="10"/>
  <c r="AD11" i="10"/>
  <c r="AD23" i="10"/>
  <c r="AD12" i="10"/>
  <c r="AD24" i="10"/>
  <c r="AD36" i="10"/>
  <c r="AD48" i="10"/>
  <c r="AD60" i="10"/>
  <c r="AD72" i="10"/>
  <c r="AD84" i="10"/>
  <c r="AD96" i="10"/>
  <c r="AD108" i="10"/>
  <c r="AD120" i="10"/>
  <c r="AD132" i="10"/>
  <c r="AD144" i="10"/>
  <c r="AD156" i="10"/>
  <c r="AD168" i="10"/>
  <c r="AD180" i="10"/>
  <c r="AD192" i="10"/>
  <c r="AD204" i="10"/>
  <c r="AD216" i="10"/>
  <c r="AD228" i="10"/>
  <c r="AD240" i="10"/>
  <c r="AD252" i="10"/>
  <c r="AD264" i="10"/>
  <c r="AD276" i="10"/>
  <c r="AD288" i="10"/>
  <c r="AD300" i="10"/>
  <c r="AD312" i="10"/>
  <c r="AD324" i="10"/>
  <c r="AD336" i="10"/>
  <c r="AD348" i="10"/>
  <c r="AD360" i="10"/>
  <c r="AD372" i="10"/>
  <c r="AD384" i="10"/>
  <c r="AD396" i="10"/>
  <c r="AD408" i="10"/>
  <c r="AD420" i="10"/>
  <c r="AD432" i="10"/>
  <c r="AD444" i="10"/>
  <c r="AD456" i="10"/>
  <c r="AD468" i="10"/>
  <c r="AD480" i="10"/>
  <c r="AD492" i="10"/>
  <c r="AD504" i="10"/>
  <c r="AD516" i="10"/>
  <c r="AD13" i="10"/>
  <c r="AD25" i="10"/>
  <c r="AD37" i="10"/>
  <c r="AD49" i="10"/>
  <c r="AD61" i="10"/>
  <c r="AD73" i="10"/>
  <c r="AD85" i="10"/>
  <c r="AD97" i="10"/>
  <c r="AD109" i="10"/>
  <c r="AD121" i="10"/>
  <c r="AD133" i="10"/>
  <c r="AD145" i="10"/>
  <c r="AD157" i="10"/>
  <c r="AD169" i="10"/>
  <c r="AD181" i="10"/>
  <c r="AD193" i="10"/>
  <c r="AD205" i="10"/>
  <c r="AD217" i="10"/>
  <c r="AD229" i="10"/>
  <c r="AD241" i="10"/>
  <c r="AD253" i="10"/>
  <c r="AD265" i="10"/>
  <c r="AD277" i="10"/>
  <c r="AD289" i="10"/>
  <c r="AD301" i="10"/>
  <c r="AD313" i="10"/>
  <c r="AD325" i="10"/>
  <c r="AD337" i="10"/>
  <c r="AD349" i="10"/>
  <c r="AD361" i="10"/>
  <c r="AD373" i="10"/>
  <c r="AD385" i="10"/>
  <c r="AD397" i="10"/>
  <c r="AD409" i="10"/>
  <c r="AD421" i="10"/>
  <c r="AD433" i="10"/>
  <c r="AD445" i="10"/>
  <c r="AD457" i="10"/>
  <c r="AD469" i="10"/>
  <c r="AD481" i="10"/>
  <c r="AD2" i="10"/>
  <c r="AD14" i="10"/>
  <c r="AD26" i="10"/>
  <c r="AD38" i="10"/>
  <c r="AD50" i="10"/>
  <c r="AD62" i="10"/>
  <c r="AD74" i="10"/>
  <c r="AD86" i="10"/>
  <c r="AD98" i="10"/>
  <c r="AD110" i="10"/>
  <c r="AD122" i="10"/>
  <c r="AD134" i="10"/>
  <c r="AD146" i="10"/>
  <c r="AD158" i="10"/>
  <c r="AD170" i="10"/>
  <c r="AD182" i="10"/>
  <c r="AD194" i="10"/>
  <c r="AD206" i="10"/>
  <c r="AD218" i="10"/>
  <c r="AD230" i="10"/>
  <c r="AD242" i="10"/>
  <c r="AD254" i="10"/>
  <c r="AD266" i="10"/>
  <c r="AD278" i="10"/>
  <c r="AD290" i="10"/>
  <c r="AD302" i="10"/>
  <c r="AD314" i="10"/>
  <c r="AD326" i="10"/>
  <c r="AD338" i="10"/>
  <c r="AD350" i="10"/>
  <c r="AD362" i="10"/>
  <c r="AD374" i="10"/>
  <c r="AD386" i="10"/>
  <c r="AD398" i="10"/>
  <c r="AD410" i="10"/>
  <c r="AD422" i="10"/>
  <c r="AD434" i="10"/>
  <c r="AD446" i="10"/>
  <c r="AD458" i="10"/>
  <c r="AD470" i="10"/>
  <c r="AD482" i="10"/>
  <c r="AD494" i="10"/>
  <c r="AD506" i="10"/>
  <c r="AD3" i="10"/>
  <c r="AD15" i="10"/>
  <c r="AD27" i="10"/>
  <c r="AD39" i="10"/>
  <c r="AD51" i="10"/>
  <c r="AD63" i="10"/>
  <c r="AD75" i="10"/>
  <c r="AD87" i="10"/>
  <c r="AD99" i="10"/>
  <c r="AD111" i="10"/>
  <c r="AD123" i="10"/>
  <c r="AD135" i="10"/>
  <c r="AD147" i="10"/>
  <c r="AD159" i="10"/>
  <c r="AD171" i="10"/>
  <c r="AD183" i="10"/>
  <c r="AD195" i="10"/>
  <c r="AD207" i="10"/>
  <c r="AD219" i="10"/>
  <c r="AD231" i="10"/>
  <c r="AD243" i="10"/>
  <c r="AD255" i="10"/>
  <c r="AD267" i="10"/>
  <c r="AD279" i="10"/>
  <c r="AD291" i="10"/>
  <c r="AD303" i="10"/>
  <c r="AD315" i="10"/>
  <c r="AD327" i="10"/>
  <c r="AD339" i="10"/>
  <c r="AD351" i="10"/>
  <c r="AD363" i="10"/>
  <c r="AD375" i="10"/>
  <c r="AD387" i="10"/>
  <c r="AD399" i="10"/>
  <c r="AD411" i="10"/>
  <c r="AD423" i="10"/>
  <c r="AD435" i="10"/>
  <c r="AD447" i="10"/>
  <c r="AD459" i="10"/>
  <c r="AD471" i="10"/>
  <c r="AD483" i="10"/>
  <c r="AD495" i="10"/>
  <c r="AD507" i="10"/>
  <c r="AD519" i="10"/>
  <c r="AD4" i="10"/>
  <c r="AD16" i="10"/>
  <c r="AD28" i="10"/>
  <c r="AD40" i="10"/>
  <c r="AD52" i="10"/>
  <c r="AD64" i="10"/>
  <c r="AD76" i="10"/>
  <c r="AD88" i="10"/>
  <c r="AD100" i="10"/>
  <c r="AD112" i="10"/>
  <c r="AD124" i="10"/>
  <c r="AD136" i="10"/>
  <c r="AD148" i="10"/>
  <c r="AD160" i="10"/>
  <c r="AD172" i="10"/>
  <c r="AD184" i="10"/>
  <c r="AD196" i="10"/>
  <c r="AD208" i="10"/>
  <c r="AD220" i="10"/>
  <c r="AD232" i="10"/>
  <c r="AD244" i="10"/>
  <c r="AD256" i="10"/>
  <c r="AD268" i="10"/>
  <c r="AD280" i="10"/>
  <c r="AD292" i="10"/>
  <c r="AD304" i="10"/>
  <c r="AD316" i="10"/>
  <c r="AD328" i="10"/>
  <c r="AD340" i="10"/>
  <c r="AD352" i="10"/>
  <c r="AD364" i="10"/>
  <c r="AD376" i="10"/>
  <c r="AD388" i="10"/>
  <c r="AD400" i="10"/>
  <c r="AD412" i="10"/>
  <c r="AD424" i="10"/>
  <c r="AD436" i="10"/>
  <c r="AD448" i="10"/>
  <c r="AD5" i="10"/>
  <c r="AD17" i="10"/>
  <c r="AD29" i="10"/>
  <c r="AD41" i="10"/>
  <c r="AD6" i="10"/>
  <c r="AD18" i="10"/>
  <c r="AD30" i="10"/>
  <c r="AD42" i="10"/>
  <c r="AD54" i="10"/>
  <c r="AD66" i="10"/>
  <c r="AD78" i="10"/>
  <c r="AD90" i="10"/>
  <c r="AD102" i="10"/>
  <c r="AD114" i="10"/>
  <c r="AD126" i="10"/>
  <c r="AD138" i="10"/>
  <c r="AD150" i="10"/>
  <c r="AD162" i="10"/>
  <c r="AD174" i="10"/>
  <c r="AD186" i="10"/>
  <c r="AD198" i="10"/>
  <c r="AD210" i="10"/>
  <c r="AD222" i="10"/>
  <c r="AD234" i="10"/>
  <c r="AD246" i="10"/>
  <c r="AD258" i="10"/>
  <c r="AD270" i="10"/>
  <c r="AD282" i="10"/>
  <c r="AD294" i="10"/>
  <c r="AD306" i="10"/>
  <c r="AD318" i="10"/>
  <c r="AD330" i="10"/>
  <c r="AD342" i="10"/>
  <c r="AD354" i="10"/>
  <c r="AD366" i="10"/>
  <c r="AD378" i="10"/>
  <c r="AD390" i="10"/>
  <c r="AD402" i="10"/>
  <c r="AD414" i="10"/>
  <c r="AD426" i="10"/>
  <c r="AD438" i="10"/>
  <c r="AD450" i="10"/>
  <c r="AD462" i="10"/>
  <c r="AD474" i="10"/>
  <c r="AD486" i="10"/>
  <c r="AD498" i="10"/>
  <c r="AD510" i="10"/>
  <c r="AD522" i="10"/>
  <c r="AD8" i="10"/>
  <c r="AD20" i="10"/>
  <c r="AD32" i="10"/>
  <c r="AD44" i="10"/>
  <c r="AD56" i="10"/>
  <c r="AD68" i="10"/>
  <c r="AD80" i="10"/>
  <c r="AD92" i="10"/>
  <c r="AD104" i="10"/>
  <c r="AD116" i="10"/>
  <c r="AD128" i="10"/>
  <c r="AD140" i="10"/>
  <c r="AD152" i="10"/>
  <c r="AD164" i="10"/>
  <c r="AD176" i="10"/>
  <c r="AD188" i="10"/>
  <c r="AD200" i="10"/>
  <c r="AD212" i="10"/>
  <c r="AD224" i="10"/>
  <c r="AD236" i="10"/>
  <c r="AD248" i="10"/>
  <c r="AD260" i="10"/>
  <c r="AD272" i="10"/>
  <c r="AD284" i="10"/>
  <c r="AD296" i="10"/>
  <c r="AD308" i="10"/>
  <c r="AD320" i="10"/>
  <c r="AD332" i="10"/>
  <c r="AD344" i="10"/>
  <c r="AD356" i="10"/>
  <c r="AD368" i="10"/>
  <c r="AD380" i="10"/>
  <c r="AD392" i="10"/>
  <c r="AD404" i="10"/>
  <c r="AD416" i="10"/>
  <c r="AD428" i="10"/>
  <c r="AD440" i="10"/>
  <c r="AD452" i="10"/>
  <c r="AD464" i="10"/>
  <c r="AD476" i="10"/>
  <c r="AD488" i="10"/>
  <c r="AD500" i="10"/>
  <c r="AD9" i="10"/>
  <c r="AD21" i="10"/>
  <c r="AD33" i="10"/>
  <c r="AD45" i="10"/>
  <c r="AD57" i="10"/>
  <c r="AD69" i="10"/>
  <c r="AD81" i="10"/>
  <c r="AD93" i="10"/>
  <c r="AD105" i="10"/>
  <c r="AD117" i="10"/>
  <c r="AD129" i="10"/>
  <c r="AD141" i="10"/>
  <c r="AD153" i="10"/>
  <c r="AD165" i="10"/>
  <c r="AD177" i="10"/>
  <c r="AD189" i="10"/>
  <c r="AD201" i="10"/>
  <c r="AD213" i="10"/>
  <c r="AD225" i="10"/>
  <c r="AD237" i="10"/>
  <c r="AD249" i="10"/>
  <c r="AD261" i="10"/>
  <c r="AD273" i="10"/>
  <c r="AD285" i="10"/>
  <c r="AD297" i="10"/>
  <c r="AD309" i="10"/>
  <c r="AD321" i="10"/>
  <c r="AD333" i="10"/>
  <c r="AD345" i="10"/>
  <c r="AD357" i="10"/>
  <c r="AD369" i="10"/>
  <c r="AD381" i="10"/>
  <c r="AD393" i="10"/>
  <c r="AD405" i="10"/>
  <c r="AD417" i="10"/>
  <c r="AD429" i="10"/>
  <c r="AD441" i="10"/>
  <c r="AD453" i="10"/>
  <c r="AD465" i="10"/>
  <c r="AD477" i="10"/>
  <c r="AD489" i="10"/>
  <c r="AD501" i="10"/>
  <c r="AD513" i="10"/>
  <c r="AD53" i="10"/>
  <c r="AD89" i="10"/>
  <c r="AD125" i="10"/>
  <c r="AD161" i="10"/>
  <c r="AD197" i="10"/>
  <c r="AD233" i="10"/>
  <c r="AD269" i="10"/>
  <c r="AD305" i="10"/>
  <c r="AD341" i="10"/>
  <c r="AD377" i="10"/>
  <c r="AD413" i="10"/>
  <c r="AD449" i="10"/>
  <c r="AD478" i="10"/>
  <c r="AD503" i="10"/>
  <c r="AD523" i="10"/>
  <c r="AD55" i="10"/>
  <c r="AD91" i="10"/>
  <c r="AD127" i="10"/>
  <c r="AD163" i="10"/>
  <c r="AD199" i="10"/>
  <c r="AD235" i="10"/>
  <c r="AD271" i="10"/>
  <c r="AD307" i="10"/>
  <c r="AD343" i="10"/>
  <c r="AD379" i="10"/>
  <c r="AD415" i="10"/>
  <c r="AD451" i="10"/>
  <c r="AD479" i="10"/>
  <c r="AD505" i="10"/>
  <c r="AD7" i="10"/>
  <c r="AD58" i="10"/>
  <c r="AD94" i="10"/>
  <c r="AD130" i="10"/>
  <c r="AD166" i="10"/>
  <c r="AD202" i="10"/>
  <c r="AD238" i="10"/>
  <c r="AD274" i="10"/>
  <c r="AD310" i="10"/>
  <c r="AD346" i="10"/>
  <c r="AD382" i="10"/>
  <c r="AD418" i="10"/>
  <c r="AD454" i="10"/>
  <c r="AD484" i="10"/>
  <c r="AD508" i="10"/>
  <c r="AD10" i="10"/>
  <c r="AD59" i="10"/>
  <c r="AD95" i="10"/>
  <c r="AD131" i="10"/>
  <c r="AD167" i="10"/>
  <c r="AD203" i="10"/>
  <c r="AD239" i="10"/>
  <c r="AD275" i="10"/>
  <c r="AD311" i="10"/>
  <c r="AD347" i="10"/>
  <c r="AD383" i="10"/>
  <c r="AD419" i="10"/>
  <c r="AD455" i="10"/>
  <c r="AD485" i="10"/>
  <c r="AD509" i="10"/>
  <c r="AD19" i="10"/>
  <c r="AD65" i="10"/>
  <c r="AD101" i="10"/>
  <c r="AD137" i="10"/>
  <c r="AD173" i="10"/>
  <c r="AD209" i="10"/>
  <c r="AD245" i="10"/>
  <c r="AD281" i="10"/>
  <c r="AD317" i="10"/>
  <c r="AD353" i="10"/>
  <c r="AD389" i="10"/>
  <c r="AD425" i="10"/>
  <c r="AD460" i="10"/>
  <c r="AD487" i="10"/>
  <c r="AD511" i="10"/>
  <c r="AD22" i="10"/>
  <c r="AD67" i="10"/>
  <c r="AD103" i="10"/>
  <c r="AD139" i="10"/>
  <c r="AD175" i="10"/>
  <c r="AD211" i="10"/>
  <c r="AD247" i="10"/>
  <c r="AD283" i="10"/>
  <c r="AD319" i="10"/>
  <c r="AD355" i="10"/>
  <c r="AD391" i="10"/>
  <c r="AD427" i="10"/>
  <c r="AD461" i="10"/>
  <c r="AD490" i="10"/>
  <c r="AD512" i="10"/>
  <c r="AD31" i="10"/>
  <c r="AD70" i="10"/>
  <c r="AD106" i="10"/>
  <c r="AD142" i="10"/>
  <c r="AD178" i="10"/>
  <c r="AD214" i="10"/>
  <c r="AD250" i="10"/>
  <c r="AD286" i="10"/>
  <c r="AD322" i="10"/>
  <c r="AD358" i="10"/>
  <c r="AD394" i="10"/>
  <c r="AD430" i="10"/>
  <c r="AD463" i="10"/>
  <c r="AD491" i="10"/>
  <c r="AD514" i="10"/>
  <c r="AD34" i="10"/>
  <c r="AD71" i="10"/>
  <c r="AD107" i="10"/>
  <c r="AD143" i="10"/>
  <c r="AD179" i="10"/>
  <c r="AD215" i="10"/>
  <c r="AD251" i="10"/>
  <c r="AD287" i="10"/>
  <c r="AD323" i="10"/>
  <c r="AD359" i="10"/>
  <c r="AD395" i="10"/>
  <c r="AD431" i="10"/>
  <c r="AD466" i="10"/>
  <c r="AD493" i="10"/>
  <c r="AD515" i="10"/>
  <c r="AD35" i="10"/>
  <c r="AD77" i="10"/>
  <c r="AD113" i="10"/>
  <c r="AD149" i="10"/>
  <c r="AD185" i="10"/>
  <c r="AD221" i="10"/>
  <c r="AD257" i="10"/>
  <c r="AD293" i="10"/>
  <c r="AD329" i="10"/>
  <c r="AD365" i="10"/>
  <c r="AD401" i="10"/>
  <c r="AD437" i="10"/>
  <c r="AD467" i="10"/>
  <c r="AD496" i="10"/>
  <c r="AD517" i="10"/>
  <c r="AD43" i="10"/>
  <c r="AD79" i="10"/>
  <c r="AD115" i="10"/>
  <c r="AD151" i="10"/>
  <c r="AD187" i="10"/>
  <c r="AD223" i="10"/>
  <c r="AD259" i="10"/>
  <c r="AD295" i="10"/>
  <c r="AD331" i="10"/>
  <c r="AD367" i="10"/>
  <c r="AD403" i="10"/>
  <c r="AD439" i="10"/>
  <c r="AD472" i="10"/>
  <c r="AD497" i="10"/>
  <c r="AD518" i="10"/>
  <c r="AD46" i="10"/>
  <c r="AD82" i="10"/>
  <c r="AD118" i="10"/>
  <c r="AD154" i="10"/>
  <c r="AD190" i="10"/>
  <c r="AD226" i="10"/>
  <c r="AD262" i="10"/>
  <c r="AD298" i="10"/>
  <c r="AD334" i="10"/>
  <c r="AD370" i="10"/>
  <c r="AD406" i="10"/>
  <c r="AD442" i="10"/>
  <c r="AD473" i="10"/>
  <c r="AD499" i="10"/>
  <c r="AD520" i="10"/>
  <c r="AD47" i="10"/>
  <c r="AD83" i="10"/>
  <c r="AD119" i="10"/>
  <c r="AD155" i="10"/>
  <c r="AD191" i="10"/>
  <c r="AD227" i="10"/>
  <c r="AD263" i="10"/>
  <c r="AD299" i="10"/>
  <c r="AD335" i="10"/>
  <c r="AD371" i="10"/>
  <c r="AD407" i="10"/>
  <c r="AD443" i="10"/>
  <c r="AD475" i="10"/>
  <c r="AD502" i="10"/>
  <c r="AD521" i="10"/>
  <c r="T7" i="10"/>
  <c r="T19" i="10"/>
  <c r="T31" i="10"/>
  <c r="T43" i="10"/>
  <c r="T55" i="10"/>
  <c r="T67" i="10"/>
  <c r="T79" i="10"/>
  <c r="T91" i="10"/>
  <c r="T103" i="10"/>
  <c r="T115" i="10"/>
  <c r="T13" i="10"/>
  <c r="T25" i="10"/>
  <c r="T37" i="10"/>
  <c r="T49" i="10"/>
  <c r="T61" i="10"/>
  <c r="T73" i="10"/>
  <c r="T85" i="10"/>
  <c r="T97" i="10"/>
  <c r="T6" i="10"/>
  <c r="T21" i="10"/>
  <c r="T35" i="10"/>
  <c r="T50" i="10"/>
  <c r="T64" i="10"/>
  <c r="T78" i="10"/>
  <c r="T93" i="10"/>
  <c r="T107" i="10"/>
  <c r="T120" i="10"/>
  <c r="T132" i="10"/>
  <c r="T144" i="10"/>
  <c r="T156" i="10"/>
  <c r="T168" i="10"/>
  <c r="T180" i="10"/>
  <c r="T192" i="10"/>
  <c r="T204" i="10"/>
  <c r="T216" i="10"/>
  <c r="T228" i="10"/>
  <c r="T240" i="10"/>
  <c r="T252" i="10"/>
  <c r="T264" i="10"/>
  <c r="T276" i="10"/>
  <c r="T288" i="10"/>
  <c r="T300" i="10"/>
  <c r="T312" i="10"/>
  <c r="T324" i="10"/>
  <c r="T336" i="10"/>
  <c r="T348" i="10"/>
  <c r="T360" i="10"/>
  <c r="T372" i="10"/>
  <c r="T384" i="10"/>
  <c r="T396" i="10"/>
  <c r="T408" i="10"/>
  <c r="T420" i="10"/>
  <c r="T432" i="10"/>
  <c r="T444" i="10"/>
  <c r="T456" i="10"/>
  <c r="T468" i="10"/>
  <c r="T480" i="10"/>
  <c r="T492" i="10"/>
  <c r="T504" i="10"/>
  <c r="T516" i="10"/>
  <c r="T8" i="10"/>
  <c r="T22" i="10"/>
  <c r="T36" i="10"/>
  <c r="T51" i="10"/>
  <c r="T65" i="10"/>
  <c r="T80" i="10"/>
  <c r="T94" i="10"/>
  <c r="T108" i="10"/>
  <c r="T121" i="10"/>
  <c r="T133" i="10"/>
  <c r="T145" i="10"/>
  <c r="T157" i="10"/>
  <c r="T169" i="10"/>
  <c r="T181" i="10"/>
  <c r="T193" i="10"/>
  <c r="T205" i="10"/>
  <c r="T217" i="10"/>
  <c r="T229" i="10"/>
  <c r="T241" i="10"/>
  <c r="T253" i="10"/>
  <c r="T265" i="10"/>
  <c r="T277" i="10"/>
  <c r="T289" i="10"/>
  <c r="T301" i="10"/>
  <c r="T313" i="10"/>
  <c r="T325" i="10"/>
  <c r="T337" i="10"/>
  <c r="T349" i="10"/>
  <c r="T361" i="10"/>
  <c r="T373" i="10"/>
  <c r="T385" i="10"/>
  <c r="T397" i="10"/>
  <c r="T409" i="10"/>
  <c r="T421" i="10"/>
  <c r="T433" i="10"/>
  <c r="T445" i="10"/>
  <c r="T457" i="10"/>
  <c r="T469" i="10"/>
  <c r="T481" i="10"/>
  <c r="T493" i="10"/>
  <c r="T505" i="10"/>
  <c r="T517" i="10"/>
  <c r="T9" i="10"/>
  <c r="T23" i="10"/>
  <c r="T38" i="10"/>
  <c r="T52" i="10"/>
  <c r="T66" i="10"/>
  <c r="T81" i="10"/>
  <c r="T95" i="10"/>
  <c r="T109" i="10"/>
  <c r="T122" i="10"/>
  <c r="T134" i="10"/>
  <c r="T146" i="10"/>
  <c r="T158" i="10"/>
  <c r="T170" i="10"/>
  <c r="T182" i="10"/>
  <c r="T194" i="10"/>
  <c r="T206" i="10"/>
  <c r="T218" i="10"/>
  <c r="T230" i="10"/>
  <c r="T242" i="10"/>
  <c r="T254" i="10"/>
  <c r="T266" i="10"/>
  <c r="T278" i="10"/>
  <c r="T290" i="10"/>
  <c r="T302" i="10"/>
  <c r="T314" i="10"/>
  <c r="T326" i="10"/>
  <c r="T338" i="10"/>
  <c r="T350" i="10"/>
  <c r="T362" i="10"/>
  <c r="T374" i="10"/>
  <c r="T386" i="10"/>
  <c r="T398" i="10"/>
  <c r="T410" i="10"/>
  <c r="T422" i="10"/>
  <c r="T434" i="10"/>
  <c r="T446" i="10"/>
  <c r="T458" i="10"/>
  <c r="T470" i="10"/>
  <c r="T482" i="10"/>
  <c r="T494" i="10"/>
  <c r="T506" i="10"/>
  <c r="T518" i="10"/>
  <c r="T10" i="10"/>
  <c r="T24" i="10"/>
  <c r="T39" i="10"/>
  <c r="T53" i="10"/>
  <c r="T68" i="10"/>
  <c r="T82" i="10"/>
  <c r="T96" i="10"/>
  <c r="T110" i="10"/>
  <c r="T123" i="10"/>
  <c r="T135" i="10"/>
  <c r="T147" i="10"/>
  <c r="T159" i="10"/>
  <c r="T171" i="10"/>
  <c r="T183" i="10"/>
  <c r="T195" i="10"/>
  <c r="T207" i="10"/>
  <c r="T219" i="10"/>
  <c r="T231" i="10"/>
  <c r="T243" i="10"/>
  <c r="T255" i="10"/>
  <c r="T267" i="10"/>
  <c r="T279" i="10"/>
  <c r="T291" i="10"/>
  <c r="T303" i="10"/>
  <c r="T315" i="10"/>
  <c r="T327" i="10"/>
  <c r="T339" i="10"/>
  <c r="T351" i="10"/>
  <c r="T363" i="10"/>
  <c r="T375" i="10"/>
  <c r="T387" i="10"/>
  <c r="T399" i="10"/>
  <c r="T411" i="10"/>
  <c r="T423" i="10"/>
  <c r="T435" i="10"/>
  <c r="T447" i="10"/>
  <c r="T459" i="10"/>
  <c r="T471" i="10"/>
  <c r="T483" i="10"/>
  <c r="T495" i="10"/>
  <c r="T507" i="10"/>
  <c r="T519" i="10"/>
  <c r="T11" i="10"/>
  <c r="T26" i="10"/>
  <c r="T40" i="10"/>
  <c r="T54" i="10"/>
  <c r="T69" i="10"/>
  <c r="T83" i="10"/>
  <c r="T98" i="10"/>
  <c r="T111" i="10"/>
  <c r="T124" i="10"/>
  <c r="T136" i="10"/>
  <c r="T148" i="10"/>
  <c r="T160" i="10"/>
  <c r="T172" i="10"/>
  <c r="T184" i="10"/>
  <c r="T196" i="10"/>
  <c r="T208" i="10"/>
  <c r="T220" i="10"/>
  <c r="T232" i="10"/>
  <c r="T244" i="10"/>
  <c r="T256" i="10"/>
  <c r="T268" i="10"/>
  <c r="T280" i="10"/>
  <c r="T292" i="10"/>
  <c r="T304" i="10"/>
  <c r="T316" i="10"/>
  <c r="T328" i="10"/>
  <c r="T340" i="10"/>
  <c r="T352" i="10"/>
  <c r="T364" i="10"/>
  <c r="T376" i="10"/>
  <c r="T388" i="10"/>
  <c r="T400" i="10"/>
  <c r="T412" i="10"/>
  <c r="T424" i="10"/>
  <c r="T436" i="10"/>
  <c r="T448" i="10"/>
  <c r="T460" i="10"/>
  <c r="T472" i="10"/>
  <c r="T484" i="10"/>
  <c r="T496" i="10"/>
  <c r="T508" i="10"/>
  <c r="T520" i="10"/>
  <c r="T12" i="10"/>
  <c r="T27" i="10"/>
  <c r="T41" i="10"/>
  <c r="T56" i="10"/>
  <c r="T70" i="10"/>
  <c r="T84" i="10"/>
  <c r="T99" i="10"/>
  <c r="T112" i="10"/>
  <c r="T125" i="10"/>
  <c r="T137" i="10"/>
  <c r="T149" i="10"/>
  <c r="T161" i="10"/>
  <c r="T173" i="10"/>
  <c r="T185" i="10"/>
  <c r="T197" i="10"/>
  <c r="T209" i="10"/>
  <c r="T221" i="10"/>
  <c r="T233" i="10"/>
  <c r="T245" i="10"/>
  <c r="T257" i="10"/>
  <c r="T269" i="10"/>
  <c r="T281" i="10"/>
  <c r="T293" i="10"/>
  <c r="T305" i="10"/>
  <c r="T317" i="10"/>
  <c r="T329" i="10"/>
  <c r="T341" i="10"/>
  <c r="T353" i="10"/>
  <c r="T365" i="10"/>
  <c r="T377" i="10"/>
  <c r="T389" i="10"/>
  <c r="T401" i="10"/>
  <c r="T413" i="10"/>
  <c r="T425" i="10"/>
  <c r="T437" i="10"/>
  <c r="T449" i="10"/>
  <c r="T461" i="10"/>
  <c r="T473" i="10"/>
  <c r="T485" i="10"/>
  <c r="T497" i="10"/>
  <c r="T509" i="10"/>
  <c r="T521" i="10"/>
  <c r="T14" i="10"/>
  <c r="T28" i="10"/>
  <c r="T42" i="10"/>
  <c r="T57" i="10"/>
  <c r="T71" i="10"/>
  <c r="T86" i="10"/>
  <c r="T100" i="10"/>
  <c r="T113" i="10"/>
  <c r="T126" i="10"/>
  <c r="T138" i="10"/>
  <c r="T150" i="10"/>
  <c r="T162" i="10"/>
  <c r="T174" i="10"/>
  <c r="T186" i="10"/>
  <c r="T198" i="10"/>
  <c r="T210" i="10"/>
  <c r="T222" i="10"/>
  <c r="T234" i="10"/>
  <c r="T246" i="10"/>
  <c r="T258" i="10"/>
  <c r="T270" i="10"/>
  <c r="T282" i="10"/>
  <c r="T294" i="10"/>
  <c r="T306" i="10"/>
  <c r="T318" i="10"/>
  <c r="T330" i="10"/>
  <c r="T342" i="10"/>
  <c r="T354" i="10"/>
  <c r="T366" i="10"/>
  <c r="T378" i="10"/>
  <c r="T390" i="10"/>
  <c r="T402" i="10"/>
  <c r="T414" i="10"/>
  <c r="T426" i="10"/>
  <c r="T438" i="10"/>
  <c r="T450" i="10"/>
  <c r="T462" i="10"/>
  <c r="T474" i="10"/>
  <c r="T486" i="10"/>
  <c r="T498" i="10"/>
  <c r="T510" i="10"/>
  <c r="T522" i="10"/>
  <c r="T15" i="10"/>
  <c r="T29" i="10"/>
  <c r="T44" i="10"/>
  <c r="T58" i="10"/>
  <c r="T72" i="10"/>
  <c r="T87" i="10"/>
  <c r="T101" i="10"/>
  <c r="T114" i="10"/>
  <c r="T127" i="10"/>
  <c r="T139" i="10"/>
  <c r="T151" i="10"/>
  <c r="T163" i="10"/>
  <c r="T175" i="10"/>
  <c r="T187" i="10"/>
  <c r="T199" i="10"/>
  <c r="T211" i="10"/>
  <c r="T223" i="10"/>
  <c r="T235" i="10"/>
  <c r="T247" i="10"/>
  <c r="T259" i="10"/>
  <c r="T271" i="10"/>
  <c r="T283" i="10"/>
  <c r="T295" i="10"/>
  <c r="T307" i="10"/>
  <c r="T319" i="10"/>
  <c r="T331" i="10"/>
  <c r="T343" i="10"/>
  <c r="T355" i="10"/>
  <c r="T367" i="10"/>
  <c r="T379" i="10"/>
  <c r="T391" i="10"/>
  <c r="T403" i="10"/>
  <c r="T415" i="10"/>
  <c r="T427" i="10"/>
  <c r="T439" i="10"/>
  <c r="T451" i="10"/>
  <c r="T463" i="10"/>
  <c r="T475" i="10"/>
  <c r="T487" i="10"/>
  <c r="T499" i="10"/>
  <c r="T511" i="10"/>
  <c r="T523" i="10"/>
  <c r="T2" i="10"/>
  <c r="T16" i="10"/>
  <c r="T30" i="10"/>
  <c r="T45" i="10"/>
  <c r="T59" i="10"/>
  <c r="T74" i="10"/>
  <c r="T88" i="10"/>
  <c r="T102" i="10"/>
  <c r="T116" i="10"/>
  <c r="T128" i="10"/>
  <c r="T140" i="10"/>
  <c r="T152" i="10"/>
  <c r="T164" i="10"/>
  <c r="T176" i="10"/>
  <c r="T188" i="10"/>
  <c r="T200" i="10"/>
  <c r="T212" i="10"/>
  <c r="T224" i="10"/>
  <c r="T236" i="10"/>
  <c r="T248" i="10"/>
  <c r="T260" i="10"/>
  <c r="T272" i="10"/>
  <c r="T284" i="10"/>
  <c r="T296" i="10"/>
  <c r="T308" i="10"/>
  <c r="T320" i="10"/>
  <c r="T332" i="10"/>
  <c r="T344" i="10"/>
  <c r="T356" i="10"/>
  <c r="T368" i="10"/>
  <c r="T380" i="10"/>
  <c r="T392" i="10"/>
  <c r="T404" i="10"/>
  <c r="T416" i="10"/>
  <c r="T428" i="10"/>
  <c r="T440" i="10"/>
  <c r="T452" i="10"/>
  <c r="T464" i="10"/>
  <c r="T476" i="10"/>
  <c r="T488" i="10"/>
  <c r="T500" i="10"/>
  <c r="T512" i="10"/>
  <c r="T3" i="10"/>
  <c r="T17" i="10"/>
  <c r="T32" i="10"/>
  <c r="T46" i="10"/>
  <c r="T60" i="10"/>
  <c r="T75" i="10"/>
  <c r="T89" i="10"/>
  <c r="T104" i="10"/>
  <c r="T117" i="10"/>
  <c r="T129" i="10"/>
  <c r="T141" i="10"/>
  <c r="T153" i="10"/>
  <c r="T165" i="10"/>
  <c r="T177" i="10"/>
  <c r="T189" i="10"/>
  <c r="T201" i="10"/>
  <c r="T213" i="10"/>
  <c r="T225" i="10"/>
  <c r="T237" i="10"/>
  <c r="T249" i="10"/>
  <c r="T261" i="10"/>
  <c r="T273" i="10"/>
  <c r="T285" i="10"/>
  <c r="T297" i="10"/>
  <c r="T309" i="10"/>
  <c r="T321" i="10"/>
  <c r="T333" i="10"/>
  <c r="T345" i="10"/>
  <c r="T357" i="10"/>
  <c r="T369" i="10"/>
  <c r="T381" i="10"/>
  <c r="T393" i="10"/>
  <c r="T405" i="10"/>
  <c r="T417" i="10"/>
  <c r="T429" i="10"/>
  <c r="T441" i="10"/>
  <c r="T453" i="10"/>
  <c r="T465" i="10"/>
  <c r="T477" i="10"/>
  <c r="T489" i="10"/>
  <c r="T501" i="10"/>
  <c r="T513" i="10"/>
  <c r="T4" i="10"/>
  <c r="T18" i="10"/>
  <c r="T33" i="10"/>
  <c r="T47" i="10"/>
  <c r="T62" i="10"/>
  <c r="T76" i="10"/>
  <c r="T90" i="10"/>
  <c r="T105" i="10"/>
  <c r="T118" i="10"/>
  <c r="T130" i="10"/>
  <c r="T142" i="10"/>
  <c r="T154" i="10"/>
  <c r="T166" i="10"/>
  <c r="T178" i="10"/>
  <c r="T190" i="10"/>
  <c r="T202" i="10"/>
  <c r="T214" i="10"/>
  <c r="T226" i="10"/>
  <c r="T238" i="10"/>
  <c r="T250" i="10"/>
  <c r="T262" i="10"/>
  <c r="T274" i="10"/>
  <c r="T286" i="10"/>
  <c r="T298" i="10"/>
  <c r="T310" i="10"/>
  <c r="T322" i="10"/>
  <c r="T334" i="10"/>
  <c r="T346" i="10"/>
  <c r="T358" i="10"/>
  <c r="T370" i="10"/>
  <c r="T382" i="10"/>
  <c r="T394" i="10"/>
  <c r="T406" i="10"/>
  <c r="T418" i="10"/>
  <c r="T430" i="10"/>
  <c r="T442" i="10"/>
  <c r="T454" i="10"/>
  <c r="T466" i="10"/>
  <c r="T478" i="10"/>
  <c r="T490" i="10"/>
  <c r="T502" i="10"/>
  <c r="T514" i="10"/>
  <c r="T5" i="10"/>
  <c r="T20" i="10"/>
  <c r="T34" i="10"/>
  <c r="T48" i="10"/>
  <c r="T63" i="10"/>
  <c r="T77" i="10"/>
  <c r="T92" i="10"/>
  <c r="T106" i="10"/>
  <c r="T119" i="10"/>
  <c r="T131" i="10"/>
  <c r="T143" i="10"/>
  <c r="T155" i="10"/>
  <c r="T167" i="10"/>
  <c r="T179" i="10"/>
  <c r="T191" i="10"/>
  <c r="T203" i="10"/>
  <c r="T215" i="10"/>
  <c r="T227" i="10"/>
  <c r="T239" i="10"/>
  <c r="T251" i="10"/>
  <c r="T263" i="10"/>
  <c r="T275" i="10"/>
  <c r="T287" i="10"/>
  <c r="T299" i="10"/>
  <c r="T311" i="10"/>
  <c r="T323" i="10"/>
  <c r="T335" i="10"/>
  <c r="T347" i="10"/>
  <c r="T359" i="10"/>
  <c r="T371" i="10"/>
  <c r="T383" i="10"/>
  <c r="T395" i="10"/>
  <c r="T407" i="10"/>
  <c r="T419" i="10"/>
  <c r="T431" i="10"/>
  <c r="T443" i="10"/>
  <c r="T455" i="10"/>
  <c r="T467" i="10"/>
  <c r="T479" i="10"/>
  <c r="T491" i="10"/>
  <c r="T503" i="10"/>
  <c r="T515" i="10"/>
  <c r="R5" i="10"/>
  <c r="R17" i="10"/>
  <c r="R29" i="10"/>
  <c r="R41" i="10"/>
  <c r="R53" i="10"/>
  <c r="R65" i="10"/>
  <c r="R77" i="10"/>
  <c r="R89" i="10"/>
  <c r="R101" i="10"/>
  <c r="R113" i="10"/>
  <c r="R125" i="10"/>
  <c r="R137" i="10"/>
  <c r="R149" i="10"/>
  <c r="R161" i="10"/>
  <c r="R173" i="10"/>
  <c r="R185" i="10"/>
  <c r="R197" i="10"/>
  <c r="R209" i="10"/>
  <c r="R221" i="10"/>
  <c r="R233" i="10"/>
  <c r="R245" i="10"/>
  <c r="R257" i="10"/>
  <c r="R6" i="10"/>
  <c r="R18" i="10"/>
  <c r="R30" i="10"/>
  <c r="R42" i="10"/>
  <c r="R54" i="10"/>
  <c r="R66" i="10"/>
  <c r="R78" i="10"/>
  <c r="R90" i="10"/>
  <c r="R102" i="10"/>
  <c r="R114" i="10"/>
  <c r="R126" i="10"/>
  <c r="R138" i="10"/>
  <c r="R150" i="10"/>
  <c r="R162" i="10"/>
  <c r="R174" i="10"/>
  <c r="R186" i="10"/>
  <c r="R198" i="10"/>
  <c r="R210" i="10"/>
  <c r="R222" i="10"/>
  <c r="R234" i="10"/>
  <c r="R246" i="10"/>
  <c r="R258" i="10"/>
  <c r="R7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5" i="10"/>
  <c r="R187" i="10"/>
  <c r="R199" i="10"/>
  <c r="R211" i="10"/>
  <c r="R223" i="10"/>
  <c r="R235" i="10"/>
  <c r="R247" i="10"/>
  <c r="R259" i="10"/>
  <c r="R8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6" i="10"/>
  <c r="R188" i="10"/>
  <c r="R200" i="10"/>
  <c r="R212" i="10"/>
  <c r="R224" i="10"/>
  <c r="R236" i="10"/>
  <c r="R248" i="10"/>
  <c r="R260" i="10"/>
  <c r="R9" i="10"/>
  <c r="R21" i="10"/>
  <c r="R33" i="10"/>
  <c r="R45" i="10"/>
  <c r="R57" i="10"/>
  <c r="R69" i="10"/>
  <c r="R81" i="10"/>
  <c r="R93" i="10"/>
  <c r="R105" i="10"/>
  <c r="R117" i="10"/>
  <c r="R129" i="10"/>
  <c r="R141" i="10"/>
  <c r="R153" i="10"/>
  <c r="R165" i="10"/>
  <c r="R177" i="10"/>
  <c r="R189" i="10"/>
  <c r="R201" i="10"/>
  <c r="R213" i="10"/>
  <c r="R225" i="10"/>
  <c r="R237" i="10"/>
  <c r="R249" i="10"/>
  <c r="R261" i="10"/>
  <c r="R10" i="10"/>
  <c r="R22" i="10"/>
  <c r="R34" i="10"/>
  <c r="R46" i="10"/>
  <c r="R58" i="10"/>
  <c r="R70" i="10"/>
  <c r="R82" i="10"/>
  <c r="R94" i="10"/>
  <c r="R106" i="10"/>
  <c r="R118" i="10"/>
  <c r="R130" i="10"/>
  <c r="R142" i="10"/>
  <c r="R154" i="10"/>
  <c r="R166" i="10"/>
  <c r="R178" i="10"/>
  <c r="R190" i="10"/>
  <c r="R202" i="10"/>
  <c r="R214" i="10"/>
  <c r="R226" i="10"/>
  <c r="R238" i="10"/>
  <c r="R250" i="10"/>
  <c r="R262" i="10"/>
  <c r="R11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79" i="10"/>
  <c r="R191" i="10"/>
  <c r="R203" i="10"/>
  <c r="R215" i="10"/>
  <c r="R227" i="10"/>
  <c r="R239" i="10"/>
  <c r="R251" i="10"/>
  <c r="R12" i="10"/>
  <c r="R24" i="10"/>
  <c r="R36" i="10"/>
  <c r="R48" i="10"/>
  <c r="R60" i="10"/>
  <c r="R72" i="10"/>
  <c r="R84" i="10"/>
  <c r="R96" i="10"/>
  <c r="R108" i="10"/>
  <c r="R120" i="10"/>
  <c r="R132" i="10"/>
  <c r="R144" i="10"/>
  <c r="R156" i="10"/>
  <c r="R168" i="10"/>
  <c r="R180" i="10"/>
  <c r="R192" i="10"/>
  <c r="R204" i="10"/>
  <c r="R216" i="10"/>
  <c r="R228" i="10"/>
  <c r="R240" i="10"/>
  <c r="R252" i="10"/>
  <c r="R13" i="10"/>
  <c r="R25" i="10"/>
  <c r="R37" i="10"/>
  <c r="R49" i="10"/>
  <c r="R61" i="10"/>
  <c r="R73" i="10"/>
  <c r="R85" i="10"/>
  <c r="R97" i="10"/>
  <c r="R109" i="10"/>
  <c r="R121" i="10"/>
  <c r="R133" i="10"/>
  <c r="R145" i="10"/>
  <c r="R157" i="10"/>
  <c r="R169" i="10"/>
  <c r="R181" i="10"/>
  <c r="R193" i="10"/>
  <c r="R205" i="10"/>
  <c r="R217" i="10"/>
  <c r="R229" i="10"/>
  <c r="R241" i="10"/>
  <c r="R253" i="10"/>
  <c r="R2" i="10"/>
  <c r="R14" i="10"/>
  <c r="R26" i="10"/>
  <c r="R38" i="10"/>
  <c r="R50" i="10"/>
  <c r="R62" i="10"/>
  <c r="R74" i="10"/>
  <c r="R86" i="10"/>
  <c r="R98" i="10"/>
  <c r="R110" i="10"/>
  <c r="R122" i="10"/>
  <c r="R134" i="10"/>
  <c r="R146" i="10"/>
  <c r="R158" i="10"/>
  <c r="R170" i="10"/>
  <c r="R182" i="10"/>
  <c r="R194" i="10"/>
  <c r="R206" i="10"/>
  <c r="R218" i="10"/>
  <c r="R230" i="10"/>
  <c r="R242" i="10"/>
  <c r="R254" i="10"/>
  <c r="R3" i="10"/>
  <c r="R15" i="10"/>
  <c r="R27" i="10"/>
  <c r="R39" i="10"/>
  <c r="R51" i="10"/>
  <c r="R63" i="10"/>
  <c r="R75" i="10"/>
  <c r="R87" i="10"/>
  <c r="R99" i="10"/>
  <c r="R111" i="10"/>
  <c r="R123" i="10"/>
  <c r="R135" i="10"/>
  <c r="R147" i="10"/>
  <c r="R159" i="10"/>
  <c r="R171" i="10"/>
  <c r="R183" i="10"/>
  <c r="R195" i="10"/>
  <c r="R207" i="10"/>
  <c r="R219" i="10"/>
  <c r="R231" i="10"/>
  <c r="R243" i="10"/>
  <c r="R255" i="10"/>
  <c r="R4" i="10"/>
  <c r="R16" i="10"/>
  <c r="R28" i="10"/>
  <c r="R40" i="10"/>
  <c r="R52" i="10"/>
  <c r="R64" i="10"/>
  <c r="R76" i="10"/>
  <c r="R88" i="10"/>
  <c r="R100" i="10"/>
  <c r="R112" i="10"/>
  <c r="R124" i="10"/>
  <c r="R136" i="10"/>
  <c r="R148" i="10"/>
  <c r="R160" i="10"/>
  <c r="R172" i="10"/>
  <c r="R184" i="10"/>
  <c r="R196" i="10"/>
  <c r="R208" i="10"/>
  <c r="R220" i="10"/>
  <c r="R232" i="10"/>
  <c r="R244" i="10"/>
  <c r="R256" i="10"/>
  <c r="W7" i="10"/>
  <c r="W8" i="10"/>
  <c r="W20" i="10"/>
  <c r="W32" i="10"/>
  <c r="W44" i="10"/>
  <c r="W56" i="10"/>
  <c r="W68" i="10"/>
  <c r="W80" i="10"/>
  <c r="W92" i="10"/>
  <c r="W104" i="10"/>
  <c r="W116" i="10"/>
  <c r="W128" i="10"/>
  <c r="W140" i="10"/>
  <c r="W152" i="10"/>
  <c r="W164" i="10"/>
  <c r="W176" i="10"/>
  <c r="W188" i="10"/>
  <c r="W9" i="10"/>
  <c r="W21" i="10"/>
  <c r="W33" i="10"/>
  <c r="W45" i="10"/>
  <c r="W57" i="10"/>
  <c r="W69" i="10"/>
  <c r="W81" i="10"/>
  <c r="W93" i="10"/>
  <c r="W105" i="10"/>
  <c r="W117" i="10"/>
  <c r="W129" i="10"/>
  <c r="W141" i="10"/>
  <c r="W153" i="10"/>
  <c r="W165" i="10"/>
  <c r="W177" i="10"/>
  <c r="W189" i="10"/>
  <c r="W201" i="10"/>
  <c r="W213" i="10"/>
  <c r="W225" i="10"/>
  <c r="W237" i="10"/>
  <c r="W249" i="10"/>
  <c r="W261" i="10"/>
  <c r="W273" i="10"/>
  <c r="W285" i="10"/>
  <c r="W297" i="10"/>
  <c r="W309" i="10"/>
  <c r="W321" i="10"/>
  <c r="W333" i="10"/>
  <c r="W345" i="10"/>
  <c r="W357" i="10"/>
  <c r="W369" i="10"/>
  <c r="W381" i="10"/>
  <c r="W393" i="10"/>
  <c r="W405" i="10"/>
  <c r="W417" i="10"/>
  <c r="W429" i="10"/>
  <c r="W441" i="10"/>
  <c r="W453" i="10"/>
  <c r="W465" i="10"/>
  <c r="W477" i="10"/>
  <c r="W489" i="10"/>
  <c r="W501" i="10"/>
  <c r="W513" i="10"/>
  <c r="W10" i="10"/>
  <c r="W22" i="10"/>
  <c r="W34" i="10"/>
  <c r="W46" i="10"/>
  <c r="W58" i="10"/>
  <c r="W70" i="10"/>
  <c r="W82" i="10"/>
  <c r="W94" i="10"/>
  <c r="W106" i="10"/>
  <c r="W118" i="10"/>
  <c r="W130" i="10"/>
  <c r="W142" i="10"/>
  <c r="W154" i="10"/>
  <c r="W166" i="10"/>
  <c r="W178" i="10"/>
  <c r="W190" i="10"/>
  <c r="W202" i="10"/>
  <c r="W214" i="10"/>
  <c r="W226" i="10"/>
  <c r="W238" i="10"/>
  <c r="W250" i="10"/>
  <c r="W262" i="10"/>
  <c r="W274" i="10"/>
  <c r="W286" i="10"/>
  <c r="W298" i="10"/>
  <c r="W310" i="10"/>
  <c r="W322" i="10"/>
  <c r="W334" i="10"/>
  <c r="W346" i="10"/>
  <c r="W358" i="10"/>
  <c r="W370" i="10"/>
  <c r="W382" i="10"/>
  <c r="W394" i="10"/>
  <c r="W406" i="10"/>
  <c r="W418" i="10"/>
  <c r="W430" i="10"/>
  <c r="W442" i="10"/>
  <c r="W454" i="10"/>
  <c r="W466" i="10"/>
  <c r="W478" i="10"/>
  <c r="W490" i="10"/>
  <c r="W502" i="10"/>
  <c r="W514" i="10"/>
  <c r="W11" i="10"/>
  <c r="W23" i="10"/>
  <c r="W35" i="10"/>
  <c r="W47" i="10"/>
  <c r="W59" i="10"/>
  <c r="W71" i="10"/>
  <c r="W83" i="10"/>
  <c r="W95" i="10"/>
  <c r="W107" i="10"/>
  <c r="W119" i="10"/>
  <c r="W131" i="10"/>
  <c r="W143" i="10"/>
  <c r="W155" i="10"/>
  <c r="W167" i="10"/>
  <c r="W179" i="10"/>
  <c r="W191" i="10"/>
  <c r="W203" i="10"/>
  <c r="W215" i="10"/>
  <c r="W227" i="10"/>
  <c r="W239" i="10"/>
  <c r="W251" i="10"/>
  <c r="W263" i="10"/>
  <c r="W275" i="10"/>
  <c r="W287" i="10"/>
  <c r="W299" i="10"/>
  <c r="W311" i="10"/>
  <c r="W323" i="10"/>
  <c r="W335" i="10"/>
  <c r="W347" i="10"/>
  <c r="W359" i="10"/>
  <c r="W371" i="10"/>
  <c r="W383" i="10"/>
  <c r="W395" i="10"/>
  <c r="W407" i="10"/>
  <c r="W419" i="10"/>
  <c r="W431" i="10"/>
  <c r="W12" i="10"/>
  <c r="W24" i="10"/>
  <c r="W36" i="10"/>
  <c r="W48" i="10"/>
  <c r="W60" i="10"/>
  <c r="W72" i="10"/>
  <c r="W84" i="10"/>
  <c r="W96" i="10"/>
  <c r="W108" i="10"/>
  <c r="W120" i="10"/>
  <c r="W132" i="10"/>
  <c r="W144" i="10"/>
  <c r="W156" i="10"/>
  <c r="W168" i="10"/>
  <c r="W180" i="10"/>
  <c r="W192" i="10"/>
  <c r="W204" i="10"/>
  <c r="W216" i="10"/>
  <c r="W228" i="10"/>
  <c r="W240" i="10"/>
  <c r="W252" i="10"/>
  <c r="W264" i="10"/>
  <c r="W276" i="10"/>
  <c r="W288" i="10"/>
  <c r="W300" i="10"/>
  <c r="W312" i="10"/>
  <c r="W324" i="10"/>
  <c r="W336" i="10"/>
  <c r="W348" i="10"/>
  <c r="W360" i="10"/>
  <c r="W372" i="10"/>
  <c r="W384" i="10"/>
  <c r="W396" i="10"/>
  <c r="W408" i="10"/>
  <c r="W420" i="10"/>
  <c r="W432" i="10"/>
  <c r="W444" i="10"/>
  <c r="W456" i="10"/>
  <c r="W468" i="10"/>
  <c r="W480" i="10"/>
  <c r="W492" i="10"/>
  <c r="W504" i="10"/>
  <c r="W516" i="10"/>
  <c r="W13" i="10"/>
  <c r="W25" i="10"/>
  <c r="W37" i="10"/>
  <c r="W49" i="10"/>
  <c r="W61" i="10"/>
  <c r="W73" i="10"/>
  <c r="W85" i="10"/>
  <c r="W97" i="10"/>
  <c r="W109" i="10"/>
  <c r="W121" i="10"/>
  <c r="W133" i="10"/>
  <c r="W145" i="10"/>
  <c r="W157" i="10"/>
  <c r="W169" i="10"/>
  <c r="W181" i="10"/>
  <c r="W193" i="10"/>
  <c r="W205" i="10"/>
  <c r="W217" i="10"/>
  <c r="W229" i="10"/>
  <c r="W241" i="10"/>
  <c r="W253" i="10"/>
  <c r="W265" i="10"/>
  <c r="W277" i="10"/>
  <c r="W289" i="10"/>
  <c r="W301" i="10"/>
  <c r="W313" i="10"/>
  <c r="W325" i="10"/>
  <c r="W337" i="10"/>
  <c r="W349" i="10"/>
  <c r="W361" i="10"/>
  <c r="W373" i="10"/>
  <c r="W385" i="10"/>
  <c r="W397" i="10"/>
  <c r="W409" i="10"/>
  <c r="W421" i="10"/>
  <c r="W433" i="10"/>
  <c r="W2" i="10"/>
  <c r="W14" i="10"/>
  <c r="W26" i="10"/>
  <c r="W38" i="10"/>
  <c r="W50" i="10"/>
  <c r="W62" i="10"/>
  <c r="W74" i="10"/>
  <c r="W86" i="10"/>
  <c r="W98" i="10"/>
  <c r="W110" i="10"/>
  <c r="W122" i="10"/>
  <c r="W134" i="10"/>
  <c r="W146" i="10"/>
  <c r="W158" i="10"/>
  <c r="W170" i="10"/>
  <c r="W182" i="10"/>
  <c r="W194" i="10"/>
  <c r="W3" i="10"/>
  <c r="W15" i="10"/>
  <c r="W27" i="10"/>
  <c r="W39" i="10"/>
  <c r="W51" i="10"/>
  <c r="W63" i="10"/>
  <c r="W75" i="10"/>
  <c r="W87" i="10"/>
  <c r="W99" i="10"/>
  <c r="W111" i="10"/>
  <c r="W123" i="10"/>
  <c r="W135" i="10"/>
  <c r="W147" i="10"/>
  <c r="W159" i="10"/>
  <c r="W171" i="10"/>
  <c r="W183" i="10"/>
  <c r="W195" i="10"/>
  <c r="W207" i="10"/>
  <c r="W219" i="10"/>
  <c r="W231" i="10"/>
  <c r="W243" i="10"/>
  <c r="W255" i="10"/>
  <c r="W267" i="10"/>
  <c r="W279" i="10"/>
  <c r="W291" i="10"/>
  <c r="W303" i="10"/>
  <c r="W315" i="10"/>
  <c r="W327" i="10"/>
  <c r="W339" i="10"/>
  <c r="W351" i="10"/>
  <c r="W363" i="10"/>
  <c r="W375" i="10"/>
  <c r="W387" i="10"/>
  <c r="W399" i="10"/>
  <c r="W411" i="10"/>
  <c r="W423" i="10"/>
  <c r="W435" i="10"/>
  <c r="W447" i="10"/>
  <c r="W459" i="10"/>
  <c r="W471" i="10"/>
  <c r="W483" i="10"/>
  <c r="W495" i="10"/>
  <c r="W507" i="10"/>
  <c r="W519" i="10"/>
  <c r="W4" i="10"/>
  <c r="W5" i="10"/>
  <c r="W17" i="10"/>
  <c r="W29" i="10"/>
  <c r="W41" i="10"/>
  <c r="W53" i="10"/>
  <c r="W65" i="10"/>
  <c r="W77" i="10"/>
  <c r="W89" i="10"/>
  <c r="W101" i="10"/>
  <c r="W113" i="10"/>
  <c r="W125" i="10"/>
  <c r="W137" i="10"/>
  <c r="W149" i="10"/>
  <c r="W161" i="10"/>
  <c r="W173" i="10"/>
  <c r="W185" i="10"/>
  <c r="W197" i="10"/>
  <c r="W209" i="10"/>
  <c r="W221" i="10"/>
  <c r="W233" i="10"/>
  <c r="W245" i="10"/>
  <c r="W257" i="10"/>
  <c r="W269" i="10"/>
  <c r="W281" i="10"/>
  <c r="W293" i="10"/>
  <c r="W305" i="10"/>
  <c r="W317" i="10"/>
  <c r="W329" i="10"/>
  <c r="W341" i="10"/>
  <c r="W353" i="10"/>
  <c r="W365" i="10"/>
  <c r="W377" i="10"/>
  <c r="W389" i="10"/>
  <c r="W401" i="10"/>
  <c r="W413" i="10"/>
  <c r="W425" i="10"/>
  <c r="W437" i="10"/>
  <c r="W449" i="10"/>
  <c r="W461" i="10"/>
  <c r="W473" i="10"/>
  <c r="W485" i="10"/>
  <c r="W497" i="10"/>
  <c r="W509" i="10"/>
  <c r="W521" i="10"/>
  <c r="W6" i="10"/>
  <c r="W18" i="10"/>
  <c r="W30" i="10"/>
  <c r="W42" i="10"/>
  <c r="W54" i="10"/>
  <c r="W66" i="10"/>
  <c r="W78" i="10"/>
  <c r="W90" i="10"/>
  <c r="W102" i="10"/>
  <c r="W114" i="10"/>
  <c r="W126" i="10"/>
  <c r="W138" i="10"/>
  <c r="W150" i="10"/>
  <c r="W162" i="10"/>
  <c r="W174" i="10"/>
  <c r="W186" i="10"/>
  <c r="W198" i="10"/>
  <c r="W210" i="10"/>
  <c r="W222" i="10"/>
  <c r="W234" i="10"/>
  <c r="W246" i="10"/>
  <c r="W258" i="10"/>
  <c r="W270" i="10"/>
  <c r="W282" i="10"/>
  <c r="W294" i="10"/>
  <c r="W306" i="10"/>
  <c r="W318" i="10"/>
  <c r="W330" i="10"/>
  <c r="W342" i="10"/>
  <c r="W354" i="10"/>
  <c r="W366" i="10"/>
  <c r="W378" i="10"/>
  <c r="W390" i="10"/>
  <c r="W402" i="10"/>
  <c r="W414" i="10"/>
  <c r="W426" i="10"/>
  <c r="W438" i="10"/>
  <c r="W450" i="10"/>
  <c r="W462" i="10"/>
  <c r="W474" i="10"/>
  <c r="W486" i="10"/>
  <c r="W498" i="10"/>
  <c r="W510" i="10"/>
  <c r="W522" i="10"/>
  <c r="W16" i="10"/>
  <c r="W88" i="10"/>
  <c r="W160" i="10"/>
  <c r="W212" i="10"/>
  <c r="W248" i="10"/>
  <c r="W284" i="10"/>
  <c r="W320" i="10"/>
  <c r="W356" i="10"/>
  <c r="W392" i="10"/>
  <c r="W428" i="10"/>
  <c r="W457" i="10"/>
  <c r="W481" i="10"/>
  <c r="W505" i="10"/>
  <c r="W19" i="10"/>
  <c r="W91" i="10"/>
  <c r="W163" i="10"/>
  <c r="W218" i="10"/>
  <c r="W254" i="10"/>
  <c r="W290" i="10"/>
  <c r="W326" i="10"/>
  <c r="W362" i="10"/>
  <c r="W398" i="10"/>
  <c r="W434" i="10"/>
  <c r="W458" i="10"/>
  <c r="W482" i="10"/>
  <c r="W506" i="10"/>
  <c r="W28" i="10"/>
  <c r="W100" i="10"/>
  <c r="W172" i="10"/>
  <c r="W220" i="10"/>
  <c r="W256" i="10"/>
  <c r="W292" i="10"/>
  <c r="W328" i="10"/>
  <c r="W364" i="10"/>
  <c r="W400" i="10"/>
  <c r="W436" i="10"/>
  <c r="W460" i="10"/>
  <c r="W484" i="10"/>
  <c r="W508" i="10"/>
  <c r="W31" i="10"/>
  <c r="W103" i="10"/>
  <c r="W175" i="10"/>
  <c r="W223" i="10"/>
  <c r="W259" i="10"/>
  <c r="W295" i="10"/>
  <c r="W331" i="10"/>
  <c r="W367" i="10"/>
  <c r="W403" i="10"/>
  <c r="W439" i="10"/>
  <c r="W463" i="10"/>
  <c r="W487" i="10"/>
  <c r="W511" i="10"/>
  <c r="W40" i="10"/>
  <c r="W112" i="10"/>
  <c r="W184" i="10"/>
  <c r="W224" i="10"/>
  <c r="W260" i="10"/>
  <c r="W296" i="10"/>
  <c r="W332" i="10"/>
  <c r="W368" i="10"/>
  <c r="W404" i="10"/>
  <c r="W440" i="10"/>
  <c r="W464" i="10"/>
  <c r="W488" i="10"/>
  <c r="W512" i="10"/>
  <c r="W43" i="10"/>
  <c r="W115" i="10"/>
  <c r="W187" i="10"/>
  <c r="W230" i="10"/>
  <c r="W266" i="10"/>
  <c r="W302" i="10"/>
  <c r="W338" i="10"/>
  <c r="W374" i="10"/>
  <c r="W410" i="10"/>
  <c r="W443" i="10"/>
  <c r="W467" i="10"/>
  <c r="W491" i="10"/>
  <c r="W515" i="10"/>
  <c r="W52" i="10"/>
  <c r="W124" i="10"/>
  <c r="W196" i="10"/>
  <c r="W232" i="10"/>
  <c r="W268" i="10"/>
  <c r="W304" i="10"/>
  <c r="W340" i="10"/>
  <c r="W376" i="10"/>
  <c r="W412" i="10"/>
  <c r="W445" i="10"/>
  <c r="W469" i="10"/>
  <c r="W493" i="10"/>
  <c r="W517" i="10"/>
  <c r="W55" i="10"/>
  <c r="W127" i="10"/>
  <c r="W199" i="10"/>
  <c r="W235" i="10"/>
  <c r="W271" i="10"/>
  <c r="W307" i="10"/>
  <c r="W343" i="10"/>
  <c r="W379" i="10"/>
  <c r="W415" i="10"/>
  <c r="W446" i="10"/>
  <c r="W470" i="10"/>
  <c r="W494" i="10"/>
  <c r="W518" i="10"/>
  <c r="W64" i="10"/>
  <c r="W136" i="10"/>
  <c r="W200" i="10"/>
  <c r="W236" i="10"/>
  <c r="W272" i="10"/>
  <c r="W308" i="10"/>
  <c r="W344" i="10"/>
  <c r="W380" i="10"/>
  <c r="W416" i="10"/>
  <c r="W448" i="10"/>
  <c r="W472" i="10"/>
  <c r="W496" i="10"/>
  <c r="W520" i="10"/>
  <c r="W67" i="10"/>
  <c r="W139" i="10"/>
  <c r="W206" i="10"/>
  <c r="W242" i="10"/>
  <c r="W278" i="10"/>
  <c r="W314" i="10"/>
  <c r="W350" i="10"/>
  <c r="W386" i="10"/>
  <c r="W422" i="10"/>
  <c r="W451" i="10"/>
  <c r="W475" i="10"/>
  <c r="W499" i="10"/>
  <c r="W523" i="10"/>
  <c r="W76" i="10"/>
  <c r="W148" i="10"/>
  <c r="W208" i="10"/>
  <c r="W244" i="10"/>
  <c r="W280" i="10"/>
  <c r="W316" i="10"/>
  <c r="W352" i="10"/>
  <c r="W388" i="10"/>
  <c r="W424" i="10"/>
  <c r="W452" i="10"/>
  <c r="W476" i="10"/>
  <c r="W500" i="10"/>
  <c r="W79" i="10"/>
  <c r="W151" i="10"/>
  <c r="W211" i="10"/>
  <c r="W247" i="10"/>
  <c r="W283" i="10"/>
  <c r="W319" i="10"/>
  <c r="W355" i="10"/>
  <c r="W391" i="10"/>
  <c r="W427" i="10"/>
  <c r="W455" i="10"/>
  <c r="W479" i="10"/>
  <c r="W503" i="10"/>
  <c r="Y5" i="10"/>
  <c r="Y7" i="10"/>
  <c r="Y19" i="10"/>
  <c r="Y31" i="10"/>
  <c r="Y43" i="10"/>
  <c r="Y55" i="10"/>
  <c r="Y67" i="10"/>
  <c r="Y79" i="10"/>
  <c r="Y91" i="10"/>
  <c r="Y103" i="10"/>
  <c r="Y115" i="10"/>
  <c r="Y127" i="10"/>
  <c r="Y139" i="10"/>
  <c r="Y151" i="10"/>
  <c r="Y163" i="10"/>
  <c r="Y175" i="10"/>
  <c r="Y187" i="10"/>
  <c r="Y199" i="10"/>
  <c r="Y211" i="10"/>
  <c r="Y223" i="10"/>
  <c r="Y235" i="10"/>
  <c r="Y247" i="10"/>
  <c r="Y259" i="10"/>
  <c r="Y8" i="10"/>
  <c r="Y20" i="10"/>
  <c r="Y32" i="10"/>
  <c r="Y44" i="10"/>
  <c r="Y56" i="10"/>
  <c r="Y68" i="10"/>
  <c r="Y80" i="10"/>
  <c r="Y92" i="10"/>
  <c r="Y104" i="10"/>
  <c r="Y116" i="10"/>
  <c r="Y128" i="10"/>
  <c r="Y140" i="10"/>
  <c r="Y152" i="10"/>
  <c r="Y164" i="10"/>
  <c r="Y176" i="10"/>
  <c r="Y188" i="10"/>
  <c r="Y200" i="10"/>
  <c r="Y212" i="10"/>
  <c r="Y224" i="10"/>
  <c r="Y236" i="10"/>
  <c r="Y248" i="10"/>
  <c r="Y11" i="10"/>
  <c r="Y13" i="10"/>
  <c r="Y25" i="10"/>
  <c r="Y4" i="10"/>
  <c r="Y23" i="10"/>
  <c r="Y38" i="10"/>
  <c r="Y52" i="10"/>
  <c r="Y66" i="10"/>
  <c r="Y82" i="10"/>
  <c r="Y96" i="10"/>
  <c r="Y110" i="10"/>
  <c r="Y124" i="10"/>
  <c r="Y138" i="10"/>
  <c r="Y154" i="10"/>
  <c r="Y168" i="10"/>
  <c r="Y182" i="10"/>
  <c r="Y196" i="10"/>
  <c r="Y210" i="10"/>
  <c r="Y226" i="10"/>
  <c r="Y240" i="10"/>
  <c r="Y254" i="10"/>
  <c r="Y6" i="10"/>
  <c r="Y24" i="10"/>
  <c r="Y39" i="10"/>
  <c r="Y53" i="10"/>
  <c r="Y69" i="10"/>
  <c r="Y83" i="10"/>
  <c r="Y97" i="10"/>
  <c r="Y111" i="10"/>
  <c r="Y125" i="10"/>
  <c r="Y141" i="10"/>
  <c r="Y155" i="10"/>
  <c r="Y169" i="10"/>
  <c r="Y183" i="10"/>
  <c r="Y197" i="10"/>
  <c r="Y213" i="10"/>
  <c r="Y227" i="10"/>
  <c r="Y241" i="10"/>
  <c r="Y255" i="10"/>
  <c r="Y9" i="10"/>
  <c r="Y26" i="10"/>
  <c r="Y40" i="10"/>
  <c r="Y54" i="10"/>
  <c r="Y70" i="10"/>
  <c r="Y84" i="10"/>
  <c r="Y98" i="10"/>
  <c r="Y112" i="10"/>
  <c r="Y126" i="10"/>
  <c r="Y142" i="10"/>
  <c r="Y156" i="10"/>
  <c r="Y170" i="10"/>
  <c r="Y184" i="10"/>
  <c r="Y198" i="10"/>
  <c r="Y214" i="10"/>
  <c r="Y228" i="10"/>
  <c r="Y242" i="10"/>
  <c r="Y256" i="10"/>
  <c r="Y10" i="10"/>
  <c r="Y27" i="10"/>
  <c r="Y41" i="10"/>
  <c r="Y57" i="10"/>
  <c r="Y71" i="10"/>
  <c r="Y85" i="10"/>
  <c r="Y99" i="10"/>
  <c r="Y113" i="10"/>
  <c r="Y129" i="10"/>
  <c r="Y143" i="10"/>
  <c r="Y157" i="10"/>
  <c r="Y171" i="10"/>
  <c r="Y185" i="10"/>
  <c r="Y201" i="10"/>
  <c r="Y215" i="10"/>
  <c r="Y229" i="10"/>
  <c r="Y243" i="10"/>
  <c r="Y257" i="10"/>
  <c r="Y12" i="10"/>
  <c r="Y28" i="10"/>
  <c r="Y42" i="10"/>
  <c r="Y58" i="10"/>
  <c r="Y72" i="10"/>
  <c r="Y86" i="10"/>
  <c r="Y100" i="10"/>
  <c r="Y114" i="10"/>
  <c r="Y130" i="10"/>
  <c r="Y144" i="10"/>
  <c r="Y158" i="10"/>
  <c r="Y172" i="10"/>
  <c r="Y186" i="10"/>
  <c r="Y202" i="10"/>
  <c r="Y216" i="10"/>
  <c r="Y230" i="10"/>
  <c r="Y244" i="10"/>
  <c r="Y258" i="10"/>
  <c r="Y14" i="10"/>
  <c r="Y29" i="10"/>
  <c r="Y45" i="10"/>
  <c r="Y59" i="10"/>
  <c r="Y73" i="10"/>
  <c r="Y87" i="10"/>
  <c r="Y101" i="10"/>
  <c r="Y117" i="10"/>
  <c r="Y131" i="10"/>
  <c r="Y145" i="10"/>
  <c r="Y159" i="10"/>
  <c r="Y173" i="10"/>
  <c r="Y189" i="10"/>
  <c r="Y203" i="10"/>
  <c r="Y217" i="10"/>
  <c r="Y231" i="10"/>
  <c r="Y245" i="10"/>
  <c r="Y260" i="10"/>
  <c r="Y15" i="10"/>
  <c r="Y30" i="10"/>
  <c r="Y46" i="10"/>
  <c r="Y60" i="10"/>
  <c r="Y74" i="10"/>
  <c r="Y88" i="10"/>
  <c r="Y102" i="10"/>
  <c r="Y118" i="10"/>
  <c r="Y132" i="10"/>
  <c r="Y146" i="10"/>
  <c r="Y160" i="10"/>
  <c r="Y174" i="10"/>
  <c r="Y190" i="10"/>
  <c r="Y204" i="10"/>
  <c r="Y218" i="10"/>
  <c r="Y232" i="10"/>
  <c r="Y246" i="10"/>
  <c r="Y261" i="10"/>
  <c r="Y16" i="10"/>
  <c r="Y33" i="10"/>
  <c r="Y47" i="10"/>
  <c r="Y61" i="10"/>
  <c r="Y75" i="10"/>
  <c r="Y89" i="10"/>
  <c r="Y105" i="10"/>
  <c r="Y119" i="10"/>
  <c r="Y133" i="10"/>
  <c r="Y147" i="10"/>
  <c r="Y161" i="10"/>
  <c r="Y177" i="10"/>
  <c r="Y191" i="10"/>
  <c r="Y205" i="10"/>
  <c r="Y219" i="10"/>
  <c r="Y233" i="10"/>
  <c r="Y249" i="10"/>
  <c r="Y262" i="10"/>
  <c r="Y17" i="10"/>
  <c r="Y34" i="10"/>
  <c r="Y48" i="10"/>
  <c r="Y62" i="10"/>
  <c r="Y76" i="10"/>
  <c r="Y90" i="10"/>
  <c r="Y106" i="10"/>
  <c r="Y120" i="10"/>
  <c r="Y134" i="10"/>
  <c r="Y148" i="10"/>
  <c r="Y162" i="10"/>
  <c r="Y178" i="10"/>
  <c r="Y192" i="10"/>
  <c r="Y206" i="10"/>
  <c r="Y220" i="10"/>
  <c r="Y234" i="10"/>
  <c r="Y250" i="10"/>
  <c r="Y18" i="10"/>
  <c r="Y35" i="10"/>
  <c r="Y49" i="10"/>
  <c r="Y63" i="10"/>
  <c r="Y77" i="10"/>
  <c r="Y93" i="10"/>
  <c r="Y107" i="10"/>
  <c r="Y121" i="10"/>
  <c r="Y135" i="10"/>
  <c r="Y149" i="10"/>
  <c r="Y165" i="10"/>
  <c r="Y179" i="10"/>
  <c r="Y193" i="10"/>
  <c r="Y207" i="10"/>
  <c r="Y221" i="10"/>
  <c r="Y237" i="10"/>
  <c r="Y251" i="10"/>
  <c r="Y2" i="10"/>
  <c r="Y21" i="10"/>
  <c r="Y36" i="10"/>
  <c r="Y50" i="10"/>
  <c r="Y64" i="10"/>
  <c r="Y78" i="10"/>
  <c r="Y94" i="10"/>
  <c r="Y108" i="10"/>
  <c r="Y122" i="10"/>
  <c r="Y136" i="10"/>
  <c r="Y150" i="10"/>
  <c r="Y166" i="10"/>
  <c r="Y180" i="10"/>
  <c r="Y194" i="10"/>
  <c r="Y208" i="10"/>
  <c r="Y222" i="10"/>
  <c r="Y238" i="10"/>
  <c r="Y252" i="10"/>
  <c r="Y3" i="10"/>
  <c r="Y22" i="10"/>
  <c r="Y37" i="10"/>
  <c r="Y51" i="10"/>
  <c r="Y65" i="10"/>
  <c r="Y81" i="10"/>
  <c r="Y95" i="10"/>
  <c r="Y109" i="10"/>
  <c r="Y123" i="10"/>
  <c r="Y137" i="10"/>
  <c r="Y153" i="10"/>
  <c r="Y167" i="10"/>
  <c r="Y181" i="10"/>
  <c r="Y195" i="10"/>
  <c r="Y209" i="10"/>
  <c r="Y225" i="10"/>
  <c r="Y239" i="10"/>
  <c r="Y253" i="10"/>
  <c r="Q3" i="10"/>
  <c r="Q15" i="10"/>
  <c r="Q27" i="10"/>
  <c r="Q5" i="10"/>
  <c r="Q17" i="10"/>
  <c r="Q29" i="10"/>
  <c r="Q41" i="10"/>
  <c r="Q53" i="10"/>
  <c r="Q65" i="10"/>
  <c r="Q77" i="10"/>
  <c r="Q89" i="10"/>
  <c r="Q101" i="10"/>
  <c r="Q113" i="10"/>
  <c r="Q125" i="10"/>
  <c r="Q137" i="10"/>
  <c r="Q149" i="10"/>
  <c r="Q161" i="10"/>
  <c r="Q173" i="10"/>
  <c r="Q185" i="10"/>
  <c r="Q6" i="10"/>
  <c r="Q18" i="10"/>
  <c r="Q30" i="10"/>
  <c r="Q8" i="10"/>
  <c r="Q20" i="10"/>
  <c r="Q32" i="10"/>
  <c r="Q9" i="10"/>
  <c r="Q21" i="10"/>
  <c r="Q33" i="10"/>
  <c r="Q45" i="10"/>
  <c r="Q57" i="10"/>
  <c r="Q69" i="10"/>
  <c r="Q81" i="10"/>
  <c r="Q93" i="10"/>
  <c r="Q105" i="10"/>
  <c r="Q117" i="10"/>
  <c r="Q129" i="10"/>
  <c r="Q141" i="10"/>
  <c r="Q153" i="10"/>
  <c r="Q165" i="10"/>
  <c r="Q177" i="10"/>
  <c r="Q189" i="10"/>
  <c r="Q10" i="10"/>
  <c r="Q22" i="10"/>
  <c r="Q34" i="10"/>
  <c r="Q46" i="10"/>
  <c r="Q58" i="10"/>
  <c r="Q70" i="10"/>
  <c r="Q82" i="10"/>
  <c r="Q94" i="10"/>
  <c r="Q106" i="10"/>
  <c r="Q11" i="10"/>
  <c r="Q23" i="10"/>
  <c r="Q35" i="10"/>
  <c r="Q12" i="10"/>
  <c r="Q24" i="10"/>
  <c r="Q16" i="10"/>
  <c r="Q43" i="10"/>
  <c r="Q60" i="10"/>
  <c r="Q75" i="10"/>
  <c r="Q91" i="10"/>
  <c r="Q108" i="10"/>
  <c r="Q122" i="10"/>
  <c r="Q136" i="10"/>
  <c r="Q151" i="10"/>
  <c r="Q166" i="10"/>
  <c r="Q180" i="10"/>
  <c r="Q194" i="10"/>
  <c r="Q206" i="10"/>
  <c r="Q218" i="10"/>
  <c r="Q230" i="10"/>
  <c r="Q242" i="10"/>
  <c r="Q254" i="10"/>
  <c r="Q266" i="10"/>
  <c r="Q278" i="10"/>
  <c r="Q290" i="10"/>
  <c r="Q302" i="10"/>
  <c r="Q314" i="10"/>
  <c r="Q326" i="10"/>
  <c r="Q338" i="10"/>
  <c r="Q350" i="10"/>
  <c r="Q362" i="10"/>
  <c r="Q374" i="10"/>
  <c r="Q386" i="10"/>
  <c r="Q398" i="10"/>
  <c r="Q410" i="10"/>
  <c r="Q422" i="10"/>
  <c r="Q434" i="10"/>
  <c r="Q446" i="10"/>
  <c r="Q458" i="10"/>
  <c r="Q470" i="10"/>
  <c r="Q482" i="10"/>
  <c r="Q494" i="10"/>
  <c r="Q506" i="10"/>
  <c r="Q518" i="10"/>
  <c r="Q530" i="10"/>
  <c r="Q542" i="10"/>
  <c r="Q554" i="10"/>
  <c r="Q566" i="10"/>
  <c r="Q578" i="10"/>
  <c r="Q590" i="10"/>
  <c r="Q602" i="10"/>
  <c r="Q614" i="10"/>
  <c r="Q626" i="10"/>
  <c r="Q638" i="10"/>
  <c r="Q650" i="10"/>
  <c r="Q662" i="10"/>
  <c r="Q674" i="10"/>
  <c r="Q686" i="10"/>
  <c r="Q698" i="10"/>
  <c r="Q710" i="10"/>
  <c r="Q722" i="10"/>
  <c r="Q734" i="10"/>
  <c r="Q746" i="10"/>
  <c r="Q758" i="10"/>
  <c r="Q770" i="10"/>
  <c r="Q782" i="10"/>
  <c r="Q794" i="10"/>
  <c r="Q806" i="10"/>
  <c r="Q818" i="10"/>
  <c r="Q830" i="10"/>
  <c r="Q842" i="10"/>
  <c r="Q854" i="10"/>
  <c r="Q866" i="10"/>
  <c r="Q878" i="10"/>
  <c r="Q890" i="10"/>
  <c r="Q902" i="10"/>
  <c r="Q914" i="10"/>
  <c r="Q926" i="10"/>
  <c r="Q938" i="10"/>
  <c r="Q950" i="10"/>
  <c r="Q962" i="10"/>
  <c r="Q974" i="10"/>
  <c r="Q986" i="10"/>
  <c r="Q998" i="10"/>
  <c r="Q1010" i="10"/>
  <c r="Q1022" i="10"/>
  <c r="Q1034" i="10"/>
  <c r="Q1046" i="10"/>
  <c r="Q1058" i="10"/>
  <c r="Q1070" i="10"/>
  <c r="Q1082" i="10"/>
  <c r="Q1094" i="10"/>
  <c r="Q1106" i="10"/>
  <c r="Q19" i="10"/>
  <c r="Q44" i="10"/>
  <c r="Q61" i="10"/>
  <c r="Q76" i="10"/>
  <c r="Q92" i="10"/>
  <c r="Q109" i="10"/>
  <c r="Q123" i="10"/>
  <c r="Q138" i="10"/>
  <c r="Q152" i="10"/>
  <c r="Q167" i="10"/>
  <c r="Q181" i="10"/>
  <c r="Q195" i="10"/>
  <c r="Q207" i="10"/>
  <c r="Q219" i="10"/>
  <c r="Q231" i="10"/>
  <c r="Q243" i="10"/>
  <c r="Q255" i="10"/>
  <c r="Q267" i="10"/>
  <c r="Q279" i="10"/>
  <c r="Q291" i="10"/>
  <c r="Q303" i="10"/>
  <c r="Q315" i="10"/>
  <c r="Q327" i="10"/>
  <c r="Q339" i="10"/>
  <c r="Q351" i="10"/>
  <c r="Q363" i="10"/>
  <c r="Q375" i="10"/>
  <c r="Q387" i="10"/>
  <c r="Q399" i="10"/>
  <c r="Q411" i="10"/>
  <c r="Q423" i="10"/>
  <c r="Q435" i="10"/>
  <c r="Q447" i="10"/>
  <c r="Q459" i="10"/>
  <c r="Q471" i="10"/>
  <c r="Q483" i="10"/>
  <c r="Q495" i="10"/>
  <c r="Q507" i="10"/>
  <c r="Q519" i="10"/>
  <c r="Q531" i="10"/>
  <c r="Q543" i="10"/>
  <c r="Q555" i="10"/>
  <c r="Q567" i="10"/>
  <c r="Q579" i="10"/>
  <c r="Q591" i="10"/>
  <c r="Q603" i="10"/>
  <c r="Q615" i="10"/>
  <c r="Q627" i="10"/>
  <c r="Q639" i="10"/>
  <c r="Q651" i="10"/>
  <c r="Q663" i="10"/>
  <c r="Q675" i="10"/>
  <c r="Q687" i="10"/>
  <c r="Q699" i="10"/>
  <c r="Q711" i="10"/>
  <c r="Q723" i="10"/>
  <c r="Q735" i="10"/>
  <c r="Q747" i="10"/>
  <c r="Q759" i="10"/>
  <c r="Q771" i="10"/>
  <c r="Q783" i="10"/>
  <c r="Q795" i="10"/>
  <c r="Q807" i="10"/>
  <c r="Q819" i="10"/>
  <c r="Q831" i="10"/>
  <c r="Q843" i="10"/>
  <c r="Q855" i="10"/>
  <c r="Q867" i="10"/>
  <c r="Q879" i="10"/>
  <c r="Q891" i="10"/>
  <c r="Q903" i="10"/>
  <c r="Q915" i="10"/>
  <c r="Q927" i="10"/>
  <c r="Q939" i="10"/>
  <c r="Q951" i="10"/>
  <c r="Q963" i="10"/>
  <c r="Q975" i="10"/>
  <c r="Q987" i="10"/>
  <c r="Q999" i="10"/>
  <c r="Q1011" i="10"/>
  <c r="Q1023" i="10"/>
  <c r="Q1035" i="10"/>
  <c r="Q1047" i="10"/>
  <c r="Q1059" i="10"/>
  <c r="Q1071" i="10"/>
  <c r="Q1083" i="10"/>
  <c r="Q1095" i="10"/>
  <c r="Q1107" i="10"/>
  <c r="Q1119" i="10"/>
  <c r="Q1131" i="10"/>
  <c r="Q1143" i="10"/>
  <c r="Q1155" i="10"/>
  <c r="Q1167" i="10"/>
  <c r="Q1179" i="10"/>
  <c r="Q1191" i="10"/>
  <c r="Q1203" i="10"/>
  <c r="Q1215" i="10"/>
  <c r="Q1227" i="10"/>
  <c r="Q1239" i="10"/>
  <c r="Q1251" i="10"/>
  <c r="Q1263" i="10"/>
  <c r="Q1275" i="10"/>
  <c r="Q1287" i="10"/>
  <c r="Q1299" i="10"/>
  <c r="Q1311" i="10"/>
  <c r="Q1323" i="10"/>
  <c r="Q1335" i="10"/>
  <c r="Q1347" i="10"/>
  <c r="Q1359" i="10"/>
  <c r="Q1371" i="10"/>
  <c r="Q1383" i="10"/>
  <c r="Q1395" i="10"/>
  <c r="Q1407" i="10"/>
  <c r="Q1419" i="10"/>
  <c r="Q1431" i="10"/>
  <c r="Q1443" i="10"/>
  <c r="Q1455" i="10"/>
  <c r="Q1467" i="10"/>
  <c r="Q1479" i="10"/>
  <c r="Q1491" i="10"/>
  <c r="Q1503" i="10"/>
  <c r="Q1515" i="10"/>
  <c r="Q1527" i="10"/>
  <c r="Q1539" i="10"/>
  <c r="Q1551" i="10"/>
  <c r="Q1563" i="10"/>
  <c r="Q1575" i="10"/>
  <c r="Q1587" i="10"/>
  <c r="Q1599" i="10"/>
  <c r="Q1611" i="10"/>
  <c r="Q1623" i="10"/>
  <c r="Q1635" i="10"/>
  <c r="Q1647" i="10"/>
  <c r="Q1659" i="10"/>
  <c r="Q1671" i="10"/>
  <c r="Q1683" i="10"/>
  <c r="Q1695" i="10"/>
  <c r="Q1707" i="10"/>
  <c r="Q1719" i="10"/>
  <c r="Q1731" i="10"/>
  <c r="Q1743" i="10"/>
  <c r="Q1755" i="10"/>
  <c r="Q25" i="10"/>
  <c r="Q47" i="10"/>
  <c r="Q62" i="10"/>
  <c r="Q78" i="10"/>
  <c r="Q95" i="10"/>
  <c r="Q110" i="10"/>
  <c r="Q124" i="10"/>
  <c r="Q139" i="10"/>
  <c r="Q154" i="10"/>
  <c r="Q168" i="10"/>
  <c r="Q182" i="10"/>
  <c r="Q196" i="10"/>
  <c r="Q208" i="10"/>
  <c r="Q220" i="10"/>
  <c r="Q232" i="10"/>
  <c r="Q244" i="10"/>
  <c r="Q256" i="10"/>
  <c r="Q268" i="10"/>
  <c r="Q280" i="10"/>
  <c r="Q292" i="10"/>
  <c r="Q304" i="10"/>
  <c r="Q316" i="10"/>
  <c r="Q328" i="10"/>
  <c r="Q340" i="10"/>
  <c r="Q352" i="10"/>
  <c r="Q364" i="10"/>
  <c r="Q376" i="10"/>
  <c r="Q388" i="10"/>
  <c r="Q400" i="10"/>
  <c r="Q412" i="10"/>
  <c r="Q424" i="10"/>
  <c r="Q436" i="10"/>
  <c r="Q448" i="10"/>
  <c r="Q460" i="10"/>
  <c r="Q472" i="10"/>
  <c r="Q484" i="10"/>
  <c r="Q496" i="10"/>
  <c r="Q508" i="10"/>
  <c r="Q520" i="10"/>
  <c r="Q532" i="10"/>
  <c r="Q544" i="10"/>
  <c r="Q556" i="10"/>
  <c r="Q568" i="10"/>
  <c r="Q580" i="10"/>
  <c r="Q592" i="10"/>
  <c r="Q604" i="10"/>
  <c r="Q616" i="10"/>
  <c r="Q628" i="10"/>
  <c r="Q640" i="10"/>
  <c r="Q652" i="10"/>
  <c r="Q664" i="10"/>
  <c r="Q676" i="10"/>
  <c r="Q688" i="10"/>
  <c r="Q700" i="10"/>
  <c r="Q712" i="10"/>
  <c r="Q724" i="10"/>
  <c r="Q736" i="10"/>
  <c r="Q748" i="10"/>
  <c r="Q760" i="10"/>
  <c r="Q772" i="10"/>
  <c r="Q784" i="10"/>
  <c r="Q796" i="10"/>
  <c r="Q808" i="10"/>
  <c r="Q820" i="10"/>
  <c r="Q832" i="10"/>
  <c r="Q844" i="10"/>
  <c r="Q856" i="10"/>
  <c r="Q868" i="10"/>
  <c r="Q880" i="10"/>
  <c r="Q892" i="10"/>
  <c r="Q904" i="10"/>
  <c r="Q916" i="10"/>
  <c r="Q928" i="10"/>
  <c r="Q940" i="10"/>
  <c r="Q952" i="10"/>
  <c r="Q964" i="10"/>
  <c r="Q976" i="10"/>
  <c r="Q988" i="10"/>
  <c r="Q1000" i="10"/>
  <c r="Q1012" i="10"/>
  <c r="Q1024" i="10"/>
  <c r="Q1036" i="10"/>
  <c r="Q1048" i="10"/>
  <c r="Q1060" i="10"/>
  <c r="Q1072" i="10"/>
  <c r="Q1084" i="10"/>
  <c r="Q26" i="10"/>
  <c r="Q48" i="10"/>
  <c r="Q63" i="10"/>
  <c r="Q79" i="10"/>
  <c r="Q96" i="10"/>
  <c r="Q111" i="10"/>
  <c r="Q126" i="10"/>
  <c r="Q140" i="10"/>
  <c r="Q155" i="10"/>
  <c r="Q169" i="10"/>
  <c r="Q183" i="10"/>
  <c r="Q197" i="10"/>
  <c r="Q209" i="10"/>
  <c r="Q221" i="10"/>
  <c r="Q233" i="10"/>
  <c r="Q245" i="10"/>
  <c r="Q257" i="10"/>
  <c r="Q269" i="10"/>
  <c r="Q281" i="10"/>
  <c r="Q293" i="10"/>
  <c r="Q305" i="10"/>
  <c r="Q317" i="10"/>
  <c r="Q329" i="10"/>
  <c r="Q341" i="10"/>
  <c r="Q353" i="10"/>
  <c r="Q365" i="10"/>
  <c r="Q377" i="10"/>
  <c r="Q389" i="10"/>
  <c r="Q401" i="10"/>
  <c r="Q413" i="10"/>
  <c r="Q425" i="10"/>
  <c r="Q437" i="10"/>
  <c r="Q449" i="10"/>
  <c r="Q461" i="10"/>
  <c r="Q473" i="10"/>
  <c r="Q485" i="10"/>
  <c r="Q497" i="10"/>
  <c r="Q509" i="10"/>
  <c r="Q521" i="10"/>
  <c r="Q533" i="10"/>
  <c r="Q545" i="10"/>
  <c r="Q557" i="10"/>
  <c r="Q569" i="10"/>
  <c r="Q581" i="10"/>
  <c r="Q593" i="10"/>
  <c r="Q605" i="10"/>
  <c r="Q617" i="10"/>
  <c r="Q629" i="10"/>
  <c r="Q641" i="10"/>
  <c r="Q653" i="10"/>
  <c r="Q665" i="10"/>
  <c r="Q677" i="10"/>
  <c r="Q689" i="10"/>
  <c r="Q701" i="10"/>
  <c r="Q713" i="10"/>
  <c r="Q725" i="10"/>
  <c r="Q737" i="10"/>
  <c r="Q749" i="10"/>
  <c r="Q761" i="10"/>
  <c r="Q773" i="10"/>
  <c r="Q785" i="10"/>
  <c r="Q797" i="10"/>
  <c r="Q809" i="10"/>
  <c r="Q821" i="10"/>
  <c r="Q833" i="10"/>
  <c r="Q845" i="10"/>
  <c r="Q857" i="10"/>
  <c r="Q869" i="10"/>
  <c r="Q881" i="10"/>
  <c r="Q893" i="10"/>
  <c r="Q905" i="10"/>
  <c r="Q917" i="10"/>
  <c r="Q929" i="10"/>
  <c r="Q941" i="10"/>
  <c r="Q953" i="10"/>
  <c r="Q965" i="10"/>
  <c r="Q977" i="10"/>
  <c r="Q989" i="10"/>
  <c r="Q1001" i="10"/>
  <c r="Q1013" i="10"/>
  <c r="Q1025" i="10"/>
  <c r="Q1037" i="10"/>
  <c r="Q1049" i="10"/>
  <c r="Q1061" i="10"/>
  <c r="Q1073" i="10"/>
  <c r="Q1085" i="10"/>
  <c r="Q1097" i="10"/>
  <c r="Q1109" i="10"/>
  <c r="Q1121" i="10"/>
  <c r="Q1133" i="10"/>
  <c r="Q1145" i="10"/>
  <c r="Q1157" i="10"/>
  <c r="Q1169" i="10"/>
  <c r="Q1181" i="10"/>
  <c r="Q1193" i="10"/>
  <c r="Q1205" i="10"/>
  <c r="Q1217" i="10"/>
  <c r="Q1229" i="10"/>
  <c r="Q1241" i="10"/>
  <c r="Q1253" i="10"/>
  <c r="Q1265" i="10"/>
  <c r="Q1277" i="10"/>
  <c r="Q1289" i="10"/>
  <c r="Q1301" i="10"/>
  <c r="Q1313" i="10"/>
  <c r="Q1325" i="10"/>
  <c r="Q1337" i="10"/>
  <c r="Q1349" i="10"/>
  <c r="Q1361" i="10"/>
  <c r="Q1373" i="10"/>
  <c r="Q1385" i="10"/>
  <c r="Q1397" i="10"/>
  <c r="Q1409" i="10"/>
  <c r="Q1421" i="10"/>
  <c r="Q1433" i="10"/>
  <c r="Q1445" i="10"/>
  <c r="Q1457" i="10"/>
  <c r="Q1469" i="10"/>
  <c r="Q1481" i="10"/>
  <c r="Q1493" i="10"/>
  <c r="Q1505" i="10"/>
  <c r="Q1517" i="10"/>
  <c r="Q1529" i="10"/>
  <c r="Q1541" i="10"/>
  <c r="Q1553" i="10"/>
  <c r="Q1565" i="10"/>
  <c r="Q1577" i="10"/>
  <c r="Q1589" i="10"/>
  <c r="Q1601" i="10"/>
  <c r="Q1613" i="10"/>
  <c r="Q1625" i="10"/>
  <c r="Q1637" i="10"/>
  <c r="Q1649" i="10"/>
  <c r="Q1661" i="10"/>
  <c r="Q1673" i="10"/>
  <c r="Q1685" i="10"/>
  <c r="Q1697" i="10"/>
  <c r="Q1709" i="10"/>
  <c r="Q1721" i="10"/>
  <c r="Q1733" i="10"/>
  <c r="Q1745" i="10"/>
  <c r="Q1757" i="10"/>
  <c r="Q28" i="10"/>
  <c r="Q49" i="10"/>
  <c r="Q64" i="10"/>
  <c r="Q80" i="10"/>
  <c r="Q97" i="10"/>
  <c r="Q112" i="10"/>
  <c r="Q127" i="10"/>
  <c r="Q142" i="10"/>
  <c r="Q156" i="10"/>
  <c r="Q170" i="10"/>
  <c r="Q184" i="10"/>
  <c r="Q198" i="10"/>
  <c r="Q210" i="10"/>
  <c r="Q222" i="10"/>
  <c r="Q234" i="10"/>
  <c r="Q246" i="10"/>
  <c r="Q258" i="10"/>
  <c r="Q270" i="10"/>
  <c r="Q282" i="10"/>
  <c r="Q294" i="10"/>
  <c r="Q306" i="10"/>
  <c r="Q318" i="10"/>
  <c r="Q330" i="10"/>
  <c r="Q342" i="10"/>
  <c r="Q354" i="10"/>
  <c r="Q366" i="10"/>
  <c r="Q378" i="10"/>
  <c r="Q390" i="10"/>
  <c r="Q402" i="10"/>
  <c r="Q414" i="10"/>
  <c r="Q426" i="10"/>
  <c r="Q438" i="10"/>
  <c r="Q450" i="10"/>
  <c r="Q462" i="10"/>
  <c r="Q474" i="10"/>
  <c r="Q486" i="10"/>
  <c r="Q498" i="10"/>
  <c r="Q510" i="10"/>
  <c r="Q522" i="10"/>
  <c r="Q534" i="10"/>
  <c r="Q546" i="10"/>
  <c r="Q558" i="10"/>
  <c r="Q570" i="10"/>
  <c r="Q582" i="10"/>
  <c r="Q594" i="10"/>
  <c r="Q606" i="10"/>
  <c r="Q618" i="10"/>
  <c r="Q630" i="10"/>
  <c r="Q642" i="10"/>
  <c r="Q654" i="10"/>
  <c r="Q666" i="10"/>
  <c r="Q678" i="10"/>
  <c r="Q690" i="10"/>
  <c r="Q702" i="10"/>
  <c r="Q714" i="10"/>
  <c r="Q726" i="10"/>
  <c r="Q738" i="10"/>
  <c r="Q750" i="10"/>
  <c r="Q762" i="10"/>
  <c r="Q774" i="10"/>
  <c r="Q786" i="10"/>
  <c r="Q798" i="10"/>
  <c r="Q810" i="10"/>
  <c r="Q822" i="10"/>
  <c r="Q834" i="10"/>
  <c r="Q846" i="10"/>
  <c r="Q858" i="10"/>
  <c r="Q870" i="10"/>
  <c r="Q882" i="10"/>
  <c r="Q894" i="10"/>
  <c r="Q906" i="10"/>
  <c r="Q918" i="10"/>
  <c r="Q930" i="10"/>
  <c r="Q942" i="10"/>
  <c r="Q954" i="10"/>
  <c r="Q966" i="10"/>
  <c r="Q978" i="10"/>
  <c r="Q990" i="10"/>
  <c r="Q1002" i="10"/>
  <c r="Q1014" i="10"/>
  <c r="Q1026" i="10"/>
  <c r="Q1038" i="10"/>
  <c r="Q1050" i="10"/>
  <c r="Q1062" i="10"/>
  <c r="Q1074" i="10"/>
  <c r="Q1086" i="10"/>
  <c r="Q1098" i="10"/>
  <c r="Q1110" i="10"/>
  <c r="Q1122" i="10"/>
  <c r="Q1134" i="10"/>
  <c r="Q1146" i="10"/>
  <c r="Q1158" i="10"/>
  <c r="Q1170" i="10"/>
  <c r="Q1182" i="10"/>
  <c r="Q1194" i="10"/>
  <c r="Q1206" i="10"/>
  <c r="Q1218" i="10"/>
  <c r="Q1230" i="10"/>
  <c r="Q1242" i="10"/>
  <c r="Q1254" i="10"/>
  <c r="Q1266" i="10"/>
  <c r="Q1278" i="10"/>
  <c r="Q1290" i="10"/>
  <c r="Q1302" i="10"/>
  <c r="Q1314" i="10"/>
  <c r="Q1326" i="10"/>
  <c r="Q1338" i="10"/>
  <c r="Q1350" i="10"/>
  <c r="Q1362" i="10"/>
  <c r="Q1374" i="10"/>
  <c r="Q1386" i="10"/>
  <c r="Q1398" i="10"/>
  <c r="Q1410" i="10"/>
  <c r="Q1422" i="10"/>
  <c r="Q1434" i="10"/>
  <c r="Q1446" i="10"/>
  <c r="Q1458" i="10"/>
  <c r="Q1470" i="10"/>
  <c r="Q1482" i="10"/>
  <c r="Q1494" i="10"/>
  <c r="Q1506" i="10"/>
  <c r="Q1518" i="10"/>
  <c r="Q1530" i="10"/>
  <c r="Q1542" i="10"/>
  <c r="Q1554" i="10"/>
  <c r="Q1566" i="10"/>
  <c r="Q1578" i="10"/>
  <c r="Q1590" i="10"/>
  <c r="Q1602" i="10"/>
  <c r="Q1614" i="10"/>
  <c r="Q1626" i="10"/>
  <c r="Q1638" i="10"/>
  <c r="Q1650" i="10"/>
  <c r="Q1662" i="10"/>
  <c r="Q1674" i="10"/>
  <c r="Q1686" i="10"/>
  <c r="Q1698" i="10"/>
  <c r="Q1710" i="10"/>
  <c r="Q1722" i="10"/>
  <c r="Q1734" i="10"/>
  <c r="Q1746" i="10"/>
  <c r="Q1758" i="10"/>
  <c r="Q31" i="10"/>
  <c r="Q50" i="10"/>
  <c r="Q66" i="10"/>
  <c r="Q83" i="10"/>
  <c r="Q98" i="10"/>
  <c r="Q114" i="10"/>
  <c r="Q128" i="10"/>
  <c r="Q143" i="10"/>
  <c r="Q157" i="10"/>
  <c r="Q171" i="10"/>
  <c r="Q186" i="10"/>
  <c r="Q199" i="10"/>
  <c r="Q211" i="10"/>
  <c r="Q223" i="10"/>
  <c r="Q235" i="10"/>
  <c r="Q247" i="10"/>
  <c r="Q259" i="10"/>
  <c r="Q271" i="10"/>
  <c r="Q283" i="10"/>
  <c r="Q295" i="10"/>
  <c r="Q307" i="10"/>
  <c r="Q319" i="10"/>
  <c r="Q331" i="10"/>
  <c r="Q343" i="10"/>
  <c r="Q355" i="10"/>
  <c r="Q367" i="10"/>
  <c r="Q379" i="10"/>
  <c r="Q391" i="10"/>
  <c r="Q403" i="10"/>
  <c r="Q415" i="10"/>
  <c r="Q427" i="10"/>
  <c r="Q439" i="10"/>
  <c r="Q451" i="10"/>
  <c r="Q463" i="10"/>
  <c r="Q475" i="10"/>
  <c r="Q487" i="10"/>
  <c r="Q499" i="10"/>
  <c r="Q511" i="10"/>
  <c r="Q523" i="10"/>
  <c r="Q535" i="10"/>
  <c r="Q547" i="10"/>
  <c r="Q559" i="10"/>
  <c r="Q571" i="10"/>
  <c r="Q583" i="10"/>
  <c r="Q595" i="10"/>
  <c r="Q607" i="10"/>
  <c r="Q619" i="10"/>
  <c r="Q631" i="10"/>
  <c r="Q643" i="10"/>
  <c r="Q655" i="10"/>
  <c r="Q667" i="10"/>
  <c r="Q679" i="10"/>
  <c r="Q691" i="10"/>
  <c r="Q703" i="10"/>
  <c r="Q715" i="10"/>
  <c r="Q727" i="10"/>
  <c r="Q739" i="10"/>
  <c r="Q751" i="10"/>
  <c r="Q763" i="10"/>
  <c r="Q775" i="10"/>
  <c r="Q787" i="10"/>
  <c r="Q799" i="10"/>
  <c r="Q811" i="10"/>
  <c r="Q823" i="10"/>
  <c r="Q835" i="10"/>
  <c r="Q847" i="10"/>
  <c r="Q859" i="10"/>
  <c r="Q871" i="10"/>
  <c r="Q883" i="10"/>
  <c r="Q895" i="10"/>
  <c r="Q907" i="10"/>
  <c r="Q919" i="10"/>
  <c r="Q931" i="10"/>
  <c r="Q943" i="10"/>
  <c r="Q955" i="10"/>
  <c r="Q967" i="10"/>
  <c r="Q979" i="10"/>
  <c r="Q991" i="10"/>
  <c r="Q1003" i="10"/>
  <c r="Q1015" i="10"/>
  <c r="Q1027" i="10"/>
  <c r="Q1039" i="10"/>
  <c r="Q1051" i="10"/>
  <c r="Q36" i="10"/>
  <c r="Q51" i="10"/>
  <c r="Q67" i="10"/>
  <c r="Q84" i="10"/>
  <c r="Q99" i="10"/>
  <c r="Q115" i="10"/>
  <c r="Q130" i="10"/>
  <c r="Q144" i="10"/>
  <c r="Q158" i="10"/>
  <c r="Q172" i="10"/>
  <c r="Q187" i="10"/>
  <c r="Q200" i="10"/>
  <c r="Q212" i="10"/>
  <c r="Q224" i="10"/>
  <c r="Q236" i="10"/>
  <c r="Q248" i="10"/>
  <c r="Q260" i="10"/>
  <c r="Q272" i="10"/>
  <c r="Q284" i="10"/>
  <c r="Q296" i="10"/>
  <c r="Q308" i="10"/>
  <c r="Q320" i="10"/>
  <c r="Q332" i="10"/>
  <c r="Q344" i="10"/>
  <c r="Q356" i="10"/>
  <c r="Q368" i="10"/>
  <c r="Q380" i="10"/>
  <c r="Q392" i="10"/>
  <c r="Q404" i="10"/>
  <c r="Q416" i="10"/>
  <c r="Q428" i="10"/>
  <c r="Q440" i="10"/>
  <c r="Q452" i="10"/>
  <c r="Q464" i="10"/>
  <c r="Q476" i="10"/>
  <c r="Q488" i="10"/>
  <c r="Q500" i="10"/>
  <c r="Q512" i="10"/>
  <c r="Q524" i="10"/>
  <c r="Q536" i="10"/>
  <c r="Q548" i="10"/>
  <c r="Q560" i="10"/>
  <c r="Q572" i="10"/>
  <c r="Q584" i="10"/>
  <c r="Q596" i="10"/>
  <c r="Q608" i="10"/>
  <c r="Q620" i="10"/>
  <c r="Q632" i="10"/>
  <c r="Q644" i="10"/>
  <c r="Q656" i="10"/>
  <c r="Q668" i="10"/>
  <c r="Q680" i="10"/>
  <c r="Q692" i="10"/>
  <c r="Q704" i="10"/>
  <c r="Q716" i="10"/>
  <c r="Q728" i="10"/>
  <c r="Q740" i="10"/>
  <c r="Q752" i="10"/>
  <c r="Q764" i="10"/>
  <c r="Q776" i="10"/>
  <c r="Q788" i="10"/>
  <c r="Q800" i="10"/>
  <c r="Q812" i="10"/>
  <c r="Q824" i="10"/>
  <c r="Q836" i="10"/>
  <c r="Q848" i="10"/>
  <c r="Q860" i="10"/>
  <c r="Q872" i="10"/>
  <c r="Q884" i="10"/>
  <c r="Q896" i="10"/>
  <c r="Q908" i="10"/>
  <c r="Q920" i="10"/>
  <c r="Q932" i="10"/>
  <c r="Q944" i="10"/>
  <c r="Q956" i="10"/>
  <c r="Q968" i="10"/>
  <c r="Q980" i="10"/>
  <c r="Q992" i="10"/>
  <c r="Q1004" i="10"/>
  <c r="Q1016" i="10"/>
  <c r="Q1028" i="10"/>
  <c r="Q1040" i="10"/>
  <c r="Q1052" i="10"/>
  <c r="Q1064" i="10"/>
  <c r="Q1076" i="10"/>
  <c r="Q1088" i="10"/>
  <c r="Q1100" i="10"/>
  <c r="Q1112" i="10"/>
  <c r="Q1124" i="10"/>
  <c r="Q1136" i="10"/>
  <c r="Q1148" i="10"/>
  <c r="Q1160" i="10"/>
  <c r="Q1172" i="10"/>
  <c r="Q1184" i="10"/>
  <c r="Q1196" i="10"/>
  <c r="Q1208" i="10"/>
  <c r="Q1220" i="10"/>
  <c r="Q2" i="10"/>
  <c r="Q37" i="10"/>
  <c r="Q52" i="10"/>
  <c r="Q68" i="10"/>
  <c r="Q85" i="10"/>
  <c r="Q100" i="10"/>
  <c r="Q116" i="10"/>
  <c r="Q131" i="10"/>
  <c r="Q145" i="10"/>
  <c r="Q159" i="10"/>
  <c r="Q174" i="10"/>
  <c r="Q188" i="10"/>
  <c r="Q201" i="10"/>
  <c r="Q213" i="10"/>
  <c r="Q225" i="10"/>
  <c r="Q237" i="10"/>
  <c r="Q249" i="10"/>
  <c r="Q261" i="10"/>
  <c r="Q273" i="10"/>
  <c r="Q285" i="10"/>
  <c r="Q297" i="10"/>
  <c r="Q309" i="10"/>
  <c r="Q321" i="10"/>
  <c r="Q333" i="10"/>
  <c r="Q345" i="10"/>
  <c r="Q357" i="10"/>
  <c r="Q369" i="10"/>
  <c r="Q381" i="10"/>
  <c r="Q393" i="10"/>
  <c r="Q405" i="10"/>
  <c r="Q417" i="10"/>
  <c r="Q429" i="10"/>
  <c r="Q441" i="10"/>
  <c r="Q453" i="10"/>
  <c r="Q465" i="10"/>
  <c r="Q477" i="10"/>
  <c r="Q489" i="10"/>
  <c r="Q501" i="10"/>
  <c r="Q513" i="10"/>
  <c r="Q525" i="10"/>
  <c r="Q537" i="10"/>
  <c r="Q549" i="10"/>
  <c r="Q561" i="10"/>
  <c r="Q573" i="10"/>
  <c r="Q585" i="10"/>
  <c r="Q597" i="10"/>
  <c r="Q609" i="10"/>
  <c r="Q621" i="10"/>
  <c r="Q633" i="10"/>
  <c r="Q645" i="10"/>
  <c r="Q657" i="10"/>
  <c r="Q669" i="10"/>
  <c r="Q681" i="10"/>
  <c r="Q693" i="10"/>
  <c r="Q705" i="10"/>
  <c r="Q717" i="10"/>
  <c r="Q729" i="10"/>
  <c r="Q741" i="10"/>
  <c r="Q753" i="10"/>
  <c r="Q765" i="10"/>
  <c r="Q777" i="10"/>
  <c r="Q789" i="10"/>
  <c r="Q801" i="10"/>
  <c r="Q813" i="10"/>
  <c r="Q825" i="10"/>
  <c r="Q837" i="10"/>
  <c r="Q849" i="10"/>
  <c r="Q861" i="10"/>
  <c r="Q873" i="10"/>
  <c r="Q885" i="10"/>
  <c r="Q897" i="10"/>
  <c r="Q909" i="10"/>
  <c r="Q921" i="10"/>
  <c r="Q933" i="10"/>
  <c r="Q945" i="10"/>
  <c r="Q957" i="10"/>
  <c r="Q969" i="10"/>
  <c r="Q981" i="10"/>
  <c r="Q993" i="10"/>
  <c r="Q1005" i="10"/>
  <c r="Q1017" i="10"/>
  <c r="Q1029" i="10"/>
  <c r="Q1041" i="10"/>
  <c r="Q1053" i="10"/>
  <c r="Q1065" i="10"/>
  <c r="Q1077" i="10"/>
  <c r="Q1089" i="10"/>
  <c r="Q1101" i="10"/>
  <c r="Q1113" i="10"/>
  <c r="Q1125" i="10"/>
  <c r="Q1137" i="10"/>
  <c r="Q1149" i="10"/>
  <c r="Q1161" i="10"/>
  <c r="Q1173" i="10"/>
  <c r="Q1185" i="10"/>
  <c r="Q1197" i="10"/>
  <c r="Q1209" i="10"/>
  <c r="Q1221" i="10"/>
  <c r="Q1233" i="10"/>
  <c r="Q1245" i="10"/>
  <c r="Q1257" i="10"/>
  <c r="Q1269" i="10"/>
  <c r="Q1281" i="10"/>
  <c r="Q1293" i="10"/>
  <c r="Q1305" i="10"/>
  <c r="Q1317" i="10"/>
  <c r="Q1329" i="10"/>
  <c r="Q1341" i="10"/>
  <c r="Q1353" i="10"/>
  <c r="Q1365" i="10"/>
  <c r="Q1377" i="10"/>
  <c r="Q1389" i="10"/>
  <c r="Q1401" i="10"/>
  <c r="Q1413" i="10"/>
  <c r="Q1425" i="10"/>
  <c r="Q1437" i="10"/>
  <c r="Q1449" i="10"/>
  <c r="Q1461" i="10"/>
  <c r="Q1473" i="10"/>
  <c r="Q1485" i="10"/>
  <c r="Q1497" i="10"/>
  <c r="Q1509" i="10"/>
  <c r="Q1521" i="10"/>
  <c r="Q1533" i="10"/>
  <c r="Q1545" i="10"/>
  <c r="Q1557" i="10"/>
  <c r="Q1569" i="10"/>
  <c r="Q1581" i="10"/>
  <c r="Q1593" i="10"/>
  <c r="Q1605" i="10"/>
  <c r="Q1617" i="10"/>
  <c r="Q1629" i="10"/>
  <c r="Q1641" i="10"/>
  <c r="Q1653" i="10"/>
  <c r="Q1665" i="10"/>
  <c r="Q1677" i="10"/>
  <c r="Q1689" i="10"/>
  <c r="Q1701" i="10"/>
  <c r="Q1713" i="10"/>
  <c r="Q1725" i="10"/>
  <c r="Q1737" i="10"/>
  <c r="Q1749" i="10"/>
  <c r="Q1761" i="10"/>
  <c r="Q4" i="10"/>
  <c r="Q38" i="10"/>
  <c r="Q54" i="10"/>
  <c r="Q71" i="10"/>
  <c r="Q86" i="10"/>
  <c r="Q102" i="10"/>
  <c r="Q118" i="10"/>
  <c r="Q132" i="10"/>
  <c r="Q146" i="10"/>
  <c r="Q160" i="10"/>
  <c r="Q175" i="10"/>
  <c r="Q190" i="10"/>
  <c r="Q202" i="10"/>
  <c r="Q214" i="10"/>
  <c r="Q226" i="10"/>
  <c r="Q238" i="10"/>
  <c r="Q250" i="10"/>
  <c r="Q262" i="10"/>
  <c r="Q274" i="10"/>
  <c r="Q286" i="10"/>
  <c r="Q298" i="10"/>
  <c r="Q310" i="10"/>
  <c r="Q322" i="10"/>
  <c r="Q334" i="10"/>
  <c r="Q346" i="10"/>
  <c r="Q358" i="10"/>
  <c r="Q370" i="10"/>
  <c r="Q382" i="10"/>
  <c r="Q394" i="10"/>
  <c r="Q406" i="10"/>
  <c r="Q418" i="10"/>
  <c r="Q430" i="10"/>
  <c r="Q442" i="10"/>
  <c r="Q454" i="10"/>
  <c r="Q466" i="10"/>
  <c r="Q478" i="10"/>
  <c r="Q490" i="10"/>
  <c r="Q502" i="10"/>
  <c r="Q514" i="10"/>
  <c r="Q526" i="10"/>
  <c r="Q538" i="10"/>
  <c r="Q550" i="10"/>
  <c r="Q562" i="10"/>
  <c r="Q574" i="10"/>
  <c r="Q586" i="10"/>
  <c r="Q598" i="10"/>
  <c r="Q610" i="10"/>
  <c r="Q622" i="10"/>
  <c r="Q634" i="10"/>
  <c r="Q646" i="10"/>
  <c r="Q658" i="10"/>
  <c r="Q670" i="10"/>
  <c r="Q682" i="10"/>
  <c r="Q694" i="10"/>
  <c r="Q706" i="10"/>
  <c r="Q718" i="10"/>
  <c r="Q730" i="10"/>
  <c r="Q742" i="10"/>
  <c r="Q754" i="10"/>
  <c r="Q766" i="10"/>
  <c r="Q778" i="10"/>
  <c r="Q790" i="10"/>
  <c r="Q802" i="10"/>
  <c r="Q814" i="10"/>
  <c r="Q826" i="10"/>
  <c r="Q838" i="10"/>
  <c r="Q850" i="10"/>
  <c r="Q862" i="10"/>
  <c r="Q874" i="10"/>
  <c r="Q886" i="10"/>
  <c r="Q898" i="10"/>
  <c r="Q910" i="10"/>
  <c r="Q922" i="10"/>
  <c r="Q934" i="10"/>
  <c r="Q946" i="10"/>
  <c r="Q958" i="10"/>
  <c r="Q970" i="10"/>
  <c r="Q982" i="10"/>
  <c r="Q7" i="10"/>
  <c r="Q39" i="10"/>
  <c r="Q55" i="10"/>
  <c r="Q72" i="10"/>
  <c r="Q87" i="10"/>
  <c r="Q103" i="10"/>
  <c r="Q119" i="10"/>
  <c r="Q133" i="10"/>
  <c r="Q147" i="10"/>
  <c r="Q162" i="10"/>
  <c r="Q176" i="10"/>
  <c r="Q191" i="10"/>
  <c r="Q203" i="10"/>
  <c r="Q215" i="10"/>
  <c r="Q227" i="10"/>
  <c r="Q239" i="10"/>
  <c r="Q251" i="10"/>
  <c r="Q263" i="10"/>
  <c r="Q275" i="10"/>
  <c r="Q287" i="10"/>
  <c r="Q299" i="10"/>
  <c r="Q311" i="10"/>
  <c r="Q323" i="10"/>
  <c r="Q335" i="10"/>
  <c r="Q347" i="10"/>
  <c r="Q359" i="10"/>
  <c r="Q371" i="10"/>
  <c r="Q383" i="10"/>
  <c r="Q395" i="10"/>
  <c r="Q407" i="10"/>
  <c r="Q419" i="10"/>
  <c r="Q431" i="10"/>
  <c r="Q443" i="10"/>
  <c r="Q455" i="10"/>
  <c r="Q467" i="10"/>
  <c r="Q479" i="10"/>
  <c r="Q491" i="10"/>
  <c r="Q503" i="10"/>
  <c r="Q515" i="10"/>
  <c r="Q527" i="10"/>
  <c r="Q539" i="10"/>
  <c r="Q551" i="10"/>
  <c r="Q563" i="10"/>
  <c r="Q575" i="10"/>
  <c r="Q587" i="10"/>
  <c r="Q599" i="10"/>
  <c r="Q611" i="10"/>
  <c r="Q623" i="10"/>
  <c r="Q635" i="10"/>
  <c r="Q647" i="10"/>
  <c r="Q659" i="10"/>
  <c r="Q671" i="10"/>
  <c r="Q683" i="10"/>
  <c r="Q695" i="10"/>
  <c r="Q707" i="10"/>
  <c r="Q719" i="10"/>
  <c r="Q731" i="10"/>
  <c r="Q743" i="10"/>
  <c r="Q755" i="10"/>
  <c r="Q767" i="10"/>
  <c r="Q779" i="10"/>
  <c r="Q791" i="10"/>
  <c r="Q803" i="10"/>
  <c r="Q815" i="10"/>
  <c r="Q827" i="10"/>
  <c r="Q839" i="10"/>
  <c r="Q851" i="10"/>
  <c r="Q863" i="10"/>
  <c r="Q875" i="10"/>
  <c r="Q887" i="10"/>
  <c r="Q899" i="10"/>
  <c r="Q911" i="10"/>
  <c r="Q923" i="10"/>
  <c r="Q935" i="10"/>
  <c r="Q947" i="10"/>
  <c r="Q959" i="10"/>
  <c r="Q971" i="10"/>
  <c r="Q983" i="10"/>
  <c r="Q995" i="10"/>
  <c r="Q1007" i="10"/>
  <c r="Q1019" i="10"/>
  <c r="Q1031" i="10"/>
  <c r="Q1043" i="10"/>
  <c r="Q1055" i="10"/>
  <c r="Q1067" i="10"/>
  <c r="Q1079" i="10"/>
  <c r="Q1091" i="10"/>
  <c r="Q1103" i="10"/>
  <c r="Q1115" i="10"/>
  <c r="Q1127" i="10"/>
  <c r="Q1139" i="10"/>
  <c r="Q1151" i="10"/>
  <c r="Q1163" i="10"/>
  <c r="Q1175" i="10"/>
  <c r="Q1187" i="10"/>
  <c r="Q1199" i="10"/>
  <c r="Q1211" i="10"/>
  <c r="Q1223" i="10"/>
  <c r="Q1235" i="10"/>
  <c r="Q1247" i="10"/>
  <c r="Q1259" i="10"/>
  <c r="Q1271" i="10"/>
  <c r="Q1283" i="10"/>
  <c r="Q1295" i="10"/>
  <c r="Q1307" i="10"/>
  <c r="Q1319" i="10"/>
  <c r="Q1331" i="10"/>
  <c r="Q1343" i="10"/>
  <c r="Q1355" i="10"/>
  <c r="Q1367" i="10"/>
  <c r="Q1379" i="10"/>
  <c r="Q1391" i="10"/>
  <c r="Q1403" i="10"/>
  <c r="Q1415" i="10"/>
  <c r="Q1427" i="10"/>
  <c r="Q1439" i="10"/>
  <c r="Q1451" i="10"/>
  <c r="Q1463" i="10"/>
  <c r="Q1475" i="10"/>
  <c r="Q1487" i="10"/>
  <c r="Q1499" i="10"/>
  <c r="Q1511" i="10"/>
  <c r="Q1523" i="10"/>
  <c r="Q1535" i="10"/>
  <c r="Q1547" i="10"/>
  <c r="Q1559" i="10"/>
  <c r="Q1571" i="10"/>
  <c r="Q1583" i="10"/>
  <c r="Q1595" i="10"/>
  <c r="Q1607" i="10"/>
  <c r="Q1619" i="10"/>
  <c r="Q1631" i="10"/>
  <c r="Q1643" i="10"/>
  <c r="Q1655" i="10"/>
  <c r="Q1667" i="10"/>
  <c r="Q1679" i="10"/>
  <c r="Q1691" i="10"/>
  <c r="Q1703" i="10"/>
  <c r="Q1715" i="10"/>
  <c r="Q1727" i="10"/>
  <c r="Q1739" i="10"/>
  <c r="Q1751" i="10"/>
  <c r="Q13" i="10"/>
  <c r="Q40" i="10"/>
  <c r="Q56" i="10"/>
  <c r="Q73" i="10"/>
  <c r="Q88" i="10"/>
  <c r="Q104" i="10"/>
  <c r="Q120" i="10"/>
  <c r="Q134" i="10"/>
  <c r="Q148" i="10"/>
  <c r="Q163" i="10"/>
  <c r="Q178" i="10"/>
  <c r="Q192" i="10"/>
  <c r="Q204" i="10"/>
  <c r="Q216" i="10"/>
  <c r="Q228" i="10"/>
  <c r="Q240" i="10"/>
  <c r="Q252" i="10"/>
  <c r="Q264" i="10"/>
  <c r="Q276" i="10"/>
  <c r="Q288" i="10"/>
  <c r="Q300" i="10"/>
  <c r="Q312" i="10"/>
  <c r="Q324" i="10"/>
  <c r="Q336" i="10"/>
  <c r="Q348" i="10"/>
  <c r="Q360" i="10"/>
  <c r="Q372" i="10"/>
  <c r="Q384" i="10"/>
  <c r="Q396" i="10"/>
  <c r="Q408" i="10"/>
  <c r="Q420" i="10"/>
  <c r="Q432" i="10"/>
  <c r="Q444" i="10"/>
  <c r="Q456" i="10"/>
  <c r="Q468" i="10"/>
  <c r="Q480" i="10"/>
  <c r="Q492" i="10"/>
  <c r="Q504" i="10"/>
  <c r="Q516" i="10"/>
  <c r="Q528" i="10"/>
  <c r="Q540" i="10"/>
  <c r="Q552" i="10"/>
  <c r="Q564" i="10"/>
  <c r="Q576" i="10"/>
  <c r="Q588" i="10"/>
  <c r="Q600" i="10"/>
  <c r="Q612" i="10"/>
  <c r="Q624" i="10"/>
  <c r="Q636" i="10"/>
  <c r="Q648" i="10"/>
  <c r="Q660" i="10"/>
  <c r="Q672" i="10"/>
  <c r="Q684" i="10"/>
  <c r="Q696" i="10"/>
  <c r="Q708" i="10"/>
  <c r="Q720" i="10"/>
  <c r="Q732" i="10"/>
  <c r="Q744" i="10"/>
  <c r="Q756" i="10"/>
  <c r="Q768" i="10"/>
  <c r="Q780" i="10"/>
  <c r="Q792" i="10"/>
  <c r="Q804" i="10"/>
  <c r="Q816" i="10"/>
  <c r="Q828" i="10"/>
  <c r="Q840" i="10"/>
  <c r="Q852" i="10"/>
  <c r="Q864" i="10"/>
  <c r="Q876" i="10"/>
  <c r="Q888" i="10"/>
  <c r="Q900" i="10"/>
  <c r="Q912" i="10"/>
  <c r="Q924" i="10"/>
  <c r="Q936" i="10"/>
  <c r="Q948" i="10"/>
  <c r="Q960" i="10"/>
  <c r="Q972" i="10"/>
  <c r="Q984" i="10"/>
  <c r="Q996" i="10"/>
  <c r="Q1008" i="10"/>
  <c r="Q1020" i="10"/>
  <c r="Q1032" i="10"/>
  <c r="Q1044" i="10"/>
  <c r="Q1056" i="10"/>
  <c r="Q1068" i="10"/>
  <c r="Q1080" i="10"/>
  <c r="Q1092" i="10"/>
  <c r="Q1104" i="10"/>
  <c r="Q1116" i="10"/>
  <c r="Q1128" i="10"/>
  <c r="Q1140" i="10"/>
  <c r="Q1152" i="10"/>
  <c r="Q1164" i="10"/>
  <c r="Q1176" i="10"/>
  <c r="Q1188" i="10"/>
  <c r="Q1200" i="10"/>
  <c r="Q1212" i="10"/>
  <c r="Q1224" i="10"/>
  <c r="Q1236" i="10"/>
  <c r="Q1248" i="10"/>
  <c r="Q1260" i="10"/>
  <c r="Q1272" i="10"/>
  <c r="Q1284" i="10"/>
  <c r="Q1296" i="10"/>
  <c r="Q1308" i="10"/>
  <c r="Q1320" i="10"/>
  <c r="Q1332" i="10"/>
  <c r="Q1344" i="10"/>
  <c r="Q1356" i="10"/>
  <c r="Q1368" i="10"/>
  <c r="Q1380" i="10"/>
  <c r="Q1392" i="10"/>
  <c r="Q1404" i="10"/>
  <c r="Q1416" i="10"/>
  <c r="Q1428" i="10"/>
  <c r="Q1440" i="10"/>
  <c r="Q1452" i="10"/>
  <c r="Q1464" i="10"/>
  <c r="Q1476" i="10"/>
  <c r="Q1488" i="10"/>
  <c r="Q1500" i="10"/>
  <c r="Q1512" i="10"/>
  <c r="Q1524" i="10"/>
  <c r="Q1536" i="10"/>
  <c r="Q1548" i="10"/>
  <c r="Q1560" i="10"/>
  <c r="Q1572" i="10"/>
  <c r="Q1584" i="10"/>
  <c r="Q1596" i="10"/>
  <c r="Q1608" i="10"/>
  <c r="Q1620" i="10"/>
  <c r="Q1632" i="10"/>
  <c r="Q1644" i="10"/>
  <c r="Q1656" i="10"/>
  <c r="Q1668" i="10"/>
  <c r="Q1680" i="10"/>
  <c r="Q1692" i="10"/>
  <c r="Q1704" i="10"/>
  <c r="Q1716" i="10"/>
  <c r="Q1728" i="10"/>
  <c r="Q1740" i="10"/>
  <c r="Q1752" i="10"/>
  <c r="Q74" i="10"/>
  <c r="Q241" i="10"/>
  <c r="Q385" i="10"/>
  <c r="Q529" i="10"/>
  <c r="Q673" i="10"/>
  <c r="Q817" i="10"/>
  <c r="Q961" i="10"/>
  <c r="Q1045" i="10"/>
  <c r="Q1096" i="10"/>
  <c r="Q1129" i="10"/>
  <c r="Q1156" i="10"/>
  <c r="Q1186" i="10"/>
  <c r="Q1214" i="10"/>
  <c r="Q1240" i="10"/>
  <c r="Q1264" i="10"/>
  <c r="Q1288" i="10"/>
  <c r="Q1312" i="10"/>
  <c r="Q1336" i="10"/>
  <c r="Q1360" i="10"/>
  <c r="Q1384" i="10"/>
  <c r="Q1408" i="10"/>
  <c r="Q1432" i="10"/>
  <c r="Q1456" i="10"/>
  <c r="Q1480" i="10"/>
  <c r="Q1504" i="10"/>
  <c r="Q1528" i="10"/>
  <c r="Q1552" i="10"/>
  <c r="Q1576" i="10"/>
  <c r="Q1600" i="10"/>
  <c r="Q1624" i="10"/>
  <c r="Q1648" i="10"/>
  <c r="Q1672" i="10"/>
  <c r="Q1696" i="10"/>
  <c r="Q1720" i="10"/>
  <c r="Q1744" i="10"/>
  <c r="Q90" i="10"/>
  <c r="Q253" i="10"/>
  <c r="Q397" i="10"/>
  <c r="Q541" i="10"/>
  <c r="Q685" i="10"/>
  <c r="Q829" i="10"/>
  <c r="Q973" i="10"/>
  <c r="Q1054" i="10"/>
  <c r="Q1099" i="10"/>
  <c r="Q1130" i="10"/>
  <c r="Q1159" i="10"/>
  <c r="Q1189" i="10"/>
  <c r="Q1216" i="10"/>
  <c r="Q1243" i="10"/>
  <c r="Q1267" i="10"/>
  <c r="Q1291" i="10"/>
  <c r="Q1315" i="10"/>
  <c r="Q1339" i="10"/>
  <c r="Q1363" i="10"/>
  <c r="Q1387" i="10"/>
  <c r="Q1411" i="10"/>
  <c r="Q1435" i="10"/>
  <c r="Q1459" i="10"/>
  <c r="Q1483" i="10"/>
  <c r="Q1507" i="10"/>
  <c r="Q1531" i="10"/>
  <c r="Q1555" i="10"/>
  <c r="Q1579" i="10"/>
  <c r="Q1603" i="10"/>
  <c r="Q1627" i="10"/>
  <c r="Q1651" i="10"/>
  <c r="Q1675" i="10"/>
  <c r="Q1699" i="10"/>
  <c r="Q1723" i="10"/>
  <c r="Q1747" i="10"/>
  <c r="Q107" i="10"/>
  <c r="Q265" i="10"/>
  <c r="Q409" i="10"/>
  <c r="Q553" i="10"/>
  <c r="Q697" i="10"/>
  <c r="Q841" i="10"/>
  <c r="Q985" i="10"/>
  <c r="Q1057" i="10"/>
  <c r="Q1102" i="10"/>
  <c r="Q1132" i="10"/>
  <c r="Q1162" i="10"/>
  <c r="Q1190" i="10"/>
  <c r="Q1219" i="10"/>
  <c r="Q1244" i="10"/>
  <c r="Q1268" i="10"/>
  <c r="Q1292" i="10"/>
  <c r="Q1316" i="10"/>
  <c r="Q1340" i="10"/>
  <c r="Q1364" i="10"/>
  <c r="Q1388" i="10"/>
  <c r="Q1412" i="10"/>
  <c r="Q1436" i="10"/>
  <c r="Q1460" i="10"/>
  <c r="Q1484" i="10"/>
  <c r="Q1508" i="10"/>
  <c r="Q1532" i="10"/>
  <c r="Q1556" i="10"/>
  <c r="Q1580" i="10"/>
  <c r="Q1604" i="10"/>
  <c r="Q1628" i="10"/>
  <c r="Q1652" i="10"/>
  <c r="Q1676" i="10"/>
  <c r="Q1700" i="10"/>
  <c r="Q1724" i="10"/>
  <c r="Q1748" i="10"/>
  <c r="Q121" i="10"/>
  <c r="Q277" i="10"/>
  <c r="Q421" i="10"/>
  <c r="Q565" i="10"/>
  <c r="Q709" i="10"/>
  <c r="Q853" i="10"/>
  <c r="Q994" i="10"/>
  <c r="Q1063" i="10"/>
  <c r="Q1105" i="10"/>
  <c r="Q1135" i="10"/>
  <c r="Q1165" i="10"/>
  <c r="Q1192" i="10"/>
  <c r="Q1222" i="10"/>
  <c r="Q1246" i="10"/>
  <c r="Q1270" i="10"/>
  <c r="Q1294" i="10"/>
  <c r="Q1318" i="10"/>
  <c r="Q1342" i="10"/>
  <c r="Q1366" i="10"/>
  <c r="Q1390" i="10"/>
  <c r="Q1414" i="10"/>
  <c r="Q1438" i="10"/>
  <c r="Q1462" i="10"/>
  <c r="Q1486" i="10"/>
  <c r="Q1510" i="10"/>
  <c r="Q1534" i="10"/>
  <c r="Q1558" i="10"/>
  <c r="Q1582" i="10"/>
  <c r="Q1606" i="10"/>
  <c r="Q1630" i="10"/>
  <c r="Q1654" i="10"/>
  <c r="Q1678" i="10"/>
  <c r="Q1702" i="10"/>
  <c r="Q1726" i="10"/>
  <c r="Q1750" i="10"/>
  <c r="Q135" i="10"/>
  <c r="Q289" i="10"/>
  <c r="Q433" i="10"/>
  <c r="Q577" i="10"/>
  <c r="Q721" i="10"/>
  <c r="Q865" i="10"/>
  <c r="Q997" i="10"/>
  <c r="Q1066" i="10"/>
  <c r="Q1108" i="10"/>
  <c r="Q1138" i="10"/>
  <c r="Q1166" i="10"/>
  <c r="Q1195" i="10"/>
  <c r="Q1225" i="10"/>
  <c r="Q1249" i="10"/>
  <c r="Q1273" i="10"/>
  <c r="Q1297" i="10"/>
  <c r="Q1321" i="10"/>
  <c r="Q1345" i="10"/>
  <c r="Q1369" i="10"/>
  <c r="Q1393" i="10"/>
  <c r="Q1417" i="10"/>
  <c r="Q1441" i="10"/>
  <c r="Q1465" i="10"/>
  <c r="Q1489" i="10"/>
  <c r="Q1513" i="10"/>
  <c r="Q1537" i="10"/>
  <c r="Q1561" i="10"/>
  <c r="Q1585" i="10"/>
  <c r="Q1609" i="10"/>
  <c r="Q1633" i="10"/>
  <c r="Q1657" i="10"/>
  <c r="Q1681" i="10"/>
  <c r="Q1705" i="10"/>
  <c r="Q1729" i="10"/>
  <c r="Q1753" i="10"/>
  <c r="Q150" i="10"/>
  <c r="Q301" i="10"/>
  <c r="Q445" i="10"/>
  <c r="Q589" i="10"/>
  <c r="Q733" i="10"/>
  <c r="Q877" i="10"/>
  <c r="Q1006" i="10"/>
  <c r="Q1069" i="10"/>
  <c r="Q1111" i="10"/>
  <c r="Q1141" i="10"/>
  <c r="Q1168" i="10"/>
  <c r="Q1198" i="10"/>
  <c r="Q1226" i="10"/>
  <c r="Q1250" i="10"/>
  <c r="Q1274" i="10"/>
  <c r="Q1298" i="10"/>
  <c r="Q1322" i="10"/>
  <c r="Q1346" i="10"/>
  <c r="Q1370" i="10"/>
  <c r="Q1394" i="10"/>
  <c r="Q1418" i="10"/>
  <c r="Q1442" i="10"/>
  <c r="Q1466" i="10"/>
  <c r="Q1490" i="10"/>
  <c r="Q1514" i="10"/>
  <c r="Q1538" i="10"/>
  <c r="Q1562" i="10"/>
  <c r="Q1586" i="10"/>
  <c r="Q1610" i="10"/>
  <c r="Q1634" i="10"/>
  <c r="Q1658" i="10"/>
  <c r="Q1682" i="10"/>
  <c r="Q1706" i="10"/>
  <c r="Q1730" i="10"/>
  <c r="Q1754" i="10"/>
  <c r="Q164" i="10"/>
  <c r="Q313" i="10"/>
  <c r="Q457" i="10"/>
  <c r="Q601" i="10"/>
  <c r="Q745" i="10"/>
  <c r="Q889" i="10"/>
  <c r="Q1009" i="10"/>
  <c r="Q1075" i="10"/>
  <c r="Q1114" i="10"/>
  <c r="Q1142" i="10"/>
  <c r="Q1171" i="10"/>
  <c r="Q1201" i="10"/>
  <c r="Q1228" i="10"/>
  <c r="Q1252" i="10"/>
  <c r="Q1276" i="10"/>
  <c r="Q1300" i="10"/>
  <c r="Q1324" i="10"/>
  <c r="Q1348" i="10"/>
  <c r="Q1372" i="10"/>
  <c r="Q1396" i="10"/>
  <c r="Q1420" i="10"/>
  <c r="Q1444" i="10"/>
  <c r="Q1468" i="10"/>
  <c r="Q1492" i="10"/>
  <c r="Q1516" i="10"/>
  <c r="Q1540" i="10"/>
  <c r="Q1564" i="10"/>
  <c r="Q1588" i="10"/>
  <c r="Q1612" i="10"/>
  <c r="Q1636" i="10"/>
  <c r="Q1660" i="10"/>
  <c r="Q1684" i="10"/>
  <c r="Q1708" i="10"/>
  <c r="Q1732" i="10"/>
  <c r="Q1756" i="10"/>
  <c r="Q179" i="10"/>
  <c r="Q325" i="10"/>
  <c r="Q469" i="10"/>
  <c r="Q613" i="10"/>
  <c r="Q757" i="10"/>
  <c r="Q901" i="10"/>
  <c r="Q1018" i="10"/>
  <c r="Q1078" i="10"/>
  <c r="Q1117" i="10"/>
  <c r="Q1144" i="10"/>
  <c r="Q1174" i="10"/>
  <c r="Q1202" i="10"/>
  <c r="Q1231" i="10"/>
  <c r="Q1255" i="10"/>
  <c r="Q1279" i="10"/>
  <c r="Q1303" i="10"/>
  <c r="Q1327" i="10"/>
  <c r="Q1351" i="10"/>
  <c r="Q1375" i="10"/>
  <c r="Q1399" i="10"/>
  <c r="Q1423" i="10"/>
  <c r="Q1447" i="10"/>
  <c r="Q1471" i="10"/>
  <c r="Q1495" i="10"/>
  <c r="Q1519" i="10"/>
  <c r="Q1543" i="10"/>
  <c r="Q1567" i="10"/>
  <c r="Q1591" i="10"/>
  <c r="Q1615" i="10"/>
  <c r="Q1639" i="10"/>
  <c r="Q1663" i="10"/>
  <c r="Q1687" i="10"/>
  <c r="Q1711" i="10"/>
  <c r="Q1735" i="10"/>
  <c r="Q1759" i="10"/>
  <c r="Q193" i="10"/>
  <c r="Q337" i="10"/>
  <c r="Q481" i="10"/>
  <c r="Q625" i="10"/>
  <c r="Q769" i="10"/>
  <c r="Q913" i="10"/>
  <c r="Q1021" i="10"/>
  <c r="Q1081" i="10"/>
  <c r="Q1118" i="10"/>
  <c r="Q1147" i="10"/>
  <c r="Q1177" i="10"/>
  <c r="Q1204" i="10"/>
  <c r="Q1232" i="10"/>
  <c r="Q1256" i="10"/>
  <c r="Q1280" i="10"/>
  <c r="Q1304" i="10"/>
  <c r="Q1328" i="10"/>
  <c r="Q1352" i="10"/>
  <c r="Q1376" i="10"/>
  <c r="Q1400" i="10"/>
  <c r="Q1424" i="10"/>
  <c r="Q1448" i="10"/>
  <c r="Q1472" i="10"/>
  <c r="Q1496" i="10"/>
  <c r="Q1520" i="10"/>
  <c r="Q1544" i="10"/>
  <c r="Q1568" i="10"/>
  <c r="Q1592" i="10"/>
  <c r="Q1616" i="10"/>
  <c r="Q1640" i="10"/>
  <c r="Q1664" i="10"/>
  <c r="Q1688" i="10"/>
  <c r="Q1712" i="10"/>
  <c r="Q1736" i="10"/>
  <c r="Q1760" i="10"/>
  <c r="Q14" i="10"/>
  <c r="Q205" i="10"/>
  <c r="Q349" i="10"/>
  <c r="Q493" i="10"/>
  <c r="Q637" i="10"/>
  <c r="Q781" i="10"/>
  <c r="Q925" i="10"/>
  <c r="Q1030" i="10"/>
  <c r="Q1087" i="10"/>
  <c r="Q1120" i="10"/>
  <c r="Q1150" i="10"/>
  <c r="Q1178" i="10"/>
  <c r="Q1207" i="10"/>
  <c r="Q1234" i="10"/>
  <c r="Q1258" i="10"/>
  <c r="Q1282" i="10"/>
  <c r="Q1306" i="10"/>
  <c r="Q1330" i="10"/>
  <c r="Q1354" i="10"/>
  <c r="Q1378" i="10"/>
  <c r="Q1402" i="10"/>
  <c r="Q1426" i="10"/>
  <c r="Q1450" i="10"/>
  <c r="Q1474" i="10"/>
  <c r="Q1498" i="10"/>
  <c r="Q1522" i="10"/>
  <c r="Q1546" i="10"/>
  <c r="Q1570" i="10"/>
  <c r="Q1594" i="10"/>
  <c r="Q1618" i="10"/>
  <c r="Q1642" i="10"/>
  <c r="Q1666" i="10"/>
  <c r="Q1690" i="10"/>
  <c r="Q1714" i="10"/>
  <c r="Q1738" i="10"/>
  <c r="Q1762" i="10"/>
  <c r="Q42" i="10"/>
  <c r="Q217" i="10"/>
  <c r="Q361" i="10"/>
  <c r="Q505" i="10"/>
  <c r="Q649" i="10"/>
  <c r="Q793" i="10"/>
  <c r="Q937" i="10"/>
  <c r="Q1033" i="10"/>
  <c r="Q1090" i="10"/>
  <c r="Q1123" i="10"/>
  <c r="Q1153" i="10"/>
  <c r="Q1180" i="10"/>
  <c r="Q1210" i="10"/>
  <c r="Q1237" i="10"/>
  <c r="Q1261" i="10"/>
  <c r="Q1285" i="10"/>
  <c r="Q1309" i="10"/>
  <c r="Q1333" i="10"/>
  <c r="Q1357" i="10"/>
  <c r="Q1381" i="10"/>
  <c r="Q1405" i="10"/>
  <c r="Q1429" i="10"/>
  <c r="Q1453" i="10"/>
  <c r="Q1477" i="10"/>
  <c r="Q1501" i="10"/>
  <c r="Q1525" i="10"/>
  <c r="Q1549" i="10"/>
  <c r="Q1573" i="10"/>
  <c r="Q1597" i="10"/>
  <c r="Q1621" i="10"/>
  <c r="Q1645" i="10"/>
  <c r="Q1669" i="10"/>
  <c r="Q1693" i="10"/>
  <c r="Q1717" i="10"/>
  <c r="Q1741" i="10"/>
  <c r="Q59" i="10"/>
  <c r="Q229" i="10"/>
  <c r="Q373" i="10"/>
  <c r="Q517" i="10"/>
  <c r="Q661" i="10"/>
  <c r="Q805" i="10"/>
  <c r="Q949" i="10"/>
  <c r="Q1042" i="10"/>
  <c r="Q1093" i="10"/>
  <c r="Q1126" i="10"/>
  <c r="Q1154" i="10"/>
  <c r="Q1183" i="10"/>
  <c r="Q1213" i="10"/>
  <c r="Q1238" i="10"/>
  <c r="Q1262" i="10"/>
  <c r="Q1286" i="10"/>
  <c r="Q1310" i="10"/>
  <c r="Q1334" i="10"/>
  <c r="Q1358" i="10"/>
  <c r="Q1382" i="10"/>
  <c r="Q1406" i="10"/>
  <c r="Q1430" i="10"/>
  <c r="Q1454" i="10"/>
  <c r="Q1478" i="10"/>
  <c r="Q1502" i="10"/>
  <c r="Q1526" i="10"/>
  <c r="Q1550" i="10"/>
  <c r="Q1574" i="10"/>
  <c r="Q1598" i="10"/>
  <c r="Q1622" i="10"/>
  <c r="Q1646" i="10"/>
  <c r="Q1670" i="10"/>
  <c r="Q1694" i="10"/>
  <c r="Q1718" i="10"/>
  <c r="Q1742" i="10"/>
  <c r="H12" i="10"/>
  <c r="H24" i="10"/>
  <c r="H36" i="10"/>
  <c r="H48" i="10"/>
  <c r="H60" i="10"/>
  <c r="H72" i="10"/>
  <c r="H84" i="10"/>
  <c r="H96" i="10"/>
  <c r="H108" i="10"/>
  <c r="H120" i="10"/>
  <c r="H132" i="10"/>
  <c r="H144" i="10"/>
  <c r="H156" i="10"/>
  <c r="H168" i="10"/>
  <c r="H180" i="10"/>
  <c r="H192" i="10"/>
  <c r="H204" i="10"/>
  <c r="H216" i="10"/>
  <c r="H228" i="10"/>
  <c r="H240" i="10"/>
  <c r="H252" i="10"/>
  <c r="H264" i="10"/>
  <c r="H276" i="10"/>
  <c r="H288" i="10"/>
  <c r="H300" i="10"/>
  <c r="H312" i="10"/>
  <c r="H324" i="10"/>
  <c r="H336" i="10"/>
  <c r="H348" i="10"/>
  <c r="H360" i="10"/>
  <c r="H372" i="10"/>
  <c r="H384" i="10"/>
  <c r="H396" i="10"/>
  <c r="H408" i="10"/>
  <c r="H420" i="10"/>
  <c r="H432" i="10"/>
  <c r="H444" i="10"/>
  <c r="H456" i="10"/>
  <c r="H468" i="10"/>
  <c r="H480" i="10"/>
  <c r="H492" i="10"/>
  <c r="H504" i="10"/>
  <c r="H516" i="10"/>
  <c r="H528" i="10"/>
  <c r="H540" i="10"/>
  <c r="H552" i="10"/>
  <c r="H564" i="10"/>
  <c r="H576" i="10"/>
  <c r="H588" i="10"/>
  <c r="H600" i="10"/>
  <c r="H612" i="10"/>
  <c r="H624" i="10"/>
  <c r="H636" i="10"/>
  <c r="H648" i="10"/>
  <c r="H660" i="10"/>
  <c r="H672" i="10"/>
  <c r="H684" i="10"/>
  <c r="H696" i="10"/>
  <c r="H708" i="10"/>
  <c r="H720" i="10"/>
  <c r="H732" i="10"/>
  <c r="H744" i="10"/>
  <c r="H756" i="10"/>
  <c r="H768" i="10"/>
  <c r="H780" i="10"/>
  <c r="H792" i="10"/>
  <c r="H804" i="10"/>
  <c r="H816" i="10"/>
  <c r="H828" i="10"/>
  <c r="H840" i="10"/>
  <c r="H852" i="10"/>
  <c r="H864" i="10"/>
  <c r="H876" i="10"/>
  <c r="H888" i="10"/>
  <c r="H900" i="10"/>
  <c r="H912" i="10"/>
  <c r="H924" i="10"/>
  <c r="H936" i="10"/>
  <c r="H948" i="10"/>
  <c r="H960" i="10"/>
  <c r="H3" i="10"/>
  <c r="H15" i="10"/>
  <c r="H27" i="10"/>
  <c r="H39" i="10"/>
  <c r="H51" i="10"/>
  <c r="H63" i="10"/>
  <c r="H75" i="10"/>
  <c r="H87" i="10"/>
  <c r="H99" i="10"/>
  <c r="H111" i="10"/>
  <c r="H123" i="10"/>
  <c r="H135" i="10"/>
  <c r="H147" i="10"/>
  <c r="H159" i="10"/>
  <c r="H171" i="10"/>
  <c r="H183" i="10"/>
  <c r="H195" i="10"/>
  <c r="H207" i="10"/>
  <c r="H219" i="10"/>
  <c r="H231" i="10"/>
  <c r="H243" i="10"/>
  <c r="H255" i="10"/>
  <c r="H267" i="10"/>
  <c r="H279" i="10"/>
  <c r="H291" i="10"/>
  <c r="H303" i="10"/>
  <c r="H315" i="10"/>
  <c r="H327" i="10"/>
  <c r="H339" i="10"/>
  <c r="H351" i="10"/>
  <c r="H363" i="10"/>
  <c r="H4" i="10"/>
  <c r="H16" i="10"/>
  <c r="H28" i="10"/>
  <c r="H40" i="10"/>
  <c r="H52" i="10"/>
  <c r="H64" i="10"/>
  <c r="H76" i="10"/>
  <c r="H88" i="10"/>
  <c r="H100" i="10"/>
  <c r="H112" i="10"/>
  <c r="H124" i="10"/>
  <c r="H136" i="10"/>
  <c r="H148" i="10"/>
  <c r="H160" i="10"/>
  <c r="H172" i="10"/>
  <c r="H184" i="10"/>
  <c r="H196" i="10"/>
  <c r="H208" i="10"/>
  <c r="H220" i="10"/>
  <c r="H232" i="10"/>
  <c r="H244" i="10"/>
  <c r="H256" i="10"/>
  <c r="H268" i="10"/>
  <c r="H280" i="10"/>
  <c r="H292" i="10"/>
  <c r="H304" i="10"/>
  <c r="H316" i="10"/>
  <c r="H328" i="10"/>
  <c r="H340" i="10"/>
  <c r="H352" i="10"/>
  <c r="H364" i="10"/>
  <c r="H376" i="10"/>
  <c r="H388" i="10"/>
  <c r="H5" i="10"/>
  <c r="H17" i="10"/>
  <c r="H29" i="10"/>
  <c r="H41" i="10"/>
  <c r="H53" i="10"/>
  <c r="H65" i="10"/>
  <c r="H77" i="10"/>
  <c r="H89" i="10"/>
  <c r="H101" i="10"/>
  <c r="H113" i="10"/>
  <c r="H125" i="10"/>
  <c r="H137" i="10"/>
  <c r="H149" i="10"/>
  <c r="H161" i="10"/>
  <c r="H173" i="10"/>
  <c r="H185" i="10"/>
  <c r="H197" i="10"/>
  <c r="H209" i="10"/>
  <c r="H221" i="10"/>
  <c r="H8" i="10"/>
  <c r="H20" i="10"/>
  <c r="H32" i="10"/>
  <c r="H44" i="10"/>
  <c r="H56" i="10"/>
  <c r="H68" i="10"/>
  <c r="H80" i="10"/>
  <c r="H92" i="10"/>
  <c r="H104" i="10"/>
  <c r="H116" i="10"/>
  <c r="H128" i="10"/>
  <c r="H140" i="10"/>
  <c r="H10" i="10"/>
  <c r="H22" i="10"/>
  <c r="H34" i="10"/>
  <c r="H46" i="10"/>
  <c r="H58" i="10"/>
  <c r="H70" i="10"/>
  <c r="H82" i="10"/>
  <c r="H94" i="10"/>
  <c r="H106" i="10"/>
  <c r="H18" i="10"/>
  <c r="H42" i="10"/>
  <c r="H66" i="10"/>
  <c r="H90" i="10"/>
  <c r="H114" i="10"/>
  <c r="H133" i="10"/>
  <c r="H153" i="10"/>
  <c r="H170" i="10"/>
  <c r="H189" i="10"/>
  <c r="H206" i="10"/>
  <c r="H225" i="10"/>
  <c r="H241" i="10"/>
  <c r="H258" i="10"/>
  <c r="H273" i="10"/>
  <c r="H289" i="10"/>
  <c r="H306" i="10"/>
  <c r="H321" i="10"/>
  <c r="H337" i="10"/>
  <c r="H354" i="10"/>
  <c r="H369" i="10"/>
  <c r="H383" i="10"/>
  <c r="H398" i="10"/>
  <c r="H411" i="10"/>
  <c r="H424" i="10"/>
  <c r="H437" i="10"/>
  <c r="H450" i="10"/>
  <c r="H463" i="10"/>
  <c r="H476" i="10"/>
  <c r="H489" i="10"/>
  <c r="H502" i="10"/>
  <c r="H515" i="10"/>
  <c r="H529" i="10"/>
  <c r="H542" i="10"/>
  <c r="H555" i="10"/>
  <c r="H568" i="10"/>
  <c r="H581" i="10"/>
  <c r="H594" i="10"/>
  <c r="H607" i="10"/>
  <c r="H620" i="10"/>
  <c r="H633" i="10"/>
  <c r="H646" i="10"/>
  <c r="H659" i="10"/>
  <c r="H673" i="10"/>
  <c r="H686" i="10"/>
  <c r="H699" i="10"/>
  <c r="H712" i="10"/>
  <c r="H725" i="10"/>
  <c r="H738" i="10"/>
  <c r="H751" i="10"/>
  <c r="H764" i="10"/>
  <c r="H777" i="10"/>
  <c r="H790" i="10"/>
  <c r="H803" i="10"/>
  <c r="H817" i="10"/>
  <c r="H830" i="10"/>
  <c r="H843" i="10"/>
  <c r="H856" i="10"/>
  <c r="H869" i="10"/>
  <c r="H882" i="10"/>
  <c r="H895" i="10"/>
  <c r="H908" i="10"/>
  <c r="H921" i="10"/>
  <c r="H934" i="10"/>
  <c r="H947" i="10"/>
  <c r="H961" i="10"/>
  <c r="H973" i="10"/>
  <c r="H985" i="10"/>
  <c r="H997" i="10"/>
  <c r="H1009" i="10"/>
  <c r="H1021" i="10"/>
  <c r="H1033" i="10"/>
  <c r="H1045" i="10"/>
  <c r="H1057" i="10"/>
  <c r="H1069" i="10"/>
  <c r="H1081" i="10"/>
  <c r="H1093" i="10"/>
  <c r="H1105" i="10"/>
  <c r="H1117" i="10"/>
  <c r="H1129" i="10"/>
  <c r="H1141" i="10"/>
  <c r="H1153" i="10"/>
  <c r="H1165" i="10"/>
  <c r="H1177" i="10"/>
  <c r="H1189" i="10"/>
  <c r="H1201" i="10"/>
  <c r="H1213" i="10"/>
  <c r="H1225" i="10"/>
  <c r="H1237" i="10"/>
  <c r="H1249" i="10"/>
  <c r="H1261" i="10"/>
  <c r="H1273" i="10"/>
  <c r="H1285" i="10"/>
  <c r="H1297" i="10"/>
  <c r="H1309" i="10"/>
  <c r="H1321" i="10"/>
  <c r="H1333" i="10"/>
  <c r="H1345" i="10"/>
  <c r="H1357" i="10"/>
  <c r="H1369" i="10"/>
  <c r="H1381" i="10"/>
  <c r="H1393" i="10"/>
  <c r="H1405" i="10"/>
  <c r="H1417" i="10"/>
  <c r="H1429" i="10"/>
  <c r="H1441" i="10"/>
  <c r="H1453" i="10"/>
  <c r="H1465" i="10"/>
  <c r="H1477" i="10"/>
  <c r="H1489" i="10"/>
  <c r="H1501" i="10"/>
  <c r="H1513" i="10"/>
  <c r="H1525" i="10"/>
  <c r="H1537" i="10"/>
  <c r="H1549" i="10"/>
  <c r="H1561" i="10"/>
  <c r="H1573" i="10"/>
  <c r="H1585" i="10"/>
  <c r="H1597" i="10"/>
  <c r="H1609" i="10"/>
  <c r="H1621" i="10"/>
  <c r="H1633" i="10"/>
  <c r="H1645" i="10"/>
  <c r="H1657" i="10"/>
  <c r="H1669" i="10"/>
  <c r="H1681" i="10"/>
  <c r="H1693" i="10"/>
  <c r="H1705" i="10"/>
  <c r="H1717" i="10"/>
  <c r="H1729" i="10"/>
  <c r="H1741" i="10"/>
  <c r="H1753" i="10"/>
  <c r="H19" i="10"/>
  <c r="H43" i="10"/>
  <c r="H67" i="10"/>
  <c r="H91" i="10"/>
  <c r="H115" i="10"/>
  <c r="H134" i="10"/>
  <c r="H154" i="10"/>
  <c r="H174" i="10"/>
  <c r="H190" i="10"/>
  <c r="H210" i="10"/>
  <c r="H226" i="10"/>
  <c r="H242" i="10"/>
  <c r="H259" i="10"/>
  <c r="H274" i="10"/>
  <c r="H290" i="10"/>
  <c r="H307" i="10"/>
  <c r="H322" i="10"/>
  <c r="H338" i="10"/>
  <c r="H355" i="10"/>
  <c r="H370" i="10"/>
  <c r="H385" i="10"/>
  <c r="H399" i="10"/>
  <c r="H412" i="10"/>
  <c r="H425" i="10"/>
  <c r="H438" i="10"/>
  <c r="H451" i="10"/>
  <c r="H464" i="10"/>
  <c r="H477" i="10"/>
  <c r="H490" i="10"/>
  <c r="H503" i="10"/>
  <c r="H517" i="10"/>
  <c r="H530" i="10"/>
  <c r="H543" i="10"/>
  <c r="H556" i="10"/>
  <c r="H569" i="10"/>
  <c r="H582" i="10"/>
  <c r="H595" i="10"/>
  <c r="H608" i="10"/>
  <c r="H621" i="10"/>
  <c r="H634" i="10"/>
  <c r="H647" i="10"/>
  <c r="H661" i="10"/>
  <c r="H674" i="10"/>
  <c r="H687" i="10"/>
  <c r="H700" i="10"/>
  <c r="H713" i="10"/>
  <c r="H726" i="10"/>
  <c r="H739" i="10"/>
  <c r="H752" i="10"/>
  <c r="H765" i="10"/>
  <c r="H778" i="10"/>
  <c r="H791" i="10"/>
  <c r="H805" i="10"/>
  <c r="H818" i="10"/>
  <c r="H831" i="10"/>
  <c r="H844" i="10"/>
  <c r="H857" i="10"/>
  <c r="H870" i="10"/>
  <c r="H883" i="10"/>
  <c r="H896" i="10"/>
  <c r="H909" i="10"/>
  <c r="H922" i="10"/>
  <c r="H935" i="10"/>
  <c r="H949" i="10"/>
  <c r="H962" i="10"/>
  <c r="H21" i="10"/>
  <c r="H45" i="10"/>
  <c r="H69" i="10"/>
  <c r="H93" i="10"/>
  <c r="H117" i="10"/>
  <c r="H138" i="10"/>
  <c r="H155" i="10"/>
  <c r="H175" i="10"/>
  <c r="H191" i="10"/>
  <c r="H211" i="10"/>
  <c r="H227" i="10"/>
  <c r="H245" i="10"/>
  <c r="H260" i="10"/>
  <c r="H275" i="10"/>
  <c r="H293" i="10"/>
  <c r="H308" i="10"/>
  <c r="H323" i="10"/>
  <c r="H341" i="10"/>
  <c r="H356" i="10"/>
  <c r="H371" i="10"/>
  <c r="H386" i="10"/>
  <c r="H400" i="10"/>
  <c r="H413" i="10"/>
  <c r="H426" i="10"/>
  <c r="H439" i="10"/>
  <c r="H452" i="10"/>
  <c r="H465" i="10"/>
  <c r="H478" i="10"/>
  <c r="H491" i="10"/>
  <c r="H505" i="10"/>
  <c r="H518" i="10"/>
  <c r="H531" i="10"/>
  <c r="H544" i="10"/>
  <c r="H557" i="10"/>
  <c r="H570" i="10"/>
  <c r="H583" i="10"/>
  <c r="H596" i="10"/>
  <c r="H609" i="10"/>
  <c r="H622" i="10"/>
  <c r="H635" i="10"/>
  <c r="H649" i="10"/>
  <c r="H662" i="10"/>
  <c r="H675" i="10"/>
  <c r="H688" i="10"/>
  <c r="H701" i="10"/>
  <c r="H714" i="10"/>
  <c r="H727" i="10"/>
  <c r="H740" i="10"/>
  <c r="H753" i="10"/>
  <c r="H766" i="10"/>
  <c r="H779" i="10"/>
  <c r="H793" i="10"/>
  <c r="H806" i="10"/>
  <c r="H819" i="10"/>
  <c r="H832" i="10"/>
  <c r="H845" i="10"/>
  <c r="H858" i="10"/>
  <c r="H871" i="10"/>
  <c r="H884" i="10"/>
  <c r="H897" i="10"/>
  <c r="H910" i="10"/>
  <c r="H923" i="10"/>
  <c r="H937" i="10"/>
  <c r="H950" i="10"/>
  <c r="H963" i="10"/>
  <c r="H975" i="10"/>
  <c r="H987" i="10"/>
  <c r="H999" i="10"/>
  <c r="H1011" i="10"/>
  <c r="H1023" i="10"/>
  <c r="H1035" i="10"/>
  <c r="H1047" i="10"/>
  <c r="H1059" i="10"/>
  <c r="H1071" i="10"/>
  <c r="H1083" i="10"/>
  <c r="H1095" i="10"/>
  <c r="H1107" i="10"/>
  <c r="H1119" i="10"/>
  <c r="H1131" i="10"/>
  <c r="H1143" i="10"/>
  <c r="H1155" i="10"/>
  <c r="H1167" i="10"/>
  <c r="H1179" i="10"/>
  <c r="H1191" i="10"/>
  <c r="H1203" i="10"/>
  <c r="H1215" i="10"/>
  <c r="H1227" i="10"/>
  <c r="H1239" i="10"/>
  <c r="H1251" i="10"/>
  <c r="H1263" i="10"/>
  <c r="H1275" i="10"/>
  <c r="H1287" i="10"/>
  <c r="H1299" i="10"/>
  <c r="H1311" i="10"/>
  <c r="H1323" i="10"/>
  <c r="H1335" i="10"/>
  <c r="H1347" i="10"/>
  <c r="H1359" i="10"/>
  <c r="H1371" i="10"/>
  <c r="H1383" i="10"/>
  <c r="H1395" i="10"/>
  <c r="H1407" i="10"/>
  <c r="H1419" i="10"/>
  <c r="H1431" i="10"/>
  <c r="H1443" i="10"/>
  <c r="H1455" i="10"/>
  <c r="H1467" i="10"/>
  <c r="H1479" i="10"/>
  <c r="H1491" i="10"/>
  <c r="H1503" i="10"/>
  <c r="H1515" i="10"/>
  <c r="H1527" i="10"/>
  <c r="H1539" i="10"/>
  <c r="H1551" i="10"/>
  <c r="H1563" i="10"/>
  <c r="H1575" i="10"/>
  <c r="H1587" i="10"/>
  <c r="H1599" i="10"/>
  <c r="H1611" i="10"/>
  <c r="H1623" i="10"/>
  <c r="H1635" i="10"/>
  <c r="H1647" i="10"/>
  <c r="H1659" i="10"/>
  <c r="H1671" i="10"/>
  <c r="H1683" i="10"/>
  <c r="H1695" i="10"/>
  <c r="H1707" i="10"/>
  <c r="H1719" i="10"/>
  <c r="H1731" i="10"/>
  <c r="H1743" i="10"/>
  <c r="H1755" i="10"/>
  <c r="H23" i="10"/>
  <c r="H47" i="10"/>
  <c r="H71" i="10"/>
  <c r="H95" i="10"/>
  <c r="H118" i="10"/>
  <c r="H139" i="10"/>
  <c r="H157" i="10"/>
  <c r="H176" i="10"/>
  <c r="H193" i="10"/>
  <c r="H212" i="10"/>
  <c r="H229" i="10"/>
  <c r="H246" i="10"/>
  <c r="H261" i="10"/>
  <c r="H277" i="10"/>
  <c r="H294" i="10"/>
  <c r="H309" i="10"/>
  <c r="H325" i="10"/>
  <c r="H342" i="10"/>
  <c r="H357" i="10"/>
  <c r="H373" i="10"/>
  <c r="H387" i="10"/>
  <c r="H401" i="10"/>
  <c r="H414" i="10"/>
  <c r="H427" i="10"/>
  <c r="H440" i="10"/>
  <c r="H453" i="10"/>
  <c r="H466" i="10"/>
  <c r="H479" i="10"/>
  <c r="H493" i="10"/>
  <c r="H506" i="10"/>
  <c r="H519" i="10"/>
  <c r="H532" i="10"/>
  <c r="H545" i="10"/>
  <c r="H558" i="10"/>
  <c r="H571" i="10"/>
  <c r="H584" i="10"/>
  <c r="H597" i="10"/>
  <c r="H610" i="10"/>
  <c r="H623" i="10"/>
  <c r="H637" i="10"/>
  <c r="H650" i="10"/>
  <c r="H663" i="10"/>
  <c r="H676" i="10"/>
  <c r="H689" i="10"/>
  <c r="H702" i="10"/>
  <c r="H715" i="10"/>
  <c r="H728" i="10"/>
  <c r="H741" i="10"/>
  <c r="H754" i="10"/>
  <c r="H767" i="10"/>
  <c r="H781" i="10"/>
  <c r="H794" i="10"/>
  <c r="H807" i="10"/>
  <c r="H820" i="10"/>
  <c r="H833" i="10"/>
  <c r="H846" i="10"/>
  <c r="H859" i="10"/>
  <c r="H872" i="10"/>
  <c r="H885" i="10"/>
  <c r="H898" i="10"/>
  <c r="H911" i="10"/>
  <c r="H925" i="10"/>
  <c r="H938" i="10"/>
  <c r="H951" i="10"/>
  <c r="H964" i="10"/>
  <c r="H976" i="10"/>
  <c r="H988" i="10"/>
  <c r="H1000" i="10"/>
  <c r="H1012" i="10"/>
  <c r="H1024" i="10"/>
  <c r="H1036" i="10"/>
  <c r="H1048" i="10"/>
  <c r="H1060" i="10"/>
  <c r="H1072" i="10"/>
  <c r="H1084" i="10"/>
  <c r="H1096" i="10"/>
  <c r="H1108" i="10"/>
  <c r="H1120" i="10"/>
  <c r="H1132" i="10"/>
  <c r="H1144" i="10"/>
  <c r="H1156" i="10"/>
  <c r="H1168" i="10"/>
  <c r="H1180" i="10"/>
  <c r="H1192" i="10"/>
  <c r="H1204" i="10"/>
  <c r="H1216" i="10"/>
  <c r="H1228" i="10"/>
  <c r="H1240" i="10"/>
  <c r="H1252" i="10"/>
  <c r="H1264" i="10"/>
  <c r="H1276" i="10"/>
  <c r="H1288" i="10"/>
  <c r="H1300" i="10"/>
  <c r="H1312" i="10"/>
  <c r="H1324" i="10"/>
  <c r="H1336" i="10"/>
  <c r="H1348" i="10"/>
  <c r="H1360" i="10"/>
  <c r="H1372" i="10"/>
  <c r="H1384" i="10"/>
  <c r="H1396" i="10"/>
  <c r="H1408" i="10"/>
  <c r="H1420" i="10"/>
  <c r="H1432" i="10"/>
  <c r="H1444" i="10"/>
  <c r="H1456" i="10"/>
  <c r="H1468" i="10"/>
  <c r="H1480" i="10"/>
  <c r="H1492" i="10"/>
  <c r="H1504" i="10"/>
  <c r="H1516" i="10"/>
  <c r="H1528" i="10"/>
  <c r="H1540" i="10"/>
  <c r="H1552" i="10"/>
  <c r="H1564" i="10"/>
  <c r="H1576" i="10"/>
  <c r="H1588" i="10"/>
  <c r="H1600" i="10"/>
  <c r="H1612" i="10"/>
  <c r="H1624" i="10"/>
  <c r="H1636" i="10"/>
  <c r="H1648" i="10"/>
  <c r="H1660" i="10"/>
  <c r="H1672" i="10"/>
  <c r="H1684" i="10"/>
  <c r="H1696" i="10"/>
  <c r="H1708" i="10"/>
  <c r="H1720" i="10"/>
  <c r="H1732" i="10"/>
  <c r="H1744" i="10"/>
  <c r="H1756" i="10"/>
  <c r="H25" i="10"/>
  <c r="H49" i="10"/>
  <c r="H73" i="10"/>
  <c r="H97" i="10"/>
  <c r="H119" i="10"/>
  <c r="H141" i="10"/>
  <c r="H158" i="10"/>
  <c r="H177" i="10"/>
  <c r="H194" i="10"/>
  <c r="H213" i="10"/>
  <c r="H230" i="10"/>
  <c r="H247" i="10"/>
  <c r="H262" i="10"/>
  <c r="H278" i="10"/>
  <c r="H295" i="10"/>
  <c r="H310" i="10"/>
  <c r="H326" i="10"/>
  <c r="H343" i="10"/>
  <c r="H358" i="10"/>
  <c r="H374" i="10"/>
  <c r="H389" i="10"/>
  <c r="H402" i="10"/>
  <c r="H415" i="10"/>
  <c r="H428" i="10"/>
  <c r="H441" i="10"/>
  <c r="H454" i="10"/>
  <c r="H467" i="10"/>
  <c r="H481" i="10"/>
  <c r="H494" i="10"/>
  <c r="H507" i="10"/>
  <c r="H520" i="10"/>
  <c r="H2" i="10"/>
  <c r="H26" i="10"/>
  <c r="H50" i="10"/>
  <c r="H74" i="10"/>
  <c r="H98" i="10"/>
  <c r="H121" i="10"/>
  <c r="H142" i="10"/>
  <c r="H162" i="10"/>
  <c r="H178" i="10"/>
  <c r="H198" i="10"/>
  <c r="H214" i="10"/>
  <c r="H233" i="10"/>
  <c r="H248" i="10"/>
  <c r="H263" i="10"/>
  <c r="H281" i="10"/>
  <c r="H296" i="10"/>
  <c r="H311" i="10"/>
  <c r="H329" i="10"/>
  <c r="H344" i="10"/>
  <c r="H359" i="10"/>
  <c r="H375" i="10"/>
  <c r="H390" i="10"/>
  <c r="H403" i="10"/>
  <c r="H416" i="10"/>
  <c r="H429" i="10"/>
  <c r="H442" i="10"/>
  <c r="H455" i="10"/>
  <c r="H469" i="10"/>
  <c r="H482" i="10"/>
  <c r="H495" i="10"/>
  <c r="H508" i="10"/>
  <c r="H521" i="10"/>
  <c r="H534" i="10"/>
  <c r="H547" i="10"/>
  <c r="H560" i="10"/>
  <c r="H573" i="10"/>
  <c r="H586" i="10"/>
  <c r="H599" i="10"/>
  <c r="H613" i="10"/>
  <c r="H626" i="10"/>
  <c r="H639" i="10"/>
  <c r="H652" i="10"/>
  <c r="H665" i="10"/>
  <c r="H678" i="10"/>
  <c r="H691" i="10"/>
  <c r="H704" i="10"/>
  <c r="H717" i="10"/>
  <c r="H730" i="10"/>
  <c r="H743" i="10"/>
  <c r="H757" i="10"/>
  <c r="H770" i="10"/>
  <c r="H783" i="10"/>
  <c r="H796" i="10"/>
  <c r="H809" i="10"/>
  <c r="H822" i="10"/>
  <c r="H835" i="10"/>
  <c r="H848" i="10"/>
  <c r="H861" i="10"/>
  <c r="H874" i="10"/>
  <c r="H887" i="10"/>
  <c r="H901" i="10"/>
  <c r="H914" i="10"/>
  <c r="H927" i="10"/>
  <c r="H940" i="10"/>
  <c r="H953" i="10"/>
  <c r="H966" i="10"/>
  <c r="H978" i="10"/>
  <c r="H990" i="10"/>
  <c r="H1002" i="10"/>
  <c r="H1014" i="10"/>
  <c r="H1026" i="10"/>
  <c r="H1038" i="10"/>
  <c r="H1050" i="10"/>
  <c r="H1062" i="10"/>
  <c r="H1074" i="10"/>
  <c r="H1086" i="10"/>
  <c r="H1098" i="10"/>
  <c r="H1110" i="10"/>
  <c r="H1122" i="10"/>
  <c r="H1134" i="10"/>
  <c r="H1146" i="10"/>
  <c r="H1158" i="10"/>
  <c r="H1170" i="10"/>
  <c r="H1182" i="10"/>
  <c r="H1194" i="10"/>
  <c r="H1206" i="10"/>
  <c r="H1218" i="10"/>
  <c r="H1230" i="10"/>
  <c r="H1242" i="10"/>
  <c r="H1254" i="10"/>
  <c r="H1266" i="10"/>
  <c r="H1278" i="10"/>
  <c r="H1290" i="10"/>
  <c r="H1302" i="10"/>
  <c r="H1314" i="10"/>
  <c r="H1326" i="10"/>
  <c r="H1338" i="10"/>
  <c r="H1350" i="10"/>
  <c r="H1362" i="10"/>
  <c r="H1374" i="10"/>
  <c r="H1386" i="10"/>
  <c r="H1398" i="10"/>
  <c r="H1410" i="10"/>
  <c r="H1422" i="10"/>
  <c r="H1434" i="10"/>
  <c r="H1446" i="10"/>
  <c r="H1458" i="10"/>
  <c r="H1470" i="10"/>
  <c r="H1482" i="10"/>
  <c r="H1494" i="10"/>
  <c r="H1506" i="10"/>
  <c r="H1518" i="10"/>
  <c r="H1530" i="10"/>
  <c r="H1542" i="10"/>
  <c r="H1554" i="10"/>
  <c r="H1566" i="10"/>
  <c r="H1578" i="10"/>
  <c r="H1590" i="10"/>
  <c r="H1602" i="10"/>
  <c r="H1614" i="10"/>
  <c r="H1626" i="10"/>
  <c r="H1638" i="10"/>
  <c r="H1650" i="10"/>
  <c r="H1662" i="10"/>
  <c r="H1674" i="10"/>
  <c r="H1686" i="10"/>
  <c r="H1698" i="10"/>
  <c r="H1710" i="10"/>
  <c r="H1722" i="10"/>
  <c r="H1734" i="10"/>
  <c r="H1746" i="10"/>
  <c r="H1758" i="10"/>
  <c r="H6" i="10"/>
  <c r="H30" i="10"/>
  <c r="H54" i="10"/>
  <c r="H78" i="10"/>
  <c r="H102" i="10"/>
  <c r="H122" i="10"/>
  <c r="H143" i="10"/>
  <c r="H163" i="10"/>
  <c r="H179" i="10"/>
  <c r="H199" i="10"/>
  <c r="H215" i="10"/>
  <c r="H234" i="10"/>
  <c r="H249" i="10"/>
  <c r="H265" i="10"/>
  <c r="H282" i="10"/>
  <c r="H297" i="10"/>
  <c r="H313" i="10"/>
  <c r="H330" i="10"/>
  <c r="H345" i="10"/>
  <c r="H361" i="10"/>
  <c r="H377" i="10"/>
  <c r="H391" i="10"/>
  <c r="H404" i="10"/>
  <c r="H417" i="10"/>
  <c r="H430" i="10"/>
  <c r="H443" i="10"/>
  <c r="H457" i="10"/>
  <c r="H470" i="10"/>
  <c r="H483" i="10"/>
  <c r="H496" i="10"/>
  <c r="H509" i="10"/>
  <c r="H522" i="10"/>
  <c r="H535" i="10"/>
  <c r="H548" i="10"/>
  <c r="H561" i="10"/>
  <c r="H574" i="10"/>
  <c r="H587" i="10"/>
  <c r="H601" i="10"/>
  <c r="H614" i="10"/>
  <c r="H627" i="10"/>
  <c r="H640" i="10"/>
  <c r="H653" i="10"/>
  <c r="H666" i="10"/>
  <c r="H679" i="10"/>
  <c r="H692" i="10"/>
  <c r="H705" i="10"/>
  <c r="H718" i="10"/>
  <c r="H731" i="10"/>
  <c r="H745" i="10"/>
  <c r="H758" i="10"/>
  <c r="H771" i="10"/>
  <c r="H784" i="10"/>
  <c r="H797" i="10"/>
  <c r="H810" i="10"/>
  <c r="H823" i="10"/>
  <c r="H836" i="10"/>
  <c r="H849" i="10"/>
  <c r="H862" i="10"/>
  <c r="H875" i="10"/>
  <c r="H889" i="10"/>
  <c r="H902" i="10"/>
  <c r="H915" i="10"/>
  <c r="H928" i="10"/>
  <c r="H941" i="10"/>
  <c r="H954" i="10"/>
  <c r="H967" i="10"/>
  <c r="H979" i="10"/>
  <c r="H991" i="10"/>
  <c r="H1003" i="10"/>
  <c r="H1015" i="10"/>
  <c r="H1027" i="10"/>
  <c r="H1039" i="10"/>
  <c r="H1051" i="10"/>
  <c r="H1063" i="10"/>
  <c r="H1075" i="10"/>
  <c r="H1087" i="10"/>
  <c r="H1099" i="10"/>
  <c r="H1111" i="10"/>
  <c r="H1123" i="10"/>
  <c r="H1135" i="10"/>
  <c r="H1147" i="10"/>
  <c r="H1159" i="10"/>
  <c r="H1171" i="10"/>
  <c r="H1183" i="10"/>
  <c r="H1195" i="10"/>
  <c r="H1207" i="10"/>
  <c r="H1219" i="10"/>
  <c r="H1231" i="10"/>
  <c r="H1243" i="10"/>
  <c r="H1255" i="10"/>
  <c r="H1267" i="10"/>
  <c r="H1279" i="10"/>
  <c r="H1291" i="10"/>
  <c r="H1303" i="10"/>
  <c r="H1315" i="10"/>
  <c r="H1327" i="10"/>
  <c r="H1339" i="10"/>
  <c r="H1351" i="10"/>
  <c r="H1363" i="10"/>
  <c r="H1375" i="10"/>
  <c r="H1387" i="10"/>
  <c r="H1399" i="10"/>
  <c r="H1411" i="10"/>
  <c r="H1423" i="10"/>
  <c r="H1435" i="10"/>
  <c r="H1447" i="10"/>
  <c r="H1459" i="10"/>
  <c r="H1471" i="10"/>
  <c r="H1483" i="10"/>
  <c r="H1495" i="10"/>
  <c r="H1507" i="10"/>
  <c r="H1519" i="10"/>
  <c r="H1531" i="10"/>
  <c r="H1543" i="10"/>
  <c r="H1555" i="10"/>
  <c r="H1567" i="10"/>
  <c r="H1579" i="10"/>
  <c r="H1591" i="10"/>
  <c r="H1603" i="10"/>
  <c r="H1615" i="10"/>
  <c r="H1627" i="10"/>
  <c r="H1639" i="10"/>
  <c r="H1651" i="10"/>
  <c r="H1663" i="10"/>
  <c r="H1675" i="10"/>
  <c r="H1687" i="10"/>
  <c r="H1699" i="10"/>
  <c r="H1711" i="10"/>
  <c r="H1723" i="10"/>
  <c r="H1735" i="10"/>
  <c r="H1747" i="10"/>
  <c r="H1759" i="10"/>
  <c r="H7" i="10"/>
  <c r="H31" i="10"/>
  <c r="H55" i="10"/>
  <c r="H79" i="10"/>
  <c r="H103" i="10"/>
  <c r="H126" i="10"/>
  <c r="H145" i="10"/>
  <c r="H164" i="10"/>
  <c r="H181" i="10"/>
  <c r="H200" i="10"/>
  <c r="H217" i="10"/>
  <c r="H235" i="10"/>
  <c r="H250" i="10"/>
  <c r="H266" i="10"/>
  <c r="H283" i="10"/>
  <c r="H298" i="10"/>
  <c r="H314" i="10"/>
  <c r="H331" i="10"/>
  <c r="H346" i="10"/>
  <c r="H362" i="10"/>
  <c r="H378" i="10"/>
  <c r="H392" i="10"/>
  <c r="H405" i="10"/>
  <c r="H418" i="10"/>
  <c r="H431" i="10"/>
  <c r="H445" i="10"/>
  <c r="H458" i="10"/>
  <c r="H471" i="10"/>
  <c r="H484" i="10"/>
  <c r="H497" i="10"/>
  <c r="H510" i="10"/>
  <c r="H523" i="10"/>
  <c r="H536" i="10"/>
  <c r="H549" i="10"/>
  <c r="H562" i="10"/>
  <c r="H575" i="10"/>
  <c r="H589" i="10"/>
  <c r="H602" i="10"/>
  <c r="H615" i="10"/>
  <c r="H628" i="10"/>
  <c r="H641" i="10"/>
  <c r="H654" i="10"/>
  <c r="H667" i="10"/>
  <c r="H680" i="10"/>
  <c r="H693" i="10"/>
  <c r="H706" i="10"/>
  <c r="H719" i="10"/>
  <c r="H733" i="10"/>
  <c r="H746" i="10"/>
  <c r="H759" i="10"/>
  <c r="H772" i="10"/>
  <c r="H785" i="10"/>
  <c r="H798" i="10"/>
  <c r="H811" i="10"/>
  <c r="H824" i="10"/>
  <c r="H837" i="10"/>
  <c r="H850" i="10"/>
  <c r="H863" i="10"/>
  <c r="H877" i="10"/>
  <c r="H890" i="10"/>
  <c r="H903" i="10"/>
  <c r="H916" i="10"/>
  <c r="H929" i="10"/>
  <c r="H942" i="10"/>
  <c r="H955" i="10"/>
  <c r="H968" i="10"/>
  <c r="H980" i="10"/>
  <c r="H992" i="10"/>
  <c r="H1004" i="10"/>
  <c r="H1016" i="10"/>
  <c r="H1028" i="10"/>
  <c r="H1040" i="10"/>
  <c r="H1052" i="10"/>
  <c r="H1064" i="10"/>
  <c r="H1076" i="10"/>
  <c r="H1088" i="10"/>
  <c r="H1100" i="10"/>
  <c r="H1112" i="10"/>
  <c r="H1124" i="10"/>
  <c r="H1136" i="10"/>
  <c r="H1148" i="10"/>
  <c r="H1160" i="10"/>
  <c r="H1172" i="10"/>
  <c r="H1184" i="10"/>
  <c r="H1196" i="10"/>
  <c r="H1208" i="10"/>
  <c r="H1220" i="10"/>
  <c r="H1232" i="10"/>
  <c r="H1244" i="10"/>
  <c r="H1256" i="10"/>
  <c r="H1268" i="10"/>
  <c r="H1280" i="10"/>
  <c r="H1292" i="10"/>
  <c r="H1304" i="10"/>
  <c r="H1316" i="10"/>
  <c r="H1328" i="10"/>
  <c r="H1340" i="10"/>
  <c r="H1352" i="10"/>
  <c r="H1364" i="10"/>
  <c r="H1376" i="10"/>
  <c r="H1388" i="10"/>
  <c r="H1400" i="10"/>
  <c r="H1412" i="10"/>
  <c r="H1424" i="10"/>
  <c r="H1436" i="10"/>
  <c r="H1448" i="10"/>
  <c r="H1460" i="10"/>
  <c r="H1472" i="10"/>
  <c r="H1484" i="10"/>
  <c r="H1496" i="10"/>
  <c r="H1508" i="10"/>
  <c r="H1520" i="10"/>
  <c r="H1532" i="10"/>
  <c r="H1544" i="10"/>
  <c r="H1556" i="10"/>
  <c r="H1568" i="10"/>
  <c r="H1580" i="10"/>
  <c r="H1592" i="10"/>
  <c r="H1604" i="10"/>
  <c r="H1616" i="10"/>
  <c r="H1628" i="10"/>
  <c r="H1640" i="10"/>
  <c r="H1652" i="10"/>
  <c r="H1664" i="10"/>
  <c r="H1676" i="10"/>
  <c r="H1688" i="10"/>
  <c r="H1700" i="10"/>
  <c r="H1712" i="10"/>
  <c r="H1724" i="10"/>
  <c r="H1736" i="10"/>
  <c r="H1748" i="10"/>
  <c r="H1760" i="10"/>
  <c r="H9" i="10"/>
  <c r="H33" i="10"/>
  <c r="H57" i="10"/>
  <c r="H81" i="10"/>
  <c r="H105" i="10"/>
  <c r="H127" i="10"/>
  <c r="H146" i="10"/>
  <c r="H165" i="10"/>
  <c r="H182" i="10"/>
  <c r="H201" i="10"/>
  <c r="H218" i="10"/>
  <c r="H236" i="10"/>
  <c r="H251" i="10"/>
  <c r="H269" i="10"/>
  <c r="H284" i="10"/>
  <c r="H299" i="10"/>
  <c r="H317" i="10"/>
  <c r="H332" i="10"/>
  <c r="H347" i="10"/>
  <c r="H365" i="10"/>
  <c r="H379" i="10"/>
  <c r="H393" i="10"/>
  <c r="H406" i="10"/>
  <c r="H419" i="10"/>
  <c r="H433" i="10"/>
  <c r="H446" i="10"/>
  <c r="H459" i="10"/>
  <c r="H472" i="10"/>
  <c r="H485" i="10"/>
  <c r="H498" i="10"/>
  <c r="H511" i="10"/>
  <c r="H524" i="10"/>
  <c r="H537" i="10"/>
  <c r="H550" i="10"/>
  <c r="H563" i="10"/>
  <c r="H577" i="10"/>
  <c r="H590" i="10"/>
  <c r="H603" i="10"/>
  <c r="H616" i="10"/>
  <c r="H629" i="10"/>
  <c r="H642" i="10"/>
  <c r="H655" i="10"/>
  <c r="H668" i="10"/>
  <c r="H681" i="10"/>
  <c r="H694" i="10"/>
  <c r="H707" i="10"/>
  <c r="H721" i="10"/>
  <c r="H734" i="10"/>
  <c r="H747" i="10"/>
  <c r="H760" i="10"/>
  <c r="H773" i="10"/>
  <c r="H786" i="10"/>
  <c r="H799" i="10"/>
  <c r="H812" i="10"/>
  <c r="H825" i="10"/>
  <c r="H838" i="10"/>
  <c r="H851" i="10"/>
  <c r="H865" i="10"/>
  <c r="H878" i="10"/>
  <c r="H891" i="10"/>
  <c r="H904" i="10"/>
  <c r="H917" i="10"/>
  <c r="H930" i="10"/>
  <c r="H943" i="10"/>
  <c r="H956" i="10"/>
  <c r="H969" i="10"/>
  <c r="H981" i="10"/>
  <c r="H993" i="10"/>
  <c r="H1005" i="10"/>
  <c r="H1017" i="10"/>
  <c r="H1029" i="10"/>
  <c r="H1041" i="10"/>
  <c r="H1053" i="10"/>
  <c r="H1065" i="10"/>
  <c r="H1077" i="10"/>
  <c r="H1089" i="10"/>
  <c r="H1101" i="10"/>
  <c r="H1113" i="10"/>
  <c r="H1125" i="10"/>
  <c r="H1137" i="10"/>
  <c r="H1149" i="10"/>
  <c r="H1161" i="10"/>
  <c r="H1173" i="10"/>
  <c r="H1185" i="10"/>
  <c r="H1197" i="10"/>
  <c r="H1209" i="10"/>
  <c r="H1221" i="10"/>
  <c r="H1233" i="10"/>
  <c r="H1245" i="10"/>
  <c r="H1257" i="10"/>
  <c r="H1269" i="10"/>
  <c r="H1281" i="10"/>
  <c r="H1293" i="10"/>
  <c r="H1305" i="10"/>
  <c r="H1317" i="10"/>
  <c r="H1329" i="10"/>
  <c r="H1341" i="10"/>
  <c r="H1353" i="10"/>
  <c r="H1365" i="10"/>
  <c r="H1377" i="10"/>
  <c r="H1389" i="10"/>
  <c r="H1401" i="10"/>
  <c r="H1413" i="10"/>
  <c r="H1425" i="10"/>
  <c r="H1437" i="10"/>
  <c r="H1449" i="10"/>
  <c r="H1461" i="10"/>
  <c r="H1473" i="10"/>
  <c r="H1485" i="10"/>
  <c r="H1497" i="10"/>
  <c r="H1509" i="10"/>
  <c r="H1521" i="10"/>
  <c r="H1533" i="10"/>
  <c r="H1545" i="10"/>
  <c r="H1557" i="10"/>
  <c r="H1569" i="10"/>
  <c r="H1581" i="10"/>
  <c r="H1593" i="10"/>
  <c r="H1605" i="10"/>
  <c r="H1617" i="10"/>
  <c r="H1629" i="10"/>
  <c r="H1641" i="10"/>
  <c r="H1653" i="10"/>
  <c r="H1665" i="10"/>
  <c r="H1677" i="10"/>
  <c r="H1689" i="10"/>
  <c r="H1701" i="10"/>
  <c r="H1713" i="10"/>
  <c r="H1725" i="10"/>
  <c r="H1737" i="10"/>
  <c r="H1749" i="10"/>
  <c r="H1761" i="10"/>
  <c r="H11" i="10"/>
  <c r="H35" i="10"/>
  <c r="H59" i="10"/>
  <c r="H83" i="10"/>
  <c r="H107" i="10"/>
  <c r="H129" i="10"/>
  <c r="H150" i="10"/>
  <c r="H166" i="10"/>
  <c r="H186" i="10"/>
  <c r="H202" i="10"/>
  <c r="H222" i="10"/>
  <c r="H237" i="10"/>
  <c r="H253" i="10"/>
  <c r="H270" i="10"/>
  <c r="H285" i="10"/>
  <c r="H301" i="10"/>
  <c r="H318" i="10"/>
  <c r="H333" i="10"/>
  <c r="H349" i="10"/>
  <c r="H366" i="10"/>
  <c r="H380" i="10"/>
  <c r="H394" i="10"/>
  <c r="H407" i="10"/>
  <c r="H421" i="10"/>
  <c r="H434" i="10"/>
  <c r="H447" i="10"/>
  <c r="H460" i="10"/>
  <c r="H473" i="10"/>
  <c r="H486" i="10"/>
  <c r="H499" i="10"/>
  <c r="H512" i="10"/>
  <c r="H525" i="10"/>
  <c r="H538" i="10"/>
  <c r="H551" i="10"/>
  <c r="H565" i="10"/>
  <c r="H578" i="10"/>
  <c r="H591" i="10"/>
  <c r="H604" i="10"/>
  <c r="H617" i="10"/>
  <c r="H630" i="10"/>
  <c r="H643" i="10"/>
  <c r="H656" i="10"/>
  <c r="H669" i="10"/>
  <c r="H682" i="10"/>
  <c r="H695" i="10"/>
  <c r="H709" i="10"/>
  <c r="H722" i="10"/>
  <c r="H735" i="10"/>
  <c r="H748" i="10"/>
  <c r="H761" i="10"/>
  <c r="H774" i="10"/>
  <c r="H787" i="10"/>
  <c r="H800" i="10"/>
  <c r="H813" i="10"/>
  <c r="H826" i="10"/>
  <c r="H839" i="10"/>
  <c r="H853" i="10"/>
  <c r="H866" i="10"/>
  <c r="H879" i="10"/>
  <c r="H892" i="10"/>
  <c r="H905" i="10"/>
  <c r="H918" i="10"/>
  <c r="H931" i="10"/>
  <c r="H944" i="10"/>
  <c r="H957" i="10"/>
  <c r="H970" i="10"/>
  <c r="H982" i="10"/>
  <c r="H994" i="10"/>
  <c r="H1006" i="10"/>
  <c r="H1018" i="10"/>
  <c r="H1030" i="10"/>
  <c r="H1042" i="10"/>
  <c r="H1054" i="10"/>
  <c r="H1066" i="10"/>
  <c r="H1078" i="10"/>
  <c r="H1090" i="10"/>
  <c r="H1102" i="10"/>
  <c r="H1114" i="10"/>
  <c r="H1126" i="10"/>
  <c r="H1138" i="10"/>
  <c r="H1150" i="10"/>
  <c r="H1162" i="10"/>
  <c r="H1174" i="10"/>
  <c r="H1186" i="10"/>
  <c r="H1198" i="10"/>
  <c r="H1210" i="10"/>
  <c r="H1222" i="10"/>
  <c r="H1234" i="10"/>
  <c r="H1246" i="10"/>
  <c r="H1258" i="10"/>
  <c r="H1270" i="10"/>
  <c r="H1282" i="10"/>
  <c r="H1294" i="10"/>
  <c r="H1306" i="10"/>
  <c r="H1318" i="10"/>
  <c r="H1330" i="10"/>
  <c r="H1342" i="10"/>
  <c r="H1354" i="10"/>
  <c r="H1366" i="10"/>
  <c r="H1378" i="10"/>
  <c r="H1390" i="10"/>
  <c r="H1402" i="10"/>
  <c r="H1414" i="10"/>
  <c r="H1426" i="10"/>
  <c r="H1438" i="10"/>
  <c r="H1450" i="10"/>
  <c r="H1462" i="10"/>
  <c r="H1474" i="10"/>
  <c r="H1486" i="10"/>
  <c r="H1498" i="10"/>
  <c r="H1510" i="10"/>
  <c r="H1522" i="10"/>
  <c r="H1534" i="10"/>
  <c r="H1546" i="10"/>
  <c r="H1558" i="10"/>
  <c r="H1570" i="10"/>
  <c r="H1582" i="10"/>
  <c r="H1594" i="10"/>
  <c r="H1606" i="10"/>
  <c r="H1618" i="10"/>
  <c r="H1630" i="10"/>
  <c r="H1642" i="10"/>
  <c r="H1654" i="10"/>
  <c r="H1666" i="10"/>
  <c r="H1678" i="10"/>
  <c r="H1690" i="10"/>
  <c r="H1702" i="10"/>
  <c r="H1714" i="10"/>
  <c r="H1726" i="10"/>
  <c r="H1738" i="10"/>
  <c r="H1750" i="10"/>
  <c r="H1762" i="10"/>
  <c r="H13" i="10"/>
  <c r="H37" i="10"/>
  <c r="H61" i="10"/>
  <c r="H85" i="10"/>
  <c r="H109" i="10"/>
  <c r="H130" i="10"/>
  <c r="H151" i="10"/>
  <c r="H167" i="10"/>
  <c r="H187" i="10"/>
  <c r="H203" i="10"/>
  <c r="H223" i="10"/>
  <c r="H238" i="10"/>
  <c r="H254" i="10"/>
  <c r="H271" i="10"/>
  <c r="H286" i="10"/>
  <c r="H302" i="10"/>
  <c r="H319" i="10"/>
  <c r="H334" i="10"/>
  <c r="H350" i="10"/>
  <c r="H367" i="10"/>
  <c r="H381" i="10"/>
  <c r="H395" i="10"/>
  <c r="H409" i="10"/>
  <c r="H422" i="10"/>
  <c r="H435" i="10"/>
  <c r="H448" i="10"/>
  <c r="H461" i="10"/>
  <c r="H474" i="10"/>
  <c r="H487" i="10"/>
  <c r="H500" i="10"/>
  <c r="H513" i="10"/>
  <c r="H526" i="10"/>
  <c r="H539" i="10"/>
  <c r="H553" i="10"/>
  <c r="H566" i="10"/>
  <c r="H579" i="10"/>
  <c r="H592" i="10"/>
  <c r="H605" i="10"/>
  <c r="H618" i="10"/>
  <c r="H631" i="10"/>
  <c r="H644" i="10"/>
  <c r="H657" i="10"/>
  <c r="H670" i="10"/>
  <c r="H683" i="10"/>
  <c r="H697" i="10"/>
  <c r="H710" i="10"/>
  <c r="H723" i="10"/>
  <c r="H736" i="10"/>
  <c r="H749" i="10"/>
  <c r="H762" i="10"/>
  <c r="H775" i="10"/>
  <c r="H788" i="10"/>
  <c r="H801" i="10"/>
  <c r="H814" i="10"/>
  <c r="H827" i="10"/>
  <c r="H841" i="10"/>
  <c r="H854" i="10"/>
  <c r="H867" i="10"/>
  <c r="H880" i="10"/>
  <c r="H893" i="10"/>
  <c r="H906" i="10"/>
  <c r="H919" i="10"/>
  <c r="H932" i="10"/>
  <c r="H945" i="10"/>
  <c r="H958" i="10"/>
  <c r="H971" i="10"/>
  <c r="H983" i="10"/>
  <c r="H995" i="10"/>
  <c r="H1007" i="10"/>
  <c r="H1019" i="10"/>
  <c r="H1031" i="10"/>
  <c r="H1043" i="10"/>
  <c r="H1055" i="10"/>
  <c r="H1067" i="10"/>
  <c r="H1079" i="10"/>
  <c r="H1091" i="10"/>
  <c r="H1103" i="10"/>
  <c r="H1115" i="10"/>
  <c r="H1127" i="10"/>
  <c r="H1139" i="10"/>
  <c r="H1151" i="10"/>
  <c r="H1163" i="10"/>
  <c r="H1175" i="10"/>
  <c r="H1187" i="10"/>
  <c r="H1199" i="10"/>
  <c r="H1211" i="10"/>
  <c r="H1223" i="10"/>
  <c r="H1235" i="10"/>
  <c r="H1247" i="10"/>
  <c r="H1259" i="10"/>
  <c r="H1271" i="10"/>
  <c r="H1283" i="10"/>
  <c r="H1295" i="10"/>
  <c r="H1307" i="10"/>
  <c r="H1319" i="10"/>
  <c r="H1331" i="10"/>
  <c r="H1343" i="10"/>
  <c r="H1355" i="10"/>
  <c r="H1367" i="10"/>
  <c r="H1379" i="10"/>
  <c r="H1391" i="10"/>
  <c r="H1403" i="10"/>
  <c r="H1415" i="10"/>
  <c r="H1427" i="10"/>
  <c r="H1439" i="10"/>
  <c r="H1451" i="10"/>
  <c r="H1463" i="10"/>
  <c r="H1475" i="10"/>
  <c r="H1487" i="10"/>
  <c r="H1499" i="10"/>
  <c r="H1511" i="10"/>
  <c r="H1523" i="10"/>
  <c r="H1535" i="10"/>
  <c r="H1547" i="10"/>
  <c r="H1559" i="10"/>
  <c r="H1571" i="10"/>
  <c r="H1583" i="10"/>
  <c r="H1595" i="10"/>
  <c r="H1607" i="10"/>
  <c r="H1619" i="10"/>
  <c r="H1631" i="10"/>
  <c r="H1643" i="10"/>
  <c r="H1655" i="10"/>
  <c r="H1667" i="10"/>
  <c r="H1679" i="10"/>
  <c r="H1691" i="10"/>
  <c r="H1703" i="10"/>
  <c r="H1715" i="10"/>
  <c r="H1727" i="10"/>
  <c r="H1739" i="10"/>
  <c r="H1751" i="10"/>
  <c r="H62" i="10"/>
  <c r="H287" i="10"/>
  <c r="H462" i="10"/>
  <c r="H572" i="10"/>
  <c r="H651" i="10"/>
  <c r="H729" i="10"/>
  <c r="H808" i="10"/>
  <c r="H886" i="10"/>
  <c r="H965" i="10"/>
  <c r="H1013" i="10"/>
  <c r="H1061" i="10"/>
  <c r="H1109" i="10"/>
  <c r="H1157" i="10"/>
  <c r="H1205" i="10"/>
  <c r="H1253" i="10"/>
  <c r="H1301" i="10"/>
  <c r="H1349" i="10"/>
  <c r="H1397" i="10"/>
  <c r="H1445" i="10"/>
  <c r="H1493" i="10"/>
  <c r="H1541" i="10"/>
  <c r="H1589" i="10"/>
  <c r="H1637" i="10"/>
  <c r="H1685" i="10"/>
  <c r="H1733" i="10"/>
  <c r="H86" i="10"/>
  <c r="H305" i="10"/>
  <c r="H475" i="10"/>
  <c r="H580" i="10"/>
  <c r="H658" i="10"/>
  <c r="H737" i="10"/>
  <c r="H815" i="10"/>
  <c r="H894" i="10"/>
  <c r="H972" i="10"/>
  <c r="H1020" i="10"/>
  <c r="H1068" i="10"/>
  <c r="H1116" i="10"/>
  <c r="H1164" i="10"/>
  <c r="H1212" i="10"/>
  <c r="H1260" i="10"/>
  <c r="H1308" i="10"/>
  <c r="H1356" i="10"/>
  <c r="H1404" i="10"/>
  <c r="H1452" i="10"/>
  <c r="H1500" i="10"/>
  <c r="H1548" i="10"/>
  <c r="H1596" i="10"/>
  <c r="H1644" i="10"/>
  <c r="H1692" i="10"/>
  <c r="H1740" i="10"/>
  <c r="H110" i="10"/>
  <c r="H320" i="10"/>
  <c r="H488" i="10"/>
  <c r="H585" i="10"/>
  <c r="H664" i="10"/>
  <c r="H742" i="10"/>
  <c r="H821" i="10"/>
  <c r="H899" i="10"/>
  <c r="H974" i="10"/>
  <c r="H1022" i="10"/>
  <c r="H1070" i="10"/>
  <c r="H1118" i="10"/>
  <c r="H1166" i="10"/>
  <c r="H1214" i="10"/>
  <c r="H1262" i="10"/>
  <c r="H1310" i="10"/>
  <c r="H1358" i="10"/>
  <c r="H1406" i="10"/>
  <c r="H1454" i="10"/>
  <c r="H1502" i="10"/>
  <c r="H1550" i="10"/>
  <c r="H1598" i="10"/>
  <c r="H1646" i="10"/>
  <c r="H1694" i="10"/>
  <c r="H1742" i="10"/>
  <c r="H131" i="10"/>
  <c r="H335" i="10"/>
  <c r="H501" i="10"/>
  <c r="H593" i="10"/>
  <c r="H671" i="10"/>
  <c r="H750" i="10"/>
  <c r="H829" i="10"/>
  <c r="H907" i="10"/>
  <c r="H977" i="10"/>
  <c r="H1025" i="10"/>
  <c r="H1073" i="10"/>
  <c r="H1121" i="10"/>
  <c r="H1169" i="10"/>
  <c r="H1217" i="10"/>
  <c r="H1265" i="10"/>
  <c r="H1313" i="10"/>
  <c r="H1361" i="10"/>
  <c r="H1409" i="10"/>
  <c r="H1457" i="10"/>
  <c r="H1505" i="10"/>
  <c r="H1553" i="10"/>
  <c r="H1601" i="10"/>
  <c r="H1649" i="10"/>
  <c r="H1697" i="10"/>
  <c r="H1745" i="10"/>
  <c r="H152" i="10"/>
  <c r="H353" i="10"/>
  <c r="H514" i="10"/>
  <c r="H598" i="10"/>
  <c r="H677" i="10"/>
  <c r="H755" i="10"/>
  <c r="H834" i="10"/>
  <c r="H913" i="10"/>
  <c r="H984" i="10"/>
  <c r="H1032" i="10"/>
  <c r="H1080" i="10"/>
  <c r="H1128" i="10"/>
  <c r="H1176" i="10"/>
  <c r="H1224" i="10"/>
  <c r="H1272" i="10"/>
  <c r="H1320" i="10"/>
  <c r="H1368" i="10"/>
  <c r="H1416" i="10"/>
  <c r="H1464" i="10"/>
  <c r="H1512" i="10"/>
  <c r="H1560" i="10"/>
  <c r="H1608" i="10"/>
  <c r="H1656" i="10"/>
  <c r="H1704" i="10"/>
  <c r="H1752" i="10"/>
  <c r="H169" i="10"/>
  <c r="H368" i="10"/>
  <c r="H527" i="10"/>
  <c r="H606" i="10"/>
  <c r="H685" i="10"/>
  <c r="H763" i="10"/>
  <c r="H842" i="10"/>
  <c r="H920" i="10"/>
  <c r="H986" i="10"/>
  <c r="H1034" i="10"/>
  <c r="H1082" i="10"/>
  <c r="H1130" i="10"/>
  <c r="H1178" i="10"/>
  <c r="H1226" i="10"/>
  <c r="H1274" i="10"/>
  <c r="H1322" i="10"/>
  <c r="H1370" i="10"/>
  <c r="H1418" i="10"/>
  <c r="H1466" i="10"/>
  <c r="H1514" i="10"/>
  <c r="H1562" i="10"/>
  <c r="H1610" i="10"/>
  <c r="H1658" i="10"/>
  <c r="H1706" i="10"/>
  <c r="H1754" i="10"/>
  <c r="H188" i="10"/>
  <c r="H382" i="10"/>
  <c r="H533" i="10"/>
  <c r="H611" i="10"/>
  <c r="H690" i="10"/>
  <c r="H769" i="10"/>
  <c r="H847" i="10"/>
  <c r="H926" i="10"/>
  <c r="H989" i="10"/>
  <c r="H1037" i="10"/>
  <c r="H1085" i="10"/>
  <c r="H1133" i="10"/>
  <c r="H1181" i="10"/>
  <c r="H1229" i="10"/>
  <c r="H1277" i="10"/>
  <c r="H1325" i="10"/>
  <c r="H1373" i="10"/>
  <c r="H1421" i="10"/>
  <c r="H1469" i="10"/>
  <c r="H1517" i="10"/>
  <c r="H1565" i="10"/>
  <c r="H1613" i="10"/>
  <c r="H1661" i="10"/>
  <c r="H1709" i="10"/>
  <c r="H1757" i="10"/>
  <c r="H205" i="10"/>
  <c r="H397" i="10"/>
  <c r="H541" i="10"/>
  <c r="H619" i="10"/>
  <c r="H698" i="10"/>
  <c r="H776" i="10"/>
  <c r="H855" i="10"/>
  <c r="H933" i="10"/>
  <c r="H996" i="10"/>
  <c r="H1044" i="10"/>
  <c r="H1092" i="10"/>
  <c r="H1140" i="10"/>
  <c r="H1188" i="10"/>
  <c r="H1236" i="10"/>
  <c r="H1284" i="10"/>
  <c r="H1332" i="10"/>
  <c r="H1380" i="10"/>
  <c r="H1428" i="10"/>
  <c r="H1476" i="10"/>
  <c r="H1524" i="10"/>
  <c r="H1572" i="10"/>
  <c r="H1620" i="10"/>
  <c r="H1668" i="10"/>
  <c r="H1716" i="10"/>
  <c r="H224" i="10"/>
  <c r="H410" i="10"/>
  <c r="H546" i="10"/>
  <c r="H625" i="10"/>
  <c r="H703" i="10"/>
  <c r="H782" i="10"/>
  <c r="H860" i="10"/>
  <c r="H939" i="10"/>
  <c r="H998" i="10"/>
  <c r="H1046" i="10"/>
  <c r="H1094" i="10"/>
  <c r="H1142" i="10"/>
  <c r="H1190" i="10"/>
  <c r="H1238" i="10"/>
  <c r="H1286" i="10"/>
  <c r="H1334" i="10"/>
  <c r="H1382" i="10"/>
  <c r="H1430" i="10"/>
  <c r="H1478" i="10"/>
  <c r="H1526" i="10"/>
  <c r="H1574" i="10"/>
  <c r="H1622" i="10"/>
  <c r="H1670" i="10"/>
  <c r="H1718" i="10"/>
  <c r="H239" i="10"/>
  <c r="H423" i="10"/>
  <c r="H554" i="10"/>
  <c r="H632" i="10"/>
  <c r="H711" i="10"/>
  <c r="H789" i="10"/>
  <c r="H868" i="10"/>
  <c r="H946" i="10"/>
  <c r="H1001" i="10"/>
  <c r="H1049" i="10"/>
  <c r="H1097" i="10"/>
  <c r="H1145" i="10"/>
  <c r="H1193" i="10"/>
  <c r="H1241" i="10"/>
  <c r="H1289" i="10"/>
  <c r="H1337" i="10"/>
  <c r="H1385" i="10"/>
  <c r="H1433" i="10"/>
  <c r="H1481" i="10"/>
  <c r="H1529" i="10"/>
  <c r="H1577" i="10"/>
  <c r="H1625" i="10"/>
  <c r="H1673" i="10"/>
  <c r="H1721" i="10"/>
  <c r="H14" i="10"/>
  <c r="H257" i="10"/>
  <c r="H436" i="10"/>
  <c r="H559" i="10"/>
  <c r="H638" i="10"/>
  <c r="H716" i="10"/>
  <c r="H795" i="10"/>
  <c r="H873" i="10"/>
  <c r="H952" i="10"/>
  <c r="H1008" i="10"/>
  <c r="H1056" i="10"/>
  <c r="H1104" i="10"/>
  <c r="H1152" i="10"/>
  <c r="H1200" i="10"/>
  <c r="H1248" i="10"/>
  <c r="H1296" i="10"/>
  <c r="H1344" i="10"/>
  <c r="H1392" i="10"/>
  <c r="H1440" i="10"/>
  <c r="H1488" i="10"/>
  <c r="H1536" i="10"/>
  <c r="H1584" i="10"/>
  <c r="H1632" i="10"/>
  <c r="H1680" i="10"/>
  <c r="H1728" i="10"/>
  <c r="H38" i="10"/>
  <c r="H272" i="10"/>
  <c r="H449" i="10"/>
  <c r="H567" i="10"/>
  <c r="H645" i="10"/>
  <c r="H724" i="10"/>
  <c r="H802" i="10"/>
  <c r="H881" i="10"/>
  <c r="H959" i="10"/>
  <c r="H1010" i="10"/>
  <c r="H1058" i="10"/>
  <c r="H1106" i="10"/>
  <c r="H1154" i="10"/>
  <c r="H1202" i="10"/>
  <c r="H1250" i="10"/>
  <c r="H1298" i="10"/>
  <c r="H1346" i="10"/>
  <c r="H1394" i="10"/>
  <c r="H1442" i="10"/>
  <c r="H1490" i="10"/>
  <c r="H1538" i="10"/>
  <c r="H1586" i="10"/>
  <c r="H1634" i="10"/>
  <c r="H1682" i="10"/>
  <c r="H1730" i="10"/>
  <c r="G11" i="10"/>
  <c r="G23" i="10"/>
  <c r="G35" i="10"/>
  <c r="G47" i="10"/>
  <c r="G59" i="10"/>
  <c r="G71" i="10"/>
  <c r="G83" i="10"/>
  <c r="G95" i="10"/>
  <c r="G107" i="10"/>
  <c r="G119" i="10"/>
  <c r="G131" i="10"/>
  <c r="G143" i="10"/>
  <c r="G155" i="10"/>
  <c r="G167" i="10"/>
  <c r="G179" i="10"/>
  <c r="G191" i="10"/>
  <c r="G203" i="10"/>
  <c r="G215" i="10"/>
  <c r="G227" i="10"/>
  <c r="G239" i="10"/>
  <c r="G251" i="10"/>
  <c r="G263" i="10"/>
  <c r="G275" i="10"/>
  <c r="G287" i="10"/>
  <c r="G299" i="10"/>
  <c r="G311" i="10"/>
  <c r="G323" i="10"/>
  <c r="G335" i="10"/>
  <c r="G347" i="10"/>
  <c r="G359" i="10"/>
  <c r="G371" i="10"/>
  <c r="G383" i="10"/>
  <c r="G395" i="10"/>
  <c r="G407" i="10"/>
  <c r="G419" i="10"/>
  <c r="G431" i="10"/>
  <c r="G443" i="10"/>
  <c r="G455" i="10"/>
  <c r="G467" i="10"/>
  <c r="G479" i="10"/>
  <c r="G491" i="10"/>
  <c r="G503" i="10"/>
  <c r="G515" i="10"/>
  <c r="G527" i="10"/>
  <c r="G539" i="10"/>
  <c r="G551" i="10"/>
  <c r="G563" i="10"/>
  <c r="G575" i="10"/>
  <c r="G13" i="10"/>
  <c r="G25" i="10"/>
  <c r="G37" i="10"/>
  <c r="G49" i="10"/>
  <c r="G61" i="10"/>
  <c r="G73" i="10"/>
  <c r="G85" i="10"/>
  <c r="G97" i="10"/>
  <c r="G109" i="10"/>
  <c r="G121" i="10"/>
  <c r="G133" i="10"/>
  <c r="G145" i="10"/>
  <c r="G157" i="10"/>
  <c r="G169" i="10"/>
  <c r="G181" i="10"/>
  <c r="G193" i="10"/>
  <c r="G205" i="10"/>
  <c r="G217" i="10"/>
  <c r="G229" i="10"/>
  <c r="G241" i="10"/>
  <c r="G253" i="10"/>
  <c r="G265" i="10"/>
  <c r="G277" i="10"/>
  <c r="G289" i="10"/>
  <c r="G301" i="10"/>
  <c r="G313" i="10"/>
  <c r="G325" i="10"/>
  <c r="G337" i="10"/>
  <c r="G349" i="10"/>
  <c r="G361" i="10"/>
  <c r="G373" i="10"/>
  <c r="G385" i="10"/>
  <c r="G397" i="10"/>
  <c r="G409" i="10"/>
  <c r="G421" i="10"/>
  <c r="G433" i="10"/>
  <c r="G445" i="10"/>
  <c r="G457" i="10"/>
  <c r="G469" i="10"/>
  <c r="G481" i="10"/>
  <c r="G493" i="10"/>
  <c r="G505" i="10"/>
  <c r="G517" i="10"/>
  <c r="G529" i="10"/>
  <c r="G541" i="10"/>
  <c r="G553" i="10"/>
  <c r="G565" i="10"/>
  <c r="G577" i="10"/>
  <c r="G589" i="10"/>
  <c r="G601" i="10"/>
  <c r="G613" i="10"/>
  <c r="G625" i="10"/>
  <c r="G637" i="10"/>
  <c r="G649" i="10"/>
  <c r="G661" i="10"/>
  <c r="G673" i="10"/>
  <c r="G685" i="10"/>
  <c r="G697" i="10"/>
  <c r="G709" i="10"/>
  <c r="G721" i="10"/>
  <c r="G733" i="10"/>
  <c r="G745" i="10"/>
  <c r="G757" i="10"/>
  <c r="G2" i="10"/>
  <c r="G14" i="10"/>
  <c r="G26" i="10"/>
  <c r="G38" i="10"/>
  <c r="G50" i="10"/>
  <c r="G62" i="10"/>
  <c r="G74" i="10"/>
  <c r="G86" i="10"/>
  <c r="G98" i="10"/>
  <c r="G110" i="10"/>
  <c r="G122" i="10"/>
  <c r="G134" i="10"/>
  <c r="G146" i="10"/>
  <c r="G158" i="10"/>
  <c r="G170" i="10"/>
  <c r="G182" i="10"/>
  <c r="G194" i="10"/>
  <c r="G206" i="10"/>
  <c r="G218" i="10"/>
  <c r="G230" i="10"/>
  <c r="G242" i="10"/>
  <c r="G254" i="10"/>
  <c r="G266" i="10"/>
  <c r="G278" i="10"/>
  <c r="G290" i="10"/>
  <c r="G302" i="10"/>
  <c r="G314" i="10"/>
  <c r="G326" i="10"/>
  <c r="G338" i="10"/>
  <c r="G350" i="10"/>
  <c r="G362" i="10"/>
  <c r="G374" i="10"/>
  <c r="G386" i="10"/>
  <c r="G398" i="10"/>
  <c r="G410" i="10"/>
  <c r="G422" i="10"/>
  <c r="G434" i="10"/>
  <c r="G446" i="10"/>
  <c r="G458" i="10"/>
  <c r="G470" i="10"/>
  <c r="G482" i="10"/>
  <c r="G494" i="10"/>
  <c r="G506" i="10"/>
  <c r="G518" i="10"/>
  <c r="G530" i="10"/>
  <c r="G542" i="10"/>
  <c r="G554" i="10"/>
  <c r="G566" i="10"/>
  <c r="G578" i="10"/>
  <c r="G590" i="10"/>
  <c r="G602" i="10"/>
  <c r="G3" i="10"/>
  <c r="G15" i="10"/>
  <c r="G27" i="10"/>
  <c r="G39" i="10"/>
  <c r="G51" i="10"/>
  <c r="G63" i="10"/>
  <c r="G75" i="10"/>
  <c r="G87" i="10"/>
  <c r="G99" i="10"/>
  <c r="G111" i="10"/>
  <c r="G123" i="10"/>
  <c r="G135" i="10"/>
  <c r="G147" i="10"/>
  <c r="G159" i="10"/>
  <c r="G171" i="10"/>
  <c r="G183" i="10"/>
  <c r="G195" i="10"/>
  <c r="G207" i="10"/>
  <c r="G219" i="10"/>
  <c r="G231" i="10"/>
  <c r="G243" i="10"/>
  <c r="G255" i="10"/>
  <c r="G267" i="10"/>
  <c r="G279" i="10"/>
  <c r="G291" i="10"/>
  <c r="G303" i="10"/>
  <c r="G315" i="10"/>
  <c r="G327" i="10"/>
  <c r="G339" i="10"/>
  <c r="G351" i="10"/>
  <c r="G363" i="10"/>
  <c r="G375" i="10"/>
  <c r="G387" i="10"/>
  <c r="G399" i="10"/>
  <c r="G411" i="10"/>
  <c r="G423" i="10"/>
  <c r="G435" i="10"/>
  <c r="G447" i="10"/>
  <c r="G459" i="10"/>
  <c r="G471" i="10"/>
  <c r="G483" i="10"/>
  <c r="G495" i="10"/>
  <c r="G507" i="10"/>
  <c r="G519" i="10"/>
  <c r="G531" i="10"/>
  <c r="G543" i="10"/>
  <c r="G555" i="10"/>
  <c r="G567" i="10"/>
  <c r="G579" i="10"/>
  <c r="G591" i="10"/>
  <c r="G603" i="10"/>
  <c r="G615" i="10"/>
  <c r="G627" i="10"/>
  <c r="G639" i="10"/>
  <c r="G651" i="10"/>
  <c r="G663" i="10"/>
  <c r="G675" i="10"/>
  <c r="G687" i="10"/>
  <c r="G699" i="10"/>
  <c r="G711" i="10"/>
  <c r="G723" i="10"/>
  <c r="G735" i="10"/>
  <c r="G747" i="10"/>
  <c r="G759" i="10"/>
  <c r="G771" i="10"/>
  <c r="G783" i="10"/>
  <c r="G795" i="10"/>
  <c r="G807" i="10"/>
  <c r="G819" i="10"/>
  <c r="G831" i="10"/>
  <c r="G843" i="10"/>
  <c r="G855" i="10"/>
  <c r="G4" i="10"/>
  <c r="G16" i="10"/>
  <c r="G28" i="10"/>
  <c r="G40" i="10"/>
  <c r="G52" i="10"/>
  <c r="G64" i="10"/>
  <c r="G76" i="10"/>
  <c r="G88" i="10"/>
  <c r="G100" i="10"/>
  <c r="G112" i="10"/>
  <c r="G124" i="10"/>
  <c r="G136" i="10"/>
  <c r="G148" i="10"/>
  <c r="G160" i="10"/>
  <c r="G172" i="10"/>
  <c r="G184" i="10"/>
  <c r="G196" i="10"/>
  <c r="G208" i="10"/>
  <c r="G220" i="10"/>
  <c r="G232" i="10"/>
  <c r="G244" i="10"/>
  <c r="G256" i="10"/>
  <c r="G268" i="10"/>
  <c r="G280" i="10"/>
  <c r="G292" i="10"/>
  <c r="G304" i="10"/>
  <c r="G316" i="10"/>
  <c r="G328" i="10"/>
  <c r="G340" i="10"/>
  <c r="G352" i="10"/>
  <c r="G364" i="10"/>
  <c r="G376" i="10"/>
  <c r="G388" i="10"/>
  <c r="G400" i="10"/>
  <c r="G412" i="10"/>
  <c r="G424" i="10"/>
  <c r="G436" i="10"/>
  <c r="G448" i="10"/>
  <c r="G460" i="10"/>
  <c r="G472" i="10"/>
  <c r="G484" i="10"/>
  <c r="G496" i="10"/>
  <c r="G508" i="10"/>
  <c r="G520" i="10"/>
  <c r="G532" i="10"/>
  <c r="G544" i="10"/>
  <c r="G556" i="10"/>
  <c r="G568" i="10"/>
  <c r="G580" i="10"/>
  <c r="G592" i="10"/>
  <c r="G604" i="10"/>
  <c r="G616" i="10"/>
  <c r="G628" i="10"/>
  <c r="G640" i="10"/>
  <c r="G652" i="10"/>
  <c r="G664" i="10"/>
  <c r="G676" i="10"/>
  <c r="G688" i="10"/>
  <c r="G700" i="10"/>
  <c r="G712" i="10"/>
  <c r="G724" i="10"/>
  <c r="G736" i="10"/>
  <c r="G748" i="10"/>
  <c r="G760" i="10"/>
  <c r="G772" i="10"/>
  <c r="G784" i="10"/>
  <c r="G796" i="10"/>
  <c r="G808" i="10"/>
  <c r="G820" i="10"/>
  <c r="G832" i="10"/>
  <c r="G844" i="10"/>
  <c r="G856" i="10"/>
  <c r="G5" i="10"/>
  <c r="G17" i="10"/>
  <c r="G29" i="10"/>
  <c r="G6" i="10"/>
  <c r="G18" i="10"/>
  <c r="G30" i="10"/>
  <c r="G9" i="10"/>
  <c r="G21" i="10"/>
  <c r="G33" i="10"/>
  <c r="G45" i="10"/>
  <c r="G57" i="10"/>
  <c r="G69" i="10"/>
  <c r="G81" i="10"/>
  <c r="G93" i="10"/>
  <c r="G105" i="10"/>
  <c r="G117" i="10"/>
  <c r="G129" i="10"/>
  <c r="G141" i="10"/>
  <c r="G153" i="10"/>
  <c r="G165" i="10"/>
  <c r="G177" i="10"/>
  <c r="G189" i="10"/>
  <c r="G201" i="10"/>
  <c r="G213" i="10"/>
  <c r="G225" i="10"/>
  <c r="G237" i="10"/>
  <c r="G249" i="10"/>
  <c r="G261" i="10"/>
  <c r="G273" i="10"/>
  <c r="G285" i="10"/>
  <c r="G297" i="10"/>
  <c r="G309" i="10"/>
  <c r="G321" i="10"/>
  <c r="G333" i="10"/>
  <c r="G345" i="10"/>
  <c r="G357" i="10"/>
  <c r="G369" i="10"/>
  <c r="G381" i="10"/>
  <c r="G393" i="10"/>
  <c r="G405" i="10"/>
  <c r="G417" i="10"/>
  <c r="G429" i="10"/>
  <c r="G441" i="10"/>
  <c r="G453" i="10"/>
  <c r="G465" i="10"/>
  <c r="G477" i="10"/>
  <c r="G489" i="10"/>
  <c r="G501" i="10"/>
  <c r="G513" i="10"/>
  <c r="G525" i="10"/>
  <c r="G537" i="10"/>
  <c r="G549" i="10"/>
  <c r="G561" i="10"/>
  <c r="G573" i="10"/>
  <c r="G585" i="10"/>
  <c r="G597" i="10"/>
  <c r="G609" i="10"/>
  <c r="G621" i="10"/>
  <c r="G633" i="10"/>
  <c r="G645" i="10"/>
  <c r="G657" i="10"/>
  <c r="G669" i="10"/>
  <c r="G681" i="10"/>
  <c r="G693" i="10"/>
  <c r="G705" i="10"/>
  <c r="G717" i="10"/>
  <c r="G729" i="10"/>
  <c r="G741" i="10"/>
  <c r="G753" i="10"/>
  <c r="G765" i="10"/>
  <c r="G777" i="10"/>
  <c r="G789" i="10"/>
  <c r="G801" i="10"/>
  <c r="G8" i="10"/>
  <c r="G42" i="10"/>
  <c r="G66" i="10"/>
  <c r="G90" i="10"/>
  <c r="G114" i="10"/>
  <c r="G138" i="10"/>
  <c r="G162" i="10"/>
  <c r="G186" i="10"/>
  <c r="G210" i="10"/>
  <c r="G234" i="10"/>
  <c r="G258" i="10"/>
  <c r="G282" i="10"/>
  <c r="G306" i="10"/>
  <c r="G330" i="10"/>
  <c r="G354" i="10"/>
  <c r="G378" i="10"/>
  <c r="G402" i="10"/>
  <c r="G426" i="10"/>
  <c r="G450" i="10"/>
  <c r="G474" i="10"/>
  <c r="G498" i="10"/>
  <c r="G522" i="10"/>
  <c r="G546" i="10"/>
  <c r="G570" i="10"/>
  <c r="G593" i="10"/>
  <c r="G611" i="10"/>
  <c r="G630" i="10"/>
  <c r="G647" i="10"/>
  <c r="G666" i="10"/>
  <c r="G683" i="10"/>
  <c r="G702" i="10"/>
  <c r="G719" i="10"/>
  <c r="G738" i="10"/>
  <c r="G755" i="10"/>
  <c r="G773" i="10"/>
  <c r="G788" i="10"/>
  <c r="G804" i="10"/>
  <c r="G818" i="10"/>
  <c r="G834" i="10"/>
  <c r="G848" i="10"/>
  <c r="G862" i="10"/>
  <c r="G874" i="10"/>
  <c r="G886" i="10"/>
  <c r="G898" i="10"/>
  <c r="G910" i="10"/>
  <c r="G922" i="10"/>
  <c r="G934" i="10"/>
  <c r="G946" i="10"/>
  <c r="G958" i="10"/>
  <c r="G970" i="10"/>
  <c r="G982" i="10"/>
  <c r="G994" i="10"/>
  <c r="G1006" i="10"/>
  <c r="G1018" i="10"/>
  <c r="G1030" i="10"/>
  <c r="G1042" i="10"/>
  <c r="G1054" i="10"/>
  <c r="G1066" i="10"/>
  <c r="G1078" i="10"/>
  <c r="G1090" i="10"/>
  <c r="G1102" i="10"/>
  <c r="G1114" i="10"/>
  <c r="G1126" i="10"/>
  <c r="G1138" i="10"/>
  <c r="G1150" i="10"/>
  <c r="G1162" i="10"/>
  <c r="G1174" i="10"/>
  <c r="G1186" i="10"/>
  <c r="G1198" i="10"/>
  <c r="G1210" i="10"/>
  <c r="G1222" i="10"/>
  <c r="G1234" i="10"/>
  <c r="G1246" i="10"/>
  <c r="G1258" i="10"/>
  <c r="G1270" i="10"/>
  <c r="G1282" i="10"/>
  <c r="G1294" i="10"/>
  <c r="G1306" i="10"/>
  <c r="G1318" i="10"/>
  <c r="G1330" i="10"/>
  <c r="G1342" i="10"/>
  <c r="G1354" i="10"/>
  <c r="G1366" i="10"/>
  <c r="G1378" i="10"/>
  <c r="G1390" i="10"/>
  <c r="G1402" i="10"/>
  <c r="G1414" i="10"/>
  <c r="G1426" i="10"/>
  <c r="G1438" i="10"/>
  <c r="G1450" i="10"/>
  <c r="G1462" i="10"/>
  <c r="G1474" i="10"/>
  <c r="G1486" i="10"/>
  <c r="G1498" i="10"/>
  <c r="G1510" i="10"/>
  <c r="G1522" i="10"/>
  <c r="G1534" i="10"/>
  <c r="G1546" i="10"/>
  <c r="G1558" i="10"/>
  <c r="G1570" i="10"/>
  <c r="G1582" i="10"/>
  <c r="G1594" i="10"/>
  <c r="G1606" i="10"/>
  <c r="G1618" i="10"/>
  <c r="G1630" i="10"/>
  <c r="G1642" i="10"/>
  <c r="G1654" i="10"/>
  <c r="G1666" i="10"/>
  <c r="G1678" i="10"/>
  <c r="G1690" i="10"/>
  <c r="G1702" i="10"/>
  <c r="G1714" i="10"/>
  <c r="G1726" i="10"/>
  <c r="G1738" i="10"/>
  <c r="G1750" i="10"/>
  <c r="G1762" i="10"/>
  <c r="G10" i="10"/>
  <c r="G43" i="10"/>
  <c r="G67" i="10"/>
  <c r="G91" i="10"/>
  <c r="G115" i="10"/>
  <c r="G139" i="10"/>
  <c r="G163" i="10"/>
  <c r="G187" i="10"/>
  <c r="G211" i="10"/>
  <c r="G235" i="10"/>
  <c r="G259" i="10"/>
  <c r="G283" i="10"/>
  <c r="G307" i="10"/>
  <c r="G331" i="10"/>
  <c r="G355" i="10"/>
  <c r="G379" i="10"/>
  <c r="G403" i="10"/>
  <c r="G427" i="10"/>
  <c r="G451" i="10"/>
  <c r="G475" i="10"/>
  <c r="G499" i="10"/>
  <c r="G523" i="10"/>
  <c r="G547" i="10"/>
  <c r="G571" i="10"/>
  <c r="G594" i="10"/>
  <c r="G612" i="10"/>
  <c r="G631" i="10"/>
  <c r="G648" i="10"/>
  <c r="G667" i="10"/>
  <c r="G684" i="10"/>
  <c r="G703" i="10"/>
  <c r="G720" i="10"/>
  <c r="G739" i="10"/>
  <c r="G756" i="10"/>
  <c r="G774" i="10"/>
  <c r="G790" i="10"/>
  <c r="G805" i="10"/>
  <c r="G821" i="10"/>
  <c r="G835" i="10"/>
  <c r="G849" i="10"/>
  <c r="G863" i="10"/>
  <c r="G875" i="10"/>
  <c r="G887" i="10"/>
  <c r="G899" i="10"/>
  <c r="G911" i="10"/>
  <c r="G923" i="10"/>
  <c r="G935" i="10"/>
  <c r="G947" i="10"/>
  <c r="G959" i="10"/>
  <c r="G971" i="10"/>
  <c r="G983" i="10"/>
  <c r="G995" i="10"/>
  <c r="G1007" i="10"/>
  <c r="G1019" i="10"/>
  <c r="G1031" i="10"/>
  <c r="G1043" i="10"/>
  <c r="G1055" i="10"/>
  <c r="G1067" i="10"/>
  <c r="G1079" i="10"/>
  <c r="G1091" i="10"/>
  <c r="G1103" i="10"/>
  <c r="G1115" i="10"/>
  <c r="G1127" i="10"/>
  <c r="G1139" i="10"/>
  <c r="G1151" i="10"/>
  <c r="G1163" i="10"/>
  <c r="G1175" i="10"/>
  <c r="G1187" i="10"/>
  <c r="G1199" i="10"/>
  <c r="G1211" i="10"/>
  <c r="G1223" i="10"/>
  <c r="G1235" i="10"/>
  <c r="G1247" i="10"/>
  <c r="G1259" i="10"/>
  <c r="G1271" i="10"/>
  <c r="G1283" i="10"/>
  <c r="G1295" i="10"/>
  <c r="G1307" i="10"/>
  <c r="G1319" i="10"/>
  <c r="G1331" i="10"/>
  <c r="G1343" i="10"/>
  <c r="G1355" i="10"/>
  <c r="G1367" i="10"/>
  <c r="G1379" i="10"/>
  <c r="G1391" i="10"/>
  <c r="G1403" i="10"/>
  <c r="G1415" i="10"/>
  <c r="G1427" i="10"/>
  <c r="G1439" i="10"/>
  <c r="G1451" i="10"/>
  <c r="G1463" i="10"/>
  <c r="G1475" i="10"/>
  <c r="G1487" i="10"/>
  <c r="G1499" i="10"/>
  <c r="G1511" i="10"/>
  <c r="G1523" i="10"/>
  <c r="G1535" i="10"/>
  <c r="G1547" i="10"/>
  <c r="G1559" i="10"/>
  <c r="G1571" i="10"/>
  <c r="G1583" i="10"/>
  <c r="G1595" i="10"/>
  <c r="G1607" i="10"/>
  <c r="G1619" i="10"/>
  <c r="G1631" i="10"/>
  <c r="G1643" i="10"/>
  <c r="G1655" i="10"/>
  <c r="G1667" i="10"/>
  <c r="G1679" i="10"/>
  <c r="G12" i="10"/>
  <c r="G44" i="10"/>
  <c r="G68" i="10"/>
  <c r="G92" i="10"/>
  <c r="G116" i="10"/>
  <c r="G140" i="10"/>
  <c r="G164" i="10"/>
  <c r="G188" i="10"/>
  <c r="G212" i="10"/>
  <c r="G236" i="10"/>
  <c r="G260" i="10"/>
  <c r="G284" i="10"/>
  <c r="G308" i="10"/>
  <c r="G332" i="10"/>
  <c r="G356" i="10"/>
  <c r="G380" i="10"/>
  <c r="G404" i="10"/>
  <c r="G428" i="10"/>
  <c r="G452" i="10"/>
  <c r="G476" i="10"/>
  <c r="G500" i="10"/>
  <c r="G524" i="10"/>
  <c r="G548" i="10"/>
  <c r="G572" i="10"/>
  <c r="G595" i="10"/>
  <c r="G614" i="10"/>
  <c r="G632" i="10"/>
  <c r="G650" i="10"/>
  <c r="G668" i="10"/>
  <c r="G686" i="10"/>
  <c r="G704" i="10"/>
  <c r="G722" i="10"/>
  <c r="G740" i="10"/>
  <c r="G758" i="10"/>
  <c r="G775" i="10"/>
  <c r="G791" i="10"/>
  <c r="G806" i="10"/>
  <c r="G822" i="10"/>
  <c r="G836" i="10"/>
  <c r="G850" i="10"/>
  <c r="G864" i="10"/>
  <c r="G876" i="10"/>
  <c r="G888" i="10"/>
  <c r="G900" i="10"/>
  <c r="G912" i="10"/>
  <c r="G924" i="10"/>
  <c r="G936" i="10"/>
  <c r="G948" i="10"/>
  <c r="G960" i="10"/>
  <c r="G972" i="10"/>
  <c r="G984" i="10"/>
  <c r="G996" i="10"/>
  <c r="G1008" i="10"/>
  <c r="G1020" i="10"/>
  <c r="G1032" i="10"/>
  <c r="G1044" i="10"/>
  <c r="G1056" i="10"/>
  <c r="G1068" i="10"/>
  <c r="G1080" i="10"/>
  <c r="G1092" i="10"/>
  <c r="G1104" i="10"/>
  <c r="G1116" i="10"/>
  <c r="G1128" i="10"/>
  <c r="G1140" i="10"/>
  <c r="G1152" i="10"/>
  <c r="G1164" i="10"/>
  <c r="G1176" i="10"/>
  <c r="G1188" i="10"/>
  <c r="G1200" i="10"/>
  <c r="G1212" i="10"/>
  <c r="G1224" i="10"/>
  <c r="G1236" i="10"/>
  <c r="G1248" i="10"/>
  <c r="G1260" i="10"/>
  <c r="G1272" i="10"/>
  <c r="G1284" i="10"/>
  <c r="G1296" i="10"/>
  <c r="G1308" i="10"/>
  <c r="G1320" i="10"/>
  <c r="G1332" i="10"/>
  <c r="G1344" i="10"/>
  <c r="G1356" i="10"/>
  <c r="G1368" i="10"/>
  <c r="G1380" i="10"/>
  <c r="G1392" i="10"/>
  <c r="G1404" i="10"/>
  <c r="G1416" i="10"/>
  <c r="G1428" i="10"/>
  <c r="G1440" i="10"/>
  <c r="G1452" i="10"/>
  <c r="G1464" i="10"/>
  <c r="G1476" i="10"/>
  <c r="G1488" i="10"/>
  <c r="G1500" i="10"/>
  <c r="G1512" i="10"/>
  <c r="G1524" i="10"/>
  <c r="G1536" i="10"/>
  <c r="G1548" i="10"/>
  <c r="G1560" i="10"/>
  <c r="G1572" i="10"/>
  <c r="G1584" i="10"/>
  <c r="G1596" i="10"/>
  <c r="G1608" i="10"/>
  <c r="G1620" i="10"/>
  <c r="G1632" i="10"/>
  <c r="G1644" i="10"/>
  <c r="G1656" i="10"/>
  <c r="G1668" i="10"/>
  <c r="G1680" i="10"/>
  <c r="G1692" i="10"/>
  <c r="G1704" i="10"/>
  <c r="G1716" i="10"/>
  <c r="G1728" i="10"/>
  <c r="G1740" i="10"/>
  <c r="G1752" i="10"/>
  <c r="G19" i="10"/>
  <c r="G46" i="10"/>
  <c r="G70" i="10"/>
  <c r="G94" i="10"/>
  <c r="G118" i="10"/>
  <c r="G142" i="10"/>
  <c r="G166" i="10"/>
  <c r="G190" i="10"/>
  <c r="G214" i="10"/>
  <c r="G238" i="10"/>
  <c r="G262" i="10"/>
  <c r="G286" i="10"/>
  <c r="G310" i="10"/>
  <c r="G334" i="10"/>
  <c r="G358" i="10"/>
  <c r="G382" i="10"/>
  <c r="G406" i="10"/>
  <c r="G430" i="10"/>
  <c r="G454" i="10"/>
  <c r="G478" i="10"/>
  <c r="G502" i="10"/>
  <c r="G526" i="10"/>
  <c r="G550" i="10"/>
  <c r="G574" i="10"/>
  <c r="G596" i="10"/>
  <c r="G617" i="10"/>
  <c r="G634" i="10"/>
  <c r="G653" i="10"/>
  <c r="G670" i="10"/>
  <c r="G689" i="10"/>
  <c r="G706" i="10"/>
  <c r="G725" i="10"/>
  <c r="G742" i="10"/>
  <c r="G761" i="10"/>
  <c r="G776" i="10"/>
  <c r="G792" i="10"/>
  <c r="G809" i="10"/>
  <c r="G823" i="10"/>
  <c r="G837" i="10"/>
  <c r="G851" i="10"/>
  <c r="G865" i="10"/>
  <c r="G877" i="10"/>
  <c r="G889" i="10"/>
  <c r="G901" i="10"/>
  <c r="G913" i="10"/>
  <c r="G925" i="10"/>
  <c r="G937" i="10"/>
  <c r="G949" i="10"/>
  <c r="G961" i="10"/>
  <c r="G973" i="10"/>
  <c r="G985" i="10"/>
  <c r="G997" i="10"/>
  <c r="G1009" i="10"/>
  <c r="G1021" i="10"/>
  <c r="G1033" i="10"/>
  <c r="G1045" i="10"/>
  <c r="G1057" i="10"/>
  <c r="G1069" i="10"/>
  <c r="G1081" i="10"/>
  <c r="G1093" i="10"/>
  <c r="G1105" i="10"/>
  <c r="G1117" i="10"/>
  <c r="G1129" i="10"/>
  <c r="G1141" i="10"/>
  <c r="G1153" i="10"/>
  <c r="G1165" i="10"/>
  <c r="G1177" i="10"/>
  <c r="G1189" i="10"/>
  <c r="G1201" i="10"/>
  <c r="G1213" i="10"/>
  <c r="G1225" i="10"/>
  <c r="G1237" i="10"/>
  <c r="G1249" i="10"/>
  <c r="G1261" i="10"/>
  <c r="G1273" i="10"/>
  <c r="G1285" i="10"/>
  <c r="G1297" i="10"/>
  <c r="G1309" i="10"/>
  <c r="G1321" i="10"/>
  <c r="G1333" i="10"/>
  <c r="G1345" i="10"/>
  <c r="G1357" i="10"/>
  <c r="G1369" i="10"/>
  <c r="G1381" i="10"/>
  <c r="G1393" i="10"/>
  <c r="G1405" i="10"/>
  <c r="G1417" i="10"/>
  <c r="G1429" i="10"/>
  <c r="G1441" i="10"/>
  <c r="G1453" i="10"/>
  <c r="G1465" i="10"/>
  <c r="G1477" i="10"/>
  <c r="G1489" i="10"/>
  <c r="G1501" i="10"/>
  <c r="G1513" i="10"/>
  <c r="G1525" i="10"/>
  <c r="G1537" i="10"/>
  <c r="G1549" i="10"/>
  <c r="G1561" i="10"/>
  <c r="G1573" i="10"/>
  <c r="G1585" i="10"/>
  <c r="G1597" i="10"/>
  <c r="G1609" i="10"/>
  <c r="G1621" i="10"/>
  <c r="G1633" i="10"/>
  <c r="G1645" i="10"/>
  <c r="G1657" i="10"/>
  <c r="G1669" i="10"/>
  <c r="G1681" i="10"/>
  <c r="G1693" i="10"/>
  <c r="G1705" i="10"/>
  <c r="G1717" i="10"/>
  <c r="G1729" i="10"/>
  <c r="G1741" i="10"/>
  <c r="G1753" i="10"/>
  <c r="G20" i="10"/>
  <c r="G48" i="10"/>
  <c r="G72" i="10"/>
  <c r="G96" i="10"/>
  <c r="G120" i="10"/>
  <c r="G144" i="10"/>
  <c r="G168" i="10"/>
  <c r="G192" i="10"/>
  <c r="G216" i="10"/>
  <c r="G240" i="10"/>
  <c r="G264" i="10"/>
  <c r="G288" i="10"/>
  <c r="G312" i="10"/>
  <c r="G336" i="10"/>
  <c r="G360" i="10"/>
  <c r="G384" i="10"/>
  <c r="G408" i="10"/>
  <c r="G432" i="10"/>
  <c r="G456" i="10"/>
  <c r="G480" i="10"/>
  <c r="G504" i="10"/>
  <c r="G528" i="10"/>
  <c r="G552" i="10"/>
  <c r="G576" i="10"/>
  <c r="G598" i="10"/>
  <c r="G618" i="10"/>
  <c r="G635" i="10"/>
  <c r="G654" i="10"/>
  <c r="G671" i="10"/>
  <c r="G690" i="10"/>
  <c r="G707" i="10"/>
  <c r="G726" i="10"/>
  <c r="G743" i="10"/>
  <c r="G762" i="10"/>
  <c r="G778" i="10"/>
  <c r="G793" i="10"/>
  <c r="G810" i="10"/>
  <c r="G824" i="10"/>
  <c r="G838" i="10"/>
  <c r="G852" i="10"/>
  <c r="G866" i="10"/>
  <c r="G878" i="10"/>
  <c r="G890" i="10"/>
  <c r="G902" i="10"/>
  <c r="G914" i="10"/>
  <c r="G926" i="10"/>
  <c r="G938" i="10"/>
  <c r="G950" i="10"/>
  <c r="G962" i="10"/>
  <c r="G974" i="10"/>
  <c r="G986" i="10"/>
  <c r="G998" i="10"/>
  <c r="G1010" i="10"/>
  <c r="G1022" i="10"/>
  <c r="G1034" i="10"/>
  <c r="G1046" i="10"/>
  <c r="G1058" i="10"/>
  <c r="G1070" i="10"/>
  <c r="G1082" i="10"/>
  <c r="G1094" i="10"/>
  <c r="G1106" i="10"/>
  <c r="G1118" i="10"/>
  <c r="G1130" i="10"/>
  <c r="G1142" i="10"/>
  <c r="G1154" i="10"/>
  <c r="G1166" i="10"/>
  <c r="G1178" i="10"/>
  <c r="G1190" i="10"/>
  <c r="G1202" i="10"/>
  <c r="G1214" i="10"/>
  <c r="G1226" i="10"/>
  <c r="G1238" i="10"/>
  <c r="G1250" i="10"/>
  <c r="G1262" i="10"/>
  <c r="G1274" i="10"/>
  <c r="G1286" i="10"/>
  <c r="G1298" i="10"/>
  <c r="G1310" i="10"/>
  <c r="G1322" i="10"/>
  <c r="G1334" i="10"/>
  <c r="G1346" i="10"/>
  <c r="G1358" i="10"/>
  <c r="G1370" i="10"/>
  <c r="G1382" i="10"/>
  <c r="G1394" i="10"/>
  <c r="G1406" i="10"/>
  <c r="G1418" i="10"/>
  <c r="G1430" i="10"/>
  <c r="G1442" i="10"/>
  <c r="G1454" i="10"/>
  <c r="G1466" i="10"/>
  <c r="G1478" i="10"/>
  <c r="G1490" i="10"/>
  <c r="G1502" i="10"/>
  <c r="G1514" i="10"/>
  <c r="G1526" i="10"/>
  <c r="G1538" i="10"/>
  <c r="G1550" i="10"/>
  <c r="G1562" i="10"/>
  <c r="G1574" i="10"/>
  <c r="G1586" i="10"/>
  <c r="G1598" i="10"/>
  <c r="G1610" i="10"/>
  <c r="G1622" i="10"/>
  <c r="G1634" i="10"/>
  <c r="G1646" i="10"/>
  <c r="G1658" i="10"/>
  <c r="G1670" i="10"/>
  <c r="G1682" i="10"/>
  <c r="G1694" i="10"/>
  <c r="G1706" i="10"/>
  <c r="G1718" i="10"/>
  <c r="G1730" i="10"/>
  <c r="G1742" i="10"/>
  <c r="G1754" i="10"/>
  <c r="G22" i="10"/>
  <c r="G53" i="10"/>
  <c r="G77" i="10"/>
  <c r="G101" i="10"/>
  <c r="G125" i="10"/>
  <c r="G149" i="10"/>
  <c r="G173" i="10"/>
  <c r="G197" i="10"/>
  <c r="G221" i="10"/>
  <c r="G245" i="10"/>
  <c r="G269" i="10"/>
  <c r="G293" i="10"/>
  <c r="G317" i="10"/>
  <c r="G341" i="10"/>
  <c r="G365" i="10"/>
  <c r="G389" i="10"/>
  <c r="G413" i="10"/>
  <c r="G437" i="10"/>
  <c r="G461" i="10"/>
  <c r="G485" i="10"/>
  <c r="G509" i="10"/>
  <c r="G533" i="10"/>
  <c r="G557" i="10"/>
  <c r="G581" i="10"/>
  <c r="G599" i="10"/>
  <c r="G619" i="10"/>
  <c r="G636" i="10"/>
  <c r="G655" i="10"/>
  <c r="G672" i="10"/>
  <c r="G691" i="10"/>
  <c r="G708" i="10"/>
  <c r="G727" i="10"/>
  <c r="G744" i="10"/>
  <c r="G763" i="10"/>
  <c r="G779" i="10"/>
  <c r="G794" i="10"/>
  <c r="G811" i="10"/>
  <c r="G825" i="10"/>
  <c r="G839" i="10"/>
  <c r="G853" i="10"/>
  <c r="G867" i="10"/>
  <c r="G879" i="10"/>
  <c r="G891" i="10"/>
  <c r="G903" i="10"/>
  <c r="G915" i="10"/>
  <c r="G927" i="10"/>
  <c r="G939" i="10"/>
  <c r="G951" i="10"/>
  <c r="G963" i="10"/>
  <c r="G975" i="10"/>
  <c r="G987" i="10"/>
  <c r="G999" i="10"/>
  <c r="G1011" i="10"/>
  <c r="G1023" i="10"/>
  <c r="G1035" i="10"/>
  <c r="G1047" i="10"/>
  <c r="G1059" i="10"/>
  <c r="G1071" i="10"/>
  <c r="G1083" i="10"/>
  <c r="G1095" i="10"/>
  <c r="G1107" i="10"/>
  <c r="G1119" i="10"/>
  <c r="G1131" i="10"/>
  <c r="G1143" i="10"/>
  <c r="G1155" i="10"/>
  <c r="G1167" i="10"/>
  <c r="G1179" i="10"/>
  <c r="G1191" i="10"/>
  <c r="G1203" i="10"/>
  <c r="G1215" i="10"/>
  <c r="G1227" i="10"/>
  <c r="G1239" i="10"/>
  <c r="G1251" i="10"/>
  <c r="G1263" i="10"/>
  <c r="G1275" i="10"/>
  <c r="G1287" i="10"/>
  <c r="G1299" i="10"/>
  <c r="G1311" i="10"/>
  <c r="G1323" i="10"/>
  <c r="G1335" i="10"/>
  <c r="G1347" i="10"/>
  <c r="G1359" i="10"/>
  <c r="G1371" i="10"/>
  <c r="G1383" i="10"/>
  <c r="G1395" i="10"/>
  <c r="G1407" i="10"/>
  <c r="G1419" i="10"/>
  <c r="G1431" i="10"/>
  <c r="G1443" i="10"/>
  <c r="G1455" i="10"/>
  <c r="G1467" i="10"/>
  <c r="G1479" i="10"/>
  <c r="G1491" i="10"/>
  <c r="G1503" i="10"/>
  <c r="G1515" i="10"/>
  <c r="G1527" i="10"/>
  <c r="G1539" i="10"/>
  <c r="G1551" i="10"/>
  <c r="G1563" i="10"/>
  <c r="G1575" i="10"/>
  <c r="G1587" i="10"/>
  <c r="G1599" i="10"/>
  <c r="G1611" i="10"/>
  <c r="G1623" i="10"/>
  <c r="G1635" i="10"/>
  <c r="G1647" i="10"/>
  <c r="G1659" i="10"/>
  <c r="G1671" i="10"/>
  <c r="G1683" i="10"/>
  <c r="G1695" i="10"/>
  <c r="G1707" i="10"/>
  <c r="G1719" i="10"/>
  <c r="G1731" i="10"/>
  <c r="G1743" i="10"/>
  <c r="G1755" i="10"/>
  <c r="G24" i="10"/>
  <c r="G54" i="10"/>
  <c r="G78" i="10"/>
  <c r="G102" i="10"/>
  <c r="G126" i="10"/>
  <c r="G150" i="10"/>
  <c r="G174" i="10"/>
  <c r="G198" i="10"/>
  <c r="G222" i="10"/>
  <c r="G246" i="10"/>
  <c r="G270" i="10"/>
  <c r="G294" i="10"/>
  <c r="G318" i="10"/>
  <c r="G342" i="10"/>
  <c r="G366" i="10"/>
  <c r="G390" i="10"/>
  <c r="G414" i="10"/>
  <c r="G438" i="10"/>
  <c r="G462" i="10"/>
  <c r="G486" i="10"/>
  <c r="G510" i="10"/>
  <c r="G534" i="10"/>
  <c r="G558" i="10"/>
  <c r="G582" i="10"/>
  <c r="G600" i="10"/>
  <c r="G620" i="10"/>
  <c r="G638" i="10"/>
  <c r="G656" i="10"/>
  <c r="G674" i="10"/>
  <c r="G692" i="10"/>
  <c r="G710" i="10"/>
  <c r="G728" i="10"/>
  <c r="G746" i="10"/>
  <c r="G764" i="10"/>
  <c r="G780" i="10"/>
  <c r="G797" i="10"/>
  <c r="G812" i="10"/>
  <c r="G826" i="10"/>
  <c r="G840" i="10"/>
  <c r="G854" i="10"/>
  <c r="G868" i="10"/>
  <c r="G880" i="10"/>
  <c r="G892" i="10"/>
  <c r="G904" i="10"/>
  <c r="G916" i="10"/>
  <c r="G928" i="10"/>
  <c r="G940" i="10"/>
  <c r="G952" i="10"/>
  <c r="G964" i="10"/>
  <c r="G976" i="10"/>
  <c r="G988" i="10"/>
  <c r="G1000" i="10"/>
  <c r="G1012" i="10"/>
  <c r="G1024" i="10"/>
  <c r="G1036" i="10"/>
  <c r="G1048" i="10"/>
  <c r="G1060" i="10"/>
  <c r="G1072" i="10"/>
  <c r="G1084" i="10"/>
  <c r="G1096" i="10"/>
  <c r="G1108" i="10"/>
  <c r="G1120" i="10"/>
  <c r="G1132" i="10"/>
  <c r="G1144" i="10"/>
  <c r="G1156" i="10"/>
  <c r="G1168" i="10"/>
  <c r="G1180" i="10"/>
  <c r="G1192" i="10"/>
  <c r="G1204" i="10"/>
  <c r="G1216" i="10"/>
  <c r="G1228" i="10"/>
  <c r="G1240" i="10"/>
  <c r="G1252" i="10"/>
  <c r="G1264" i="10"/>
  <c r="G1276" i="10"/>
  <c r="G1288" i="10"/>
  <c r="G1300" i="10"/>
  <c r="G1312" i="10"/>
  <c r="G1324" i="10"/>
  <c r="G1336" i="10"/>
  <c r="G1348" i="10"/>
  <c r="G1360" i="10"/>
  <c r="G1372" i="10"/>
  <c r="G1384" i="10"/>
  <c r="G1396" i="10"/>
  <c r="G1408" i="10"/>
  <c r="G1420" i="10"/>
  <c r="G1432" i="10"/>
  <c r="G1444" i="10"/>
  <c r="G1456" i="10"/>
  <c r="G1468" i="10"/>
  <c r="G1480" i="10"/>
  <c r="G1492" i="10"/>
  <c r="G1504" i="10"/>
  <c r="G1516" i="10"/>
  <c r="G1528" i="10"/>
  <c r="G1540" i="10"/>
  <c r="G1552" i="10"/>
  <c r="G1564" i="10"/>
  <c r="G1576" i="10"/>
  <c r="G1588" i="10"/>
  <c r="G1600" i="10"/>
  <c r="G1612" i="10"/>
  <c r="G1624" i="10"/>
  <c r="G1636" i="10"/>
  <c r="G1648" i="10"/>
  <c r="G1660" i="10"/>
  <c r="G1672" i="10"/>
  <c r="G1684" i="10"/>
  <c r="G1696" i="10"/>
  <c r="G1708" i="10"/>
  <c r="G1720" i="10"/>
  <c r="G1732" i="10"/>
  <c r="G31" i="10"/>
  <c r="G55" i="10"/>
  <c r="G79" i="10"/>
  <c r="G103" i="10"/>
  <c r="G127" i="10"/>
  <c r="G151" i="10"/>
  <c r="G175" i="10"/>
  <c r="G199" i="10"/>
  <c r="G223" i="10"/>
  <c r="G247" i="10"/>
  <c r="G271" i="10"/>
  <c r="G295" i="10"/>
  <c r="G319" i="10"/>
  <c r="G343" i="10"/>
  <c r="G367" i="10"/>
  <c r="G391" i="10"/>
  <c r="G415" i="10"/>
  <c r="G439" i="10"/>
  <c r="G463" i="10"/>
  <c r="G487" i="10"/>
  <c r="G511" i="10"/>
  <c r="G535" i="10"/>
  <c r="G559" i="10"/>
  <c r="G583" i="10"/>
  <c r="G605" i="10"/>
  <c r="G622" i="10"/>
  <c r="G641" i="10"/>
  <c r="G658" i="10"/>
  <c r="G677" i="10"/>
  <c r="G694" i="10"/>
  <c r="G713" i="10"/>
  <c r="G730" i="10"/>
  <c r="G749" i="10"/>
  <c r="G766" i="10"/>
  <c r="G781" i="10"/>
  <c r="G798" i="10"/>
  <c r="G813" i="10"/>
  <c r="G827" i="10"/>
  <c r="G841" i="10"/>
  <c r="G857" i="10"/>
  <c r="G869" i="10"/>
  <c r="G881" i="10"/>
  <c r="G893" i="10"/>
  <c r="G905" i="10"/>
  <c r="G917" i="10"/>
  <c r="G929" i="10"/>
  <c r="G941" i="10"/>
  <c r="G953" i="10"/>
  <c r="G965" i="10"/>
  <c r="G977" i="10"/>
  <c r="G989" i="10"/>
  <c r="G1001" i="10"/>
  <c r="G1013" i="10"/>
  <c r="G1025" i="10"/>
  <c r="G1037" i="10"/>
  <c r="G32" i="10"/>
  <c r="G56" i="10"/>
  <c r="G80" i="10"/>
  <c r="G104" i="10"/>
  <c r="G128" i="10"/>
  <c r="G152" i="10"/>
  <c r="G176" i="10"/>
  <c r="G200" i="10"/>
  <c r="G224" i="10"/>
  <c r="G248" i="10"/>
  <c r="G272" i="10"/>
  <c r="G296" i="10"/>
  <c r="G320" i="10"/>
  <c r="G344" i="10"/>
  <c r="G368" i="10"/>
  <c r="G392" i="10"/>
  <c r="G416" i="10"/>
  <c r="G440" i="10"/>
  <c r="G464" i="10"/>
  <c r="G488" i="10"/>
  <c r="G512" i="10"/>
  <c r="G536" i="10"/>
  <c r="G560" i="10"/>
  <c r="G584" i="10"/>
  <c r="G606" i="10"/>
  <c r="G623" i="10"/>
  <c r="G642" i="10"/>
  <c r="G659" i="10"/>
  <c r="G678" i="10"/>
  <c r="G695" i="10"/>
  <c r="G714" i="10"/>
  <c r="G731" i="10"/>
  <c r="G750" i="10"/>
  <c r="G767" i="10"/>
  <c r="G782" i="10"/>
  <c r="G799" i="10"/>
  <c r="G814" i="10"/>
  <c r="G828" i="10"/>
  <c r="G842" i="10"/>
  <c r="G858" i="10"/>
  <c r="G870" i="10"/>
  <c r="G882" i="10"/>
  <c r="G894" i="10"/>
  <c r="G906" i="10"/>
  <c r="G918" i="10"/>
  <c r="G930" i="10"/>
  <c r="G942" i="10"/>
  <c r="G954" i="10"/>
  <c r="G966" i="10"/>
  <c r="G978" i="10"/>
  <c r="G990" i="10"/>
  <c r="G1002" i="10"/>
  <c r="G1014" i="10"/>
  <c r="G1026" i="10"/>
  <c r="G1038" i="10"/>
  <c r="G1050" i="10"/>
  <c r="G1062" i="10"/>
  <c r="G1074" i="10"/>
  <c r="G1086" i="10"/>
  <c r="G1098" i="10"/>
  <c r="G1110" i="10"/>
  <c r="G1122" i="10"/>
  <c r="G1134" i="10"/>
  <c r="G1146" i="10"/>
  <c r="G1158" i="10"/>
  <c r="G1170" i="10"/>
  <c r="G1182" i="10"/>
  <c r="G1194" i="10"/>
  <c r="G1206" i="10"/>
  <c r="G1218" i="10"/>
  <c r="G1230" i="10"/>
  <c r="G1242" i="10"/>
  <c r="G1254" i="10"/>
  <c r="G1266" i="10"/>
  <c r="G1278" i="10"/>
  <c r="G1290" i="10"/>
  <c r="G1302" i="10"/>
  <c r="G1314" i="10"/>
  <c r="G1326" i="10"/>
  <c r="G1338" i="10"/>
  <c r="G1350" i="10"/>
  <c r="G1362" i="10"/>
  <c r="G1374" i="10"/>
  <c r="G1386" i="10"/>
  <c r="G1398" i="10"/>
  <c r="G1410" i="10"/>
  <c r="G1422" i="10"/>
  <c r="G1434" i="10"/>
  <c r="G1446" i="10"/>
  <c r="G1458" i="10"/>
  <c r="G1470" i="10"/>
  <c r="G1482" i="10"/>
  <c r="G1494" i="10"/>
  <c r="G1506" i="10"/>
  <c r="G1518" i="10"/>
  <c r="G1530" i="10"/>
  <c r="G1542" i="10"/>
  <c r="G1554" i="10"/>
  <c r="G1566" i="10"/>
  <c r="G1578" i="10"/>
  <c r="G1590" i="10"/>
  <c r="G1602" i="10"/>
  <c r="G1614" i="10"/>
  <c r="G1626" i="10"/>
  <c r="G1638" i="10"/>
  <c r="G1650" i="10"/>
  <c r="G1662" i="10"/>
  <c r="G1674" i="10"/>
  <c r="G1686" i="10"/>
  <c r="G1698" i="10"/>
  <c r="G1710" i="10"/>
  <c r="G1722" i="10"/>
  <c r="G1734" i="10"/>
  <c r="G1746" i="10"/>
  <c r="G1758" i="10"/>
  <c r="G34" i="10"/>
  <c r="G58" i="10"/>
  <c r="G82" i="10"/>
  <c r="G106" i="10"/>
  <c r="G130" i="10"/>
  <c r="G154" i="10"/>
  <c r="G178" i="10"/>
  <c r="G202" i="10"/>
  <c r="G226" i="10"/>
  <c r="G250" i="10"/>
  <c r="G274" i="10"/>
  <c r="G298" i="10"/>
  <c r="G322" i="10"/>
  <c r="G346" i="10"/>
  <c r="G370" i="10"/>
  <c r="G394" i="10"/>
  <c r="G418" i="10"/>
  <c r="G442" i="10"/>
  <c r="G466" i="10"/>
  <c r="G490" i="10"/>
  <c r="G514" i="10"/>
  <c r="G538" i="10"/>
  <c r="G562" i="10"/>
  <c r="G586" i="10"/>
  <c r="G607" i="10"/>
  <c r="G624" i="10"/>
  <c r="G643" i="10"/>
  <c r="G660" i="10"/>
  <c r="G679" i="10"/>
  <c r="G696" i="10"/>
  <c r="G715" i="10"/>
  <c r="G732" i="10"/>
  <c r="G751" i="10"/>
  <c r="G768" i="10"/>
  <c r="G785" i="10"/>
  <c r="G800" i="10"/>
  <c r="G815" i="10"/>
  <c r="G829" i="10"/>
  <c r="G845" i="10"/>
  <c r="G859" i="10"/>
  <c r="G871" i="10"/>
  <c r="G883" i="10"/>
  <c r="G895" i="10"/>
  <c r="G907" i="10"/>
  <c r="G919" i="10"/>
  <c r="G931" i="10"/>
  <c r="G943" i="10"/>
  <c r="G955" i="10"/>
  <c r="G967" i="10"/>
  <c r="G979" i="10"/>
  <c r="G991" i="10"/>
  <c r="G1003" i="10"/>
  <c r="G1015" i="10"/>
  <c r="G1027" i="10"/>
  <c r="G36" i="10"/>
  <c r="G60" i="10"/>
  <c r="G84" i="10"/>
  <c r="G108" i="10"/>
  <c r="G132" i="10"/>
  <c r="G156" i="10"/>
  <c r="G180" i="10"/>
  <c r="G204" i="10"/>
  <c r="G228" i="10"/>
  <c r="G252" i="10"/>
  <c r="G276" i="10"/>
  <c r="G300" i="10"/>
  <c r="G324" i="10"/>
  <c r="G348" i="10"/>
  <c r="G372" i="10"/>
  <c r="G396" i="10"/>
  <c r="G420" i="10"/>
  <c r="G444" i="10"/>
  <c r="G468" i="10"/>
  <c r="G492" i="10"/>
  <c r="G516" i="10"/>
  <c r="G540" i="10"/>
  <c r="G564" i="10"/>
  <c r="G587" i="10"/>
  <c r="G608" i="10"/>
  <c r="G626" i="10"/>
  <c r="G644" i="10"/>
  <c r="G662" i="10"/>
  <c r="G680" i="10"/>
  <c r="G698" i="10"/>
  <c r="G716" i="10"/>
  <c r="G734" i="10"/>
  <c r="G752" i="10"/>
  <c r="G769" i="10"/>
  <c r="G786" i="10"/>
  <c r="G802" i="10"/>
  <c r="G816" i="10"/>
  <c r="G830" i="10"/>
  <c r="G846" i="10"/>
  <c r="G860" i="10"/>
  <c r="G872" i="10"/>
  <c r="G884" i="10"/>
  <c r="G896" i="10"/>
  <c r="G908" i="10"/>
  <c r="G920" i="10"/>
  <c r="G932" i="10"/>
  <c r="G944" i="10"/>
  <c r="G956" i="10"/>
  <c r="G968" i="10"/>
  <c r="G980" i="10"/>
  <c r="G992" i="10"/>
  <c r="G1004" i="10"/>
  <c r="G1016" i="10"/>
  <c r="G1028" i="10"/>
  <c r="G1040" i="10"/>
  <c r="G1052" i="10"/>
  <c r="G1064" i="10"/>
  <c r="G1076" i="10"/>
  <c r="G1088" i="10"/>
  <c r="G1100" i="10"/>
  <c r="G1112" i="10"/>
  <c r="G1124" i="10"/>
  <c r="G1136" i="10"/>
  <c r="G1148" i="10"/>
  <c r="G1160" i="10"/>
  <c r="G1172" i="10"/>
  <c r="G1184" i="10"/>
  <c r="G1196" i="10"/>
  <c r="G1208" i="10"/>
  <c r="G1220" i="10"/>
  <c r="G1232" i="10"/>
  <c r="G1244" i="10"/>
  <c r="G1256" i="10"/>
  <c r="G1268" i="10"/>
  <c r="G1280" i="10"/>
  <c r="G1292" i="10"/>
  <c r="G1304" i="10"/>
  <c r="G1316" i="10"/>
  <c r="G1328" i="10"/>
  <c r="G1340" i="10"/>
  <c r="G1352" i="10"/>
  <c r="G1364" i="10"/>
  <c r="G1376" i="10"/>
  <c r="G1388" i="10"/>
  <c r="G1400" i="10"/>
  <c r="G1412" i="10"/>
  <c r="G1424" i="10"/>
  <c r="G1436" i="10"/>
  <c r="G1448" i="10"/>
  <c r="G1460" i="10"/>
  <c r="G1472" i="10"/>
  <c r="G1484" i="10"/>
  <c r="G1496" i="10"/>
  <c r="G1508" i="10"/>
  <c r="G1520" i="10"/>
  <c r="G1532" i="10"/>
  <c r="G1544" i="10"/>
  <c r="G1556" i="10"/>
  <c r="G1568" i="10"/>
  <c r="G1580" i="10"/>
  <c r="G1592" i="10"/>
  <c r="G1604" i="10"/>
  <c r="G1616" i="10"/>
  <c r="G1628" i="10"/>
  <c r="G1640" i="10"/>
  <c r="G1652" i="10"/>
  <c r="G1664" i="10"/>
  <c r="G1676" i="10"/>
  <c r="G1688" i="10"/>
  <c r="G1700" i="10"/>
  <c r="G1712" i="10"/>
  <c r="G1724" i="10"/>
  <c r="G1736" i="10"/>
  <c r="G1748" i="10"/>
  <c r="G1760" i="10"/>
  <c r="G41" i="10"/>
  <c r="G329" i="10"/>
  <c r="G610" i="10"/>
  <c r="G817" i="10"/>
  <c r="G969" i="10"/>
  <c r="G1063" i="10"/>
  <c r="G1111" i="10"/>
  <c r="G1159" i="10"/>
  <c r="G1207" i="10"/>
  <c r="G1255" i="10"/>
  <c r="G1303" i="10"/>
  <c r="G1351" i="10"/>
  <c r="G1399" i="10"/>
  <c r="G1447" i="10"/>
  <c r="G1495" i="10"/>
  <c r="G1543" i="10"/>
  <c r="G1591" i="10"/>
  <c r="G1639" i="10"/>
  <c r="G1687" i="10"/>
  <c r="G1723" i="10"/>
  <c r="G1756" i="10"/>
  <c r="G65" i="10"/>
  <c r="G353" i="10"/>
  <c r="G629" i="10"/>
  <c r="G833" i="10"/>
  <c r="G981" i="10"/>
  <c r="G1065" i="10"/>
  <c r="G1113" i="10"/>
  <c r="G1161" i="10"/>
  <c r="G1209" i="10"/>
  <c r="G1257" i="10"/>
  <c r="G1305" i="10"/>
  <c r="G1353" i="10"/>
  <c r="G1401" i="10"/>
  <c r="G1449" i="10"/>
  <c r="G1497" i="10"/>
  <c r="G1545" i="10"/>
  <c r="G1593" i="10"/>
  <c r="G1641" i="10"/>
  <c r="G1689" i="10"/>
  <c r="G1725" i="10"/>
  <c r="G1757" i="10"/>
  <c r="G89" i="10"/>
  <c r="G377" i="10"/>
  <c r="G646" i="10"/>
  <c r="G847" i="10"/>
  <c r="G993" i="10"/>
  <c r="G1073" i="10"/>
  <c r="G1121" i="10"/>
  <c r="G1169" i="10"/>
  <c r="G1217" i="10"/>
  <c r="G1265" i="10"/>
  <c r="G1313" i="10"/>
  <c r="G1361" i="10"/>
  <c r="G1409" i="10"/>
  <c r="G1457" i="10"/>
  <c r="G1505" i="10"/>
  <c r="G1553" i="10"/>
  <c r="G1601" i="10"/>
  <c r="G1649" i="10"/>
  <c r="G1691" i="10"/>
  <c r="G1727" i="10"/>
  <c r="G1759" i="10"/>
  <c r="G113" i="10"/>
  <c r="G401" i="10"/>
  <c r="G665" i="10"/>
  <c r="G861" i="10"/>
  <c r="G1005" i="10"/>
  <c r="G1075" i="10"/>
  <c r="G1123" i="10"/>
  <c r="G1171" i="10"/>
  <c r="G1219" i="10"/>
  <c r="G1267" i="10"/>
  <c r="G1315" i="10"/>
  <c r="G1363" i="10"/>
  <c r="G1411" i="10"/>
  <c r="G1459" i="10"/>
  <c r="G1507" i="10"/>
  <c r="G1555" i="10"/>
  <c r="G1603" i="10"/>
  <c r="G1651" i="10"/>
  <c r="G1697" i="10"/>
  <c r="G1733" i="10"/>
  <c r="G1761" i="10"/>
  <c r="G137" i="10"/>
  <c r="G425" i="10"/>
  <c r="G682" i="10"/>
  <c r="G873" i="10"/>
  <c r="G1017" i="10"/>
  <c r="G1077" i="10"/>
  <c r="G1125" i="10"/>
  <c r="G1173" i="10"/>
  <c r="G1221" i="10"/>
  <c r="G1269" i="10"/>
  <c r="G1317" i="10"/>
  <c r="G1365" i="10"/>
  <c r="G1413" i="10"/>
  <c r="G1461" i="10"/>
  <c r="G1509" i="10"/>
  <c r="G1557" i="10"/>
  <c r="G1605" i="10"/>
  <c r="G1653" i="10"/>
  <c r="G1699" i="10"/>
  <c r="G1735" i="10"/>
  <c r="G161" i="10"/>
  <c r="G449" i="10"/>
  <c r="G701" i="10"/>
  <c r="G885" i="10"/>
  <c r="G1029" i="10"/>
  <c r="G1085" i="10"/>
  <c r="G1133" i="10"/>
  <c r="G1181" i="10"/>
  <c r="G1229" i="10"/>
  <c r="G1277" i="10"/>
  <c r="G1325" i="10"/>
  <c r="G1373" i="10"/>
  <c r="G1421" i="10"/>
  <c r="G1469" i="10"/>
  <c r="G1517" i="10"/>
  <c r="G1565" i="10"/>
  <c r="G1613" i="10"/>
  <c r="G1661" i="10"/>
  <c r="G1701" i="10"/>
  <c r="G1737" i="10"/>
  <c r="G185" i="10"/>
  <c r="G473" i="10"/>
  <c r="G718" i="10"/>
  <c r="G897" i="10"/>
  <c r="G1039" i="10"/>
  <c r="G1087" i="10"/>
  <c r="G1135" i="10"/>
  <c r="G1183" i="10"/>
  <c r="G1231" i="10"/>
  <c r="G1279" i="10"/>
  <c r="G1327" i="10"/>
  <c r="G1375" i="10"/>
  <c r="G1423" i="10"/>
  <c r="G1471" i="10"/>
  <c r="G1519" i="10"/>
  <c r="G1567" i="10"/>
  <c r="G1615" i="10"/>
  <c r="G1663" i="10"/>
  <c r="G1703" i="10"/>
  <c r="G1739" i="10"/>
  <c r="G209" i="10"/>
  <c r="G497" i="10"/>
  <c r="G737" i="10"/>
  <c r="G909" i="10"/>
  <c r="G1041" i="10"/>
  <c r="G1089" i="10"/>
  <c r="G1137" i="10"/>
  <c r="G1185" i="10"/>
  <c r="G1233" i="10"/>
  <c r="G1281" i="10"/>
  <c r="G1329" i="10"/>
  <c r="G1377" i="10"/>
  <c r="G1425" i="10"/>
  <c r="G1473" i="10"/>
  <c r="G1521" i="10"/>
  <c r="G1569" i="10"/>
  <c r="G1617" i="10"/>
  <c r="G1665" i="10"/>
  <c r="G1709" i="10"/>
  <c r="G1744" i="10"/>
  <c r="G233" i="10"/>
  <c r="G521" i="10"/>
  <c r="G754" i="10"/>
  <c r="G921" i="10"/>
  <c r="G1049" i="10"/>
  <c r="G1097" i="10"/>
  <c r="G1145" i="10"/>
  <c r="G1193" i="10"/>
  <c r="G1241" i="10"/>
  <c r="G1289" i="10"/>
  <c r="G1337" i="10"/>
  <c r="G1385" i="10"/>
  <c r="G1433" i="10"/>
  <c r="G1481" i="10"/>
  <c r="G1529" i="10"/>
  <c r="G1577" i="10"/>
  <c r="G1625" i="10"/>
  <c r="G1673" i="10"/>
  <c r="G1711" i="10"/>
  <c r="G1745" i="10"/>
  <c r="G257" i="10"/>
  <c r="G545" i="10"/>
  <c r="G770" i="10"/>
  <c r="G933" i="10"/>
  <c r="G1051" i="10"/>
  <c r="G1099" i="10"/>
  <c r="G1147" i="10"/>
  <c r="G1195" i="10"/>
  <c r="G1243" i="10"/>
  <c r="G1291" i="10"/>
  <c r="G1339" i="10"/>
  <c r="G1387" i="10"/>
  <c r="G1435" i="10"/>
  <c r="G1483" i="10"/>
  <c r="G1531" i="10"/>
  <c r="G1579" i="10"/>
  <c r="G1627" i="10"/>
  <c r="G1675" i="10"/>
  <c r="G1713" i="10"/>
  <c r="G1747" i="10"/>
  <c r="G281" i="10"/>
  <c r="G569" i="10"/>
  <c r="G787" i="10"/>
  <c r="G945" i="10"/>
  <c r="G1053" i="10"/>
  <c r="G1101" i="10"/>
  <c r="G1149" i="10"/>
  <c r="G1197" i="10"/>
  <c r="G1245" i="10"/>
  <c r="G1293" i="10"/>
  <c r="G1341" i="10"/>
  <c r="G1389" i="10"/>
  <c r="G1437" i="10"/>
  <c r="G1485" i="10"/>
  <c r="G1533" i="10"/>
  <c r="G1581" i="10"/>
  <c r="G1629" i="10"/>
  <c r="G1677" i="10"/>
  <c r="G1715" i="10"/>
  <c r="G1749" i="10"/>
  <c r="G1349" i="10"/>
  <c r="G7" i="10"/>
  <c r="G1397" i="10"/>
  <c r="G305" i="10"/>
  <c r="G1445" i="10"/>
  <c r="G588" i="10"/>
  <c r="G1493" i="10"/>
  <c r="G803" i="10"/>
  <c r="G1541" i="10"/>
  <c r="G957" i="10"/>
  <c r="G1589" i="10"/>
  <c r="G1061" i="10"/>
  <c r="G1637" i="10"/>
  <c r="G1109" i="10"/>
  <c r="G1685" i="10"/>
  <c r="G1157" i="10"/>
  <c r="G1721" i="10"/>
  <c r="G1205" i="10"/>
  <c r="G1751" i="10"/>
  <c r="G1253" i="10"/>
  <c r="G1301" i="10"/>
  <c r="E8" i="10"/>
  <c r="E20" i="10"/>
  <c r="E32" i="10"/>
  <c r="E44" i="10"/>
  <c r="E56" i="10"/>
  <c r="E68" i="10"/>
  <c r="E80" i="10"/>
  <c r="E92" i="10"/>
  <c r="E104" i="10"/>
  <c r="E116" i="10"/>
  <c r="E128" i="10"/>
  <c r="E140" i="10"/>
  <c r="E152" i="10"/>
  <c r="E164" i="10"/>
  <c r="E176" i="10"/>
  <c r="E188" i="10"/>
  <c r="E200" i="10"/>
  <c r="E212" i="10"/>
  <c r="E224" i="10"/>
  <c r="E236" i="10"/>
  <c r="E248" i="10"/>
  <c r="E260" i="10"/>
  <c r="E272" i="10"/>
  <c r="E284" i="10"/>
  <c r="E296" i="10"/>
  <c r="E308" i="10"/>
  <c r="E320" i="10"/>
  <c r="E332" i="10"/>
  <c r="E344" i="10"/>
  <c r="E356" i="10"/>
  <c r="E368" i="10"/>
  <c r="E380" i="10"/>
  <c r="E392" i="10"/>
  <c r="E404" i="10"/>
  <c r="E416" i="10"/>
  <c r="E428" i="10"/>
  <c r="E440" i="10"/>
  <c r="E452" i="10"/>
  <c r="E464" i="10"/>
  <c r="E476" i="10"/>
  <c r="E488" i="10"/>
  <c r="E12" i="10"/>
  <c r="E24" i="10"/>
  <c r="E36" i="10"/>
  <c r="E48" i="10"/>
  <c r="E60" i="10"/>
  <c r="E72" i="10"/>
  <c r="E84" i="10"/>
  <c r="E96" i="10"/>
  <c r="E108" i="10"/>
  <c r="E120" i="10"/>
  <c r="E132" i="10"/>
  <c r="E144" i="10"/>
  <c r="E156" i="10"/>
  <c r="E168" i="10"/>
  <c r="E180" i="10"/>
  <c r="E192" i="10"/>
  <c r="E204" i="10"/>
  <c r="E216" i="10"/>
  <c r="E228" i="10"/>
  <c r="E240" i="10"/>
  <c r="E252" i="10"/>
  <c r="E264" i="10"/>
  <c r="E276" i="10"/>
  <c r="E288" i="10"/>
  <c r="E300" i="10"/>
  <c r="E312" i="10"/>
  <c r="E324" i="10"/>
  <c r="E336" i="10"/>
  <c r="E348" i="10"/>
  <c r="E360" i="10"/>
  <c r="E372" i="10"/>
  <c r="E384" i="10"/>
  <c r="E396" i="10"/>
  <c r="E408" i="10"/>
  <c r="E420" i="10"/>
  <c r="E432" i="10"/>
  <c r="E444" i="10"/>
  <c r="E456" i="10"/>
  <c r="E468" i="10"/>
  <c r="E480" i="10"/>
  <c r="E492" i="10"/>
  <c r="E15" i="10"/>
  <c r="E29" i="10"/>
  <c r="E43" i="10"/>
  <c r="E58" i="10"/>
  <c r="E73" i="10"/>
  <c r="E87" i="10"/>
  <c r="E101" i="10"/>
  <c r="E115" i="10"/>
  <c r="E130" i="10"/>
  <c r="E145" i="10"/>
  <c r="E159" i="10"/>
  <c r="E173" i="10"/>
  <c r="E187" i="10"/>
  <c r="E202" i="10"/>
  <c r="E217" i="10"/>
  <c r="E231" i="10"/>
  <c r="E245" i="10"/>
  <c r="E259" i="10"/>
  <c r="E274" i="10"/>
  <c r="E289" i="10"/>
  <c r="E303" i="10"/>
  <c r="E317" i="10"/>
  <c r="E331" i="10"/>
  <c r="E346" i="10"/>
  <c r="E361" i="10"/>
  <c r="E375" i="10"/>
  <c r="E389" i="10"/>
  <c r="E403" i="10"/>
  <c r="E418" i="10"/>
  <c r="E433" i="10"/>
  <c r="E447" i="10"/>
  <c r="E461" i="10"/>
  <c r="E475" i="10"/>
  <c r="E490" i="10"/>
  <c r="E503" i="10"/>
  <c r="E515" i="10"/>
  <c r="E527" i="10"/>
  <c r="E539" i="10"/>
  <c r="E551" i="10"/>
  <c r="E563" i="10"/>
  <c r="E575" i="10"/>
  <c r="E587" i="10"/>
  <c r="E599" i="10"/>
  <c r="E611" i="10"/>
  <c r="E623" i="10"/>
  <c r="E635" i="10"/>
  <c r="E647" i="10"/>
  <c r="E659" i="10"/>
  <c r="E671" i="10"/>
  <c r="E683" i="10"/>
  <c r="E695" i="10"/>
  <c r="E707" i="10"/>
  <c r="E719" i="10"/>
  <c r="E731" i="10"/>
  <c r="E743" i="10"/>
  <c r="E755" i="10"/>
  <c r="E767" i="10"/>
  <c r="E779" i="10"/>
  <c r="E791" i="10"/>
  <c r="E803" i="10"/>
  <c r="E815" i="10"/>
  <c r="E827" i="10"/>
  <c r="E839" i="10"/>
  <c r="E851" i="10"/>
  <c r="E863" i="10"/>
  <c r="E875" i="10"/>
  <c r="E887" i="10"/>
  <c r="E899" i="10"/>
  <c r="E911" i="10"/>
  <c r="E923" i="10"/>
  <c r="E935" i="10"/>
  <c r="E947" i="10"/>
  <c r="E959" i="10"/>
  <c r="E971" i="10"/>
  <c r="E983" i="10"/>
  <c r="E995" i="10"/>
  <c r="E1007" i="10"/>
  <c r="E1019" i="10"/>
  <c r="E1031" i="10"/>
  <c r="E1043" i="10"/>
  <c r="E1055" i="10"/>
  <c r="E1067" i="10"/>
  <c r="E1079" i="10"/>
  <c r="E1091" i="10"/>
  <c r="E1103" i="10"/>
  <c r="E1115" i="10"/>
  <c r="E1127" i="10"/>
  <c r="E1139" i="10"/>
  <c r="E1151" i="10"/>
  <c r="E1163" i="10"/>
  <c r="E1175" i="10"/>
  <c r="E1187" i="10"/>
  <c r="E1199" i="10"/>
  <c r="E1211" i="10"/>
  <c r="E1223" i="10"/>
  <c r="E1235" i="10"/>
  <c r="E1247" i="10"/>
  <c r="E1259" i="10"/>
  <c r="E1271" i="10"/>
  <c r="E1283" i="10"/>
  <c r="E1295" i="10"/>
  <c r="E1307" i="10"/>
  <c r="E1319" i="10"/>
  <c r="E1331" i="10"/>
  <c r="E1343" i="10"/>
  <c r="E1355" i="10"/>
  <c r="E1367" i="10"/>
  <c r="E1379" i="10"/>
  <c r="E1391" i="10"/>
  <c r="E1403" i="10"/>
  <c r="E1415" i="10"/>
  <c r="E1427" i="10"/>
  <c r="E1439" i="10"/>
  <c r="E1451" i="10"/>
  <c r="E1463" i="10"/>
  <c r="E2" i="10"/>
  <c r="E16" i="10"/>
  <c r="E30" i="10"/>
  <c r="E45" i="10"/>
  <c r="E59" i="10"/>
  <c r="E74" i="10"/>
  <c r="E88" i="10"/>
  <c r="E3" i="10"/>
  <c r="E17" i="10"/>
  <c r="E31" i="10"/>
  <c r="E46" i="10"/>
  <c r="E61" i="10"/>
  <c r="E75" i="10"/>
  <c r="E89" i="10"/>
  <c r="E103" i="10"/>
  <c r="E118" i="10"/>
  <c r="E133" i="10"/>
  <c r="E147" i="10"/>
  <c r="E161" i="10"/>
  <c r="E175" i="10"/>
  <c r="E190" i="10"/>
  <c r="E205" i="10"/>
  <c r="E219" i="10"/>
  <c r="E233" i="10"/>
  <c r="E247" i="10"/>
  <c r="E262" i="10"/>
  <c r="E277" i="10"/>
  <c r="E291" i="10"/>
  <c r="E305" i="10"/>
  <c r="E319" i="10"/>
  <c r="E334" i="10"/>
  <c r="E349" i="10"/>
  <c r="E363" i="10"/>
  <c r="E377" i="10"/>
  <c r="E391" i="10"/>
  <c r="E406" i="10"/>
  <c r="E421" i="10"/>
  <c r="E435" i="10"/>
  <c r="E449" i="10"/>
  <c r="E463" i="10"/>
  <c r="E478" i="10"/>
  <c r="E493" i="10"/>
  <c r="E505" i="10"/>
  <c r="E517" i="10"/>
  <c r="E529" i="10"/>
  <c r="E541" i="10"/>
  <c r="E553" i="10"/>
  <c r="E565" i="10"/>
  <c r="E577" i="10"/>
  <c r="E589" i="10"/>
  <c r="E601" i="10"/>
  <c r="E613" i="10"/>
  <c r="E625" i="10"/>
  <c r="E637" i="10"/>
  <c r="E649" i="10"/>
  <c r="E661" i="10"/>
  <c r="E673" i="10"/>
  <c r="E685" i="10"/>
  <c r="E697" i="10"/>
  <c r="E709" i="10"/>
  <c r="E721" i="10"/>
  <c r="E733" i="10"/>
  <c r="E745" i="10"/>
  <c r="E757" i="10"/>
  <c r="E769" i="10"/>
  <c r="E781" i="10"/>
  <c r="E793" i="10"/>
  <c r="E805" i="10"/>
  <c r="E817" i="10"/>
  <c r="E829" i="10"/>
  <c r="E841" i="10"/>
  <c r="E853" i="10"/>
  <c r="E865" i="10"/>
  <c r="E877" i="10"/>
  <c r="E889" i="10"/>
  <c r="E901" i="10"/>
  <c r="E913" i="10"/>
  <c r="E925" i="10"/>
  <c r="E937" i="10"/>
  <c r="E949" i="10"/>
  <c r="E961" i="10"/>
  <c r="E973" i="10"/>
  <c r="E985" i="10"/>
  <c r="E997" i="10"/>
  <c r="E1009" i="10"/>
  <c r="E1021" i="10"/>
  <c r="E1033" i="10"/>
  <c r="E1045" i="10"/>
  <c r="E1057" i="10"/>
  <c r="E1069" i="10"/>
  <c r="E1081" i="10"/>
  <c r="E1093" i="10"/>
  <c r="E1105" i="10"/>
  <c r="E1117" i="10"/>
  <c r="E4" i="10"/>
  <c r="E18" i="10"/>
  <c r="E33" i="10"/>
  <c r="E47" i="10"/>
  <c r="E62" i="10"/>
  <c r="E76" i="10"/>
  <c r="E90" i="10"/>
  <c r="E105" i="10"/>
  <c r="E119" i="10"/>
  <c r="E134" i="10"/>
  <c r="E148" i="10"/>
  <c r="E162" i="10"/>
  <c r="E177" i="10"/>
  <c r="E191" i="10"/>
  <c r="E206" i="10"/>
  <c r="E220" i="10"/>
  <c r="E234" i="10"/>
  <c r="E249" i="10"/>
  <c r="E263" i="10"/>
  <c r="E278" i="10"/>
  <c r="E292" i="10"/>
  <c r="E306" i="10"/>
  <c r="E321" i="10"/>
  <c r="E335" i="10"/>
  <c r="E350" i="10"/>
  <c r="E364" i="10"/>
  <c r="E378" i="10"/>
  <c r="E393" i="10"/>
  <c r="E407" i="10"/>
  <c r="E422" i="10"/>
  <c r="E436" i="10"/>
  <c r="E450" i="10"/>
  <c r="E465" i="10"/>
  <c r="E479" i="10"/>
  <c r="E494" i="10"/>
  <c r="E506" i="10"/>
  <c r="E518" i="10"/>
  <c r="E530" i="10"/>
  <c r="E542" i="10"/>
  <c r="E554" i="10"/>
  <c r="E566" i="10"/>
  <c r="E578" i="10"/>
  <c r="E590" i="10"/>
  <c r="E602" i="10"/>
  <c r="E614" i="10"/>
  <c r="E626" i="10"/>
  <c r="E638" i="10"/>
  <c r="E650" i="10"/>
  <c r="E662" i="10"/>
  <c r="E674" i="10"/>
  <c r="E686" i="10"/>
  <c r="E698" i="10"/>
  <c r="E710" i="10"/>
  <c r="E722" i="10"/>
  <c r="E734" i="10"/>
  <c r="E746" i="10"/>
  <c r="E758" i="10"/>
  <c r="E770" i="10"/>
  <c r="E782" i="10"/>
  <c r="E794" i="10"/>
  <c r="E806" i="10"/>
  <c r="E818" i="10"/>
  <c r="E830" i="10"/>
  <c r="E842" i="10"/>
  <c r="E854" i="10"/>
  <c r="E866" i="10"/>
  <c r="E878" i="10"/>
  <c r="E890" i="10"/>
  <c r="E902" i="10"/>
  <c r="E914" i="10"/>
  <c r="E926" i="10"/>
  <c r="E938" i="10"/>
  <c r="E950" i="10"/>
  <c r="E962" i="10"/>
  <c r="E974" i="10"/>
  <c r="E986" i="10"/>
  <c r="E998" i="10"/>
  <c r="E1010" i="10"/>
  <c r="E1022" i="10"/>
  <c r="E1034" i="10"/>
  <c r="E1046" i="10"/>
  <c r="E1058" i="10"/>
  <c r="E1070" i="10"/>
  <c r="E5" i="10"/>
  <c r="E19" i="10"/>
  <c r="E34" i="10"/>
  <c r="E49" i="10"/>
  <c r="E63" i="10"/>
  <c r="E77" i="10"/>
  <c r="E91" i="10"/>
  <c r="E106" i="10"/>
  <c r="E121" i="10"/>
  <c r="E135" i="10"/>
  <c r="E149" i="10"/>
  <c r="E163" i="10"/>
  <c r="E178" i="10"/>
  <c r="E193" i="10"/>
  <c r="E207" i="10"/>
  <c r="E221" i="10"/>
  <c r="E235" i="10"/>
  <c r="E250" i="10"/>
  <c r="E265" i="10"/>
  <c r="E279" i="10"/>
  <c r="E293" i="10"/>
  <c r="E307" i="10"/>
  <c r="E322" i="10"/>
  <c r="E337" i="10"/>
  <c r="E351" i="10"/>
  <c r="E365" i="10"/>
  <c r="E379" i="10"/>
  <c r="E394" i="10"/>
  <c r="E409" i="10"/>
  <c r="E423" i="10"/>
  <c r="E437" i="10"/>
  <c r="E451" i="10"/>
  <c r="E466" i="10"/>
  <c r="E481" i="10"/>
  <c r="E495" i="10"/>
  <c r="E507" i="10"/>
  <c r="E519" i="10"/>
  <c r="E531" i="10"/>
  <c r="E543" i="10"/>
  <c r="E555" i="10"/>
  <c r="E567" i="10"/>
  <c r="E579" i="10"/>
  <c r="E591" i="10"/>
  <c r="E603" i="10"/>
  <c r="E615" i="10"/>
  <c r="E627" i="10"/>
  <c r="E639" i="10"/>
  <c r="E651" i="10"/>
  <c r="E663" i="10"/>
  <c r="E675" i="10"/>
  <c r="E687" i="10"/>
  <c r="E699" i="10"/>
  <c r="E711" i="10"/>
  <c r="E723" i="10"/>
  <c r="E735" i="10"/>
  <c r="E747" i="10"/>
  <c r="E759" i="10"/>
  <c r="E771" i="10"/>
  <c r="E783" i="10"/>
  <c r="E795" i="10"/>
  <c r="E807" i="10"/>
  <c r="E819" i="10"/>
  <c r="E831" i="10"/>
  <c r="E843" i="10"/>
  <c r="E855" i="10"/>
  <c r="E867" i="10"/>
  <c r="E879" i="10"/>
  <c r="E891" i="10"/>
  <c r="E903" i="10"/>
  <c r="E915" i="10"/>
  <c r="E927" i="10"/>
  <c r="E939" i="10"/>
  <c r="E951" i="10"/>
  <c r="E963" i="10"/>
  <c r="E975" i="10"/>
  <c r="E987" i="10"/>
  <c r="E999" i="10"/>
  <c r="E1011" i="10"/>
  <c r="E1023" i="10"/>
  <c r="E1035" i="10"/>
  <c r="E1047" i="10"/>
  <c r="E1059" i="10"/>
  <c r="E1071" i="10"/>
  <c r="E1083" i="10"/>
  <c r="E1095" i="10"/>
  <c r="E1107" i="10"/>
  <c r="E1119" i="10"/>
  <c r="E1131" i="10"/>
  <c r="E1143" i="10"/>
  <c r="E1155" i="10"/>
  <c r="E1167" i="10"/>
  <c r="E1179" i="10"/>
  <c r="E1191" i="10"/>
  <c r="E1203" i="10"/>
  <c r="E1215" i="10"/>
  <c r="E1227" i="10"/>
  <c r="E1239" i="10"/>
  <c r="E1251" i="10"/>
  <c r="E1263" i="10"/>
  <c r="E1275" i="10"/>
  <c r="E1287" i="10"/>
  <c r="E1299" i="10"/>
  <c r="E1311" i="10"/>
  <c r="E1323" i="10"/>
  <c r="E1335" i="10"/>
  <c r="E1347" i="10"/>
  <c r="E1359" i="10"/>
  <c r="E1371" i="10"/>
  <c r="E1383" i="10"/>
  <c r="E1395" i="10"/>
  <c r="E1407" i="10"/>
  <c r="E1419" i="10"/>
  <c r="E1431" i="10"/>
  <c r="E1443" i="10"/>
  <c r="E1455" i="10"/>
  <c r="E6" i="10"/>
  <c r="E21" i="10"/>
  <c r="E35" i="10"/>
  <c r="E50" i="10"/>
  <c r="E64" i="10"/>
  <c r="E78" i="10"/>
  <c r="E93" i="10"/>
  <c r="E107" i="10"/>
  <c r="E122" i="10"/>
  <c r="E136" i="10"/>
  <c r="E150" i="10"/>
  <c r="E165" i="10"/>
  <c r="E179" i="10"/>
  <c r="E194" i="10"/>
  <c r="E208" i="10"/>
  <c r="E222" i="10"/>
  <c r="E237" i="10"/>
  <c r="E251" i="10"/>
  <c r="E266" i="10"/>
  <c r="E280" i="10"/>
  <c r="E294" i="10"/>
  <c r="E309" i="10"/>
  <c r="E323" i="10"/>
  <c r="E338" i="10"/>
  <c r="E352" i="10"/>
  <c r="E366" i="10"/>
  <c r="E381" i="10"/>
  <c r="E395" i="10"/>
  <c r="E410" i="10"/>
  <c r="E424" i="10"/>
  <c r="E438" i="10"/>
  <c r="E453" i="10"/>
  <c r="E467" i="10"/>
  <c r="E482" i="10"/>
  <c r="E496" i="10"/>
  <c r="E508" i="10"/>
  <c r="E520" i="10"/>
  <c r="E532" i="10"/>
  <c r="E544" i="10"/>
  <c r="E556" i="10"/>
  <c r="E568" i="10"/>
  <c r="E580" i="10"/>
  <c r="E592" i="10"/>
  <c r="E604" i="10"/>
  <c r="E616" i="10"/>
  <c r="E628" i="10"/>
  <c r="E640" i="10"/>
  <c r="E652" i="10"/>
  <c r="E664" i="10"/>
  <c r="E676" i="10"/>
  <c r="E688" i="10"/>
  <c r="E700" i="10"/>
  <c r="E712" i="10"/>
  <c r="E724" i="10"/>
  <c r="E736" i="10"/>
  <c r="E748" i="10"/>
  <c r="E760" i="10"/>
  <c r="E772" i="10"/>
  <c r="E784" i="10"/>
  <c r="E796" i="10"/>
  <c r="E808" i="10"/>
  <c r="E820" i="10"/>
  <c r="E832" i="10"/>
  <c r="E844" i="10"/>
  <c r="E856" i="10"/>
  <c r="E868" i="10"/>
  <c r="E880" i="10"/>
  <c r="E892" i="10"/>
  <c r="E904" i="10"/>
  <c r="E916" i="10"/>
  <c r="E928" i="10"/>
  <c r="E940" i="10"/>
  <c r="E952" i="10"/>
  <c r="E964" i="10"/>
  <c r="E976" i="10"/>
  <c r="E988" i="10"/>
  <c r="E1000" i="10"/>
  <c r="E1012" i="10"/>
  <c r="E1024" i="10"/>
  <c r="E1036" i="10"/>
  <c r="E1048" i="10"/>
  <c r="E1060" i="10"/>
  <c r="E1072" i="10"/>
  <c r="E7" i="10"/>
  <c r="E22" i="10"/>
  <c r="E37" i="10"/>
  <c r="E51" i="10"/>
  <c r="E65" i="10"/>
  <c r="E79" i="10"/>
  <c r="E94" i="10"/>
  <c r="E109" i="10"/>
  <c r="E123" i="10"/>
  <c r="E137" i="10"/>
  <c r="E151" i="10"/>
  <c r="E166" i="10"/>
  <c r="E181" i="10"/>
  <c r="E195" i="10"/>
  <c r="E209" i="10"/>
  <c r="E223" i="10"/>
  <c r="E238" i="10"/>
  <c r="E253" i="10"/>
  <c r="E267" i="10"/>
  <c r="E281" i="10"/>
  <c r="E295" i="10"/>
  <c r="E310" i="10"/>
  <c r="E325" i="10"/>
  <c r="E339" i="10"/>
  <c r="E353" i="10"/>
  <c r="E367" i="10"/>
  <c r="E382" i="10"/>
  <c r="E397" i="10"/>
  <c r="E9" i="10"/>
  <c r="E23" i="10"/>
  <c r="E38" i="10"/>
  <c r="E52" i="10"/>
  <c r="E66" i="10"/>
  <c r="E81" i="10"/>
  <c r="E95" i="10"/>
  <c r="E110" i="10"/>
  <c r="E124" i="10"/>
  <c r="E138" i="10"/>
  <c r="E153" i="10"/>
  <c r="E167" i="10"/>
  <c r="E182" i="10"/>
  <c r="E196" i="10"/>
  <c r="E210" i="10"/>
  <c r="E225" i="10"/>
  <c r="E239" i="10"/>
  <c r="E254" i="10"/>
  <c r="E268" i="10"/>
  <c r="E282" i="10"/>
  <c r="E297" i="10"/>
  <c r="E311" i="10"/>
  <c r="E326" i="10"/>
  <c r="E340" i="10"/>
  <c r="E354" i="10"/>
  <c r="E369" i="10"/>
  <c r="E383" i="10"/>
  <c r="E10" i="10"/>
  <c r="E25" i="10"/>
  <c r="E39" i="10"/>
  <c r="E53" i="10"/>
  <c r="E67" i="10"/>
  <c r="E82" i="10"/>
  <c r="E97" i="10"/>
  <c r="E13" i="10"/>
  <c r="E27" i="10"/>
  <c r="E41" i="10"/>
  <c r="E55" i="10"/>
  <c r="E70" i="10"/>
  <c r="E85" i="10"/>
  <c r="E99" i="10"/>
  <c r="E113" i="10"/>
  <c r="E127" i="10"/>
  <c r="E142" i="10"/>
  <c r="E157" i="10"/>
  <c r="E171" i="10"/>
  <c r="E185" i="10"/>
  <c r="E199" i="10"/>
  <c r="E214" i="10"/>
  <c r="E229" i="10"/>
  <c r="E243" i="10"/>
  <c r="E257" i="10"/>
  <c r="E271" i="10"/>
  <c r="E286" i="10"/>
  <c r="E301" i="10"/>
  <c r="E315" i="10"/>
  <c r="E329" i="10"/>
  <c r="E343" i="10"/>
  <c r="E358" i="10"/>
  <c r="E373" i="10"/>
  <c r="E387" i="10"/>
  <c r="E401" i="10"/>
  <c r="E415" i="10"/>
  <c r="E430" i="10"/>
  <c r="E445" i="10"/>
  <c r="E459" i="10"/>
  <c r="E473" i="10"/>
  <c r="E487" i="10"/>
  <c r="E501" i="10"/>
  <c r="E513" i="10"/>
  <c r="E525" i="10"/>
  <c r="E537" i="10"/>
  <c r="E549" i="10"/>
  <c r="E561" i="10"/>
  <c r="E573" i="10"/>
  <c r="E585" i="10"/>
  <c r="E597" i="10"/>
  <c r="E609" i="10"/>
  <c r="E621" i="10"/>
  <c r="E633" i="10"/>
  <c r="E645" i="10"/>
  <c r="E657" i="10"/>
  <c r="E669" i="10"/>
  <c r="E681" i="10"/>
  <c r="E693" i="10"/>
  <c r="E705" i="10"/>
  <c r="E717" i="10"/>
  <c r="E729" i="10"/>
  <c r="E741" i="10"/>
  <c r="E753" i="10"/>
  <c r="E765" i="10"/>
  <c r="E777" i="10"/>
  <c r="E789" i="10"/>
  <c r="E801" i="10"/>
  <c r="E813" i="10"/>
  <c r="E825" i="10"/>
  <c r="E837" i="10"/>
  <c r="E849" i="10"/>
  <c r="E861" i="10"/>
  <c r="E40" i="10"/>
  <c r="E112" i="10"/>
  <c r="E155" i="10"/>
  <c r="E198" i="10"/>
  <c r="E242" i="10"/>
  <c r="E285" i="10"/>
  <c r="E328" i="10"/>
  <c r="E371" i="10"/>
  <c r="E411" i="10"/>
  <c r="E439" i="10"/>
  <c r="E469" i="10"/>
  <c r="E497" i="10"/>
  <c r="E521" i="10"/>
  <c r="E545" i="10"/>
  <c r="E569" i="10"/>
  <c r="E593" i="10"/>
  <c r="E617" i="10"/>
  <c r="E641" i="10"/>
  <c r="E665" i="10"/>
  <c r="E689" i="10"/>
  <c r="E713" i="10"/>
  <c r="E737" i="10"/>
  <c r="E761" i="10"/>
  <c r="E785" i="10"/>
  <c r="E809" i="10"/>
  <c r="E833" i="10"/>
  <c r="E857" i="10"/>
  <c r="E876" i="10"/>
  <c r="E897" i="10"/>
  <c r="E919" i="10"/>
  <c r="E941" i="10"/>
  <c r="E958" i="10"/>
  <c r="E980" i="10"/>
  <c r="E1002" i="10"/>
  <c r="E1020" i="10"/>
  <c r="E1041" i="10"/>
  <c r="E1063" i="10"/>
  <c r="E1082" i="10"/>
  <c r="E1098" i="10"/>
  <c r="E1113" i="10"/>
  <c r="E1129" i="10"/>
  <c r="E1144" i="10"/>
  <c r="E1158" i="10"/>
  <c r="E1172" i="10"/>
  <c r="E1186" i="10"/>
  <c r="E1201" i="10"/>
  <c r="E1216" i="10"/>
  <c r="E1230" i="10"/>
  <c r="E1244" i="10"/>
  <c r="E1258" i="10"/>
  <c r="E1273" i="10"/>
  <c r="E1288" i="10"/>
  <c r="E1302" i="10"/>
  <c r="E1316" i="10"/>
  <c r="E1330" i="10"/>
  <c r="E1345" i="10"/>
  <c r="E1360" i="10"/>
  <c r="E1374" i="10"/>
  <c r="E1388" i="10"/>
  <c r="E1402" i="10"/>
  <c r="E1417" i="10"/>
  <c r="E1432" i="10"/>
  <c r="E1446" i="10"/>
  <c r="E1460" i="10"/>
  <c r="E1473" i="10"/>
  <c r="E1485" i="10"/>
  <c r="E1497" i="10"/>
  <c r="E1509" i="10"/>
  <c r="E1521" i="10"/>
  <c r="E1533" i="10"/>
  <c r="E1545" i="10"/>
  <c r="E1557" i="10"/>
  <c r="E1569" i="10"/>
  <c r="E1581" i="10"/>
  <c r="E1593" i="10"/>
  <c r="E1605" i="10"/>
  <c r="E1617" i="10"/>
  <c r="E1629" i="10"/>
  <c r="E1641" i="10"/>
  <c r="E1653" i="10"/>
  <c r="E1665" i="10"/>
  <c r="E1677" i="10"/>
  <c r="E1689" i="10"/>
  <c r="E1701" i="10"/>
  <c r="E1713" i="10"/>
  <c r="E1725" i="10"/>
  <c r="E1737" i="10"/>
  <c r="E1749" i="10"/>
  <c r="E1761" i="10"/>
  <c r="E42" i="10"/>
  <c r="E114" i="10"/>
  <c r="E158" i="10"/>
  <c r="E201" i="10"/>
  <c r="E244" i="10"/>
  <c r="E287" i="10"/>
  <c r="E330" i="10"/>
  <c r="E374" i="10"/>
  <c r="E412" i="10"/>
  <c r="E441" i="10"/>
  <c r="E470" i="10"/>
  <c r="E498" i="10"/>
  <c r="E522" i="10"/>
  <c r="E546" i="10"/>
  <c r="E570" i="10"/>
  <c r="E594" i="10"/>
  <c r="E618" i="10"/>
  <c r="E642" i="10"/>
  <c r="E666" i="10"/>
  <c r="E690" i="10"/>
  <c r="E714" i="10"/>
  <c r="E738" i="10"/>
  <c r="E762" i="10"/>
  <c r="E786" i="10"/>
  <c r="E810" i="10"/>
  <c r="E834" i="10"/>
  <c r="E858" i="10"/>
  <c r="E881" i="10"/>
  <c r="E898" i="10"/>
  <c r="E920" i="10"/>
  <c r="E942" i="10"/>
  <c r="E960" i="10"/>
  <c r="E981" i="10"/>
  <c r="E1003" i="10"/>
  <c r="E1025" i="10"/>
  <c r="E1042" i="10"/>
  <c r="E1064" i="10"/>
  <c r="E1084" i="10"/>
  <c r="E1099" i="10"/>
  <c r="E1114" i="10"/>
  <c r="E1130" i="10"/>
  <c r="E1145" i="10"/>
  <c r="E1159" i="10"/>
  <c r="E54" i="10"/>
  <c r="E117" i="10"/>
  <c r="E160" i="10"/>
  <c r="E203" i="10"/>
  <c r="E246" i="10"/>
  <c r="E290" i="10"/>
  <c r="E333" i="10"/>
  <c r="E376" i="10"/>
  <c r="E413" i="10"/>
  <c r="E442" i="10"/>
  <c r="E471" i="10"/>
  <c r="E499" i="10"/>
  <c r="E523" i="10"/>
  <c r="E547" i="10"/>
  <c r="E571" i="10"/>
  <c r="E595" i="10"/>
  <c r="E619" i="10"/>
  <c r="E643" i="10"/>
  <c r="E667" i="10"/>
  <c r="E691" i="10"/>
  <c r="E715" i="10"/>
  <c r="E739" i="10"/>
  <c r="E763" i="10"/>
  <c r="E787" i="10"/>
  <c r="E811" i="10"/>
  <c r="E835" i="10"/>
  <c r="E859" i="10"/>
  <c r="E882" i="10"/>
  <c r="E900" i="10"/>
  <c r="E921" i="10"/>
  <c r="E943" i="10"/>
  <c r="E965" i="10"/>
  <c r="E982" i="10"/>
  <c r="E1004" i="10"/>
  <c r="E1026" i="10"/>
  <c r="E1044" i="10"/>
  <c r="E1065" i="10"/>
  <c r="E1085" i="10"/>
  <c r="E1100" i="10"/>
  <c r="E1116" i="10"/>
  <c r="E1132" i="10"/>
  <c r="E1146" i="10"/>
  <c r="E1160" i="10"/>
  <c r="E1174" i="10"/>
  <c r="E1189" i="10"/>
  <c r="E1204" i="10"/>
  <c r="E1218" i="10"/>
  <c r="E1232" i="10"/>
  <c r="E1246" i="10"/>
  <c r="E1261" i="10"/>
  <c r="E1276" i="10"/>
  <c r="E1290" i="10"/>
  <c r="E1304" i="10"/>
  <c r="E1318" i="10"/>
  <c r="E1333" i="10"/>
  <c r="E1348" i="10"/>
  <c r="E1362" i="10"/>
  <c r="E1376" i="10"/>
  <c r="E1390" i="10"/>
  <c r="E1405" i="10"/>
  <c r="E1420" i="10"/>
  <c r="E1434" i="10"/>
  <c r="E1448" i="10"/>
  <c r="E1462" i="10"/>
  <c r="E1475" i="10"/>
  <c r="E1487" i="10"/>
  <c r="E1499" i="10"/>
  <c r="E1511" i="10"/>
  <c r="E1523" i="10"/>
  <c r="E1535" i="10"/>
  <c r="E1547" i="10"/>
  <c r="E1559" i="10"/>
  <c r="E1571" i="10"/>
  <c r="E1583" i="10"/>
  <c r="E1595" i="10"/>
  <c r="E1607" i="10"/>
  <c r="E1619" i="10"/>
  <c r="E1631" i="10"/>
  <c r="E1643" i="10"/>
  <c r="E1655" i="10"/>
  <c r="E1667" i="10"/>
  <c r="E1679" i="10"/>
  <c r="E1691" i="10"/>
  <c r="E1703" i="10"/>
  <c r="E1715" i="10"/>
  <c r="E1727" i="10"/>
  <c r="E1739" i="10"/>
  <c r="E1751" i="10"/>
  <c r="E57" i="10"/>
  <c r="E125" i="10"/>
  <c r="E169" i="10"/>
  <c r="E211" i="10"/>
  <c r="E255" i="10"/>
  <c r="E298" i="10"/>
  <c r="E341" i="10"/>
  <c r="E385" i="10"/>
  <c r="E414" i="10"/>
  <c r="E443" i="10"/>
  <c r="E472" i="10"/>
  <c r="E500" i="10"/>
  <c r="E524" i="10"/>
  <c r="E548" i="10"/>
  <c r="E572" i="10"/>
  <c r="E596" i="10"/>
  <c r="E620" i="10"/>
  <c r="E644" i="10"/>
  <c r="E668" i="10"/>
  <c r="E692" i="10"/>
  <c r="E716" i="10"/>
  <c r="E740" i="10"/>
  <c r="E764" i="10"/>
  <c r="E788" i="10"/>
  <c r="E812" i="10"/>
  <c r="E836" i="10"/>
  <c r="E860" i="10"/>
  <c r="E883" i="10"/>
  <c r="E905" i="10"/>
  <c r="E922" i="10"/>
  <c r="E944" i="10"/>
  <c r="E966" i="10"/>
  <c r="E984" i="10"/>
  <c r="E1005" i="10"/>
  <c r="E1027" i="10"/>
  <c r="E1049" i="10"/>
  <c r="E1066" i="10"/>
  <c r="E1086" i="10"/>
  <c r="E1101" i="10"/>
  <c r="E1118" i="10"/>
  <c r="E1133" i="10"/>
  <c r="E1147" i="10"/>
  <c r="E1161" i="10"/>
  <c r="E1176" i="10"/>
  <c r="E1190" i="10"/>
  <c r="E1205" i="10"/>
  <c r="E1219" i="10"/>
  <c r="E1233" i="10"/>
  <c r="E1248" i="10"/>
  <c r="E1262" i="10"/>
  <c r="E1277" i="10"/>
  <c r="E1291" i="10"/>
  <c r="E1305" i="10"/>
  <c r="E1320" i="10"/>
  <c r="E1334" i="10"/>
  <c r="E1349" i="10"/>
  <c r="E1363" i="10"/>
  <c r="E1377" i="10"/>
  <c r="E1392" i="10"/>
  <c r="E1406" i="10"/>
  <c r="E1421" i="10"/>
  <c r="E1435" i="10"/>
  <c r="E1449" i="10"/>
  <c r="E1464" i="10"/>
  <c r="E1476" i="10"/>
  <c r="E1488" i="10"/>
  <c r="E1500" i="10"/>
  <c r="E1512" i="10"/>
  <c r="E1524" i="10"/>
  <c r="E1536" i="10"/>
  <c r="E1548" i="10"/>
  <c r="E1560" i="10"/>
  <c r="E1572" i="10"/>
  <c r="E1584" i="10"/>
  <c r="E1596" i="10"/>
  <c r="E1608" i="10"/>
  <c r="E1620" i="10"/>
  <c r="E1632" i="10"/>
  <c r="E1644" i="10"/>
  <c r="E1656" i="10"/>
  <c r="E1668" i="10"/>
  <c r="E1680" i="10"/>
  <c r="E1692" i="10"/>
  <c r="E1704" i="10"/>
  <c r="E1716" i="10"/>
  <c r="E1728" i="10"/>
  <c r="E1740" i="10"/>
  <c r="E1752" i="10"/>
  <c r="E69" i="10"/>
  <c r="E126" i="10"/>
  <c r="E170" i="10"/>
  <c r="E213" i="10"/>
  <c r="E256" i="10"/>
  <c r="E299" i="10"/>
  <c r="E342" i="10"/>
  <c r="E386" i="10"/>
  <c r="E417" i="10"/>
  <c r="E446" i="10"/>
  <c r="E474" i="10"/>
  <c r="E502" i="10"/>
  <c r="E526" i="10"/>
  <c r="E550" i="10"/>
  <c r="E574" i="10"/>
  <c r="E598" i="10"/>
  <c r="E622" i="10"/>
  <c r="E646" i="10"/>
  <c r="E670" i="10"/>
  <c r="E694" i="10"/>
  <c r="E718" i="10"/>
  <c r="E742" i="10"/>
  <c r="E766" i="10"/>
  <c r="E790" i="10"/>
  <c r="E814" i="10"/>
  <c r="E838" i="10"/>
  <c r="E862" i="10"/>
  <c r="E884" i="10"/>
  <c r="E906" i="10"/>
  <c r="E924" i="10"/>
  <c r="E945" i="10"/>
  <c r="E967" i="10"/>
  <c r="E989" i="10"/>
  <c r="E1006" i="10"/>
  <c r="E1028" i="10"/>
  <c r="E1050" i="10"/>
  <c r="E1068" i="10"/>
  <c r="E1087" i="10"/>
  <c r="E1102" i="10"/>
  <c r="E1120" i="10"/>
  <c r="E1134" i="10"/>
  <c r="E1148" i="10"/>
  <c r="E1162" i="10"/>
  <c r="E1177" i="10"/>
  <c r="E1192" i="10"/>
  <c r="E1206" i="10"/>
  <c r="E1220" i="10"/>
  <c r="E1234" i="10"/>
  <c r="E1249" i="10"/>
  <c r="E1264" i="10"/>
  <c r="E1278" i="10"/>
  <c r="E1292" i="10"/>
  <c r="E1306" i="10"/>
  <c r="E1321" i="10"/>
  <c r="E1336" i="10"/>
  <c r="E1350" i="10"/>
  <c r="E1364" i="10"/>
  <c r="E1378" i="10"/>
  <c r="E1393" i="10"/>
  <c r="E1408" i="10"/>
  <c r="E1422" i="10"/>
  <c r="E1436" i="10"/>
  <c r="E1450" i="10"/>
  <c r="E1465" i="10"/>
  <c r="E1477" i="10"/>
  <c r="E1489" i="10"/>
  <c r="E1501" i="10"/>
  <c r="E1513" i="10"/>
  <c r="E1525" i="10"/>
  <c r="E1537" i="10"/>
  <c r="E1549" i="10"/>
  <c r="E1561" i="10"/>
  <c r="E1573" i="10"/>
  <c r="E1585" i="10"/>
  <c r="E1597" i="10"/>
  <c r="E1609" i="10"/>
  <c r="E1621" i="10"/>
  <c r="E1633" i="10"/>
  <c r="E1645" i="10"/>
  <c r="E1657" i="10"/>
  <c r="E1669" i="10"/>
  <c r="E1681" i="10"/>
  <c r="E1693" i="10"/>
  <c r="E1705" i="10"/>
  <c r="E1717" i="10"/>
  <c r="E1729" i="10"/>
  <c r="E1741" i="10"/>
  <c r="E1753" i="10"/>
  <c r="E71" i="10"/>
  <c r="E129" i="10"/>
  <c r="E172" i="10"/>
  <c r="E215" i="10"/>
  <c r="E258" i="10"/>
  <c r="E302" i="10"/>
  <c r="E345" i="10"/>
  <c r="E388" i="10"/>
  <c r="E419" i="10"/>
  <c r="E448" i="10"/>
  <c r="E477" i="10"/>
  <c r="E504" i="10"/>
  <c r="E528" i="10"/>
  <c r="E552" i="10"/>
  <c r="E576" i="10"/>
  <c r="E600" i="10"/>
  <c r="E624" i="10"/>
  <c r="E648" i="10"/>
  <c r="E672" i="10"/>
  <c r="E696" i="10"/>
  <c r="E720" i="10"/>
  <c r="E744" i="10"/>
  <c r="E768" i="10"/>
  <c r="E792" i="10"/>
  <c r="E816" i="10"/>
  <c r="E840" i="10"/>
  <c r="E864" i="10"/>
  <c r="E885" i="10"/>
  <c r="E907" i="10"/>
  <c r="E929" i="10"/>
  <c r="E946" i="10"/>
  <c r="E968" i="10"/>
  <c r="E990" i="10"/>
  <c r="E1008" i="10"/>
  <c r="E1029" i="10"/>
  <c r="E1051" i="10"/>
  <c r="E1073" i="10"/>
  <c r="E1088" i="10"/>
  <c r="E1104" i="10"/>
  <c r="E1121" i="10"/>
  <c r="E1135" i="10"/>
  <c r="E1149" i="10"/>
  <c r="E1164" i="10"/>
  <c r="E1178" i="10"/>
  <c r="E1193" i="10"/>
  <c r="E1207" i="10"/>
  <c r="E1221" i="10"/>
  <c r="E1236" i="10"/>
  <c r="E1250" i="10"/>
  <c r="E1265" i="10"/>
  <c r="E1279" i="10"/>
  <c r="E1293" i="10"/>
  <c r="E1308" i="10"/>
  <c r="E1322" i="10"/>
  <c r="E1337" i="10"/>
  <c r="E1351" i="10"/>
  <c r="E1365" i="10"/>
  <c r="E1380" i="10"/>
  <c r="E1394" i="10"/>
  <c r="E1409" i="10"/>
  <c r="E1423" i="10"/>
  <c r="E1437" i="10"/>
  <c r="E1452" i="10"/>
  <c r="E1466" i="10"/>
  <c r="E1478" i="10"/>
  <c r="E1490" i="10"/>
  <c r="E1502" i="10"/>
  <c r="E1514" i="10"/>
  <c r="E1526" i="10"/>
  <c r="E1538" i="10"/>
  <c r="E1550" i="10"/>
  <c r="E1562" i="10"/>
  <c r="E1574" i="10"/>
  <c r="E1586" i="10"/>
  <c r="E1598" i="10"/>
  <c r="E1610" i="10"/>
  <c r="E1622" i="10"/>
  <c r="E1634" i="10"/>
  <c r="E1646" i="10"/>
  <c r="E1658" i="10"/>
  <c r="E1670" i="10"/>
  <c r="E1682" i="10"/>
  <c r="E1694" i="10"/>
  <c r="E1706" i="10"/>
  <c r="E1718" i="10"/>
  <c r="E1730" i="10"/>
  <c r="E1742" i="10"/>
  <c r="E1754" i="10"/>
  <c r="E83" i="10"/>
  <c r="E131" i="10"/>
  <c r="E174" i="10"/>
  <c r="E218" i="10"/>
  <c r="E261" i="10"/>
  <c r="E304" i="10"/>
  <c r="E347" i="10"/>
  <c r="E390" i="10"/>
  <c r="E425" i="10"/>
  <c r="E454" i="10"/>
  <c r="E483" i="10"/>
  <c r="E509" i="10"/>
  <c r="E533" i="10"/>
  <c r="E557" i="10"/>
  <c r="E581" i="10"/>
  <c r="E605" i="10"/>
  <c r="E629" i="10"/>
  <c r="E653" i="10"/>
  <c r="E677" i="10"/>
  <c r="E701" i="10"/>
  <c r="E725" i="10"/>
  <c r="E749" i="10"/>
  <c r="E773" i="10"/>
  <c r="E797" i="10"/>
  <c r="E821" i="10"/>
  <c r="E845" i="10"/>
  <c r="E869" i="10"/>
  <c r="E886" i="10"/>
  <c r="E908" i="10"/>
  <c r="E930" i="10"/>
  <c r="E948" i="10"/>
  <c r="E969" i="10"/>
  <c r="E991" i="10"/>
  <c r="E1013" i="10"/>
  <c r="E1030" i="10"/>
  <c r="E1052" i="10"/>
  <c r="E1074" i="10"/>
  <c r="E1089" i="10"/>
  <c r="E1106" i="10"/>
  <c r="E1122" i="10"/>
  <c r="E1136" i="10"/>
  <c r="E1150" i="10"/>
  <c r="E1165" i="10"/>
  <c r="E1180" i="10"/>
  <c r="E1194" i="10"/>
  <c r="E1208" i="10"/>
  <c r="E1222" i="10"/>
  <c r="E1237" i="10"/>
  <c r="E1252" i="10"/>
  <c r="E1266" i="10"/>
  <c r="E1280" i="10"/>
  <c r="E1294" i="10"/>
  <c r="E1309" i="10"/>
  <c r="E1324" i="10"/>
  <c r="E1338" i="10"/>
  <c r="E1352" i="10"/>
  <c r="E1366" i="10"/>
  <c r="E1381" i="10"/>
  <c r="E1396" i="10"/>
  <c r="E1410" i="10"/>
  <c r="E1424" i="10"/>
  <c r="E1438" i="10"/>
  <c r="E1453" i="10"/>
  <c r="E1467" i="10"/>
  <c r="E1479" i="10"/>
  <c r="E1491" i="10"/>
  <c r="E1503" i="10"/>
  <c r="E1515" i="10"/>
  <c r="E1527" i="10"/>
  <c r="E1539" i="10"/>
  <c r="E1551" i="10"/>
  <c r="E1563" i="10"/>
  <c r="E1575" i="10"/>
  <c r="E1587" i="10"/>
  <c r="E1599" i="10"/>
  <c r="E1611" i="10"/>
  <c r="E1623" i="10"/>
  <c r="E1635" i="10"/>
  <c r="E1647" i="10"/>
  <c r="E1659" i="10"/>
  <c r="E1671" i="10"/>
  <c r="E1683" i="10"/>
  <c r="E1695" i="10"/>
  <c r="E1707" i="10"/>
  <c r="E1719" i="10"/>
  <c r="E1731" i="10"/>
  <c r="E1743" i="10"/>
  <c r="E1755" i="10"/>
  <c r="E86" i="10"/>
  <c r="E139" i="10"/>
  <c r="E183" i="10"/>
  <c r="E226" i="10"/>
  <c r="E269" i="10"/>
  <c r="E313" i="10"/>
  <c r="E355" i="10"/>
  <c r="E398" i="10"/>
  <c r="E426" i="10"/>
  <c r="E455" i="10"/>
  <c r="E484" i="10"/>
  <c r="E510" i="10"/>
  <c r="E534" i="10"/>
  <c r="E558" i="10"/>
  <c r="E582" i="10"/>
  <c r="E606" i="10"/>
  <c r="E630" i="10"/>
  <c r="E654" i="10"/>
  <c r="E678" i="10"/>
  <c r="E702" i="10"/>
  <c r="E726" i="10"/>
  <c r="E750" i="10"/>
  <c r="E774" i="10"/>
  <c r="E798" i="10"/>
  <c r="E822" i="10"/>
  <c r="E846" i="10"/>
  <c r="E870" i="10"/>
  <c r="E888" i="10"/>
  <c r="E909" i="10"/>
  <c r="E931" i="10"/>
  <c r="E953" i="10"/>
  <c r="E970" i="10"/>
  <c r="E992" i="10"/>
  <c r="E1014" i="10"/>
  <c r="E1032" i="10"/>
  <c r="E1053" i="10"/>
  <c r="E1075" i="10"/>
  <c r="E1090" i="10"/>
  <c r="E1108" i="10"/>
  <c r="E1123" i="10"/>
  <c r="E1137" i="10"/>
  <c r="E1152" i="10"/>
  <c r="E1166" i="10"/>
  <c r="E1181" i="10"/>
  <c r="E1195" i="10"/>
  <c r="E1209" i="10"/>
  <c r="E1224" i="10"/>
  <c r="E1238" i="10"/>
  <c r="E1253" i="10"/>
  <c r="E1267" i="10"/>
  <c r="E1281" i="10"/>
  <c r="E1296" i="10"/>
  <c r="E1310" i="10"/>
  <c r="E1325" i="10"/>
  <c r="E1339" i="10"/>
  <c r="E1353" i="10"/>
  <c r="E1368" i="10"/>
  <c r="E1382" i="10"/>
  <c r="E1397" i="10"/>
  <c r="E1411" i="10"/>
  <c r="E1425" i="10"/>
  <c r="E1440" i="10"/>
  <c r="E1454" i="10"/>
  <c r="E1468" i="10"/>
  <c r="E1480" i="10"/>
  <c r="E1492" i="10"/>
  <c r="E1504" i="10"/>
  <c r="E1516" i="10"/>
  <c r="E1528" i="10"/>
  <c r="E1540" i="10"/>
  <c r="E1552" i="10"/>
  <c r="E1564" i="10"/>
  <c r="E1576" i="10"/>
  <c r="E1588" i="10"/>
  <c r="E1600" i="10"/>
  <c r="E1612" i="10"/>
  <c r="E1624" i="10"/>
  <c r="E1636" i="10"/>
  <c r="E1648" i="10"/>
  <c r="E1660" i="10"/>
  <c r="E1672" i="10"/>
  <c r="E1684" i="10"/>
  <c r="E1696" i="10"/>
  <c r="E1708" i="10"/>
  <c r="E1720" i="10"/>
  <c r="E1732" i="10"/>
  <c r="E1744" i="10"/>
  <c r="E1756" i="10"/>
  <c r="E11" i="10"/>
  <c r="E98" i="10"/>
  <c r="E141" i="10"/>
  <c r="E184" i="10"/>
  <c r="E227" i="10"/>
  <c r="E270" i="10"/>
  <c r="E314" i="10"/>
  <c r="E357" i="10"/>
  <c r="E399" i="10"/>
  <c r="E427" i="10"/>
  <c r="E457" i="10"/>
  <c r="E485" i="10"/>
  <c r="E511" i="10"/>
  <c r="E535" i="10"/>
  <c r="E559" i="10"/>
  <c r="E583" i="10"/>
  <c r="E607" i="10"/>
  <c r="E631" i="10"/>
  <c r="E655" i="10"/>
  <c r="E679" i="10"/>
  <c r="E703" i="10"/>
  <c r="E727" i="10"/>
  <c r="E751" i="10"/>
  <c r="E775" i="10"/>
  <c r="E799" i="10"/>
  <c r="E823" i="10"/>
  <c r="E847" i="10"/>
  <c r="E871" i="10"/>
  <c r="E893" i="10"/>
  <c r="E910" i="10"/>
  <c r="E932" i="10"/>
  <c r="E954" i="10"/>
  <c r="E972" i="10"/>
  <c r="E993" i="10"/>
  <c r="E1015" i="10"/>
  <c r="E1037" i="10"/>
  <c r="E1054" i="10"/>
  <c r="E1076" i="10"/>
  <c r="E1092" i="10"/>
  <c r="E1109" i="10"/>
  <c r="E1124" i="10"/>
  <c r="E1138" i="10"/>
  <c r="E1153" i="10"/>
  <c r="E1168" i="10"/>
  <c r="E26" i="10"/>
  <c r="E102" i="10"/>
  <c r="E146" i="10"/>
  <c r="E189" i="10"/>
  <c r="E232" i="10"/>
  <c r="E275" i="10"/>
  <c r="E318" i="10"/>
  <c r="E362" i="10"/>
  <c r="E402" i="10"/>
  <c r="E431" i="10"/>
  <c r="E460" i="10"/>
  <c r="E489" i="10"/>
  <c r="E514" i="10"/>
  <c r="E538" i="10"/>
  <c r="E562" i="10"/>
  <c r="E586" i="10"/>
  <c r="E610" i="10"/>
  <c r="E634" i="10"/>
  <c r="E658" i="10"/>
  <c r="E682" i="10"/>
  <c r="E706" i="10"/>
  <c r="E730" i="10"/>
  <c r="E754" i="10"/>
  <c r="E778" i="10"/>
  <c r="E802" i="10"/>
  <c r="E826" i="10"/>
  <c r="E850" i="10"/>
  <c r="E873" i="10"/>
  <c r="E895" i="10"/>
  <c r="E917" i="10"/>
  <c r="E934" i="10"/>
  <c r="E956" i="10"/>
  <c r="E978" i="10"/>
  <c r="E996" i="10"/>
  <c r="E1017" i="10"/>
  <c r="E1039" i="10"/>
  <c r="E1061" i="10"/>
  <c r="E1078" i="10"/>
  <c r="E1096" i="10"/>
  <c r="E1111" i="10"/>
  <c r="E1126" i="10"/>
  <c r="E1141" i="10"/>
  <c r="E1156" i="10"/>
  <c r="E1170" i="10"/>
  <c r="E1184" i="10"/>
  <c r="E1198" i="10"/>
  <c r="E1213" i="10"/>
  <c r="E1228" i="10"/>
  <c r="E1242" i="10"/>
  <c r="E1256" i="10"/>
  <c r="E1270" i="10"/>
  <c r="E1285" i="10"/>
  <c r="E1300" i="10"/>
  <c r="E1314" i="10"/>
  <c r="E1328" i="10"/>
  <c r="E1342" i="10"/>
  <c r="E1357" i="10"/>
  <c r="E1372" i="10"/>
  <c r="E1386" i="10"/>
  <c r="E1400" i="10"/>
  <c r="E1414" i="10"/>
  <c r="E1429" i="10"/>
  <c r="E1444" i="10"/>
  <c r="E1458" i="10"/>
  <c r="E1471" i="10"/>
  <c r="E1483" i="10"/>
  <c r="E1495" i="10"/>
  <c r="E1507" i="10"/>
  <c r="E1519" i="10"/>
  <c r="E1531" i="10"/>
  <c r="E1543" i="10"/>
  <c r="E1555" i="10"/>
  <c r="E1567" i="10"/>
  <c r="E1579" i="10"/>
  <c r="E1591" i="10"/>
  <c r="E1603" i="10"/>
  <c r="E1615" i="10"/>
  <c r="E1627" i="10"/>
  <c r="E1639" i="10"/>
  <c r="E1651" i="10"/>
  <c r="E1663" i="10"/>
  <c r="E1675" i="10"/>
  <c r="E1687" i="10"/>
  <c r="E1699" i="10"/>
  <c r="E1711" i="10"/>
  <c r="E1723" i="10"/>
  <c r="E1735" i="10"/>
  <c r="E1747" i="10"/>
  <c r="E1759" i="10"/>
  <c r="E186" i="10"/>
  <c r="E429" i="10"/>
  <c r="E584" i="10"/>
  <c r="E728" i="10"/>
  <c r="E872" i="10"/>
  <c r="E994" i="10"/>
  <c r="E1110" i="10"/>
  <c r="E1183" i="10"/>
  <c r="E1226" i="10"/>
  <c r="E1269" i="10"/>
  <c r="E1313" i="10"/>
  <c r="E1356" i="10"/>
  <c r="E1399" i="10"/>
  <c r="E1442" i="10"/>
  <c r="E1482" i="10"/>
  <c r="E1518" i="10"/>
  <c r="E1554" i="10"/>
  <c r="E1590" i="10"/>
  <c r="E1626" i="10"/>
  <c r="E1662" i="10"/>
  <c r="E1698" i="10"/>
  <c r="E1734" i="10"/>
  <c r="E197" i="10"/>
  <c r="E434" i="10"/>
  <c r="E588" i="10"/>
  <c r="E732" i="10"/>
  <c r="E874" i="10"/>
  <c r="E1001" i="10"/>
  <c r="E1112" i="10"/>
  <c r="E1185" i="10"/>
  <c r="E1229" i="10"/>
  <c r="E1272" i="10"/>
  <c r="E1315" i="10"/>
  <c r="E1358" i="10"/>
  <c r="E1401" i="10"/>
  <c r="E1445" i="10"/>
  <c r="E1484" i="10"/>
  <c r="E1520" i="10"/>
  <c r="E1556" i="10"/>
  <c r="E1592" i="10"/>
  <c r="E1628" i="10"/>
  <c r="E1664" i="10"/>
  <c r="E1700" i="10"/>
  <c r="E1736" i="10"/>
  <c r="E230" i="10"/>
  <c r="E458" i="10"/>
  <c r="E608" i="10"/>
  <c r="E752" i="10"/>
  <c r="E894" i="10"/>
  <c r="E1016" i="10"/>
  <c r="E1125" i="10"/>
  <c r="E1188" i="10"/>
  <c r="E1231" i="10"/>
  <c r="E1274" i="10"/>
  <c r="E1317" i="10"/>
  <c r="E1361" i="10"/>
  <c r="E1404" i="10"/>
  <c r="E1447" i="10"/>
  <c r="E1486" i="10"/>
  <c r="E1522" i="10"/>
  <c r="E1558" i="10"/>
  <c r="E1594" i="10"/>
  <c r="E1630" i="10"/>
  <c r="E1666" i="10"/>
  <c r="E1702" i="10"/>
  <c r="E1738" i="10"/>
  <c r="E241" i="10"/>
  <c r="E462" i="10"/>
  <c r="E612" i="10"/>
  <c r="E756" i="10"/>
  <c r="E896" i="10"/>
  <c r="E1018" i="10"/>
  <c r="E1128" i="10"/>
  <c r="E1196" i="10"/>
  <c r="E1240" i="10"/>
  <c r="E1282" i="10"/>
  <c r="E1326" i="10"/>
  <c r="E1369" i="10"/>
  <c r="E1412" i="10"/>
  <c r="E1456" i="10"/>
  <c r="E1493" i="10"/>
  <c r="E1529" i="10"/>
  <c r="E1565" i="10"/>
  <c r="E1601" i="10"/>
  <c r="E1637" i="10"/>
  <c r="E1673" i="10"/>
  <c r="E1709" i="10"/>
  <c r="E1745" i="10"/>
  <c r="E273" i="10"/>
  <c r="E486" i="10"/>
  <c r="E632" i="10"/>
  <c r="E776" i="10"/>
  <c r="E912" i="10"/>
  <c r="E1038" i="10"/>
  <c r="E1140" i="10"/>
  <c r="E1197" i="10"/>
  <c r="E1241" i="10"/>
  <c r="E1284" i="10"/>
  <c r="E1327" i="10"/>
  <c r="E1370" i="10"/>
  <c r="E1413" i="10"/>
  <c r="E1457" i="10"/>
  <c r="E1494" i="10"/>
  <c r="E1530" i="10"/>
  <c r="E1566" i="10"/>
  <c r="E1602" i="10"/>
  <c r="E1638" i="10"/>
  <c r="E1674" i="10"/>
  <c r="E1710" i="10"/>
  <c r="E1746" i="10"/>
  <c r="E283" i="10"/>
  <c r="E491" i="10"/>
  <c r="E636" i="10"/>
  <c r="E780" i="10"/>
  <c r="E918" i="10"/>
  <c r="E1040" i="10"/>
  <c r="E1142" i="10"/>
  <c r="E1200" i="10"/>
  <c r="E1243" i="10"/>
  <c r="E1286" i="10"/>
  <c r="E1329" i="10"/>
  <c r="E1373" i="10"/>
  <c r="E1416" i="10"/>
  <c r="E1459" i="10"/>
  <c r="E1496" i="10"/>
  <c r="E1532" i="10"/>
  <c r="E1568" i="10"/>
  <c r="E1604" i="10"/>
  <c r="E1640" i="10"/>
  <c r="E1676" i="10"/>
  <c r="E1712" i="10"/>
  <c r="E1748" i="10"/>
  <c r="E14" i="10"/>
  <c r="E316" i="10"/>
  <c r="E512" i="10"/>
  <c r="E656" i="10"/>
  <c r="E800" i="10"/>
  <c r="E933" i="10"/>
  <c r="E1056" i="10"/>
  <c r="E1154" i="10"/>
  <c r="E1202" i="10"/>
  <c r="E1245" i="10"/>
  <c r="E1289" i="10"/>
  <c r="E1332" i="10"/>
  <c r="E1375" i="10"/>
  <c r="E1418" i="10"/>
  <c r="E1461" i="10"/>
  <c r="E1498" i="10"/>
  <c r="E1534" i="10"/>
  <c r="E1570" i="10"/>
  <c r="E1606" i="10"/>
  <c r="E1642" i="10"/>
  <c r="E1678" i="10"/>
  <c r="E1714" i="10"/>
  <c r="E1750" i="10"/>
  <c r="E28" i="10"/>
  <c r="E327" i="10"/>
  <c r="E516" i="10"/>
  <c r="E660" i="10"/>
  <c r="E804" i="10"/>
  <c r="E936" i="10"/>
  <c r="E1062" i="10"/>
  <c r="E1157" i="10"/>
  <c r="E1210" i="10"/>
  <c r="E1254" i="10"/>
  <c r="E1297" i="10"/>
  <c r="E1340" i="10"/>
  <c r="E1384" i="10"/>
  <c r="E1426" i="10"/>
  <c r="E1469" i="10"/>
  <c r="E1505" i="10"/>
  <c r="E1541" i="10"/>
  <c r="E1577" i="10"/>
  <c r="E1613" i="10"/>
  <c r="E1649" i="10"/>
  <c r="E1685" i="10"/>
  <c r="E1721" i="10"/>
  <c r="E1757" i="10"/>
  <c r="E100" i="10"/>
  <c r="E359" i="10"/>
  <c r="E536" i="10"/>
  <c r="E680" i="10"/>
  <c r="E824" i="10"/>
  <c r="E955" i="10"/>
  <c r="E1077" i="10"/>
  <c r="E1169" i="10"/>
  <c r="E1212" i="10"/>
  <c r="E1255" i="10"/>
  <c r="E1298" i="10"/>
  <c r="E1341" i="10"/>
  <c r="E1385" i="10"/>
  <c r="E1428" i="10"/>
  <c r="E1470" i="10"/>
  <c r="E1506" i="10"/>
  <c r="E1542" i="10"/>
  <c r="E1578" i="10"/>
  <c r="E1614" i="10"/>
  <c r="E1650" i="10"/>
  <c r="E1686" i="10"/>
  <c r="E1722" i="10"/>
  <c r="E1758" i="10"/>
  <c r="E111" i="10"/>
  <c r="E370" i="10"/>
  <c r="E540" i="10"/>
  <c r="E684" i="10"/>
  <c r="E828" i="10"/>
  <c r="E957" i="10"/>
  <c r="E1080" i="10"/>
  <c r="E1171" i="10"/>
  <c r="E1214" i="10"/>
  <c r="E1257" i="10"/>
  <c r="E1301" i="10"/>
  <c r="E1344" i="10"/>
  <c r="E1387" i="10"/>
  <c r="E1430" i="10"/>
  <c r="E1472" i="10"/>
  <c r="E1508" i="10"/>
  <c r="E1544" i="10"/>
  <c r="E1580" i="10"/>
  <c r="E1616" i="10"/>
  <c r="E1652" i="10"/>
  <c r="E1688" i="10"/>
  <c r="E1724" i="10"/>
  <c r="E1760" i="10"/>
  <c r="E143" i="10"/>
  <c r="E400" i="10"/>
  <c r="E560" i="10"/>
  <c r="E704" i="10"/>
  <c r="E848" i="10"/>
  <c r="E977" i="10"/>
  <c r="E1094" i="10"/>
  <c r="E1173" i="10"/>
  <c r="E1217" i="10"/>
  <c r="E1260" i="10"/>
  <c r="E1303" i="10"/>
  <c r="E1346" i="10"/>
  <c r="E1389" i="10"/>
  <c r="E1433" i="10"/>
  <c r="E1474" i="10"/>
  <c r="E1510" i="10"/>
  <c r="E1546" i="10"/>
  <c r="E1582" i="10"/>
  <c r="E1618" i="10"/>
  <c r="E1654" i="10"/>
  <c r="E1690" i="10"/>
  <c r="E1726" i="10"/>
  <c r="E1762" i="10"/>
  <c r="E1354" i="10"/>
  <c r="E154" i="10"/>
  <c r="E1398" i="10"/>
  <c r="E405" i="10"/>
  <c r="E1441" i="10"/>
  <c r="E564" i="10"/>
  <c r="E1481" i="10"/>
  <c r="E708" i="10"/>
  <c r="E1517" i="10"/>
  <c r="E852" i="10"/>
  <c r="E1553" i="10"/>
  <c r="E979" i="10"/>
  <c r="E1589" i="10"/>
  <c r="E1097" i="10"/>
  <c r="E1625" i="10"/>
  <c r="E1182" i="10"/>
  <c r="E1661" i="10"/>
  <c r="E1225" i="10"/>
  <c r="E1697" i="10"/>
  <c r="E1268" i="10"/>
  <c r="E1733" i="10"/>
  <c r="E1312" i="10"/>
  <c r="F8" i="10"/>
  <c r="F20" i="10"/>
  <c r="F32" i="10"/>
  <c r="F44" i="10"/>
  <c r="F9" i="10"/>
  <c r="F21" i="10"/>
  <c r="F33" i="10"/>
  <c r="F45" i="10"/>
  <c r="F57" i="10"/>
  <c r="F69" i="10"/>
  <c r="F81" i="10"/>
  <c r="F93" i="10"/>
  <c r="F105" i="10"/>
  <c r="F117" i="10"/>
  <c r="F129" i="10"/>
  <c r="F141" i="10"/>
  <c r="F153" i="10"/>
  <c r="F165" i="10"/>
  <c r="F177" i="10"/>
  <c r="F189" i="10"/>
  <c r="F201" i="10"/>
  <c r="F213" i="10"/>
  <c r="F225" i="10"/>
  <c r="F237" i="10"/>
  <c r="F249" i="10"/>
  <c r="F261" i="10"/>
  <c r="F273" i="10"/>
  <c r="F285" i="10"/>
  <c r="F297" i="10"/>
  <c r="F309" i="10"/>
  <c r="F321" i="10"/>
  <c r="F333" i="10"/>
  <c r="F345" i="10"/>
  <c r="F357" i="10"/>
  <c r="F369" i="10"/>
  <c r="F381" i="10"/>
  <c r="F393" i="10"/>
  <c r="F405" i="10"/>
  <c r="F417" i="10"/>
  <c r="F429" i="10"/>
  <c r="F441" i="10"/>
  <c r="F453" i="10"/>
  <c r="F465" i="10"/>
  <c r="F477" i="10"/>
  <c r="F10" i="10"/>
  <c r="F11" i="10"/>
  <c r="F23" i="10"/>
  <c r="F35" i="10"/>
  <c r="F47" i="10"/>
  <c r="F59" i="10"/>
  <c r="F71" i="10"/>
  <c r="F83" i="10"/>
  <c r="F95" i="10"/>
  <c r="F107" i="10"/>
  <c r="F119" i="10"/>
  <c r="F131" i="10"/>
  <c r="F143" i="10"/>
  <c r="F155" i="10"/>
  <c r="F167" i="10"/>
  <c r="F179" i="10"/>
  <c r="F191" i="10"/>
  <c r="F203" i="10"/>
  <c r="F215" i="10"/>
  <c r="F227" i="10"/>
  <c r="F239" i="10"/>
  <c r="F251" i="10"/>
  <c r="F263" i="10"/>
  <c r="F275" i="10"/>
  <c r="F287" i="10"/>
  <c r="F299" i="10"/>
  <c r="F311" i="10"/>
  <c r="F323" i="10"/>
  <c r="F335" i="10"/>
  <c r="F347" i="10"/>
  <c r="F359" i="10"/>
  <c r="F371" i="10"/>
  <c r="F383" i="10"/>
  <c r="F395" i="10"/>
  <c r="F407" i="10"/>
  <c r="F419" i="10"/>
  <c r="F431" i="10"/>
  <c r="F443" i="10"/>
  <c r="F455" i="10"/>
  <c r="F467" i="10"/>
  <c r="F479" i="10"/>
  <c r="F491" i="10"/>
  <c r="F503" i="10"/>
  <c r="F515" i="10"/>
  <c r="F527" i="10"/>
  <c r="F539" i="10"/>
  <c r="F551" i="10"/>
  <c r="F563" i="10"/>
  <c r="F575" i="10"/>
  <c r="F587" i="10"/>
  <c r="F599" i="10"/>
  <c r="F611" i="10"/>
  <c r="F623" i="10"/>
  <c r="F635" i="10"/>
  <c r="F647" i="10"/>
  <c r="F659" i="10"/>
  <c r="F671" i="10"/>
  <c r="F683" i="10"/>
  <c r="F695" i="10"/>
  <c r="F707" i="10"/>
  <c r="F12" i="10"/>
  <c r="F24" i="10"/>
  <c r="F36" i="10"/>
  <c r="F48" i="10"/>
  <c r="F60" i="10"/>
  <c r="F72" i="10"/>
  <c r="F84" i="10"/>
  <c r="F96" i="10"/>
  <c r="F108" i="10"/>
  <c r="F120" i="10"/>
  <c r="F132" i="10"/>
  <c r="F144" i="10"/>
  <c r="F156" i="10"/>
  <c r="F168" i="10"/>
  <c r="F180" i="10"/>
  <c r="F192" i="10"/>
  <c r="F204" i="10"/>
  <c r="F216" i="10"/>
  <c r="F228" i="10"/>
  <c r="F240" i="10"/>
  <c r="F252" i="10"/>
  <c r="F264" i="10"/>
  <c r="F276" i="10"/>
  <c r="F288" i="10"/>
  <c r="F300" i="10"/>
  <c r="F312" i="10"/>
  <c r="F324" i="10"/>
  <c r="F336" i="10"/>
  <c r="F348" i="10"/>
  <c r="F360" i="10"/>
  <c r="F372" i="10"/>
  <c r="F384" i="10"/>
  <c r="F396" i="10"/>
  <c r="F408" i="10"/>
  <c r="F420" i="10"/>
  <c r="F432" i="10"/>
  <c r="F444" i="10"/>
  <c r="F456" i="10"/>
  <c r="F468" i="10"/>
  <c r="F480" i="10"/>
  <c r="F492" i="10"/>
  <c r="F504" i="10"/>
  <c r="F516" i="10"/>
  <c r="F528" i="10"/>
  <c r="F540" i="10"/>
  <c r="F552" i="10"/>
  <c r="F564" i="10"/>
  <c r="F576" i="10"/>
  <c r="F588" i="10"/>
  <c r="F600" i="10"/>
  <c r="F612" i="10"/>
  <c r="F624" i="10"/>
  <c r="F636" i="10"/>
  <c r="F648" i="10"/>
  <c r="F660" i="10"/>
  <c r="F672" i="10"/>
  <c r="F684" i="10"/>
  <c r="F696" i="10"/>
  <c r="F708" i="10"/>
  <c r="F720" i="10"/>
  <c r="F732" i="10"/>
  <c r="F744" i="10"/>
  <c r="F756" i="10"/>
  <c r="F13" i="10"/>
  <c r="F25" i="10"/>
  <c r="F37" i="10"/>
  <c r="F49" i="10"/>
  <c r="F61" i="10"/>
  <c r="F73" i="10"/>
  <c r="F85" i="10"/>
  <c r="F97" i="10"/>
  <c r="F109" i="10"/>
  <c r="F121" i="10"/>
  <c r="F133" i="10"/>
  <c r="F145" i="10"/>
  <c r="F157" i="10"/>
  <c r="F169" i="10"/>
  <c r="F181" i="10"/>
  <c r="F193" i="10"/>
  <c r="F205" i="10"/>
  <c r="F217" i="10"/>
  <c r="F229" i="10"/>
  <c r="F241" i="10"/>
  <c r="F253" i="10"/>
  <c r="F265" i="10"/>
  <c r="F277" i="10"/>
  <c r="F289" i="10"/>
  <c r="F301" i="10"/>
  <c r="F313" i="10"/>
  <c r="F325" i="10"/>
  <c r="F337" i="10"/>
  <c r="F349" i="10"/>
  <c r="F361" i="10"/>
  <c r="F373" i="10"/>
  <c r="F385" i="10"/>
  <c r="F397" i="10"/>
  <c r="F409" i="10"/>
  <c r="F421" i="10"/>
  <c r="F433" i="10"/>
  <c r="F445" i="10"/>
  <c r="F457" i="10"/>
  <c r="F469" i="10"/>
  <c r="F481" i="10"/>
  <c r="F493" i="10"/>
  <c r="F505" i="10"/>
  <c r="F517" i="10"/>
  <c r="F529" i="10"/>
  <c r="F541" i="10"/>
  <c r="F553" i="10"/>
  <c r="F565" i="10"/>
  <c r="F2" i="10"/>
  <c r="F14" i="10"/>
  <c r="F26" i="10"/>
  <c r="F38" i="10"/>
  <c r="F50" i="10"/>
  <c r="F62" i="10"/>
  <c r="F74" i="10"/>
  <c r="F86" i="10"/>
  <c r="F98" i="10"/>
  <c r="F110" i="10"/>
  <c r="F122" i="10"/>
  <c r="F134" i="10"/>
  <c r="F146" i="10"/>
  <c r="F158" i="10"/>
  <c r="F170" i="10"/>
  <c r="F182" i="10"/>
  <c r="F194" i="10"/>
  <c r="F206" i="10"/>
  <c r="F218" i="10"/>
  <c r="F230" i="10"/>
  <c r="F242" i="10"/>
  <c r="F254" i="10"/>
  <c r="F266" i="10"/>
  <c r="F278" i="10"/>
  <c r="F290" i="10"/>
  <c r="F302" i="10"/>
  <c r="F314" i="10"/>
  <c r="F326" i="10"/>
  <c r="F338" i="10"/>
  <c r="F350" i="10"/>
  <c r="F362" i="10"/>
  <c r="F374" i="10"/>
  <c r="F386" i="10"/>
  <c r="F398" i="10"/>
  <c r="F410" i="10"/>
  <c r="F422" i="10"/>
  <c r="F434" i="10"/>
  <c r="F446" i="10"/>
  <c r="F458" i="10"/>
  <c r="F470" i="10"/>
  <c r="F482" i="10"/>
  <c r="F4" i="10"/>
  <c r="F16" i="10"/>
  <c r="F28" i="10"/>
  <c r="F40" i="10"/>
  <c r="F52" i="10"/>
  <c r="F64" i="10"/>
  <c r="F76" i="10"/>
  <c r="F88" i="10"/>
  <c r="F100" i="10"/>
  <c r="F112" i="10"/>
  <c r="F124" i="10"/>
  <c r="F136" i="10"/>
  <c r="F148" i="10"/>
  <c r="F160" i="10"/>
  <c r="F172" i="10"/>
  <c r="F184" i="10"/>
  <c r="F196" i="10"/>
  <c r="F208" i="10"/>
  <c r="F220" i="10"/>
  <c r="F232" i="10"/>
  <c r="F244" i="10"/>
  <c r="F256" i="10"/>
  <c r="F268" i="10"/>
  <c r="F280" i="10"/>
  <c r="F292" i="10"/>
  <c r="F304" i="10"/>
  <c r="F316" i="10"/>
  <c r="F328" i="10"/>
  <c r="F340" i="10"/>
  <c r="F352" i="10"/>
  <c r="F364" i="10"/>
  <c r="F376" i="10"/>
  <c r="F388" i="10"/>
  <c r="F400" i="10"/>
  <c r="F412" i="10"/>
  <c r="F424" i="10"/>
  <c r="F436" i="10"/>
  <c r="F448" i="10"/>
  <c r="F460" i="10"/>
  <c r="F472" i="10"/>
  <c r="F484" i="10"/>
  <c r="F496" i="10"/>
  <c r="F508" i="10"/>
  <c r="F520" i="10"/>
  <c r="F532" i="10"/>
  <c r="F544" i="10"/>
  <c r="F556" i="10"/>
  <c r="F568" i="10"/>
  <c r="F580" i="10"/>
  <c r="F592" i="10"/>
  <c r="F604" i="10"/>
  <c r="F616" i="10"/>
  <c r="F628" i="10"/>
  <c r="F640" i="10"/>
  <c r="F652" i="10"/>
  <c r="F664" i="10"/>
  <c r="F676" i="10"/>
  <c r="F688" i="10"/>
  <c r="F700" i="10"/>
  <c r="F712" i="10"/>
  <c r="F724" i="10"/>
  <c r="F6" i="10"/>
  <c r="F18" i="10"/>
  <c r="F30" i="10"/>
  <c r="F42" i="10"/>
  <c r="F54" i="10"/>
  <c r="F66" i="10"/>
  <c r="F78" i="10"/>
  <c r="F90" i="10"/>
  <c r="F102" i="10"/>
  <c r="F114" i="10"/>
  <c r="F126" i="10"/>
  <c r="F138" i="10"/>
  <c r="F150" i="10"/>
  <c r="F162" i="10"/>
  <c r="F174" i="10"/>
  <c r="F186" i="10"/>
  <c r="F198" i="10"/>
  <c r="F210" i="10"/>
  <c r="F222" i="10"/>
  <c r="F234" i="10"/>
  <c r="F246" i="10"/>
  <c r="F258" i="10"/>
  <c r="F270" i="10"/>
  <c r="F282" i="10"/>
  <c r="F294" i="10"/>
  <c r="F306" i="10"/>
  <c r="F318" i="10"/>
  <c r="F330" i="10"/>
  <c r="F342" i="10"/>
  <c r="F354" i="10"/>
  <c r="F366" i="10"/>
  <c r="F378" i="10"/>
  <c r="F390" i="10"/>
  <c r="F402" i="10"/>
  <c r="F414" i="10"/>
  <c r="F426" i="10"/>
  <c r="F438" i="10"/>
  <c r="F450" i="10"/>
  <c r="F462" i="10"/>
  <c r="F474" i="10"/>
  <c r="F486" i="10"/>
  <c r="F498" i="10"/>
  <c r="F510" i="10"/>
  <c r="F522" i="10"/>
  <c r="F534" i="10"/>
  <c r="F546" i="10"/>
  <c r="F558" i="10"/>
  <c r="F570" i="10"/>
  <c r="F582" i="10"/>
  <c r="F594" i="10"/>
  <c r="F606" i="10"/>
  <c r="F618" i="10"/>
  <c r="F630" i="10"/>
  <c r="F642" i="10"/>
  <c r="F654" i="10"/>
  <c r="F666" i="10"/>
  <c r="F678" i="10"/>
  <c r="F690" i="10"/>
  <c r="F7" i="10"/>
  <c r="F19" i="10"/>
  <c r="F31" i="10"/>
  <c r="F43" i="10"/>
  <c r="F55" i="10"/>
  <c r="F67" i="10"/>
  <c r="F79" i="10"/>
  <c r="F91" i="10"/>
  <c r="F103" i="10"/>
  <c r="F115" i="10"/>
  <c r="F127" i="10"/>
  <c r="F139" i="10"/>
  <c r="F151" i="10"/>
  <c r="F163" i="10"/>
  <c r="F175" i="10"/>
  <c r="F187" i="10"/>
  <c r="F199" i="10"/>
  <c r="F211" i="10"/>
  <c r="F223" i="10"/>
  <c r="F235" i="10"/>
  <c r="F247" i="10"/>
  <c r="F259" i="10"/>
  <c r="F271" i="10"/>
  <c r="F283" i="10"/>
  <c r="F295" i="10"/>
  <c r="F307" i="10"/>
  <c r="F319" i="10"/>
  <c r="F331" i="10"/>
  <c r="F343" i="10"/>
  <c r="F355" i="10"/>
  <c r="F367" i="10"/>
  <c r="F379" i="10"/>
  <c r="F391" i="10"/>
  <c r="F403" i="10"/>
  <c r="F415" i="10"/>
  <c r="F427" i="10"/>
  <c r="F439" i="10"/>
  <c r="F451" i="10"/>
  <c r="F463" i="10"/>
  <c r="F475" i="10"/>
  <c r="F487" i="10"/>
  <c r="F499" i="10"/>
  <c r="F511" i="10"/>
  <c r="F523" i="10"/>
  <c r="F535" i="10"/>
  <c r="F547" i="10"/>
  <c r="F559" i="10"/>
  <c r="F571" i="10"/>
  <c r="F583" i="10"/>
  <c r="F595" i="10"/>
  <c r="F607" i="10"/>
  <c r="F619" i="10"/>
  <c r="F631" i="10"/>
  <c r="F643" i="10"/>
  <c r="F655" i="10"/>
  <c r="F667" i="10"/>
  <c r="F679" i="10"/>
  <c r="F691" i="10"/>
  <c r="F703" i="10"/>
  <c r="F715" i="10"/>
  <c r="F727" i="10"/>
  <c r="F739" i="10"/>
  <c r="F3" i="10"/>
  <c r="F53" i="10"/>
  <c r="F89" i="10"/>
  <c r="F125" i="10"/>
  <c r="F161" i="10"/>
  <c r="F197" i="10"/>
  <c r="F233" i="10"/>
  <c r="F269" i="10"/>
  <c r="F305" i="10"/>
  <c r="F341" i="10"/>
  <c r="F377" i="10"/>
  <c r="F413" i="10"/>
  <c r="F449" i="10"/>
  <c r="F485" i="10"/>
  <c r="F509" i="10"/>
  <c r="F533" i="10"/>
  <c r="F557" i="10"/>
  <c r="F579" i="10"/>
  <c r="F601" i="10"/>
  <c r="F621" i="10"/>
  <c r="F641" i="10"/>
  <c r="F662" i="10"/>
  <c r="F682" i="10"/>
  <c r="F702" i="10"/>
  <c r="F719" i="10"/>
  <c r="F735" i="10"/>
  <c r="F749" i="10"/>
  <c r="F762" i="10"/>
  <c r="F774" i="10"/>
  <c r="F786" i="10"/>
  <c r="F798" i="10"/>
  <c r="F810" i="10"/>
  <c r="F822" i="10"/>
  <c r="F834" i="10"/>
  <c r="F846" i="10"/>
  <c r="F858" i="10"/>
  <c r="F870" i="10"/>
  <c r="F882" i="10"/>
  <c r="F894" i="10"/>
  <c r="F906" i="10"/>
  <c r="F918" i="10"/>
  <c r="F930" i="10"/>
  <c r="F942" i="10"/>
  <c r="F954" i="10"/>
  <c r="F966" i="10"/>
  <c r="F978" i="10"/>
  <c r="F990" i="10"/>
  <c r="F1002" i="10"/>
  <c r="F1014" i="10"/>
  <c r="F1026" i="10"/>
  <c r="F1038" i="10"/>
  <c r="F1050" i="10"/>
  <c r="F1062" i="10"/>
  <c r="F1074" i="10"/>
  <c r="F1086" i="10"/>
  <c r="F1098" i="10"/>
  <c r="F1110" i="10"/>
  <c r="F1122" i="10"/>
  <c r="F1134" i="10"/>
  <c r="F1146" i="10"/>
  <c r="F1158" i="10"/>
  <c r="F1170" i="10"/>
  <c r="F1182" i="10"/>
  <c r="F1194" i="10"/>
  <c r="F1206" i="10"/>
  <c r="F1218" i="10"/>
  <c r="F1230" i="10"/>
  <c r="F1242" i="10"/>
  <c r="F1254" i="10"/>
  <c r="F1266" i="10"/>
  <c r="F1278" i="10"/>
  <c r="F1290" i="10"/>
  <c r="F1302" i="10"/>
  <c r="F1314" i="10"/>
  <c r="F1326" i="10"/>
  <c r="F1338" i="10"/>
  <c r="F1350" i="10"/>
  <c r="F1362" i="10"/>
  <c r="F1374" i="10"/>
  <c r="F1386" i="10"/>
  <c r="F1398" i="10"/>
  <c r="F1410" i="10"/>
  <c r="F1422" i="10"/>
  <c r="F1434" i="10"/>
  <c r="F1446" i="10"/>
  <c r="F1458" i="10"/>
  <c r="F1470" i="10"/>
  <c r="F1482" i="10"/>
  <c r="F1494" i="10"/>
  <c r="F1506" i="10"/>
  <c r="F1518" i="10"/>
  <c r="F1530" i="10"/>
  <c r="F1542" i="10"/>
  <c r="F1554" i="10"/>
  <c r="F1566" i="10"/>
  <c r="F1578" i="10"/>
  <c r="F1590" i="10"/>
  <c r="F1602" i="10"/>
  <c r="F1614" i="10"/>
  <c r="F1626" i="10"/>
  <c r="F1638" i="10"/>
  <c r="F1650" i="10"/>
  <c r="F1662" i="10"/>
  <c r="F1674" i="10"/>
  <c r="F1686" i="10"/>
  <c r="F1698" i="10"/>
  <c r="F1710" i="10"/>
  <c r="F1722" i="10"/>
  <c r="F1734" i="10"/>
  <c r="F1746" i="10"/>
  <c r="F1758" i="10"/>
  <c r="F5" i="10"/>
  <c r="F56" i="10"/>
  <c r="F92" i="10"/>
  <c r="F128" i="10"/>
  <c r="F164" i="10"/>
  <c r="F200" i="10"/>
  <c r="F236" i="10"/>
  <c r="F272" i="10"/>
  <c r="F308" i="10"/>
  <c r="F344" i="10"/>
  <c r="F380" i="10"/>
  <c r="F15" i="10"/>
  <c r="F58" i="10"/>
  <c r="F94" i="10"/>
  <c r="F130" i="10"/>
  <c r="F166" i="10"/>
  <c r="F202" i="10"/>
  <c r="F238" i="10"/>
  <c r="F274" i="10"/>
  <c r="F310" i="10"/>
  <c r="F346" i="10"/>
  <c r="F382" i="10"/>
  <c r="F17" i="10"/>
  <c r="F63" i="10"/>
  <c r="F99" i="10"/>
  <c r="F135" i="10"/>
  <c r="F171" i="10"/>
  <c r="F207" i="10"/>
  <c r="F243" i="10"/>
  <c r="F279" i="10"/>
  <c r="F315" i="10"/>
  <c r="F351" i="10"/>
  <c r="F387" i="10"/>
  <c r="F423" i="10"/>
  <c r="F459" i="10"/>
  <c r="F490" i="10"/>
  <c r="F514" i="10"/>
  <c r="F538" i="10"/>
  <c r="F562" i="10"/>
  <c r="F585" i="10"/>
  <c r="F605" i="10"/>
  <c r="F626" i="10"/>
  <c r="F646" i="10"/>
  <c r="F668" i="10"/>
  <c r="F687" i="10"/>
  <c r="F706" i="10"/>
  <c r="F723" i="10"/>
  <c r="F738" i="10"/>
  <c r="F752" i="10"/>
  <c r="F765" i="10"/>
  <c r="F777" i="10"/>
  <c r="F789" i="10"/>
  <c r="F801" i="10"/>
  <c r="F813" i="10"/>
  <c r="F825" i="10"/>
  <c r="F837" i="10"/>
  <c r="F849" i="10"/>
  <c r="F861" i="10"/>
  <c r="F873" i="10"/>
  <c r="F885" i="10"/>
  <c r="F897" i="10"/>
  <c r="F909" i="10"/>
  <c r="F921" i="10"/>
  <c r="F933" i="10"/>
  <c r="F945" i="10"/>
  <c r="F957" i="10"/>
  <c r="F969" i="10"/>
  <c r="F981" i="10"/>
  <c r="F993" i="10"/>
  <c r="F1005" i="10"/>
  <c r="F1017" i="10"/>
  <c r="F1029" i="10"/>
  <c r="F1041" i="10"/>
  <c r="F1053" i="10"/>
  <c r="F1065" i="10"/>
  <c r="F1077" i="10"/>
  <c r="F1089" i="10"/>
  <c r="F1101" i="10"/>
  <c r="F1113" i="10"/>
  <c r="F1125" i="10"/>
  <c r="F1137" i="10"/>
  <c r="F1149" i="10"/>
  <c r="F1161" i="10"/>
  <c r="F1173" i="10"/>
  <c r="F1185" i="10"/>
  <c r="F1197" i="10"/>
  <c r="F1209" i="10"/>
  <c r="F1221" i="10"/>
  <c r="F1233" i="10"/>
  <c r="F1245" i="10"/>
  <c r="F1257" i="10"/>
  <c r="F1269" i="10"/>
  <c r="F1281" i="10"/>
  <c r="F1293" i="10"/>
  <c r="F1305" i="10"/>
  <c r="F1317" i="10"/>
  <c r="F1329" i="10"/>
  <c r="F1341" i="10"/>
  <c r="F1353" i="10"/>
  <c r="F1365" i="10"/>
  <c r="F1377" i="10"/>
  <c r="F1389" i="10"/>
  <c r="F1401" i="10"/>
  <c r="F1413" i="10"/>
  <c r="F1425" i="10"/>
  <c r="F1437" i="10"/>
  <c r="F1449" i="10"/>
  <c r="F1461" i="10"/>
  <c r="F1473" i="10"/>
  <c r="F1485" i="10"/>
  <c r="F1497" i="10"/>
  <c r="F1509" i="10"/>
  <c r="F1521" i="10"/>
  <c r="F1533" i="10"/>
  <c r="F1545" i="10"/>
  <c r="F1557" i="10"/>
  <c r="F1569" i="10"/>
  <c r="F1581" i="10"/>
  <c r="F1593" i="10"/>
  <c r="F1605" i="10"/>
  <c r="F1617" i="10"/>
  <c r="F1629" i="10"/>
  <c r="F22" i="10"/>
  <c r="F65" i="10"/>
  <c r="F101" i="10"/>
  <c r="F137" i="10"/>
  <c r="F173" i="10"/>
  <c r="F209" i="10"/>
  <c r="F245" i="10"/>
  <c r="F281" i="10"/>
  <c r="F317" i="10"/>
  <c r="F353" i="10"/>
  <c r="F389" i="10"/>
  <c r="F425" i="10"/>
  <c r="F461" i="10"/>
  <c r="F494" i="10"/>
  <c r="F518" i="10"/>
  <c r="F542" i="10"/>
  <c r="F566" i="10"/>
  <c r="F586" i="10"/>
  <c r="F608" i="10"/>
  <c r="F627" i="10"/>
  <c r="F649" i="10"/>
  <c r="F669" i="10"/>
  <c r="F689" i="10"/>
  <c r="F709" i="10"/>
  <c r="F725" i="10"/>
  <c r="F740" i="10"/>
  <c r="F753" i="10"/>
  <c r="F766" i="10"/>
  <c r="F778" i="10"/>
  <c r="F790" i="10"/>
  <c r="F802" i="10"/>
  <c r="F814" i="10"/>
  <c r="F826" i="10"/>
  <c r="F838" i="10"/>
  <c r="F850" i="10"/>
  <c r="F862" i="10"/>
  <c r="F874" i="10"/>
  <c r="F886" i="10"/>
  <c r="F898" i="10"/>
  <c r="F910" i="10"/>
  <c r="F922" i="10"/>
  <c r="F934" i="10"/>
  <c r="F946" i="10"/>
  <c r="F958" i="10"/>
  <c r="F970" i="10"/>
  <c r="F982" i="10"/>
  <c r="F994" i="10"/>
  <c r="F1006" i="10"/>
  <c r="F1018" i="10"/>
  <c r="F1030" i="10"/>
  <c r="F1042" i="10"/>
  <c r="F1054" i="10"/>
  <c r="F1066" i="10"/>
  <c r="F1078" i="10"/>
  <c r="F1090" i="10"/>
  <c r="F1102" i="10"/>
  <c r="F1114" i="10"/>
  <c r="F1126" i="10"/>
  <c r="F1138" i="10"/>
  <c r="F1150" i="10"/>
  <c r="F1162" i="10"/>
  <c r="F1174" i="10"/>
  <c r="F1186" i="10"/>
  <c r="F1198" i="10"/>
  <c r="F1210" i="10"/>
  <c r="F1222" i="10"/>
  <c r="F1234" i="10"/>
  <c r="F1246" i="10"/>
  <c r="F1258" i="10"/>
  <c r="F1270" i="10"/>
  <c r="F1282" i="10"/>
  <c r="F1294" i="10"/>
  <c r="F1306" i="10"/>
  <c r="F1318" i="10"/>
  <c r="F1330" i="10"/>
  <c r="F1342" i="10"/>
  <c r="F1354" i="10"/>
  <c r="F1366" i="10"/>
  <c r="F1378" i="10"/>
  <c r="F1390" i="10"/>
  <c r="F1402" i="10"/>
  <c r="F1414" i="10"/>
  <c r="F1426" i="10"/>
  <c r="F1438" i="10"/>
  <c r="F1450" i="10"/>
  <c r="F1462" i="10"/>
  <c r="F1474" i="10"/>
  <c r="F1486" i="10"/>
  <c r="F1498" i="10"/>
  <c r="F1510" i="10"/>
  <c r="F1522" i="10"/>
  <c r="F1534" i="10"/>
  <c r="F1546" i="10"/>
  <c r="F1558" i="10"/>
  <c r="F1570" i="10"/>
  <c r="F1582" i="10"/>
  <c r="F1594" i="10"/>
  <c r="F1606" i="10"/>
  <c r="F1618" i="10"/>
  <c r="F1630" i="10"/>
  <c r="F1642" i="10"/>
  <c r="F1654" i="10"/>
  <c r="F1666" i="10"/>
  <c r="F1678" i="10"/>
  <c r="F1690" i="10"/>
  <c r="F1702" i="10"/>
  <c r="F1714" i="10"/>
  <c r="F1726" i="10"/>
  <c r="F1738" i="10"/>
  <c r="F1750" i="10"/>
  <c r="F1762" i="10"/>
  <c r="F27" i="10"/>
  <c r="F68" i="10"/>
  <c r="F104" i="10"/>
  <c r="F140" i="10"/>
  <c r="F176" i="10"/>
  <c r="F212" i="10"/>
  <c r="F248" i="10"/>
  <c r="F284" i="10"/>
  <c r="F320" i="10"/>
  <c r="F356" i="10"/>
  <c r="F392" i="10"/>
  <c r="F428" i="10"/>
  <c r="F464" i="10"/>
  <c r="F495" i="10"/>
  <c r="F519" i="10"/>
  <c r="F543" i="10"/>
  <c r="F567" i="10"/>
  <c r="F589" i="10"/>
  <c r="F609" i="10"/>
  <c r="F629" i="10"/>
  <c r="F650" i="10"/>
  <c r="F670" i="10"/>
  <c r="F692" i="10"/>
  <c r="F710" i="10"/>
  <c r="F726" i="10"/>
  <c r="F741" i="10"/>
  <c r="F754" i="10"/>
  <c r="F767" i="10"/>
  <c r="F779" i="10"/>
  <c r="F791" i="10"/>
  <c r="F803" i="10"/>
  <c r="F815" i="10"/>
  <c r="F827" i="10"/>
  <c r="F839" i="10"/>
  <c r="F851" i="10"/>
  <c r="F863" i="10"/>
  <c r="F875" i="10"/>
  <c r="F887" i="10"/>
  <c r="F899" i="10"/>
  <c r="F911" i="10"/>
  <c r="F923" i="10"/>
  <c r="F935" i="10"/>
  <c r="F947" i="10"/>
  <c r="F959" i="10"/>
  <c r="F971" i="10"/>
  <c r="F983" i="10"/>
  <c r="F995" i="10"/>
  <c r="F1007" i="10"/>
  <c r="F1019" i="10"/>
  <c r="F1031" i="10"/>
  <c r="F1043" i="10"/>
  <c r="F1055" i="10"/>
  <c r="F1067" i="10"/>
  <c r="F1079" i="10"/>
  <c r="F1091" i="10"/>
  <c r="F1103" i="10"/>
  <c r="F1115" i="10"/>
  <c r="F1127" i="10"/>
  <c r="F1139" i="10"/>
  <c r="F1151" i="10"/>
  <c r="F1163" i="10"/>
  <c r="F1175" i="10"/>
  <c r="F1187" i="10"/>
  <c r="F1199" i="10"/>
  <c r="F1211" i="10"/>
  <c r="F1223" i="10"/>
  <c r="F1235" i="10"/>
  <c r="F1247" i="10"/>
  <c r="F1259" i="10"/>
  <c r="F1271" i="10"/>
  <c r="F1283" i="10"/>
  <c r="F1295" i="10"/>
  <c r="F1307" i="10"/>
  <c r="F1319" i="10"/>
  <c r="F1331" i="10"/>
  <c r="F1343" i="10"/>
  <c r="F1355" i="10"/>
  <c r="F1367" i="10"/>
  <c r="F1379" i="10"/>
  <c r="F1391" i="10"/>
  <c r="F1403" i="10"/>
  <c r="F1415" i="10"/>
  <c r="F1427" i="10"/>
  <c r="F1439" i="10"/>
  <c r="F1451" i="10"/>
  <c r="F1463" i="10"/>
  <c r="F1475" i="10"/>
  <c r="F1487" i="10"/>
  <c r="F1499" i="10"/>
  <c r="F1511" i="10"/>
  <c r="F1523" i="10"/>
  <c r="F1535" i="10"/>
  <c r="F1547" i="10"/>
  <c r="F1559" i="10"/>
  <c r="F1571" i="10"/>
  <c r="F1583" i="10"/>
  <c r="F1595" i="10"/>
  <c r="F1607" i="10"/>
  <c r="F1619" i="10"/>
  <c r="F1631" i="10"/>
  <c r="F1643" i="10"/>
  <c r="F1655" i="10"/>
  <c r="F1667" i="10"/>
  <c r="F1679" i="10"/>
  <c r="F1691" i="10"/>
  <c r="F1703" i="10"/>
  <c r="F1715" i="10"/>
  <c r="F29" i="10"/>
  <c r="F70" i="10"/>
  <c r="F106" i="10"/>
  <c r="F142" i="10"/>
  <c r="F178" i="10"/>
  <c r="F214" i="10"/>
  <c r="F250" i="10"/>
  <c r="F286" i="10"/>
  <c r="F322" i="10"/>
  <c r="F358" i="10"/>
  <c r="F34" i="10"/>
  <c r="F75" i="10"/>
  <c r="F111" i="10"/>
  <c r="F147" i="10"/>
  <c r="F183" i="10"/>
  <c r="F219" i="10"/>
  <c r="F255" i="10"/>
  <c r="F291" i="10"/>
  <c r="F327" i="10"/>
  <c r="F363" i="10"/>
  <c r="F39" i="10"/>
  <c r="F77" i="10"/>
  <c r="F113" i="10"/>
  <c r="F149" i="10"/>
  <c r="F185" i="10"/>
  <c r="F221" i="10"/>
  <c r="F257" i="10"/>
  <c r="F293" i="10"/>
  <c r="F329" i="10"/>
  <c r="F365" i="10"/>
  <c r="F401" i="10"/>
  <c r="F437" i="10"/>
  <c r="F473" i="10"/>
  <c r="F501" i="10"/>
  <c r="F525" i="10"/>
  <c r="F549" i="10"/>
  <c r="F573" i="10"/>
  <c r="F593" i="10"/>
  <c r="F614" i="10"/>
  <c r="F634" i="10"/>
  <c r="F656" i="10"/>
  <c r="F675" i="10"/>
  <c r="F697" i="10"/>
  <c r="F714" i="10"/>
  <c r="F730" i="10"/>
  <c r="F745" i="10"/>
  <c r="F758" i="10"/>
  <c r="F770" i="10"/>
  <c r="F782" i="10"/>
  <c r="F794" i="10"/>
  <c r="F806" i="10"/>
  <c r="F818" i="10"/>
  <c r="F830" i="10"/>
  <c r="F842" i="10"/>
  <c r="F854" i="10"/>
  <c r="F866" i="10"/>
  <c r="F878" i="10"/>
  <c r="F890" i="10"/>
  <c r="F902" i="10"/>
  <c r="F914" i="10"/>
  <c r="F926" i="10"/>
  <c r="F938" i="10"/>
  <c r="F950" i="10"/>
  <c r="F962" i="10"/>
  <c r="F974" i="10"/>
  <c r="F986" i="10"/>
  <c r="F998" i="10"/>
  <c r="F1010" i="10"/>
  <c r="F1022" i="10"/>
  <c r="F1034" i="10"/>
  <c r="F1046" i="10"/>
  <c r="F1058" i="10"/>
  <c r="F1070" i="10"/>
  <c r="F1082" i="10"/>
  <c r="F1094" i="10"/>
  <c r="F1106" i="10"/>
  <c r="F1118" i="10"/>
  <c r="F1130" i="10"/>
  <c r="F1142" i="10"/>
  <c r="F1154" i="10"/>
  <c r="F1166" i="10"/>
  <c r="F1178" i="10"/>
  <c r="F1190" i="10"/>
  <c r="F1202" i="10"/>
  <c r="F1214" i="10"/>
  <c r="F1226" i="10"/>
  <c r="F1238" i="10"/>
  <c r="F1250" i="10"/>
  <c r="F1262" i="10"/>
  <c r="F1274" i="10"/>
  <c r="F1286" i="10"/>
  <c r="F1298" i="10"/>
  <c r="F1310" i="10"/>
  <c r="F1322" i="10"/>
  <c r="F1334" i="10"/>
  <c r="F1346" i="10"/>
  <c r="F1358" i="10"/>
  <c r="F1370" i="10"/>
  <c r="F1382" i="10"/>
  <c r="F1394" i="10"/>
  <c r="F1406" i="10"/>
  <c r="F1418" i="10"/>
  <c r="F1430" i="10"/>
  <c r="F1442" i="10"/>
  <c r="F1454" i="10"/>
  <c r="F1466" i="10"/>
  <c r="F1478" i="10"/>
  <c r="F1490" i="10"/>
  <c r="F1502" i="10"/>
  <c r="F1514" i="10"/>
  <c r="F1526" i="10"/>
  <c r="F1538" i="10"/>
  <c r="F1550" i="10"/>
  <c r="F1562" i="10"/>
  <c r="F1574" i="10"/>
  <c r="F1586" i="10"/>
  <c r="F1598" i="10"/>
  <c r="F1610" i="10"/>
  <c r="F1622" i="10"/>
  <c r="F46" i="10"/>
  <c r="F82" i="10"/>
  <c r="F118" i="10"/>
  <c r="F154" i="10"/>
  <c r="F190" i="10"/>
  <c r="F226" i="10"/>
  <c r="F262" i="10"/>
  <c r="F298" i="10"/>
  <c r="F334" i="10"/>
  <c r="F370" i="10"/>
  <c r="F406" i="10"/>
  <c r="F442" i="10"/>
  <c r="F478" i="10"/>
  <c r="F506" i="10"/>
  <c r="F530" i="10"/>
  <c r="F554" i="10"/>
  <c r="F577" i="10"/>
  <c r="F597" i="10"/>
  <c r="F617" i="10"/>
  <c r="F638" i="10"/>
  <c r="F658" i="10"/>
  <c r="F680" i="10"/>
  <c r="F699" i="10"/>
  <c r="F717" i="10"/>
  <c r="F733" i="10"/>
  <c r="F747" i="10"/>
  <c r="F760" i="10"/>
  <c r="F772" i="10"/>
  <c r="F784" i="10"/>
  <c r="F796" i="10"/>
  <c r="F808" i="10"/>
  <c r="F820" i="10"/>
  <c r="F832" i="10"/>
  <c r="F844" i="10"/>
  <c r="F856" i="10"/>
  <c r="F868" i="10"/>
  <c r="F880" i="10"/>
  <c r="F892" i="10"/>
  <c r="F904" i="10"/>
  <c r="F916" i="10"/>
  <c r="F928" i="10"/>
  <c r="F940" i="10"/>
  <c r="F952" i="10"/>
  <c r="F964" i="10"/>
  <c r="F976" i="10"/>
  <c r="F988" i="10"/>
  <c r="F1000" i="10"/>
  <c r="F1012" i="10"/>
  <c r="F1024" i="10"/>
  <c r="F1036" i="10"/>
  <c r="F1048" i="10"/>
  <c r="F1060" i="10"/>
  <c r="F1072" i="10"/>
  <c r="F1084" i="10"/>
  <c r="F1096" i="10"/>
  <c r="F1108" i="10"/>
  <c r="F1120" i="10"/>
  <c r="F1132" i="10"/>
  <c r="F1144" i="10"/>
  <c r="F1156" i="10"/>
  <c r="F1168" i="10"/>
  <c r="F1180" i="10"/>
  <c r="F1192" i="10"/>
  <c r="F1204" i="10"/>
  <c r="F1216" i="10"/>
  <c r="F1228" i="10"/>
  <c r="F1240" i="10"/>
  <c r="F1252" i="10"/>
  <c r="F1264" i="10"/>
  <c r="F1276" i="10"/>
  <c r="F1288" i="10"/>
  <c r="F1300" i="10"/>
  <c r="F1312" i="10"/>
  <c r="F1324" i="10"/>
  <c r="F1336" i="10"/>
  <c r="F1348" i="10"/>
  <c r="F1360" i="10"/>
  <c r="F1372" i="10"/>
  <c r="F1384" i="10"/>
  <c r="F1396" i="10"/>
  <c r="F1408" i="10"/>
  <c r="F1420" i="10"/>
  <c r="F1432" i="10"/>
  <c r="F1444" i="10"/>
  <c r="F1456" i="10"/>
  <c r="F1468" i="10"/>
  <c r="F1480" i="10"/>
  <c r="F1492" i="10"/>
  <c r="F1504" i="10"/>
  <c r="F1516" i="10"/>
  <c r="F1528" i="10"/>
  <c r="F1540" i="10"/>
  <c r="F1552" i="10"/>
  <c r="F1564" i="10"/>
  <c r="F1576" i="10"/>
  <c r="F41" i="10"/>
  <c r="F260" i="10"/>
  <c r="F416" i="10"/>
  <c r="F488" i="10"/>
  <c r="F536" i="10"/>
  <c r="F581" i="10"/>
  <c r="F622" i="10"/>
  <c r="F663" i="10"/>
  <c r="F704" i="10"/>
  <c r="F736" i="10"/>
  <c r="F763" i="10"/>
  <c r="F787" i="10"/>
  <c r="F811" i="10"/>
  <c r="F835" i="10"/>
  <c r="F859" i="10"/>
  <c r="F883" i="10"/>
  <c r="F907" i="10"/>
  <c r="F931" i="10"/>
  <c r="F955" i="10"/>
  <c r="F979" i="10"/>
  <c r="F1003" i="10"/>
  <c r="F1027" i="10"/>
  <c r="F1051" i="10"/>
  <c r="F1075" i="10"/>
  <c r="F1099" i="10"/>
  <c r="F1123" i="10"/>
  <c r="F1147" i="10"/>
  <c r="F1171" i="10"/>
  <c r="F1195" i="10"/>
  <c r="F1219" i="10"/>
  <c r="F1243" i="10"/>
  <c r="F1267" i="10"/>
  <c r="F1291" i="10"/>
  <c r="F1315" i="10"/>
  <c r="F1339" i="10"/>
  <c r="F1363" i="10"/>
  <c r="F1387" i="10"/>
  <c r="F1411" i="10"/>
  <c r="F1435" i="10"/>
  <c r="F1459" i="10"/>
  <c r="F1483" i="10"/>
  <c r="F1507" i="10"/>
  <c r="F1531" i="10"/>
  <c r="F1555" i="10"/>
  <c r="F1579" i="10"/>
  <c r="F1600" i="10"/>
  <c r="F1621" i="10"/>
  <c r="F1639" i="10"/>
  <c r="F1656" i="10"/>
  <c r="F1671" i="10"/>
  <c r="F1687" i="10"/>
  <c r="F1704" i="10"/>
  <c r="F1719" i="10"/>
  <c r="F1733" i="10"/>
  <c r="F1748" i="10"/>
  <c r="F51" i="10"/>
  <c r="F267" i="10"/>
  <c r="F418" i="10"/>
  <c r="F489" i="10"/>
  <c r="F537" i="10"/>
  <c r="F584" i="10"/>
  <c r="F625" i="10"/>
  <c r="F665" i="10"/>
  <c r="F705" i="10"/>
  <c r="F737" i="10"/>
  <c r="F764" i="10"/>
  <c r="F788" i="10"/>
  <c r="F812" i="10"/>
  <c r="F836" i="10"/>
  <c r="F860" i="10"/>
  <c r="F884" i="10"/>
  <c r="F908" i="10"/>
  <c r="F932" i="10"/>
  <c r="F956" i="10"/>
  <c r="F980" i="10"/>
  <c r="F1004" i="10"/>
  <c r="F1028" i="10"/>
  <c r="F1052" i="10"/>
  <c r="F1076" i="10"/>
  <c r="F1100" i="10"/>
  <c r="F1124" i="10"/>
  <c r="F1148" i="10"/>
  <c r="F1172" i="10"/>
  <c r="F1196" i="10"/>
  <c r="F1220" i="10"/>
  <c r="F1244" i="10"/>
  <c r="F1268" i="10"/>
  <c r="F1292" i="10"/>
  <c r="F1316" i="10"/>
  <c r="F1340" i="10"/>
  <c r="F1364" i="10"/>
  <c r="F1388" i="10"/>
  <c r="F1412" i="10"/>
  <c r="F1436" i="10"/>
  <c r="F1460" i="10"/>
  <c r="F1484" i="10"/>
  <c r="F1508" i="10"/>
  <c r="F1532" i="10"/>
  <c r="F1556" i="10"/>
  <c r="F1580" i="10"/>
  <c r="F1601" i="10"/>
  <c r="F1623" i="10"/>
  <c r="F1640" i="10"/>
  <c r="F1657" i="10"/>
  <c r="F1672" i="10"/>
  <c r="F1688" i="10"/>
  <c r="F1705" i="10"/>
  <c r="F1720" i="10"/>
  <c r="F1735" i="10"/>
  <c r="F1749" i="10"/>
  <c r="F80" i="10"/>
  <c r="F296" i="10"/>
  <c r="F430" i="10"/>
  <c r="F497" i="10"/>
  <c r="F545" i="10"/>
  <c r="F590" i="10"/>
  <c r="F632" i="10"/>
  <c r="F673" i="10"/>
  <c r="F711" i="10"/>
  <c r="F742" i="10"/>
  <c r="F768" i="10"/>
  <c r="F792" i="10"/>
  <c r="F816" i="10"/>
  <c r="F840" i="10"/>
  <c r="F864" i="10"/>
  <c r="F888" i="10"/>
  <c r="F912" i="10"/>
  <c r="F936" i="10"/>
  <c r="F960" i="10"/>
  <c r="F984" i="10"/>
  <c r="F1008" i="10"/>
  <c r="F1032" i="10"/>
  <c r="F1056" i="10"/>
  <c r="F1080" i="10"/>
  <c r="F1104" i="10"/>
  <c r="F1128" i="10"/>
  <c r="F1152" i="10"/>
  <c r="F1176" i="10"/>
  <c r="F1200" i="10"/>
  <c r="F1224" i="10"/>
  <c r="F1248" i="10"/>
  <c r="F1272" i="10"/>
  <c r="F1296" i="10"/>
  <c r="F1320" i="10"/>
  <c r="F1344" i="10"/>
  <c r="F1368" i="10"/>
  <c r="F1392" i="10"/>
  <c r="F1416" i="10"/>
  <c r="F1440" i="10"/>
  <c r="F1464" i="10"/>
  <c r="F1488" i="10"/>
  <c r="F1512" i="10"/>
  <c r="F1536" i="10"/>
  <c r="F1560" i="10"/>
  <c r="F1584" i="10"/>
  <c r="F1603" i="10"/>
  <c r="F1624" i="10"/>
  <c r="F1641" i="10"/>
  <c r="F1658" i="10"/>
  <c r="F1673" i="10"/>
  <c r="F1689" i="10"/>
  <c r="F1706" i="10"/>
  <c r="F1721" i="10"/>
  <c r="F1736" i="10"/>
  <c r="F1751" i="10"/>
  <c r="F87" i="10"/>
  <c r="F303" i="10"/>
  <c r="F435" i="10"/>
  <c r="F500" i="10"/>
  <c r="F548" i="10"/>
  <c r="F591" i="10"/>
  <c r="F633" i="10"/>
  <c r="F674" i="10"/>
  <c r="F713" i="10"/>
  <c r="F743" i="10"/>
  <c r="F769" i="10"/>
  <c r="F793" i="10"/>
  <c r="F817" i="10"/>
  <c r="F841" i="10"/>
  <c r="F865" i="10"/>
  <c r="F889" i="10"/>
  <c r="F913" i="10"/>
  <c r="F937" i="10"/>
  <c r="F961" i="10"/>
  <c r="F985" i="10"/>
  <c r="F1009" i="10"/>
  <c r="F1033" i="10"/>
  <c r="F1057" i="10"/>
  <c r="F1081" i="10"/>
  <c r="F1105" i="10"/>
  <c r="F1129" i="10"/>
  <c r="F1153" i="10"/>
  <c r="F1177" i="10"/>
  <c r="F1201" i="10"/>
  <c r="F1225" i="10"/>
  <c r="F1249" i="10"/>
  <c r="F1273" i="10"/>
  <c r="F1297" i="10"/>
  <c r="F1321" i="10"/>
  <c r="F1345" i="10"/>
  <c r="F1369" i="10"/>
  <c r="F1393" i="10"/>
  <c r="F1417" i="10"/>
  <c r="F1441" i="10"/>
  <c r="F1465" i="10"/>
  <c r="F1489" i="10"/>
  <c r="F1513" i="10"/>
  <c r="F1537" i="10"/>
  <c r="F1561" i="10"/>
  <c r="F1585" i="10"/>
  <c r="F1604" i="10"/>
  <c r="F1625" i="10"/>
  <c r="F1644" i="10"/>
  <c r="F1659" i="10"/>
  <c r="F1675" i="10"/>
  <c r="F1692" i="10"/>
  <c r="F1707" i="10"/>
  <c r="F1723" i="10"/>
  <c r="F1737" i="10"/>
  <c r="F1752" i="10"/>
  <c r="F116" i="10"/>
  <c r="F332" i="10"/>
  <c r="F440" i="10"/>
  <c r="F502" i="10"/>
  <c r="F550" i="10"/>
  <c r="F596" i="10"/>
  <c r="F637" i="10"/>
  <c r="F677" i="10"/>
  <c r="F716" i="10"/>
  <c r="F746" i="10"/>
  <c r="F771" i="10"/>
  <c r="F795" i="10"/>
  <c r="F819" i="10"/>
  <c r="F843" i="10"/>
  <c r="F867" i="10"/>
  <c r="F891" i="10"/>
  <c r="F915" i="10"/>
  <c r="F939" i="10"/>
  <c r="F963" i="10"/>
  <c r="F987" i="10"/>
  <c r="F1011" i="10"/>
  <c r="F1035" i="10"/>
  <c r="F1059" i="10"/>
  <c r="F1083" i="10"/>
  <c r="F1107" i="10"/>
  <c r="F1131" i="10"/>
  <c r="F1155" i="10"/>
  <c r="F1179" i="10"/>
  <c r="F1203" i="10"/>
  <c r="F1227" i="10"/>
  <c r="F1251" i="10"/>
  <c r="F1275" i="10"/>
  <c r="F1299" i="10"/>
  <c r="F1323" i="10"/>
  <c r="F1347" i="10"/>
  <c r="F1371" i="10"/>
  <c r="F1395" i="10"/>
  <c r="F1419" i="10"/>
  <c r="F1443" i="10"/>
  <c r="F1467" i="10"/>
  <c r="F1491" i="10"/>
  <c r="F1515" i="10"/>
  <c r="F1539" i="10"/>
  <c r="F1563" i="10"/>
  <c r="F1587" i="10"/>
  <c r="F1608" i="10"/>
  <c r="F1627" i="10"/>
  <c r="F1645" i="10"/>
  <c r="F1660" i="10"/>
  <c r="F1676" i="10"/>
  <c r="F1693" i="10"/>
  <c r="F1708" i="10"/>
  <c r="F1724" i="10"/>
  <c r="F1739" i="10"/>
  <c r="F1753" i="10"/>
  <c r="F123" i="10"/>
  <c r="F339" i="10"/>
  <c r="F447" i="10"/>
  <c r="F507" i="10"/>
  <c r="F555" i="10"/>
  <c r="F598" i="10"/>
  <c r="F639" i="10"/>
  <c r="F681" i="10"/>
  <c r="F718" i="10"/>
  <c r="F748" i="10"/>
  <c r="F773" i="10"/>
  <c r="F797" i="10"/>
  <c r="F821" i="10"/>
  <c r="F845" i="10"/>
  <c r="F869" i="10"/>
  <c r="F893" i="10"/>
  <c r="F917" i="10"/>
  <c r="F941" i="10"/>
  <c r="F965" i="10"/>
  <c r="F989" i="10"/>
  <c r="F1013" i="10"/>
  <c r="F1037" i="10"/>
  <c r="F1061" i="10"/>
  <c r="F1085" i="10"/>
  <c r="F1109" i="10"/>
  <c r="F1133" i="10"/>
  <c r="F1157" i="10"/>
  <c r="F1181" i="10"/>
  <c r="F1205" i="10"/>
  <c r="F1229" i="10"/>
  <c r="F1253" i="10"/>
  <c r="F1277" i="10"/>
  <c r="F1301" i="10"/>
  <c r="F1325" i="10"/>
  <c r="F1349" i="10"/>
  <c r="F1373" i="10"/>
  <c r="F1397" i="10"/>
  <c r="F1421" i="10"/>
  <c r="F1445" i="10"/>
  <c r="F1469" i="10"/>
  <c r="F1493" i="10"/>
  <c r="F1517" i="10"/>
  <c r="F1541" i="10"/>
  <c r="F1565" i="10"/>
  <c r="F1588" i="10"/>
  <c r="F1609" i="10"/>
  <c r="F1628" i="10"/>
  <c r="F1646" i="10"/>
  <c r="F1661" i="10"/>
  <c r="F1677" i="10"/>
  <c r="F1694" i="10"/>
  <c r="F1709" i="10"/>
  <c r="F1725" i="10"/>
  <c r="F1740" i="10"/>
  <c r="F1754" i="10"/>
  <c r="F152" i="10"/>
  <c r="F368" i="10"/>
  <c r="F452" i="10"/>
  <c r="F512" i="10"/>
  <c r="F560" i="10"/>
  <c r="F602" i="10"/>
  <c r="F644" i="10"/>
  <c r="F685" i="10"/>
  <c r="F721" i="10"/>
  <c r="F750" i="10"/>
  <c r="F775" i="10"/>
  <c r="F799" i="10"/>
  <c r="F823" i="10"/>
  <c r="F847" i="10"/>
  <c r="F871" i="10"/>
  <c r="F895" i="10"/>
  <c r="F919" i="10"/>
  <c r="F943" i="10"/>
  <c r="F967" i="10"/>
  <c r="F991" i="10"/>
  <c r="F1015" i="10"/>
  <c r="F1039" i="10"/>
  <c r="F1063" i="10"/>
  <c r="F1087" i="10"/>
  <c r="F1111" i="10"/>
  <c r="F1135" i="10"/>
  <c r="F1159" i="10"/>
  <c r="F1183" i="10"/>
  <c r="F1207" i="10"/>
  <c r="F1231" i="10"/>
  <c r="F1255" i="10"/>
  <c r="F1279" i="10"/>
  <c r="F1303" i="10"/>
  <c r="F1327" i="10"/>
  <c r="F1351" i="10"/>
  <c r="F1375" i="10"/>
  <c r="F1399" i="10"/>
  <c r="F1423" i="10"/>
  <c r="F1447" i="10"/>
  <c r="F1471" i="10"/>
  <c r="F1495" i="10"/>
  <c r="F1519" i="10"/>
  <c r="F1543" i="10"/>
  <c r="F1567" i="10"/>
  <c r="F1589" i="10"/>
  <c r="F1611" i="10"/>
  <c r="F1632" i="10"/>
  <c r="F1647" i="10"/>
  <c r="F1663" i="10"/>
  <c r="F1680" i="10"/>
  <c r="F1695" i="10"/>
  <c r="F1711" i="10"/>
  <c r="F1727" i="10"/>
  <c r="F1741" i="10"/>
  <c r="F1755" i="10"/>
  <c r="F159" i="10"/>
  <c r="F375" i="10"/>
  <c r="F454" i="10"/>
  <c r="F513" i="10"/>
  <c r="F561" i="10"/>
  <c r="F603" i="10"/>
  <c r="F645" i="10"/>
  <c r="F686" i="10"/>
  <c r="F722" i="10"/>
  <c r="F751" i="10"/>
  <c r="F776" i="10"/>
  <c r="F800" i="10"/>
  <c r="F824" i="10"/>
  <c r="F848" i="10"/>
  <c r="F872" i="10"/>
  <c r="F896" i="10"/>
  <c r="F920" i="10"/>
  <c r="F944" i="10"/>
  <c r="F968" i="10"/>
  <c r="F992" i="10"/>
  <c r="F1016" i="10"/>
  <c r="F1040" i="10"/>
  <c r="F1064" i="10"/>
  <c r="F1088" i="10"/>
  <c r="F1112" i="10"/>
  <c r="F1136" i="10"/>
  <c r="F1160" i="10"/>
  <c r="F1184" i="10"/>
  <c r="F1208" i="10"/>
  <c r="F1232" i="10"/>
  <c r="F1256" i="10"/>
  <c r="F1280" i="10"/>
  <c r="F1304" i="10"/>
  <c r="F1328" i="10"/>
  <c r="F1352" i="10"/>
  <c r="F1376" i="10"/>
  <c r="F1400" i="10"/>
  <c r="F1424" i="10"/>
  <c r="F1448" i="10"/>
  <c r="F1472" i="10"/>
  <c r="F1496" i="10"/>
  <c r="F1520" i="10"/>
  <c r="F1544" i="10"/>
  <c r="F1568" i="10"/>
  <c r="F1591" i="10"/>
  <c r="F1612" i="10"/>
  <c r="F1633" i="10"/>
  <c r="F1648" i="10"/>
  <c r="F1664" i="10"/>
  <c r="F1681" i="10"/>
  <c r="F1696" i="10"/>
  <c r="F1712" i="10"/>
  <c r="F1728" i="10"/>
  <c r="F1742" i="10"/>
  <c r="F1756" i="10"/>
  <c r="F188" i="10"/>
  <c r="F394" i="10"/>
  <c r="F466" i="10"/>
  <c r="F521" i="10"/>
  <c r="F569" i="10"/>
  <c r="F610" i="10"/>
  <c r="F651" i="10"/>
  <c r="F693" i="10"/>
  <c r="F728" i="10"/>
  <c r="F755" i="10"/>
  <c r="F780" i="10"/>
  <c r="F804" i="10"/>
  <c r="F828" i="10"/>
  <c r="F852" i="10"/>
  <c r="F876" i="10"/>
  <c r="F900" i="10"/>
  <c r="F924" i="10"/>
  <c r="F948" i="10"/>
  <c r="F972" i="10"/>
  <c r="F996" i="10"/>
  <c r="F1020" i="10"/>
  <c r="F1044" i="10"/>
  <c r="F1068" i="10"/>
  <c r="F1092" i="10"/>
  <c r="F1116" i="10"/>
  <c r="F1140" i="10"/>
  <c r="F1164" i="10"/>
  <c r="F1188" i="10"/>
  <c r="F1212" i="10"/>
  <c r="F1236" i="10"/>
  <c r="F1260" i="10"/>
  <c r="F1284" i="10"/>
  <c r="F1308" i="10"/>
  <c r="F1332" i="10"/>
  <c r="F1356" i="10"/>
  <c r="F1380" i="10"/>
  <c r="F1404" i="10"/>
  <c r="F1428" i="10"/>
  <c r="F1452" i="10"/>
  <c r="F1476" i="10"/>
  <c r="F1500" i="10"/>
  <c r="F1524" i="10"/>
  <c r="F1548" i="10"/>
  <c r="F1572" i="10"/>
  <c r="F1592" i="10"/>
  <c r="F1613" i="10"/>
  <c r="F1634" i="10"/>
  <c r="F1649" i="10"/>
  <c r="F1665" i="10"/>
  <c r="F1682" i="10"/>
  <c r="F1697" i="10"/>
  <c r="F1713" i="10"/>
  <c r="F1729" i="10"/>
  <c r="F1743" i="10"/>
  <c r="F1757" i="10"/>
  <c r="F224" i="10"/>
  <c r="F404" i="10"/>
  <c r="F476" i="10"/>
  <c r="F526" i="10"/>
  <c r="F574" i="10"/>
  <c r="F615" i="10"/>
  <c r="F657" i="10"/>
  <c r="F698" i="10"/>
  <c r="F731" i="10"/>
  <c r="F759" i="10"/>
  <c r="F783" i="10"/>
  <c r="F807" i="10"/>
  <c r="F831" i="10"/>
  <c r="F855" i="10"/>
  <c r="F879" i="10"/>
  <c r="F903" i="10"/>
  <c r="F927" i="10"/>
  <c r="F951" i="10"/>
  <c r="F975" i="10"/>
  <c r="F999" i="10"/>
  <c r="F1023" i="10"/>
  <c r="F1047" i="10"/>
  <c r="F1071" i="10"/>
  <c r="F1095" i="10"/>
  <c r="F1119" i="10"/>
  <c r="F1143" i="10"/>
  <c r="F1167" i="10"/>
  <c r="F1191" i="10"/>
  <c r="F1215" i="10"/>
  <c r="F1239" i="10"/>
  <c r="F1263" i="10"/>
  <c r="F1287" i="10"/>
  <c r="F1311" i="10"/>
  <c r="F1335" i="10"/>
  <c r="F1359" i="10"/>
  <c r="F1383" i="10"/>
  <c r="F1407" i="10"/>
  <c r="F1431" i="10"/>
  <c r="F1455" i="10"/>
  <c r="F1479" i="10"/>
  <c r="F1503" i="10"/>
  <c r="F1527" i="10"/>
  <c r="F1551" i="10"/>
  <c r="F1575" i="10"/>
  <c r="F1597" i="10"/>
  <c r="F1616" i="10"/>
  <c r="F1636" i="10"/>
  <c r="F1652" i="10"/>
  <c r="F1669" i="10"/>
  <c r="F1684" i="10"/>
  <c r="F1700" i="10"/>
  <c r="F1717" i="10"/>
  <c r="F1731" i="10"/>
  <c r="F1745" i="10"/>
  <c r="F1760" i="10"/>
  <c r="F524" i="10"/>
  <c r="F757" i="10"/>
  <c r="F901" i="10"/>
  <c r="F1045" i="10"/>
  <c r="F1189" i="10"/>
  <c r="F1333" i="10"/>
  <c r="F1477" i="10"/>
  <c r="F1615" i="10"/>
  <c r="F1716" i="10"/>
  <c r="F531" i="10"/>
  <c r="F761" i="10"/>
  <c r="F905" i="10"/>
  <c r="F1049" i="10"/>
  <c r="F1193" i="10"/>
  <c r="F1337" i="10"/>
  <c r="F1481" i="10"/>
  <c r="F1620" i="10"/>
  <c r="F1718" i="10"/>
  <c r="F572" i="10"/>
  <c r="F781" i="10"/>
  <c r="F925" i="10"/>
  <c r="F1069" i="10"/>
  <c r="F1213" i="10"/>
  <c r="F1357" i="10"/>
  <c r="F1501" i="10"/>
  <c r="F1635" i="10"/>
  <c r="F1730" i="10"/>
  <c r="F578" i="10"/>
  <c r="F785" i="10"/>
  <c r="F929" i="10"/>
  <c r="F1073" i="10"/>
  <c r="F1217" i="10"/>
  <c r="F1361" i="10"/>
  <c r="F1505" i="10"/>
  <c r="F1637" i="10"/>
  <c r="F1732" i="10"/>
  <c r="F613" i="10"/>
  <c r="F805" i="10"/>
  <c r="F949" i="10"/>
  <c r="F1093" i="10"/>
  <c r="F1237" i="10"/>
  <c r="F1381" i="10"/>
  <c r="F1525" i="10"/>
  <c r="F1651" i="10"/>
  <c r="F1744" i="10"/>
  <c r="F620" i="10"/>
  <c r="F809" i="10"/>
  <c r="F953" i="10"/>
  <c r="F1097" i="10"/>
  <c r="F1241" i="10"/>
  <c r="F1385" i="10"/>
  <c r="F1529" i="10"/>
  <c r="F1653" i="10"/>
  <c r="F1747" i="10"/>
  <c r="F195" i="10"/>
  <c r="F653" i="10"/>
  <c r="F829" i="10"/>
  <c r="F973" i="10"/>
  <c r="F1117" i="10"/>
  <c r="F1261" i="10"/>
  <c r="F1405" i="10"/>
  <c r="F1549" i="10"/>
  <c r="F1668" i="10"/>
  <c r="F1759" i="10"/>
  <c r="F231" i="10"/>
  <c r="F661" i="10"/>
  <c r="F833" i="10"/>
  <c r="F977" i="10"/>
  <c r="F1121" i="10"/>
  <c r="F1265" i="10"/>
  <c r="F1409" i="10"/>
  <c r="F1553" i="10"/>
  <c r="F1670" i="10"/>
  <c r="F1761" i="10"/>
  <c r="F399" i="10"/>
  <c r="F694" i="10"/>
  <c r="F853" i="10"/>
  <c r="F997" i="10"/>
  <c r="F1141" i="10"/>
  <c r="F1285" i="10"/>
  <c r="F1429" i="10"/>
  <c r="F1573" i="10"/>
  <c r="F1683" i="10"/>
  <c r="F471" i="10"/>
  <c r="F729" i="10"/>
  <c r="F877" i="10"/>
  <c r="F1021" i="10"/>
  <c r="F1165" i="10"/>
  <c r="F1309" i="10"/>
  <c r="F1453" i="10"/>
  <c r="F1596" i="10"/>
  <c r="F1699" i="10"/>
  <c r="F411" i="10"/>
  <c r="F1433" i="10"/>
  <c r="F483" i="10"/>
  <c r="F1457" i="10"/>
  <c r="F701" i="10"/>
  <c r="F1577" i="10"/>
  <c r="F734" i="10"/>
  <c r="F1599" i="10"/>
  <c r="F857" i="10"/>
  <c r="F1685" i="10"/>
  <c r="F881" i="10"/>
  <c r="F1701" i="10"/>
  <c r="F1001" i="10"/>
  <c r="F1025" i="10"/>
  <c r="F1145" i="10"/>
  <c r="F1169" i="10"/>
  <c r="F1289" i="10"/>
  <c r="F1313" i="10"/>
  <c r="C2" i="10"/>
  <c r="C14" i="10"/>
  <c r="C26" i="10"/>
  <c r="C38" i="10"/>
  <c r="C50" i="10"/>
  <c r="C62" i="10"/>
  <c r="C74" i="10"/>
  <c r="C86" i="10"/>
  <c r="C98" i="10"/>
  <c r="C110" i="10"/>
  <c r="C122" i="10"/>
  <c r="C134" i="10"/>
  <c r="C146" i="10"/>
  <c r="C158" i="10"/>
  <c r="C170" i="10"/>
  <c r="C182" i="10"/>
  <c r="C194" i="10"/>
  <c r="C206" i="10"/>
  <c r="C218" i="10"/>
  <c r="C230" i="10"/>
  <c r="C242" i="10"/>
  <c r="C254" i="10"/>
  <c r="C266" i="10"/>
  <c r="C278" i="10"/>
  <c r="C290" i="10"/>
  <c r="C302" i="10"/>
  <c r="C314" i="10"/>
  <c r="C326" i="10"/>
  <c r="C338" i="10"/>
  <c r="C350" i="10"/>
  <c r="C362" i="10"/>
  <c r="C374" i="10"/>
  <c r="C386" i="10"/>
  <c r="C398" i="10"/>
  <c r="C410" i="10"/>
  <c r="C422" i="10"/>
  <c r="C434" i="10"/>
  <c r="C446" i="10"/>
  <c r="C458" i="10"/>
  <c r="C470" i="10"/>
  <c r="C482" i="10"/>
  <c r="C494" i="10"/>
  <c r="C506" i="10"/>
  <c r="C518" i="10"/>
  <c r="C530" i="10"/>
  <c r="C542" i="10"/>
  <c r="C554" i="10"/>
  <c r="C566" i="10"/>
  <c r="C578" i="10"/>
  <c r="C590" i="10"/>
  <c r="C602" i="10"/>
  <c r="C614" i="10"/>
  <c r="C626" i="10"/>
  <c r="C638" i="10"/>
  <c r="C650" i="10"/>
  <c r="C662" i="10"/>
  <c r="C674" i="10"/>
  <c r="C686" i="10"/>
  <c r="C698" i="10"/>
  <c r="C710" i="10"/>
  <c r="C722" i="10"/>
  <c r="C734" i="10"/>
  <c r="C746" i="10"/>
  <c r="C758" i="10"/>
  <c r="C770" i="10"/>
  <c r="C782" i="10"/>
  <c r="C794" i="10"/>
  <c r="C806" i="10"/>
  <c r="C818" i="10"/>
  <c r="C830" i="10"/>
  <c r="C842" i="10"/>
  <c r="C854" i="10"/>
  <c r="C866" i="10"/>
  <c r="C878" i="10"/>
  <c r="C890" i="10"/>
  <c r="C3" i="10"/>
  <c r="C15" i="10"/>
  <c r="C27" i="10"/>
  <c r="C39" i="10"/>
  <c r="C51" i="10"/>
  <c r="C63" i="10"/>
  <c r="C75" i="10"/>
  <c r="C87" i="10"/>
  <c r="C99" i="10"/>
  <c r="C111" i="10"/>
  <c r="C123" i="10"/>
  <c r="C135" i="10"/>
  <c r="C147" i="10"/>
  <c r="C159" i="10"/>
  <c r="C171" i="10"/>
  <c r="C183" i="10"/>
  <c r="C195" i="10"/>
  <c r="C207" i="10"/>
  <c r="C219" i="10"/>
  <c r="C231" i="10"/>
  <c r="C243" i="10"/>
  <c r="C255" i="10"/>
  <c r="C267" i="10"/>
  <c r="C279" i="10"/>
  <c r="C291" i="10"/>
  <c r="C303" i="10"/>
  <c r="C315" i="10"/>
  <c r="C327" i="10"/>
  <c r="C339" i="10"/>
  <c r="C351" i="10"/>
  <c r="C363" i="10"/>
  <c r="C375" i="10"/>
  <c r="C387" i="10"/>
  <c r="C399" i="10"/>
  <c r="C411" i="10"/>
  <c r="C423" i="10"/>
  <c r="C435" i="10"/>
  <c r="C447" i="10"/>
  <c r="C459" i="10"/>
  <c r="C471" i="10"/>
  <c r="C483" i="10"/>
  <c r="C495" i="10"/>
  <c r="C507" i="10"/>
  <c r="C519" i="10"/>
  <c r="C531" i="10"/>
  <c r="C543" i="10"/>
  <c r="C555" i="10"/>
  <c r="C567" i="10"/>
  <c r="C579" i="10"/>
  <c r="C591" i="10"/>
  <c r="C603" i="10"/>
  <c r="C615" i="10"/>
  <c r="C627" i="10"/>
  <c r="C639" i="10"/>
  <c r="C651" i="10"/>
  <c r="C663" i="10"/>
  <c r="C675" i="10"/>
  <c r="C687" i="10"/>
  <c r="C699" i="10"/>
  <c r="C711" i="10"/>
  <c r="C723" i="10"/>
  <c r="C735" i="10"/>
  <c r="C747" i="10"/>
  <c r="C759" i="10"/>
  <c r="C771" i="10"/>
  <c r="C783" i="10"/>
  <c r="C795" i="10"/>
  <c r="C807" i="10"/>
  <c r="C819" i="10"/>
  <c r="C831" i="10"/>
  <c r="C843" i="10"/>
  <c r="C855" i="10"/>
  <c r="C867" i="10"/>
  <c r="C879" i="10"/>
  <c r="C891" i="10"/>
  <c r="C903" i="10"/>
  <c r="C915" i="10"/>
  <c r="C927" i="10"/>
  <c r="C939" i="10"/>
  <c r="C951" i="10"/>
  <c r="C963" i="10"/>
  <c r="C975" i="10"/>
  <c r="C987" i="10"/>
  <c r="C999" i="10"/>
  <c r="C1011" i="10"/>
  <c r="C1023" i="10"/>
  <c r="C1035" i="10"/>
  <c r="C5" i="10"/>
  <c r="C17" i="10"/>
  <c r="C29" i="10"/>
  <c r="C41" i="10"/>
  <c r="C53" i="10"/>
  <c r="C65" i="10"/>
  <c r="C77" i="10"/>
  <c r="C89" i="10"/>
  <c r="C101" i="10"/>
  <c r="C113" i="10"/>
  <c r="C125" i="10"/>
  <c r="C137" i="10"/>
  <c r="C149" i="10"/>
  <c r="C161" i="10"/>
  <c r="C173" i="10"/>
  <c r="C185" i="10"/>
  <c r="C197" i="10"/>
  <c r="C209" i="10"/>
  <c r="C221" i="10"/>
  <c r="C233" i="10"/>
  <c r="C245" i="10"/>
  <c r="C257" i="10"/>
  <c r="C269" i="10"/>
  <c r="C281" i="10"/>
  <c r="C293" i="10"/>
  <c r="C305" i="10"/>
  <c r="C317" i="10"/>
  <c r="C329" i="10"/>
  <c r="C341" i="10"/>
  <c r="C353" i="10"/>
  <c r="C365" i="10"/>
  <c r="C377" i="10"/>
  <c r="C389" i="10"/>
  <c r="C401" i="10"/>
  <c r="C413" i="10"/>
  <c r="C425" i="10"/>
  <c r="C437" i="10"/>
  <c r="C449" i="10"/>
  <c r="C461" i="10"/>
  <c r="C473" i="10"/>
  <c r="C485" i="10"/>
  <c r="C497" i="10"/>
  <c r="C509" i="10"/>
  <c r="C521" i="10"/>
  <c r="C533" i="10"/>
  <c r="C545" i="10"/>
  <c r="C557" i="10"/>
  <c r="C569" i="10"/>
  <c r="C581" i="10"/>
  <c r="C593" i="10"/>
  <c r="C605" i="10"/>
  <c r="C617" i="10"/>
  <c r="C629" i="10"/>
  <c r="C641" i="10"/>
  <c r="C653" i="10"/>
  <c r="C665" i="10"/>
  <c r="C677" i="10"/>
  <c r="C689" i="10"/>
  <c r="C701" i="10"/>
  <c r="C713" i="10"/>
  <c r="C725" i="10"/>
  <c r="C737" i="10"/>
  <c r="C749" i="10"/>
  <c r="C761" i="10"/>
  <c r="C773" i="10"/>
  <c r="C785" i="10"/>
  <c r="C797" i="10"/>
  <c r="C809" i="10"/>
  <c r="C821" i="10"/>
  <c r="C833" i="10"/>
  <c r="C845" i="10"/>
  <c r="C857" i="10"/>
  <c r="C869" i="10"/>
  <c r="C881" i="10"/>
  <c r="C893" i="10"/>
  <c r="C905" i="10"/>
  <c r="C6" i="10"/>
  <c r="C18" i="10"/>
  <c r="C30" i="10"/>
  <c r="C42" i="10"/>
  <c r="C54" i="10"/>
  <c r="C66" i="10"/>
  <c r="C78" i="10"/>
  <c r="C90" i="10"/>
  <c r="C102" i="10"/>
  <c r="C114" i="10"/>
  <c r="C126" i="10"/>
  <c r="C138" i="10"/>
  <c r="C150" i="10"/>
  <c r="C162" i="10"/>
  <c r="C174" i="10"/>
  <c r="C186" i="10"/>
  <c r="C198" i="10"/>
  <c r="C210" i="10"/>
  <c r="C222" i="10"/>
  <c r="C234" i="10"/>
  <c r="C246" i="10"/>
  <c r="C258" i="10"/>
  <c r="C270" i="10"/>
  <c r="C282" i="10"/>
  <c r="C294" i="10"/>
  <c r="C306" i="10"/>
  <c r="C318" i="10"/>
  <c r="C330" i="10"/>
  <c r="C342" i="10"/>
  <c r="C354" i="10"/>
  <c r="C366" i="10"/>
  <c r="C378" i="10"/>
  <c r="C390" i="10"/>
  <c r="C402" i="10"/>
  <c r="C414" i="10"/>
  <c r="C426" i="10"/>
  <c r="C438" i="10"/>
  <c r="C450" i="10"/>
  <c r="C462" i="10"/>
  <c r="C474" i="10"/>
  <c r="C486" i="10"/>
  <c r="C498" i="10"/>
  <c r="C510" i="10"/>
  <c r="C522" i="10"/>
  <c r="C534" i="10"/>
  <c r="C546" i="10"/>
  <c r="C558" i="10"/>
  <c r="C570" i="10"/>
  <c r="C582" i="10"/>
  <c r="C594" i="10"/>
  <c r="C606" i="10"/>
  <c r="C618" i="10"/>
  <c r="C630" i="10"/>
  <c r="C642" i="10"/>
  <c r="C654" i="10"/>
  <c r="C666" i="10"/>
  <c r="C678" i="10"/>
  <c r="C690" i="10"/>
  <c r="C702" i="10"/>
  <c r="C714" i="10"/>
  <c r="C726" i="10"/>
  <c r="C738" i="10"/>
  <c r="C750" i="10"/>
  <c r="C762" i="10"/>
  <c r="C774" i="10"/>
  <c r="C786" i="10"/>
  <c r="C798" i="10"/>
  <c r="C810" i="10"/>
  <c r="C822" i="10"/>
  <c r="C834" i="10"/>
  <c r="C846" i="10"/>
  <c r="C858" i="10"/>
  <c r="C870" i="10"/>
  <c r="C882" i="10"/>
  <c r="C894" i="10"/>
  <c r="C906" i="10"/>
  <c r="C918" i="10"/>
  <c r="C930" i="10"/>
  <c r="C942" i="10"/>
  <c r="C954" i="10"/>
  <c r="C966" i="10"/>
  <c r="C978" i="10"/>
  <c r="C990" i="10"/>
  <c r="C1002" i="10"/>
  <c r="C1014" i="10"/>
  <c r="C1026" i="10"/>
  <c r="C1038" i="10"/>
  <c r="C1050" i="10"/>
  <c r="C1062" i="10"/>
  <c r="C1074" i="10"/>
  <c r="C1086" i="10"/>
  <c r="C1098" i="10"/>
  <c r="C1110" i="10"/>
  <c r="C1122" i="10"/>
  <c r="C1134" i="10"/>
  <c r="C1146" i="10"/>
  <c r="C1158" i="10"/>
  <c r="C1170" i="10"/>
  <c r="C1182" i="10"/>
  <c r="C1194" i="10"/>
  <c r="C1206" i="10"/>
  <c r="C1218" i="10"/>
  <c r="C1230" i="10"/>
  <c r="C1242" i="10"/>
  <c r="C1254" i="10"/>
  <c r="C1266" i="10"/>
  <c r="C1278" i="10"/>
  <c r="C1290" i="10"/>
  <c r="C1302" i="10"/>
  <c r="C1314" i="10"/>
  <c r="C1326" i="10"/>
  <c r="C1338" i="10"/>
  <c r="C1350" i="10"/>
  <c r="C1362" i="10"/>
  <c r="C1374" i="10"/>
  <c r="C1386" i="10"/>
  <c r="C1398" i="10"/>
  <c r="C1410" i="10"/>
  <c r="C1422" i="10"/>
  <c r="C1434" i="10"/>
  <c r="C1446" i="10"/>
  <c r="C1458" i="10"/>
  <c r="C1470" i="10"/>
  <c r="C1482" i="10"/>
  <c r="C7" i="10"/>
  <c r="C19" i="10"/>
  <c r="C31" i="10"/>
  <c r="C43" i="10"/>
  <c r="C55" i="10"/>
  <c r="C67" i="10"/>
  <c r="C79" i="10"/>
  <c r="C91" i="10"/>
  <c r="C103" i="10"/>
  <c r="C115" i="10"/>
  <c r="C127" i="10"/>
  <c r="C139" i="10"/>
  <c r="C151" i="10"/>
  <c r="C163" i="10"/>
  <c r="C175" i="10"/>
  <c r="C187" i="10"/>
  <c r="C199" i="10"/>
  <c r="C211" i="10"/>
  <c r="C223" i="10"/>
  <c r="C235" i="10"/>
  <c r="C247" i="10"/>
  <c r="C259" i="10"/>
  <c r="C271" i="10"/>
  <c r="C283" i="10"/>
  <c r="C295" i="10"/>
  <c r="C307" i="10"/>
  <c r="C319" i="10"/>
  <c r="C331" i="10"/>
  <c r="C343" i="10"/>
  <c r="C355" i="10"/>
  <c r="C367" i="10"/>
  <c r="C379" i="10"/>
  <c r="C391" i="10"/>
  <c r="C403" i="10"/>
  <c r="C415" i="10"/>
  <c r="C427" i="10"/>
  <c r="C439" i="10"/>
  <c r="C451" i="10"/>
  <c r="C463" i="10"/>
  <c r="C475" i="10"/>
  <c r="C487" i="10"/>
  <c r="C499" i="10"/>
  <c r="C511" i="10"/>
  <c r="C523" i="10"/>
  <c r="C535" i="10"/>
  <c r="C547" i="10"/>
  <c r="C559" i="10"/>
  <c r="C571" i="10"/>
  <c r="C583" i="10"/>
  <c r="C595" i="10"/>
  <c r="C607" i="10"/>
  <c r="C619" i="10"/>
  <c r="C631" i="10"/>
  <c r="C643" i="10"/>
  <c r="C655" i="10"/>
  <c r="C667" i="10"/>
  <c r="C679" i="10"/>
  <c r="C691" i="10"/>
  <c r="C703" i="10"/>
  <c r="C715" i="10"/>
  <c r="C727" i="10"/>
  <c r="C739" i="10"/>
  <c r="C751" i="10"/>
  <c r="C763" i="10"/>
  <c r="C775" i="10"/>
  <c r="C787" i="10"/>
  <c r="C799" i="10"/>
  <c r="C811" i="10"/>
  <c r="C823" i="10"/>
  <c r="C835" i="10"/>
  <c r="C847" i="10"/>
  <c r="C859" i="10"/>
  <c r="C871" i="10"/>
  <c r="C883" i="10"/>
  <c r="C8" i="10"/>
  <c r="C20" i="10"/>
  <c r="C32" i="10"/>
  <c r="C44" i="10"/>
  <c r="C56" i="10"/>
  <c r="C68" i="10"/>
  <c r="C80" i="10"/>
  <c r="C92" i="10"/>
  <c r="C104" i="10"/>
  <c r="C116" i="10"/>
  <c r="C128" i="10"/>
  <c r="C140" i="10"/>
  <c r="C152" i="10"/>
  <c r="C164" i="10"/>
  <c r="C176" i="10"/>
  <c r="C188" i="10"/>
  <c r="C200" i="10"/>
  <c r="C212" i="10"/>
  <c r="C224" i="10"/>
  <c r="C236" i="10"/>
  <c r="C248" i="10"/>
  <c r="C260" i="10"/>
  <c r="C272" i="10"/>
  <c r="C284" i="10"/>
  <c r="C296" i="10"/>
  <c r="C308" i="10"/>
  <c r="C320" i="10"/>
  <c r="C332" i="10"/>
  <c r="C344" i="10"/>
  <c r="C356" i="10"/>
  <c r="C368" i="10"/>
  <c r="C380" i="10"/>
  <c r="C392" i="10"/>
  <c r="C404" i="10"/>
  <c r="C416" i="10"/>
  <c r="C428" i="10"/>
  <c r="C440" i="10"/>
  <c r="C452" i="10"/>
  <c r="C464" i="10"/>
  <c r="C476" i="10"/>
  <c r="C488" i="10"/>
  <c r="C500" i="10"/>
  <c r="C512" i="10"/>
  <c r="C524" i="10"/>
  <c r="C536" i="10"/>
  <c r="C548" i="10"/>
  <c r="C560" i="10"/>
  <c r="C572" i="10"/>
  <c r="C584" i="10"/>
  <c r="C596" i="10"/>
  <c r="C608" i="10"/>
  <c r="C620" i="10"/>
  <c r="C632" i="10"/>
  <c r="C644" i="10"/>
  <c r="C656" i="10"/>
  <c r="C668" i="10"/>
  <c r="C680" i="10"/>
  <c r="C692" i="10"/>
  <c r="C704" i="10"/>
  <c r="C716" i="10"/>
  <c r="C728" i="10"/>
  <c r="C740" i="10"/>
  <c r="C752" i="10"/>
  <c r="C764" i="10"/>
  <c r="C776" i="10"/>
  <c r="C788" i="10"/>
  <c r="C800" i="10"/>
  <c r="C812" i="10"/>
  <c r="C824" i="10"/>
  <c r="C836" i="10"/>
  <c r="C848" i="10"/>
  <c r="C860" i="10"/>
  <c r="C872" i="10"/>
  <c r="C884" i="10"/>
  <c r="C896" i="10"/>
  <c r="C908" i="10"/>
  <c r="C920" i="10"/>
  <c r="C932" i="10"/>
  <c r="C944" i="10"/>
  <c r="C956" i="10"/>
  <c r="C968" i="10"/>
  <c r="C980" i="10"/>
  <c r="C992" i="10"/>
  <c r="C1004" i="10"/>
  <c r="C1016" i="10"/>
  <c r="C12" i="10"/>
  <c r="C24" i="10"/>
  <c r="C36" i="10"/>
  <c r="C48" i="10"/>
  <c r="C60" i="10"/>
  <c r="C72" i="10"/>
  <c r="C84" i="10"/>
  <c r="C96" i="10"/>
  <c r="C108" i="10"/>
  <c r="C120" i="10"/>
  <c r="C132" i="10"/>
  <c r="C144" i="10"/>
  <c r="C156" i="10"/>
  <c r="C168" i="10"/>
  <c r="C180" i="10"/>
  <c r="C192" i="10"/>
  <c r="C204" i="10"/>
  <c r="C216" i="10"/>
  <c r="C228" i="10"/>
  <c r="C240" i="10"/>
  <c r="C252" i="10"/>
  <c r="C264" i="10"/>
  <c r="C276" i="10"/>
  <c r="C288" i="10"/>
  <c r="C300" i="10"/>
  <c r="C312" i="10"/>
  <c r="C324" i="10"/>
  <c r="C336" i="10"/>
  <c r="C348" i="10"/>
  <c r="C360" i="10"/>
  <c r="C372" i="10"/>
  <c r="C384" i="10"/>
  <c r="C396" i="10"/>
  <c r="C408" i="10"/>
  <c r="C420" i="10"/>
  <c r="C432" i="10"/>
  <c r="C444" i="10"/>
  <c r="C456" i="10"/>
  <c r="C468" i="10"/>
  <c r="C480" i="10"/>
  <c r="C492" i="10"/>
  <c r="C504" i="10"/>
  <c r="C516" i="10"/>
  <c r="C528" i="10"/>
  <c r="C540" i="10"/>
  <c r="C552" i="10"/>
  <c r="C564" i="10"/>
  <c r="C13" i="10"/>
  <c r="C25" i="10"/>
  <c r="C37" i="10"/>
  <c r="C49" i="10"/>
  <c r="C61" i="10"/>
  <c r="C73" i="10"/>
  <c r="C85" i="10"/>
  <c r="C97" i="10"/>
  <c r="C109" i="10"/>
  <c r="C121" i="10"/>
  <c r="C133" i="10"/>
  <c r="C145" i="10"/>
  <c r="C157" i="10"/>
  <c r="C169" i="10"/>
  <c r="C181" i="10"/>
  <c r="C193" i="10"/>
  <c r="C205" i="10"/>
  <c r="C217" i="10"/>
  <c r="C229" i="10"/>
  <c r="C241" i="10"/>
  <c r="C253" i="10"/>
  <c r="C265" i="10"/>
  <c r="C277" i="10"/>
  <c r="C289" i="10"/>
  <c r="C301" i="10"/>
  <c r="C313" i="10"/>
  <c r="C325" i="10"/>
  <c r="C337" i="10"/>
  <c r="C349" i="10"/>
  <c r="C361" i="10"/>
  <c r="C373" i="10"/>
  <c r="C385" i="10"/>
  <c r="C397" i="10"/>
  <c r="C409" i="10"/>
  <c r="C421" i="10"/>
  <c r="C433" i="10"/>
  <c r="C445" i="10"/>
  <c r="C457" i="10"/>
  <c r="C469" i="10"/>
  <c r="C481" i="10"/>
  <c r="C493" i="10"/>
  <c r="C505" i="10"/>
  <c r="C517" i="10"/>
  <c r="C529" i="10"/>
  <c r="C16" i="10"/>
  <c r="C52" i="10"/>
  <c r="C88" i="10"/>
  <c r="C124" i="10"/>
  <c r="C160" i="10"/>
  <c r="C196" i="10"/>
  <c r="C232" i="10"/>
  <c r="C268" i="10"/>
  <c r="C304" i="10"/>
  <c r="C340" i="10"/>
  <c r="C376" i="10"/>
  <c r="C412" i="10"/>
  <c r="C448" i="10"/>
  <c r="C484" i="10"/>
  <c r="C520" i="10"/>
  <c r="C551" i="10"/>
  <c r="C577" i="10"/>
  <c r="C601" i="10"/>
  <c r="C625" i="10"/>
  <c r="C649" i="10"/>
  <c r="C673" i="10"/>
  <c r="C697" i="10"/>
  <c r="C721" i="10"/>
  <c r="C745" i="10"/>
  <c r="C769" i="10"/>
  <c r="C793" i="10"/>
  <c r="C817" i="10"/>
  <c r="C841" i="10"/>
  <c r="C865" i="10"/>
  <c r="C889" i="10"/>
  <c r="C910" i="10"/>
  <c r="C925" i="10"/>
  <c r="C941" i="10"/>
  <c r="C958" i="10"/>
  <c r="C973" i="10"/>
  <c r="C989" i="10"/>
  <c r="C1006" i="10"/>
  <c r="C1021" i="10"/>
  <c r="C1036" i="10"/>
  <c r="C1049" i="10"/>
  <c r="C1063" i="10"/>
  <c r="C1076" i="10"/>
  <c r="C1089" i="10"/>
  <c r="C1102" i="10"/>
  <c r="C1115" i="10"/>
  <c r="C1128" i="10"/>
  <c r="C1141" i="10"/>
  <c r="C1154" i="10"/>
  <c r="C1167" i="10"/>
  <c r="C1180" i="10"/>
  <c r="C1193" i="10"/>
  <c r="C1207" i="10"/>
  <c r="C1220" i="10"/>
  <c r="C1233" i="10"/>
  <c r="C1246" i="10"/>
  <c r="C1259" i="10"/>
  <c r="C1272" i="10"/>
  <c r="C1285" i="10"/>
  <c r="C1298" i="10"/>
  <c r="C1311" i="10"/>
  <c r="C1324" i="10"/>
  <c r="C1337" i="10"/>
  <c r="C1351" i="10"/>
  <c r="C1364" i="10"/>
  <c r="C1377" i="10"/>
  <c r="C1390" i="10"/>
  <c r="C1403" i="10"/>
  <c r="C1416" i="10"/>
  <c r="C1429" i="10"/>
  <c r="C1442" i="10"/>
  <c r="C1455" i="10"/>
  <c r="C1468" i="10"/>
  <c r="C1481" i="10"/>
  <c r="C1494" i="10"/>
  <c r="C1506" i="10"/>
  <c r="C1518" i="10"/>
  <c r="C1530" i="10"/>
  <c r="C1542" i="10"/>
  <c r="C1554" i="10"/>
  <c r="C1566" i="10"/>
  <c r="C1578" i="10"/>
  <c r="C1590" i="10"/>
  <c r="C1602" i="10"/>
  <c r="C1614" i="10"/>
  <c r="C1626" i="10"/>
  <c r="C1638" i="10"/>
  <c r="C1650" i="10"/>
  <c r="C1662" i="10"/>
  <c r="C1674" i="10"/>
  <c r="C1686" i="10"/>
  <c r="C1698" i="10"/>
  <c r="C1710" i="10"/>
  <c r="C1722" i="10"/>
  <c r="C1734" i="10"/>
  <c r="C1746" i="10"/>
  <c r="C1758" i="10"/>
  <c r="C21" i="10"/>
  <c r="C57" i="10"/>
  <c r="C93" i="10"/>
  <c r="C129" i="10"/>
  <c r="C165" i="10"/>
  <c r="C201" i="10"/>
  <c r="C237" i="10"/>
  <c r="C273" i="10"/>
  <c r="C309" i="10"/>
  <c r="C345" i="10"/>
  <c r="C381" i="10"/>
  <c r="C417" i="10"/>
  <c r="C453" i="10"/>
  <c r="C489" i="10"/>
  <c r="C525" i="10"/>
  <c r="C553" i="10"/>
  <c r="C580" i="10"/>
  <c r="C604" i="10"/>
  <c r="C628" i="10"/>
  <c r="C652" i="10"/>
  <c r="C676" i="10"/>
  <c r="C700" i="10"/>
  <c r="C724" i="10"/>
  <c r="C748" i="10"/>
  <c r="C772" i="10"/>
  <c r="C796" i="10"/>
  <c r="C820" i="10"/>
  <c r="C844" i="10"/>
  <c r="C868" i="10"/>
  <c r="C892" i="10"/>
  <c r="C911" i="10"/>
  <c r="C926" i="10"/>
  <c r="C943" i="10"/>
  <c r="C959" i="10"/>
  <c r="C974" i="10"/>
  <c r="C991" i="10"/>
  <c r="C1007" i="10"/>
  <c r="C1022" i="10"/>
  <c r="C1037" i="10"/>
  <c r="C1051" i="10"/>
  <c r="C1064" i="10"/>
  <c r="C1077" i="10"/>
  <c r="C1090" i="10"/>
  <c r="C1103" i="10"/>
  <c r="C1116" i="10"/>
  <c r="C1129" i="10"/>
  <c r="C1142" i="10"/>
  <c r="C1155" i="10"/>
  <c r="C1168" i="10"/>
  <c r="C1181" i="10"/>
  <c r="C1195" i="10"/>
  <c r="C1208" i="10"/>
  <c r="C1221" i="10"/>
  <c r="C1234" i="10"/>
  <c r="C1247" i="10"/>
  <c r="C1260" i="10"/>
  <c r="C1273" i="10"/>
  <c r="C1286" i="10"/>
  <c r="C1299" i="10"/>
  <c r="C1312" i="10"/>
  <c r="C1325" i="10"/>
  <c r="C1339" i="10"/>
  <c r="C1352" i="10"/>
  <c r="C1365" i="10"/>
  <c r="C1378" i="10"/>
  <c r="C1391" i="10"/>
  <c r="C1404" i="10"/>
  <c r="C1417" i="10"/>
  <c r="C1430" i="10"/>
  <c r="C1443" i="10"/>
  <c r="C1456" i="10"/>
  <c r="C1469" i="10"/>
  <c r="C1483" i="10"/>
  <c r="C1495" i="10"/>
  <c r="C1507" i="10"/>
  <c r="C1519" i="10"/>
  <c r="C1531" i="10"/>
  <c r="C1543" i="10"/>
  <c r="C1555" i="10"/>
  <c r="C1567" i="10"/>
  <c r="C1579" i="10"/>
  <c r="C1591" i="10"/>
  <c r="C1603" i="10"/>
  <c r="C1615" i="10"/>
  <c r="C1627" i="10"/>
  <c r="C1639" i="10"/>
  <c r="C1651" i="10"/>
  <c r="C1663" i="10"/>
  <c r="C1675" i="10"/>
  <c r="C1687" i="10"/>
  <c r="C1699" i="10"/>
  <c r="C1711" i="10"/>
  <c r="C1723" i="10"/>
  <c r="C1735" i="10"/>
  <c r="C1747" i="10"/>
  <c r="C1759" i="10"/>
  <c r="C22" i="10"/>
  <c r="C58" i="10"/>
  <c r="C94" i="10"/>
  <c r="C130" i="10"/>
  <c r="C166" i="10"/>
  <c r="C202" i="10"/>
  <c r="C238" i="10"/>
  <c r="C274" i="10"/>
  <c r="C310" i="10"/>
  <c r="C346" i="10"/>
  <c r="C382" i="10"/>
  <c r="C418" i="10"/>
  <c r="C454" i="10"/>
  <c r="C490" i="10"/>
  <c r="C526" i="10"/>
  <c r="C556" i="10"/>
  <c r="C585" i="10"/>
  <c r="C609" i="10"/>
  <c r="C633" i="10"/>
  <c r="C657" i="10"/>
  <c r="C681" i="10"/>
  <c r="C705" i="10"/>
  <c r="C729" i="10"/>
  <c r="C753" i="10"/>
  <c r="C777" i="10"/>
  <c r="C801" i="10"/>
  <c r="C825" i="10"/>
  <c r="C849" i="10"/>
  <c r="C873" i="10"/>
  <c r="C895" i="10"/>
  <c r="C912" i="10"/>
  <c r="C928" i="10"/>
  <c r="C945" i="10"/>
  <c r="C960" i="10"/>
  <c r="C976" i="10"/>
  <c r="C993" i="10"/>
  <c r="C1008" i="10"/>
  <c r="C1024" i="10"/>
  <c r="C1039" i="10"/>
  <c r="C1052" i="10"/>
  <c r="C1065" i="10"/>
  <c r="C1078" i="10"/>
  <c r="C1091" i="10"/>
  <c r="C1104" i="10"/>
  <c r="C1117" i="10"/>
  <c r="C1130" i="10"/>
  <c r="C1143" i="10"/>
  <c r="C1156" i="10"/>
  <c r="C1169" i="10"/>
  <c r="C1183" i="10"/>
  <c r="C1196" i="10"/>
  <c r="C1209" i="10"/>
  <c r="C1222" i="10"/>
  <c r="C1235" i="10"/>
  <c r="C1248" i="10"/>
  <c r="C1261" i="10"/>
  <c r="C1274" i="10"/>
  <c r="C1287" i="10"/>
  <c r="C1300" i="10"/>
  <c r="C1313" i="10"/>
  <c r="C1327" i="10"/>
  <c r="C1340" i="10"/>
  <c r="C1353" i="10"/>
  <c r="C1366" i="10"/>
  <c r="C1379" i="10"/>
  <c r="C1392" i="10"/>
  <c r="C1405" i="10"/>
  <c r="C1418" i="10"/>
  <c r="C1431" i="10"/>
  <c r="C1444" i="10"/>
  <c r="C1457" i="10"/>
  <c r="C1471" i="10"/>
  <c r="C1484" i="10"/>
  <c r="C1496" i="10"/>
  <c r="C1508" i="10"/>
  <c r="C1520" i="10"/>
  <c r="C1532" i="10"/>
  <c r="C1544" i="10"/>
  <c r="C1556" i="10"/>
  <c r="C1568" i="10"/>
  <c r="C1580" i="10"/>
  <c r="C1592" i="10"/>
  <c r="C1604" i="10"/>
  <c r="C1616" i="10"/>
  <c r="C1628" i="10"/>
  <c r="C1640" i="10"/>
  <c r="C1652" i="10"/>
  <c r="C1664" i="10"/>
  <c r="C1676" i="10"/>
  <c r="C1688" i="10"/>
  <c r="C1700" i="10"/>
  <c r="C1712" i="10"/>
  <c r="C1724" i="10"/>
  <c r="C1736" i="10"/>
  <c r="C1748" i="10"/>
  <c r="C1760" i="10"/>
  <c r="C23" i="10"/>
  <c r="C59" i="10"/>
  <c r="C95" i="10"/>
  <c r="C131" i="10"/>
  <c r="C167" i="10"/>
  <c r="C203" i="10"/>
  <c r="C239" i="10"/>
  <c r="C275" i="10"/>
  <c r="C311" i="10"/>
  <c r="C347" i="10"/>
  <c r="C383" i="10"/>
  <c r="C419" i="10"/>
  <c r="C455" i="10"/>
  <c r="C491" i="10"/>
  <c r="C527" i="10"/>
  <c r="C561" i="10"/>
  <c r="C586" i="10"/>
  <c r="C610" i="10"/>
  <c r="C634" i="10"/>
  <c r="C658" i="10"/>
  <c r="C682" i="10"/>
  <c r="C706" i="10"/>
  <c r="C730" i="10"/>
  <c r="C754" i="10"/>
  <c r="C778" i="10"/>
  <c r="C802" i="10"/>
  <c r="C826" i="10"/>
  <c r="C850" i="10"/>
  <c r="C874" i="10"/>
  <c r="C897" i="10"/>
  <c r="C913" i="10"/>
  <c r="C929" i="10"/>
  <c r="C946" i="10"/>
  <c r="C961" i="10"/>
  <c r="C977" i="10"/>
  <c r="C994" i="10"/>
  <c r="C1009" i="10"/>
  <c r="C1025" i="10"/>
  <c r="C1040" i="10"/>
  <c r="C1053" i="10"/>
  <c r="C1066" i="10"/>
  <c r="C1079" i="10"/>
  <c r="C1092" i="10"/>
  <c r="C1105" i="10"/>
  <c r="C1118" i="10"/>
  <c r="C1131" i="10"/>
  <c r="C1144" i="10"/>
  <c r="C1157" i="10"/>
  <c r="C1171" i="10"/>
  <c r="C1184" i="10"/>
  <c r="C1197" i="10"/>
  <c r="C1210" i="10"/>
  <c r="C1223" i="10"/>
  <c r="C1236" i="10"/>
  <c r="C1249" i="10"/>
  <c r="C1262" i="10"/>
  <c r="C1275" i="10"/>
  <c r="C1288" i="10"/>
  <c r="C1301" i="10"/>
  <c r="C1315" i="10"/>
  <c r="C1328" i="10"/>
  <c r="C1341" i="10"/>
  <c r="C1354" i="10"/>
  <c r="C1367" i="10"/>
  <c r="C1380" i="10"/>
  <c r="C1393" i="10"/>
  <c r="C1406" i="10"/>
  <c r="C1419" i="10"/>
  <c r="C1432" i="10"/>
  <c r="C1445" i="10"/>
  <c r="C1459" i="10"/>
  <c r="C1472" i="10"/>
  <c r="C1485" i="10"/>
  <c r="C1497" i="10"/>
  <c r="C1509" i="10"/>
  <c r="C1521" i="10"/>
  <c r="C1533" i="10"/>
  <c r="C1545" i="10"/>
  <c r="C1557" i="10"/>
  <c r="C1569" i="10"/>
  <c r="C1581" i="10"/>
  <c r="C1593" i="10"/>
  <c r="C1605" i="10"/>
  <c r="C1617" i="10"/>
  <c r="C1629" i="10"/>
  <c r="C1641" i="10"/>
  <c r="C1653" i="10"/>
  <c r="C1665" i="10"/>
  <c r="C1677" i="10"/>
  <c r="C1689" i="10"/>
  <c r="C1701" i="10"/>
  <c r="C1713" i="10"/>
  <c r="C1725" i="10"/>
  <c r="C1737" i="10"/>
  <c r="C1749" i="10"/>
  <c r="C1761" i="10"/>
  <c r="C28" i="10"/>
  <c r="C64" i="10"/>
  <c r="C100" i="10"/>
  <c r="C136" i="10"/>
  <c r="C172" i="10"/>
  <c r="C208" i="10"/>
  <c r="C244" i="10"/>
  <c r="C280" i="10"/>
  <c r="C316" i="10"/>
  <c r="C352" i="10"/>
  <c r="C388" i="10"/>
  <c r="C424" i="10"/>
  <c r="C460" i="10"/>
  <c r="C496" i="10"/>
  <c r="C532" i="10"/>
  <c r="C562" i="10"/>
  <c r="C587" i="10"/>
  <c r="C611" i="10"/>
  <c r="C635" i="10"/>
  <c r="C659" i="10"/>
  <c r="C683" i="10"/>
  <c r="C707" i="10"/>
  <c r="C731" i="10"/>
  <c r="C755" i="10"/>
  <c r="C779" i="10"/>
  <c r="C803" i="10"/>
  <c r="C827" i="10"/>
  <c r="C851" i="10"/>
  <c r="C875" i="10"/>
  <c r="C898" i="10"/>
  <c r="C914" i="10"/>
  <c r="C931" i="10"/>
  <c r="C947" i="10"/>
  <c r="C962" i="10"/>
  <c r="C979" i="10"/>
  <c r="C995" i="10"/>
  <c r="C1010" i="10"/>
  <c r="C1027" i="10"/>
  <c r="C1041" i="10"/>
  <c r="C1054" i="10"/>
  <c r="C1067" i="10"/>
  <c r="C1080" i="10"/>
  <c r="C1093" i="10"/>
  <c r="C1106" i="10"/>
  <c r="C1119" i="10"/>
  <c r="C1132" i="10"/>
  <c r="C1145" i="10"/>
  <c r="C1159" i="10"/>
  <c r="C1172" i="10"/>
  <c r="C1185" i="10"/>
  <c r="C1198" i="10"/>
  <c r="C1211" i="10"/>
  <c r="C1224" i="10"/>
  <c r="C1237" i="10"/>
  <c r="C1250" i="10"/>
  <c r="C1263" i="10"/>
  <c r="C1276" i="10"/>
  <c r="C1289" i="10"/>
  <c r="C1303" i="10"/>
  <c r="C1316" i="10"/>
  <c r="C1329" i="10"/>
  <c r="C1342" i="10"/>
  <c r="C1355" i="10"/>
  <c r="C1368" i="10"/>
  <c r="C1381" i="10"/>
  <c r="C1394" i="10"/>
  <c r="C1407" i="10"/>
  <c r="C1420" i="10"/>
  <c r="C1433" i="10"/>
  <c r="C1447" i="10"/>
  <c r="C1460" i="10"/>
  <c r="C1473" i="10"/>
  <c r="C1486" i="10"/>
  <c r="C1498" i="10"/>
  <c r="C1510" i="10"/>
  <c r="C1522" i="10"/>
  <c r="C1534" i="10"/>
  <c r="C1546" i="10"/>
  <c r="C1558" i="10"/>
  <c r="C1570" i="10"/>
  <c r="C1582" i="10"/>
  <c r="C1594" i="10"/>
  <c r="C1606" i="10"/>
  <c r="C1618" i="10"/>
  <c r="C1630" i="10"/>
  <c r="C1642" i="10"/>
  <c r="C1654" i="10"/>
  <c r="C1666" i="10"/>
  <c r="C1678" i="10"/>
  <c r="C1690" i="10"/>
  <c r="C1702" i="10"/>
  <c r="C1714" i="10"/>
  <c r="C1726" i="10"/>
  <c r="C1738" i="10"/>
  <c r="C1750" i="10"/>
  <c r="C1762" i="10"/>
  <c r="C33" i="10"/>
  <c r="C69" i="10"/>
  <c r="C105" i="10"/>
  <c r="C141" i="10"/>
  <c r="C177" i="10"/>
  <c r="C213" i="10"/>
  <c r="C249" i="10"/>
  <c r="C285" i="10"/>
  <c r="C321" i="10"/>
  <c r="C357" i="10"/>
  <c r="C393" i="10"/>
  <c r="C429" i="10"/>
  <c r="C465" i="10"/>
  <c r="C501" i="10"/>
  <c r="C537" i="10"/>
  <c r="C563" i="10"/>
  <c r="C588" i="10"/>
  <c r="C612" i="10"/>
  <c r="C636" i="10"/>
  <c r="C660" i="10"/>
  <c r="C684" i="10"/>
  <c r="C708" i="10"/>
  <c r="C732" i="10"/>
  <c r="C756" i="10"/>
  <c r="C780" i="10"/>
  <c r="C804" i="10"/>
  <c r="C828" i="10"/>
  <c r="C852" i="10"/>
  <c r="C876" i="10"/>
  <c r="C899" i="10"/>
  <c r="C916" i="10"/>
  <c r="C933" i="10"/>
  <c r="C948" i="10"/>
  <c r="C964" i="10"/>
  <c r="C981" i="10"/>
  <c r="C996" i="10"/>
  <c r="C1012" i="10"/>
  <c r="C1028" i="10"/>
  <c r="C1042" i="10"/>
  <c r="C1055" i="10"/>
  <c r="C1068" i="10"/>
  <c r="C1081" i="10"/>
  <c r="C1094" i="10"/>
  <c r="C1107" i="10"/>
  <c r="C1120" i="10"/>
  <c r="C1133" i="10"/>
  <c r="C1147" i="10"/>
  <c r="C1160" i="10"/>
  <c r="C1173" i="10"/>
  <c r="C1186" i="10"/>
  <c r="C1199" i="10"/>
  <c r="C1212" i="10"/>
  <c r="C1225" i="10"/>
  <c r="C1238" i="10"/>
  <c r="C1251" i="10"/>
  <c r="C1264" i="10"/>
  <c r="C1277" i="10"/>
  <c r="C1291" i="10"/>
  <c r="C1304" i="10"/>
  <c r="C1317" i="10"/>
  <c r="C1330" i="10"/>
  <c r="C1343" i="10"/>
  <c r="C1356" i="10"/>
  <c r="C1369" i="10"/>
  <c r="C1382" i="10"/>
  <c r="C1395" i="10"/>
  <c r="C1408" i="10"/>
  <c r="C1421" i="10"/>
  <c r="C1435" i="10"/>
  <c r="C1448" i="10"/>
  <c r="C1461" i="10"/>
  <c r="C1474" i="10"/>
  <c r="C1487" i="10"/>
  <c r="C1499" i="10"/>
  <c r="C1511" i="10"/>
  <c r="C1523" i="10"/>
  <c r="C1535" i="10"/>
  <c r="C1547" i="10"/>
  <c r="C1559" i="10"/>
  <c r="C1571" i="10"/>
  <c r="C1583" i="10"/>
  <c r="C1595" i="10"/>
  <c r="C1607" i="10"/>
  <c r="C1619" i="10"/>
  <c r="C1631" i="10"/>
  <c r="C1643" i="10"/>
  <c r="C1655" i="10"/>
  <c r="C1667" i="10"/>
  <c r="C1679" i="10"/>
  <c r="C1691" i="10"/>
  <c r="C1703" i="10"/>
  <c r="C1715" i="10"/>
  <c r="C1727" i="10"/>
  <c r="C1739" i="10"/>
  <c r="C1751" i="10"/>
  <c r="C34" i="10"/>
  <c r="C70" i="10"/>
  <c r="C106" i="10"/>
  <c r="C142" i="10"/>
  <c r="C178" i="10"/>
  <c r="C214" i="10"/>
  <c r="C250" i="10"/>
  <c r="C286" i="10"/>
  <c r="C322" i="10"/>
  <c r="C358" i="10"/>
  <c r="C394" i="10"/>
  <c r="C430" i="10"/>
  <c r="C466" i="10"/>
  <c r="C502" i="10"/>
  <c r="C538" i="10"/>
  <c r="C565" i="10"/>
  <c r="C589" i="10"/>
  <c r="C613" i="10"/>
  <c r="C637" i="10"/>
  <c r="C661" i="10"/>
  <c r="C685" i="10"/>
  <c r="C709" i="10"/>
  <c r="C733" i="10"/>
  <c r="C757" i="10"/>
  <c r="C781" i="10"/>
  <c r="C805" i="10"/>
  <c r="C829" i="10"/>
  <c r="C853" i="10"/>
  <c r="C877" i="10"/>
  <c r="C900" i="10"/>
  <c r="C917" i="10"/>
  <c r="C934" i="10"/>
  <c r="C949" i="10"/>
  <c r="C965" i="10"/>
  <c r="C982" i="10"/>
  <c r="C997" i="10"/>
  <c r="C1013" i="10"/>
  <c r="C1029" i="10"/>
  <c r="C1043" i="10"/>
  <c r="C1056" i="10"/>
  <c r="C1069" i="10"/>
  <c r="C1082" i="10"/>
  <c r="C1095" i="10"/>
  <c r="C1108" i="10"/>
  <c r="C1121" i="10"/>
  <c r="C1135" i="10"/>
  <c r="C1148" i="10"/>
  <c r="C1161" i="10"/>
  <c r="C1174" i="10"/>
  <c r="C1187" i="10"/>
  <c r="C1200" i="10"/>
  <c r="C1213" i="10"/>
  <c r="C1226" i="10"/>
  <c r="C1239" i="10"/>
  <c r="C1252" i="10"/>
  <c r="C1265" i="10"/>
  <c r="C1279" i="10"/>
  <c r="C1292" i="10"/>
  <c r="C1305" i="10"/>
  <c r="C1318" i="10"/>
  <c r="C1331" i="10"/>
  <c r="C1344" i="10"/>
  <c r="C1357" i="10"/>
  <c r="C1370" i="10"/>
  <c r="C1383" i="10"/>
  <c r="C1396" i="10"/>
  <c r="C1409" i="10"/>
  <c r="C1423" i="10"/>
  <c r="C1436" i="10"/>
  <c r="C1449" i="10"/>
  <c r="C1462" i="10"/>
  <c r="C1475" i="10"/>
  <c r="C1488" i="10"/>
  <c r="C1500" i="10"/>
  <c r="C1512" i="10"/>
  <c r="C1524" i="10"/>
  <c r="C1536" i="10"/>
  <c r="C1548" i="10"/>
  <c r="C1560" i="10"/>
  <c r="C1572" i="10"/>
  <c r="C1584" i="10"/>
  <c r="C1596" i="10"/>
  <c r="C1608" i="10"/>
  <c r="C1620" i="10"/>
  <c r="C1632" i="10"/>
  <c r="C1644" i="10"/>
  <c r="C1656" i="10"/>
  <c r="C1668" i="10"/>
  <c r="C1680" i="10"/>
  <c r="C1692" i="10"/>
  <c r="C1704" i="10"/>
  <c r="C1716" i="10"/>
  <c r="C1728" i="10"/>
  <c r="C1740" i="10"/>
  <c r="C1752" i="10"/>
  <c r="C4" i="10"/>
  <c r="C40" i="10"/>
  <c r="C76" i="10"/>
  <c r="C112" i="10"/>
  <c r="C148" i="10"/>
  <c r="C184" i="10"/>
  <c r="C220" i="10"/>
  <c r="C256" i="10"/>
  <c r="C292" i="10"/>
  <c r="C328" i="10"/>
  <c r="C364" i="10"/>
  <c r="C400" i="10"/>
  <c r="C436" i="10"/>
  <c r="C472" i="10"/>
  <c r="C508" i="10"/>
  <c r="C541" i="10"/>
  <c r="C573" i="10"/>
  <c r="C597" i="10"/>
  <c r="C621" i="10"/>
  <c r="C645" i="10"/>
  <c r="C669" i="10"/>
  <c r="C693" i="10"/>
  <c r="C717" i="10"/>
  <c r="C741" i="10"/>
  <c r="C765" i="10"/>
  <c r="C789" i="10"/>
  <c r="C813" i="10"/>
  <c r="C837" i="10"/>
  <c r="C861" i="10"/>
  <c r="C885" i="10"/>
  <c r="C902" i="10"/>
  <c r="C921" i="10"/>
  <c r="C936" i="10"/>
  <c r="C952" i="10"/>
  <c r="C969" i="10"/>
  <c r="C984" i="10"/>
  <c r="C1000" i="10"/>
  <c r="C1017" i="10"/>
  <c r="C1031" i="10"/>
  <c r="C1045" i="10"/>
  <c r="C1058" i="10"/>
  <c r="C1071" i="10"/>
  <c r="C1084" i="10"/>
  <c r="C1097" i="10"/>
  <c r="C1111" i="10"/>
  <c r="C1124" i="10"/>
  <c r="C1137" i="10"/>
  <c r="C1150" i="10"/>
  <c r="C1163" i="10"/>
  <c r="C1176" i="10"/>
  <c r="C1189" i="10"/>
  <c r="C1202" i="10"/>
  <c r="C1215" i="10"/>
  <c r="C1228" i="10"/>
  <c r="C1241" i="10"/>
  <c r="C1255" i="10"/>
  <c r="C1268" i="10"/>
  <c r="C1281" i="10"/>
  <c r="C1294" i="10"/>
  <c r="C1307" i="10"/>
  <c r="C1320" i="10"/>
  <c r="C1333" i="10"/>
  <c r="C1346" i="10"/>
  <c r="C1359" i="10"/>
  <c r="C1372" i="10"/>
  <c r="C1385" i="10"/>
  <c r="C1399" i="10"/>
  <c r="C1412" i="10"/>
  <c r="C1425" i="10"/>
  <c r="C1438" i="10"/>
  <c r="C1451" i="10"/>
  <c r="C1464" i="10"/>
  <c r="C1477" i="10"/>
  <c r="C1490" i="10"/>
  <c r="C1502" i="10"/>
  <c r="C1514" i="10"/>
  <c r="C1526" i="10"/>
  <c r="C1538" i="10"/>
  <c r="C1550" i="10"/>
  <c r="C1562" i="10"/>
  <c r="C1574" i="10"/>
  <c r="C1586" i="10"/>
  <c r="C1598" i="10"/>
  <c r="C1610" i="10"/>
  <c r="C1622" i="10"/>
  <c r="C1634" i="10"/>
  <c r="C1646" i="10"/>
  <c r="C1658" i="10"/>
  <c r="C1670" i="10"/>
  <c r="C1682" i="10"/>
  <c r="C1694" i="10"/>
  <c r="C1706" i="10"/>
  <c r="C1718" i="10"/>
  <c r="C1730" i="10"/>
  <c r="C1742" i="10"/>
  <c r="C1754" i="10"/>
  <c r="C10" i="10"/>
  <c r="C46" i="10"/>
  <c r="C82" i="10"/>
  <c r="C118" i="10"/>
  <c r="C154" i="10"/>
  <c r="C190" i="10"/>
  <c r="C226" i="10"/>
  <c r="C262" i="10"/>
  <c r="C298" i="10"/>
  <c r="C334" i="10"/>
  <c r="C370" i="10"/>
  <c r="C406" i="10"/>
  <c r="C442" i="10"/>
  <c r="C478" i="10"/>
  <c r="C514" i="10"/>
  <c r="C549" i="10"/>
  <c r="C575" i="10"/>
  <c r="C599" i="10"/>
  <c r="C623" i="10"/>
  <c r="C647" i="10"/>
  <c r="C671" i="10"/>
  <c r="C695" i="10"/>
  <c r="C719" i="10"/>
  <c r="C743" i="10"/>
  <c r="C767" i="10"/>
  <c r="C791" i="10"/>
  <c r="C815" i="10"/>
  <c r="C839" i="10"/>
  <c r="C863" i="10"/>
  <c r="C887" i="10"/>
  <c r="C907" i="10"/>
  <c r="C923" i="10"/>
  <c r="C938" i="10"/>
  <c r="C955" i="10"/>
  <c r="C971" i="10"/>
  <c r="C986" i="10"/>
  <c r="C1003" i="10"/>
  <c r="C1019" i="10"/>
  <c r="C1033" i="10"/>
  <c r="C1047" i="10"/>
  <c r="C1060" i="10"/>
  <c r="C1073" i="10"/>
  <c r="C1087" i="10"/>
  <c r="C1100" i="10"/>
  <c r="C1113" i="10"/>
  <c r="C1126" i="10"/>
  <c r="C1139" i="10"/>
  <c r="C1152" i="10"/>
  <c r="C1165" i="10"/>
  <c r="C1178" i="10"/>
  <c r="C1191" i="10"/>
  <c r="C1204" i="10"/>
  <c r="C1217" i="10"/>
  <c r="C1231" i="10"/>
  <c r="C1244" i="10"/>
  <c r="C1257" i="10"/>
  <c r="C1270" i="10"/>
  <c r="C1283" i="10"/>
  <c r="C1296" i="10"/>
  <c r="C1309" i="10"/>
  <c r="C1322" i="10"/>
  <c r="C1335" i="10"/>
  <c r="C1348" i="10"/>
  <c r="C1361" i="10"/>
  <c r="C1375" i="10"/>
  <c r="C1388" i="10"/>
  <c r="C1401" i="10"/>
  <c r="C1414" i="10"/>
  <c r="C1427" i="10"/>
  <c r="C1440" i="10"/>
  <c r="C1453" i="10"/>
  <c r="C1466" i="10"/>
  <c r="C1479" i="10"/>
  <c r="C1492" i="10"/>
  <c r="C1504" i="10"/>
  <c r="C1516" i="10"/>
  <c r="C1528" i="10"/>
  <c r="C1540" i="10"/>
  <c r="C1552" i="10"/>
  <c r="C1564" i="10"/>
  <c r="C1576" i="10"/>
  <c r="C1588" i="10"/>
  <c r="C1600" i="10"/>
  <c r="C1612" i="10"/>
  <c r="C1624" i="10"/>
  <c r="C1636" i="10"/>
  <c r="C1648" i="10"/>
  <c r="C1660" i="10"/>
  <c r="C1672" i="10"/>
  <c r="C1684" i="10"/>
  <c r="C1696" i="10"/>
  <c r="C1708" i="10"/>
  <c r="C1720" i="10"/>
  <c r="C1732" i="10"/>
  <c r="C1744" i="10"/>
  <c r="C1756" i="10"/>
  <c r="C11" i="10"/>
  <c r="C47" i="10"/>
  <c r="C83" i="10"/>
  <c r="C119" i="10"/>
  <c r="C155" i="10"/>
  <c r="C191" i="10"/>
  <c r="C227" i="10"/>
  <c r="C263" i="10"/>
  <c r="C299" i="10"/>
  <c r="C335" i="10"/>
  <c r="C371" i="10"/>
  <c r="C407" i="10"/>
  <c r="C443" i="10"/>
  <c r="C479" i="10"/>
  <c r="C515" i="10"/>
  <c r="C550" i="10"/>
  <c r="C576" i="10"/>
  <c r="C600" i="10"/>
  <c r="C624" i="10"/>
  <c r="C648" i="10"/>
  <c r="C672" i="10"/>
  <c r="C696" i="10"/>
  <c r="C720" i="10"/>
  <c r="C744" i="10"/>
  <c r="C768" i="10"/>
  <c r="C792" i="10"/>
  <c r="C816" i="10"/>
  <c r="C840" i="10"/>
  <c r="C864" i="10"/>
  <c r="C888" i="10"/>
  <c r="C909" i="10"/>
  <c r="C924" i="10"/>
  <c r="C940" i="10"/>
  <c r="C957" i="10"/>
  <c r="C972" i="10"/>
  <c r="C988" i="10"/>
  <c r="C1005" i="10"/>
  <c r="C1020" i="10"/>
  <c r="C1034" i="10"/>
  <c r="C1048" i="10"/>
  <c r="C1061" i="10"/>
  <c r="C1075" i="10"/>
  <c r="C1088" i="10"/>
  <c r="C1101" i="10"/>
  <c r="C1114" i="10"/>
  <c r="C1127" i="10"/>
  <c r="C1140" i="10"/>
  <c r="C1153" i="10"/>
  <c r="C1166" i="10"/>
  <c r="C1179" i="10"/>
  <c r="C1192" i="10"/>
  <c r="C1205" i="10"/>
  <c r="C1219" i="10"/>
  <c r="C1232" i="10"/>
  <c r="C1245" i="10"/>
  <c r="C1258" i="10"/>
  <c r="C1271" i="10"/>
  <c r="C1284" i="10"/>
  <c r="C1297" i="10"/>
  <c r="C1310" i="10"/>
  <c r="C1323" i="10"/>
  <c r="C1336" i="10"/>
  <c r="C1349" i="10"/>
  <c r="C1363" i="10"/>
  <c r="C1376" i="10"/>
  <c r="C1389" i="10"/>
  <c r="C1402" i="10"/>
  <c r="C1415" i="10"/>
  <c r="C1428" i="10"/>
  <c r="C1441" i="10"/>
  <c r="C1454" i="10"/>
  <c r="C1467" i="10"/>
  <c r="C1480" i="10"/>
  <c r="C1493" i="10"/>
  <c r="C1505" i="10"/>
  <c r="C1517" i="10"/>
  <c r="C1529" i="10"/>
  <c r="C1541" i="10"/>
  <c r="C1553" i="10"/>
  <c r="C1565" i="10"/>
  <c r="C1577" i="10"/>
  <c r="C1589" i="10"/>
  <c r="C1601" i="10"/>
  <c r="C1613" i="10"/>
  <c r="C1625" i="10"/>
  <c r="C1637" i="10"/>
  <c r="C1649" i="10"/>
  <c r="C1661" i="10"/>
  <c r="C1673" i="10"/>
  <c r="C1685" i="10"/>
  <c r="C1697" i="10"/>
  <c r="C1709" i="10"/>
  <c r="C1721" i="10"/>
  <c r="C1733" i="10"/>
  <c r="C1745" i="10"/>
  <c r="C1757" i="10"/>
  <c r="C215" i="10"/>
  <c r="C431" i="10"/>
  <c r="C616" i="10"/>
  <c r="C760" i="10"/>
  <c r="C901" i="10"/>
  <c r="C998" i="10"/>
  <c r="C1083" i="10"/>
  <c r="C1162" i="10"/>
  <c r="C1240" i="10"/>
  <c r="C1319" i="10"/>
  <c r="C1397" i="10"/>
  <c r="C1476" i="10"/>
  <c r="C1549" i="10"/>
  <c r="C1621" i="10"/>
  <c r="C1693" i="10"/>
  <c r="C9" i="10"/>
  <c r="C225" i="10"/>
  <c r="C441" i="10"/>
  <c r="C622" i="10"/>
  <c r="C766" i="10"/>
  <c r="C904" i="10"/>
  <c r="C1001" i="10"/>
  <c r="C1085" i="10"/>
  <c r="C1164" i="10"/>
  <c r="C1243" i="10"/>
  <c r="C1321" i="10"/>
  <c r="C1400" i="10"/>
  <c r="C1478" i="10"/>
  <c r="C1551" i="10"/>
  <c r="C1623" i="10"/>
  <c r="C1695" i="10"/>
  <c r="C35" i="10"/>
  <c r="C251" i="10"/>
  <c r="C467" i="10"/>
  <c r="C640" i="10"/>
  <c r="C784" i="10"/>
  <c r="C919" i="10"/>
  <c r="C1015" i="10"/>
  <c r="C1096" i="10"/>
  <c r="C1175" i="10"/>
  <c r="C1253" i="10"/>
  <c r="C1332" i="10"/>
  <c r="C1411" i="10"/>
  <c r="C1489" i="10"/>
  <c r="C1561" i="10"/>
  <c r="C1633" i="10"/>
  <c r="C1705" i="10"/>
  <c r="C45" i="10"/>
  <c r="C261" i="10"/>
  <c r="C477" i="10"/>
  <c r="C646" i="10"/>
  <c r="C790" i="10"/>
  <c r="C922" i="10"/>
  <c r="C1018" i="10"/>
  <c r="C1099" i="10"/>
  <c r="C1177" i="10"/>
  <c r="C1256" i="10"/>
  <c r="C1334" i="10"/>
  <c r="C1413" i="10"/>
  <c r="C1491" i="10"/>
  <c r="C1563" i="10"/>
  <c r="C1635" i="10"/>
  <c r="C1707" i="10"/>
  <c r="C71" i="10"/>
  <c r="C287" i="10"/>
  <c r="C503" i="10"/>
  <c r="C664" i="10"/>
  <c r="C808" i="10"/>
  <c r="C935" i="10"/>
  <c r="C1030" i="10"/>
  <c r="C1109" i="10"/>
  <c r="C1188" i="10"/>
  <c r="C1267" i="10"/>
  <c r="C1345" i="10"/>
  <c r="C1424" i="10"/>
  <c r="C1501" i="10"/>
  <c r="C1573" i="10"/>
  <c r="C1645" i="10"/>
  <c r="C1717" i="10"/>
  <c r="C81" i="10"/>
  <c r="C297" i="10"/>
  <c r="C513" i="10"/>
  <c r="C670" i="10"/>
  <c r="C814" i="10"/>
  <c r="C937" i="10"/>
  <c r="C1032" i="10"/>
  <c r="C1112" i="10"/>
  <c r="C1190" i="10"/>
  <c r="C1269" i="10"/>
  <c r="C1347" i="10"/>
  <c r="C1426" i="10"/>
  <c r="C1503" i="10"/>
  <c r="C1575" i="10"/>
  <c r="C1647" i="10"/>
  <c r="C1719" i="10"/>
  <c r="C107" i="10"/>
  <c r="C323" i="10"/>
  <c r="C539" i="10"/>
  <c r="C688" i="10"/>
  <c r="C832" i="10"/>
  <c r="C950" i="10"/>
  <c r="C1044" i="10"/>
  <c r="C1123" i="10"/>
  <c r="C1201" i="10"/>
  <c r="C1280" i="10"/>
  <c r="C1358" i="10"/>
  <c r="C1437" i="10"/>
  <c r="C1513" i="10"/>
  <c r="C1585" i="10"/>
  <c r="C1657" i="10"/>
  <c r="C1729" i="10"/>
  <c r="C117" i="10"/>
  <c r="C333" i="10"/>
  <c r="C544" i="10"/>
  <c r="C694" i="10"/>
  <c r="C838" i="10"/>
  <c r="C953" i="10"/>
  <c r="C1046" i="10"/>
  <c r="C1125" i="10"/>
  <c r="C1203" i="10"/>
  <c r="C1282" i="10"/>
  <c r="C1360" i="10"/>
  <c r="C1439" i="10"/>
  <c r="C1515" i="10"/>
  <c r="C1587" i="10"/>
  <c r="C1659" i="10"/>
  <c r="C1731" i="10"/>
  <c r="C143" i="10"/>
  <c r="C359" i="10"/>
  <c r="C568" i="10"/>
  <c r="C712" i="10"/>
  <c r="C856" i="10"/>
  <c r="C967" i="10"/>
  <c r="C1057" i="10"/>
  <c r="C1136" i="10"/>
  <c r="C1214" i="10"/>
  <c r="C1293" i="10"/>
  <c r="C1371" i="10"/>
  <c r="C1450" i="10"/>
  <c r="C1525" i="10"/>
  <c r="C1597" i="10"/>
  <c r="C1669" i="10"/>
  <c r="C1741" i="10"/>
  <c r="C179" i="10"/>
  <c r="C395" i="10"/>
  <c r="C592" i="10"/>
  <c r="C736" i="10"/>
  <c r="C880" i="10"/>
  <c r="C983" i="10"/>
  <c r="C1070" i="10"/>
  <c r="C1149" i="10"/>
  <c r="C1227" i="10"/>
  <c r="C1306" i="10"/>
  <c r="C1384" i="10"/>
  <c r="C1463" i="10"/>
  <c r="C1537" i="10"/>
  <c r="C1609" i="10"/>
  <c r="C1681" i="10"/>
  <c r="C1753" i="10"/>
  <c r="C862" i="10"/>
  <c r="C1373" i="10"/>
  <c r="C886" i="10"/>
  <c r="C1387" i="10"/>
  <c r="C970" i="10"/>
  <c r="C1452" i="10"/>
  <c r="C985" i="10"/>
  <c r="C1465" i="10"/>
  <c r="C153" i="10"/>
  <c r="C1059" i="10"/>
  <c r="C1527" i="10"/>
  <c r="C189" i="10"/>
  <c r="C1072" i="10"/>
  <c r="C1539" i="10"/>
  <c r="C369" i="10"/>
  <c r="C1138" i="10"/>
  <c r="C1599" i="10"/>
  <c r="C405" i="10"/>
  <c r="C1151" i="10"/>
  <c r="C1611" i="10"/>
  <c r="C574" i="10"/>
  <c r="C1216" i="10"/>
  <c r="C1671" i="10"/>
  <c r="C718" i="10"/>
  <c r="C1295" i="10"/>
  <c r="C1743" i="10"/>
  <c r="C598" i="10"/>
  <c r="C742" i="10"/>
  <c r="C1229" i="10"/>
  <c r="C1308" i="10"/>
  <c r="C1683" i="10"/>
  <c r="C1755" i="10"/>
  <c r="D4" i="10"/>
  <c r="D16" i="10"/>
  <c r="D28" i="10"/>
  <c r="D40" i="10"/>
  <c r="D52" i="10"/>
  <c r="D64" i="10"/>
  <c r="D76" i="10"/>
  <c r="D88" i="10"/>
  <c r="D100" i="10"/>
  <c r="D112" i="10"/>
  <c r="D124" i="10"/>
  <c r="D136" i="10"/>
  <c r="D148" i="10"/>
  <c r="D160" i="10"/>
  <c r="D172" i="10"/>
  <c r="D184" i="10"/>
  <c r="D196" i="10"/>
  <c r="D208" i="10"/>
  <c r="D220" i="10"/>
  <c r="D232" i="10"/>
  <c r="D244" i="10"/>
  <c r="D256" i="10"/>
  <c r="D268" i="10"/>
  <c r="D280" i="10"/>
  <c r="D292" i="10"/>
  <c r="D5" i="10"/>
  <c r="D17" i="10"/>
  <c r="D29" i="10"/>
  <c r="D41" i="10"/>
  <c r="D53" i="10"/>
  <c r="D65" i="10"/>
  <c r="D77" i="10"/>
  <c r="D89" i="10"/>
  <c r="D101" i="10"/>
  <c r="D113" i="10"/>
  <c r="D125" i="10"/>
  <c r="D137" i="10"/>
  <c r="D149" i="10"/>
  <c r="D161" i="10"/>
  <c r="D173" i="10"/>
  <c r="D185" i="10"/>
  <c r="D197" i="10"/>
  <c r="D209" i="10"/>
  <c r="D221" i="10"/>
  <c r="D233" i="10"/>
  <c r="D245" i="10"/>
  <c r="D257" i="10"/>
  <c r="D269" i="10"/>
  <c r="D281" i="10"/>
  <c r="D293" i="10"/>
  <c r="D305" i="10"/>
  <c r="D317" i="10"/>
  <c r="D7" i="10"/>
  <c r="D19" i="10"/>
  <c r="D31" i="10"/>
  <c r="D43" i="10"/>
  <c r="D55" i="10"/>
  <c r="D67" i="10"/>
  <c r="D79" i="10"/>
  <c r="D91" i="10"/>
  <c r="D103" i="10"/>
  <c r="D115" i="10"/>
  <c r="D127" i="10"/>
  <c r="D139" i="10"/>
  <c r="D151" i="10"/>
  <c r="D163" i="10"/>
  <c r="D175" i="10"/>
  <c r="D187" i="10"/>
  <c r="D8" i="10"/>
  <c r="D20" i="10"/>
  <c r="D32" i="10"/>
  <c r="D44" i="10"/>
  <c r="D56" i="10"/>
  <c r="D68" i="10"/>
  <c r="D80" i="10"/>
  <c r="D92" i="10"/>
  <c r="D104" i="10"/>
  <c r="D116" i="10"/>
  <c r="D128" i="10"/>
  <c r="D140" i="10"/>
  <c r="D152" i="10"/>
  <c r="D164" i="10"/>
  <c r="D176" i="10"/>
  <c r="D188" i="10"/>
  <c r="D200" i="10"/>
  <c r="D212" i="10"/>
  <c r="D224" i="10"/>
  <c r="D236" i="10"/>
  <c r="D248" i="10"/>
  <c r="D260" i="10"/>
  <c r="D272" i="10"/>
  <c r="D284" i="10"/>
  <c r="D296" i="10"/>
  <c r="D308" i="10"/>
  <c r="D320" i="10"/>
  <c r="D332" i="10"/>
  <c r="D344" i="10"/>
  <c r="D356" i="10"/>
  <c r="D368" i="10"/>
  <c r="D380" i="10"/>
  <c r="D392" i="10"/>
  <c r="D404" i="10"/>
  <c r="D416" i="10"/>
  <c r="D428" i="10"/>
  <c r="D440" i="10"/>
  <c r="D452" i="10"/>
  <c r="D464" i="10"/>
  <c r="D476" i="10"/>
  <c r="D488" i="10"/>
  <c r="D500" i="10"/>
  <c r="D512" i="10"/>
  <c r="D524" i="10"/>
  <c r="D536" i="10"/>
  <c r="D548" i="10"/>
  <c r="D560" i="10"/>
  <c r="D572" i="10"/>
  <c r="D584" i="10"/>
  <c r="D596" i="10"/>
  <c r="D608" i="10"/>
  <c r="D620" i="10"/>
  <c r="D632" i="10"/>
  <c r="D644" i="10"/>
  <c r="D656" i="10"/>
  <c r="D9" i="10"/>
  <c r="D21" i="10"/>
  <c r="D33" i="10"/>
  <c r="D45" i="10"/>
  <c r="D57" i="10"/>
  <c r="D69" i="10"/>
  <c r="D81" i="10"/>
  <c r="D93" i="10"/>
  <c r="D105" i="10"/>
  <c r="D117" i="10"/>
  <c r="D129" i="10"/>
  <c r="D141" i="10"/>
  <c r="D153" i="10"/>
  <c r="D165" i="10"/>
  <c r="D177" i="10"/>
  <c r="D189" i="10"/>
  <c r="D10" i="10"/>
  <c r="D22" i="10"/>
  <c r="D34" i="10"/>
  <c r="D46" i="10"/>
  <c r="D58" i="10"/>
  <c r="D70" i="10"/>
  <c r="D82" i="10"/>
  <c r="D94" i="10"/>
  <c r="D106" i="10"/>
  <c r="D118" i="10"/>
  <c r="D130" i="10"/>
  <c r="D142" i="10"/>
  <c r="D154" i="10"/>
  <c r="D166" i="10"/>
  <c r="D178" i="10"/>
  <c r="D190" i="10"/>
  <c r="D202" i="10"/>
  <c r="D214" i="10"/>
  <c r="D226" i="10"/>
  <c r="D238" i="10"/>
  <c r="D250" i="10"/>
  <c r="D262" i="10"/>
  <c r="D274" i="10"/>
  <c r="D286" i="10"/>
  <c r="D298" i="10"/>
  <c r="D310" i="10"/>
  <c r="D322" i="10"/>
  <c r="D334" i="10"/>
  <c r="D346" i="10"/>
  <c r="D358" i="10"/>
  <c r="D370" i="10"/>
  <c r="D382" i="10"/>
  <c r="D394" i="10"/>
  <c r="D406" i="10"/>
  <c r="D418" i="10"/>
  <c r="D430" i="10"/>
  <c r="D442" i="10"/>
  <c r="D454" i="10"/>
  <c r="D466" i="10"/>
  <c r="D478" i="10"/>
  <c r="D490" i="10"/>
  <c r="D502" i="10"/>
  <c r="D514" i="10"/>
  <c r="D526" i="10"/>
  <c r="D538" i="10"/>
  <c r="D550" i="10"/>
  <c r="D562" i="10"/>
  <c r="D574" i="10"/>
  <c r="D586" i="10"/>
  <c r="D598" i="10"/>
  <c r="D610" i="10"/>
  <c r="D622" i="10"/>
  <c r="D634" i="10"/>
  <c r="D646" i="10"/>
  <c r="D658" i="10"/>
  <c r="D11" i="10"/>
  <c r="D23" i="10"/>
  <c r="D35" i="10"/>
  <c r="D47" i="10"/>
  <c r="D59" i="10"/>
  <c r="D71" i="10"/>
  <c r="D83" i="10"/>
  <c r="D95" i="10"/>
  <c r="D107" i="10"/>
  <c r="D119" i="10"/>
  <c r="D131" i="10"/>
  <c r="D143" i="10"/>
  <c r="D155" i="10"/>
  <c r="D167" i="10"/>
  <c r="D179" i="10"/>
  <c r="D191" i="10"/>
  <c r="D203" i="10"/>
  <c r="D215" i="10"/>
  <c r="D227" i="10"/>
  <c r="D239" i="10"/>
  <c r="D251" i="10"/>
  <c r="D263" i="10"/>
  <c r="D275" i="10"/>
  <c r="D287" i="10"/>
  <c r="D299" i="10"/>
  <c r="D311" i="10"/>
  <c r="D323" i="10"/>
  <c r="D13" i="10"/>
  <c r="D25" i="10"/>
  <c r="D37" i="10"/>
  <c r="D49" i="10"/>
  <c r="D61" i="10"/>
  <c r="D73" i="10"/>
  <c r="D85" i="10"/>
  <c r="D97" i="10"/>
  <c r="D109" i="10"/>
  <c r="D121" i="10"/>
  <c r="D133" i="10"/>
  <c r="D145" i="10"/>
  <c r="D157" i="10"/>
  <c r="D169" i="10"/>
  <c r="D181" i="10"/>
  <c r="D193" i="10"/>
  <c r="D2" i="10"/>
  <c r="D14" i="10"/>
  <c r="D26" i="10"/>
  <c r="D38" i="10"/>
  <c r="D50" i="10"/>
  <c r="D62" i="10"/>
  <c r="D74" i="10"/>
  <c r="D86" i="10"/>
  <c r="D98" i="10"/>
  <c r="D110" i="10"/>
  <c r="D122" i="10"/>
  <c r="D134" i="10"/>
  <c r="D146" i="10"/>
  <c r="D158" i="10"/>
  <c r="D170" i="10"/>
  <c r="D182" i="10"/>
  <c r="D194" i="10"/>
  <c r="D206" i="10"/>
  <c r="D218" i="10"/>
  <c r="D230" i="10"/>
  <c r="D242" i="10"/>
  <c r="D254" i="10"/>
  <c r="D266" i="10"/>
  <c r="D278" i="10"/>
  <c r="D290" i="10"/>
  <c r="D3" i="10"/>
  <c r="D15" i="10"/>
  <c r="D27" i="10"/>
  <c r="D39" i="10"/>
  <c r="D51" i="10"/>
  <c r="D63" i="10"/>
  <c r="D75" i="10"/>
  <c r="D87" i="10"/>
  <c r="D99" i="10"/>
  <c r="D111" i="10"/>
  <c r="D123" i="10"/>
  <c r="D135" i="10"/>
  <c r="D147" i="10"/>
  <c r="D159" i="10"/>
  <c r="D171" i="10"/>
  <c r="D183" i="10"/>
  <c r="D195" i="10"/>
  <c r="D207" i="10"/>
  <c r="D219" i="10"/>
  <c r="D231" i="10"/>
  <c r="D243" i="10"/>
  <c r="D255" i="10"/>
  <c r="D267" i="10"/>
  <c r="D279" i="10"/>
  <c r="D42" i="10"/>
  <c r="D114" i="10"/>
  <c r="D186" i="10"/>
  <c r="D222" i="10"/>
  <c r="D249" i="10"/>
  <c r="D277" i="10"/>
  <c r="D302" i="10"/>
  <c r="D319" i="10"/>
  <c r="D336" i="10"/>
  <c r="D350" i="10"/>
  <c r="D364" i="10"/>
  <c r="D378" i="10"/>
  <c r="D393" i="10"/>
  <c r="D408" i="10"/>
  <c r="D422" i="10"/>
  <c r="D436" i="10"/>
  <c r="D450" i="10"/>
  <c r="D465" i="10"/>
  <c r="D480" i="10"/>
  <c r="D494" i="10"/>
  <c r="D508" i="10"/>
  <c r="D522" i="10"/>
  <c r="D537" i="10"/>
  <c r="D552" i="10"/>
  <c r="D566" i="10"/>
  <c r="D580" i="10"/>
  <c r="D594" i="10"/>
  <c r="D609" i="10"/>
  <c r="D624" i="10"/>
  <c r="D638" i="10"/>
  <c r="D652" i="10"/>
  <c r="D666" i="10"/>
  <c r="D678" i="10"/>
  <c r="D690" i="10"/>
  <c r="D702" i="10"/>
  <c r="D714" i="10"/>
  <c r="D726" i="10"/>
  <c r="D738" i="10"/>
  <c r="D750" i="10"/>
  <c r="D762" i="10"/>
  <c r="D774" i="10"/>
  <c r="D786" i="10"/>
  <c r="D798" i="10"/>
  <c r="D810" i="10"/>
  <c r="D822" i="10"/>
  <c r="D834" i="10"/>
  <c r="D846" i="10"/>
  <c r="D858" i="10"/>
  <c r="D870" i="10"/>
  <c r="D882" i="10"/>
  <c r="D894" i="10"/>
  <c r="D906" i="10"/>
  <c r="D918" i="10"/>
  <c r="D930" i="10"/>
  <c r="D942" i="10"/>
  <c r="D954" i="10"/>
  <c r="D966" i="10"/>
  <c r="D978" i="10"/>
  <c r="D990" i="10"/>
  <c r="D1002" i="10"/>
  <c r="D1014" i="10"/>
  <c r="D1026" i="10"/>
  <c r="D1038" i="10"/>
  <c r="D1050" i="10"/>
  <c r="D1062" i="10"/>
  <c r="D1074" i="10"/>
  <c r="D1086" i="10"/>
  <c r="D1098" i="10"/>
  <c r="D1110" i="10"/>
  <c r="D1122" i="10"/>
  <c r="D1134" i="10"/>
  <c r="D1146" i="10"/>
  <c r="D1158" i="10"/>
  <c r="D1170" i="10"/>
  <c r="D1182" i="10"/>
  <c r="D1194" i="10"/>
  <c r="D1206" i="10"/>
  <c r="D1218" i="10"/>
  <c r="D1230" i="10"/>
  <c r="D1242" i="10"/>
  <c r="D1254" i="10"/>
  <c r="D1266" i="10"/>
  <c r="D1278" i="10"/>
  <c r="D1290" i="10"/>
  <c r="D1302" i="10"/>
  <c r="D48" i="10"/>
  <c r="D120" i="10"/>
  <c r="D192" i="10"/>
  <c r="D223" i="10"/>
  <c r="D252" i="10"/>
  <c r="D282" i="10"/>
  <c r="D303" i="10"/>
  <c r="D321" i="10"/>
  <c r="D337" i="10"/>
  <c r="D351" i="10"/>
  <c r="D365" i="10"/>
  <c r="D379" i="10"/>
  <c r="D395" i="10"/>
  <c r="D409" i="10"/>
  <c r="D423" i="10"/>
  <c r="D437" i="10"/>
  <c r="D451" i="10"/>
  <c r="D467" i="10"/>
  <c r="D481" i="10"/>
  <c r="D495" i="10"/>
  <c r="D509" i="10"/>
  <c r="D523" i="10"/>
  <c r="D539" i="10"/>
  <c r="D553" i="10"/>
  <c r="D567" i="10"/>
  <c r="D581" i="10"/>
  <c r="D595" i="10"/>
  <c r="D611" i="10"/>
  <c r="D625" i="10"/>
  <c r="D639" i="10"/>
  <c r="D653" i="10"/>
  <c r="D667" i="10"/>
  <c r="D679" i="10"/>
  <c r="D691" i="10"/>
  <c r="D703" i="10"/>
  <c r="D715" i="10"/>
  <c r="D727" i="10"/>
  <c r="D739" i="10"/>
  <c r="D751" i="10"/>
  <c r="D763" i="10"/>
  <c r="D775" i="10"/>
  <c r="D787" i="10"/>
  <c r="D799" i="10"/>
  <c r="D811" i="10"/>
  <c r="D823" i="10"/>
  <c r="D835" i="10"/>
  <c r="D847" i="10"/>
  <c r="D859" i="10"/>
  <c r="D871" i="10"/>
  <c r="D883" i="10"/>
  <c r="D895" i="10"/>
  <c r="D907" i="10"/>
  <c r="D919" i="10"/>
  <c r="D931" i="10"/>
  <c r="D943" i="10"/>
  <c r="D955" i="10"/>
  <c r="D967" i="10"/>
  <c r="D979" i="10"/>
  <c r="D991" i="10"/>
  <c r="D1003" i="10"/>
  <c r="D1015" i="10"/>
  <c r="D1027" i="10"/>
  <c r="D1039" i="10"/>
  <c r="D1051" i="10"/>
  <c r="D1063" i="10"/>
  <c r="D1075" i="10"/>
  <c r="D1087" i="10"/>
  <c r="D1099" i="10"/>
  <c r="D1111" i="10"/>
  <c r="D1123" i="10"/>
  <c r="D1135" i="10"/>
  <c r="D1147" i="10"/>
  <c r="D1159" i="10"/>
  <c r="D1171" i="10"/>
  <c r="D1183" i="10"/>
  <c r="D1195" i="10"/>
  <c r="D1207" i="10"/>
  <c r="D1219" i="10"/>
  <c r="D1231" i="10"/>
  <c r="D1243" i="10"/>
  <c r="D1255" i="10"/>
  <c r="D1267" i="10"/>
  <c r="D1279" i="10"/>
  <c r="D1291" i="10"/>
  <c r="D54" i="10"/>
  <c r="D126" i="10"/>
  <c r="D198" i="10"/>
  <c r="D225" i="10"/>
  <c r="D253" i="10"/>
  <c r="D283" i="10"/>
  <c r="D304" i="10"/>
  <c r="D324" i="10"/>
  <c r="D338" i="10"/>
  <c r="D352" i="10"/>
  <c r="D366" i="10"/>
  <c r="D381" i="10"/>
  <c r="D396" i="10"/>
  <c r="D410" i="10"/>
  <c r="D424" i="10"/>
  <c r="D438" i="10"/>
  <c r="D453" i="10"/>
  <c r="D468" i="10"/>
  <c r="D482" i="10"/>
  <c r="D496" i="10"/>
  <c r="D510" i="10"/>
  <c r="D525" i="10"/>
  <c r="D540" i="10"/>
  <c r="D60" i="10"/>
  <c r="D132" i="10"/>
  <c r="D199" i="10"/>
  <c r="D228" i="10"/>
  <c r="D258" i="10"/>
  <c r="D285" i="10"/>
  <c r="D306" i="10"/>
  <c r="D325" i="10"/>
  <c r="D339" i="10"/>
  <c r="D353" i="10"/>
  <c r="D367" i="10"/>
  <c r="D383" i="10"/>
  <c r="D397" i="10"/>
  <c r="D411" i="10"/>
  <c r="D425" i="10"/>
  <c r="D439" i="10"/>
  <c r="D455" i="10"/>
  <c r="D469" i="10"/>
  <c r="D483" i="10"/>
  <c r="D497" i="10"/>
  <c r="D511" i="10"/>
  <c r="D527" i="10"/>
  <c r="D541" i="10"/>
  <c r="D555" i="10"/>
  <c r="D569" i="10"/>
  <c r="D583" i="10"/>
  <c r="D599" i="10"/>
  <c r="D613" i="10"/>
  <c r="D627" i="10"/>
  <c r="D641" i="10"/>
  <c r="D655" i="10"/>
  <c r="D669" i="10"/>
  <c r="D681" i="10"/>
  <c r="D693" i="10"/>
  <c r="D705" i="10"/>
  <c r="D717" i="10"/>
  <c r="D729" i="10"/>
  <c r="D741" i="10"/>
  <c r="D753" i="10"/>
  <c r="D765" i="10"/>
  <c r="D777" i="10"/>
  <c r="D789" i="10"/>
  <c r="D801" i="10"/>
  <c r="D813" i="10"/>
  <c r="D825" i="10"/>
  <c r="D837" i="10"/>
  <c r="D849" i="10"/>
  <c r="D861" i="10"/>
  <c r="D873" i="10"/>
  <c r="D885" i="10"/>
  <c r="D897" i="10"/>
  <c r="D909" i="10"/>
  <c r="D921" i="10"/>
  <c r="D933" i="10"/>
  <c r="D945" i="10"/>
  <c r="D957" i="10"/>
  <c r="D969" i="10"/>
  <c r="D981" i="10"/>
  <c r="D993" i="10"/>
  <c r="D1005" i="10"/>
  <c r="D1017" i="10"/>
  <c r="D1029" i="10"/>
  <c r="D1041" i="10"/>
  <c r="D1053" i="10"/>
  <c r="D1065" i="10"/>
  <c r="D1077" i="10"/>
  <c r="D1089" i="10"/>
  <c r="D1101" i="10"/>
  <c r="D1113" i="10"/>
  <c r="D1125" i="10"/>
  <c r="D1137" i="10"/>
  <c r="D66" i="10"/>
  <c r="D138" i="10"/>
  <c r="D201" i="10"/>
  <c r="D229" i="10"/>
  <c r="D259" i="10"/>
  <c r="D288" i="10"/>
  <c r="D307" i="10"/>
  <c r="D326" i="10"/>
  <c r="D340" i="10"/>
  <c r="D354" i="10"/>
  <c r="D369" i="10"/>
  <c r="D384" i="10"/>
  <c r="D398" i="10"/>
  <c r="D412" i="10"/>
  <c r="D426" i="10"/>
  <c r="D441" i="10"/>
  <c r="D456" i="10"/>
  <c r="D470" i="10"/>
  <c r="D484" i="10"/>
  <c r="D498" i="10"/>
  <c r="D513" i="10"/>
  <c r="D528" i="10"/>
  <c r="D542" i="10"/>
  <c r="D556" i="10"/>
  <c r="D570" i="10"/>
  <c r="D585" i="10"/>
  <c r="D600" i="10"/>
  <c r="D614" i="10"/>
  <c r="D628" i="10"/>
  <c r="D642" i="10"/>
  <c r="D657" i="10"/>
  <c r="D670" i="10"/>
  <c r="D682" i="10"/>
  <c r="D694" i="10"/>
  <c r="D706" i="10"/>
  <c r="D718" i="10"/>
  <c r="D730" i="10"/>
  <c r="D742" i="10"/>
  <c r="D754" i="10"/>
  <c r="D766" i="10"/>
  <c r="D778" i="10"/>
  <c r="D790" i="10"/>
  <c r="D802" i="10"/>
  <c r="D814" i="10"/>
  <c r="D826" i="10"/>
  <c r="D838" i="10"/>
  <c r="D850" i="10"/>
  <c r="D862" i="10"/>
  <c r="D874" i="10"/>
  <c r="D886" i="10"/>
  <c r="D898" i="10"/>
  <c r="D910" i="10"/>
  <c r="D922" i="10"/>
  <c r="D934" i="10"/>
  <c r="D946" i="10"/>
  <c r="D958" i="10"/>
  <c r="D970" i="10"/>
  <c r="D982" i="10"/>
  <c r="D994" i="10"/>
  <c r="D1006" i="10"/>
  <c r="D1018" i="10"/>
  <c r="D1030" i="10"/>
  <c r="D1042" i="10"/>
  <c r="D1054" i="10"/>
  <c r="D1066" i="10"/>
  <c r="D1078" i="10"/>
  <c r="D1090" i="10"/>
  <c r="D1102" i="10"/>
  <c r="D1114" i="10"/>
  <c r="D1126" i="10"/>
  <c r="D1138" i="10"/>
  <c r="D1150" i="10"/>
  <c r="D1162" i="10"/>
  <c r="D1174" i="10"/>
  <c r="D1186" i="10"/>
  <c r="D1198" i="10"/>
  <c r="D1210" i="10"/>
  <c r="D1222" i="10"/>
  <c r="D1234" i="10"/>
  <c r="D1246" i="10"/>
  <c r="D1258" i="10"/>
  <c r="D1270" i="10"/>
  <c r="D1282" i="10"/>
  <c r="D1294" i="10"/>
  <c r="D1306" i="10"/>
  <c r="D1318" i="10"/>
  <c r="D1330" i="10"/>
  <c r="D1342" i="10"/>
  <c r="D1354" i="10"/>
  <c r="D1366" i="10"/>
  <c r="D1378" i="10"/>
  <c r="D1390" i="10"/>
  <c r="D1402" i="10"/>
  <c r="D1414" i="10"/>
  <c r="D1426" i="10"/>
  <c r="D1438" i="10"/>
  <c r="D1450" i="10"/>
  <c r="D1462" i="10"/>
  <c r="D1474" i="10"/>
  <c r="D1486" i="10"/>
  <c r="D1498" i="10"/>
  <c r="D1510" i="10"/>
  <c r="D1522" i="10"/>
  <c r="D1534" i="10"/>
  <c r="D1546" i="10"/>
  <c r="D1558" i="10"/>
  <c r="D1570" i="10"/>
  <c r="D1582" i="10"/>
  <c r="D1594" i="10"/>
  <c r="D1606" i="10"/>
  <c r="D1618" i="10"/>
  <c r="D1630" i="10"/>
  <c r="D1642" i="10"/>
  <c r="D1654" i="10"/>
  <c r="D1666" i="10"/>
  <c r="D72" i="10"/>
  <c r="D144" i="10"/>
  <c r="D204" i="10"/>
  <c r="D234" i="10"/>
  <c r="D261" i="10"/>
  <c r="D289" i="10"/>
  <c r="D309" i="10"/>
  <c r="D327" i="10"/>
  <c r="D341" i="10"/>
  <c r="D355" i="10"/>
  <c r="D371" i="10"/>
  <c r="D385" i="10"/>
  <c r="D399" i="10"/>
  <c r="D413" i="10"/>
  <c r="D427" i="10"/>
  <c r="D443" i="10"/>
  <c r="D457" i="10"/>
  <c r="D471" i="10"/>
  <c r="D485" i="10"/>
  <c r="D499" i="10"/>
  <c r="D515" i="10"/>
  <c r="D529" i="10"/>
  <c r="D543" i="10"/>
  <c r="D557" i="10"/>
  <c r="D571" i="10"/>
  <c r="D587" i="10"/>
  <c r="D601" i="10"/>
  <c r="D615" i="10"/>
  <c r="D629" i="10"/>
  <c r="D643" i="10"/>
  <c r="D659" i="10"/>
  <c r="D671" i="10"/>
  <c r="D683" i="10"/>
  <c r="D695" i="10"/>
  <c r="D707" i="10"/>
  <c r="D719" i="10"/>
  <c r="D731" i="10"/>
  <c r="D743" i="10"/>
  <c r="D755" i="10"/>
  <c r="D767" i="10"/>
  <c r="D779" i="10"/>
  <c r="D791" i="10"/>
  <c r="D803" i="10"/>
  <c r="D815" i="10"/>
  <c r="D827" i="10"/>
  <c r="D839" i="10"/>
  <c r="D851" i="10"/>
  <c r="D863" i="10"/>
  <c r="D875" i="10"/>
  <c r="D887" i="10"/>
  <c r="D899" i="10"/>
  <c r="D911" i="10"/>
  <c r="D923" i="10"/>
  <c r="D935" i="10"/>
  <c r="D947" i="10"/>
  <c r="D959" i="10"/>
  <c r="D971" i="10"/>
  <c r="D983" i="10"/>
  <c r="D995" i="10"/>
  <c r="D1007" i="10"/>
  <c r="D1019" i="10"/>
  <c r="D1031" i="10"/>
  <c r="D1043" i="10"/>
  <c r="D1055" i="10"/>
  <c r="D1067" i="10"/>
  <c r="D1079" i="10"/>
  <c r="D1091" i="10"/>
  <c r="D1103" i="10"/>
  <c r="D1115" i="10"/>
  <c r="D1127" i="10"/>
  <c r="D1139" i="10"/>
  <c r="D6" i="10"/>
  <c r="D78" i="10"/>
  <c r="D150" i="10"/>
  <c r="D205" i="10"/>
  <c r="D235" i="10"/>
  <c r="D264" i="10"/>
  <c r="D291" i="10"/>
  <c r="D312" i="10"/>
  <c r="D328" i="10"/>
  <c r="D342" i="10"/>
  <c r="D357" i="10"/>
  <c r="D372" i="10"/>
  <c r="D386" i="10"/>
  <c r="D400" i="10"/>
  <c r="D414" i="10"/>
  <c r="D429" i="10"/>
  <c r="D444" i="10"/>
  <c r="D458" i="10"/>
  <c r="D472" i="10"/>
  <c r="D486" i="10"/>
  <c r="D501" i="10"/>
  <c r="D516" i="10"/>
  <c r="D530" i="10"/>
  <c r="D544" i="10"/>
  <c r="D558" i="10"/>
  <c r="D573" i="10"/>
  <c r="D588" i="10"/>
  <c r="D602" i="10"/>
  <c r="D616" i="10"/>
  <c r="D630" i="10"/>
  <c r="D645" i="10"/>
  <c r="D660" i="10"/>
  <c r="D672" i="10"/>
  <c r="D684" i="10"/>
  <c r="D696" i="10"/>
  <c r="D708" i="10"/>
  <c r="D720" i="10"/>
  <c r="D732" i="10"/>
  <c r="D744" i="10"/>
  <c r="D756" i="10"/>
  <c r="D768" i="10"/>
  <c r="D780" i="10"/>
  <c r="D792" i="10"/>
  <c r="D804" i="10"/>
  <c r="D816" i="10"/>
  <c r="D828" i="10"/>
  <c r="D840" i="10"/>
  <c r="D852" i="10"/>
  <c r="D864" i="10"/>
  <c r="D876" i="10"/>
  <c r="D888" i="10"/>
  <c r="D900" i="10"/>
  <c r="D912" i="10"/>
  <c r="D924" i="10"/>
  <c r="D936" i="10"/>
  <c r="D948" i="10"/>
  <c r="D960" i="10"/>
  <c r="D972" i="10"/>
  <c r="D984" i="10"/>
  <c r="D996" i="10"/>
  <c r="D1008" i="10"/>
  <c r="D1020" i="10"/>
  <c r="D1032" i="10"/>
  <c r="D1044" i="10"/>
  <c r="D1056" i="10"/>
  <c r="D1068" i="10"/>
  <c r="D1080" i="10"/>
  <c r="D1092" i="10"/>
  <c r="D1104" i="10"/>
  <c r="D1116" i="10"/>
  <c r="D1128" i="10"/>
  <c r="D1140" i="10"/>
  <c r="D1152" i="10"/>
  <c r="D1164" i="10"/>
  <c r="D1176" i="10"/>
  <c r="D1188" i="10"/>
  <c r="D1200" i="10"/>
  <c r="D1212" i="10"/>
  <c r="D1224" i="10"/>
  <c r="D1236" i="10"/>
  <c r="D1248" i="10"/>
  <c r="D1260" i="10"/>
  <c r="D1272" i="10"/>
  <c r="D1284" i="10"/>
  <c r="D1296" i="10"/>
  <c r="D1308" i="10"/>
  <c r="D1320" i="10"/>
  <c r="D1332" i="10"/>
  <c r="D1344" i="10"/>
  <c r="D1356" i="10"/>
  <c r="D1368" i="10"/>
  <c r="D1380" i="10"/>
  <c r="D1392" i="10"/>
  <c r="D1404" i="10"/>
  <c r="D1416" i="10"/>
  <c r="D1428" i="10"/>
  <c r="D1440" i="10"/>
  <c r="D1452" i="10"/>
  <c r="D1464" i="10"/>
  <c r="D1476" i="10"/>
  <c r="D1488" i="10"/>
  <c r="D1500" i="10"/>
  <c r="D1512" i="10"/>
  <c r="D1524" i="10"/>
  <c r="D1536" i="10"/>
  <c r="D1548" i="10"/>
  <c r="D1560" i="10"/>
  <c r="D1572" i="10"/>
  <c r="D1584" i="10"/>
  <c r="D1596" i="10"/>
  <c r="D1608" i="10"/>
  <c r="D1620" i="10"/>
  <c r="D1632" i="10"/>
  <c r="D1644" i="10"/>
  <c r="D1656" i="10"/>
  <c r="D1668" i="10"/>
  <c r="D12" i="10"/>
  <c r="D84" i="10"/>
  <c r="D156" i="10"/>
  <c r="D210" i="10"/>
  <c r="D237" i="10"/>
  <c r="D265" i="10"/>
  <c r="D294" i="10"/>
  <c r="D313" i="10"/>
  <c r="D329" i="10"/>
  <c r="D343" i="10"/>
  <c r="D359" i="10"/>
  <c r="D373" i="10"/>
  <c r="D387" i="10"/>
  <c r="D401" i="10"/>
  <c r="D415" i="10"/>
  <c r="D431" i="10"/>
  <c r="D445" i="10"/>
  <c r="D459" i="10"/>
  <c r="D473" i="10"/>
  <c r="D487" i="10"/>
  <c r="D503" i="10"/>
  <c r="D517" i="10"/>
  <c r="D531" i="10"/>
  <c r="D545" i="10"/>
  <c r="D559" i="10"/>
  <c r="D575" i="10"/>
  <c r="D589" i="10"/>
  <c r="D603" i="10"/>
  <c r="D617" i="10"/>
  <c r="D631" i="10"/>
  <c r="D647" i="10"/>
  <c r="D661" i="10"/>
  <c r="D673" i="10"/>
  <c r="D685" i="10"/>
  <c r="D697" i="10"/>
  <c r="D709" i="10"/>
  <c r="D721" i="10"/>
  <c r="D733" i="10"/>
  <c r="D745" i="10"/>
  <c r="D757" i="10"/>
  <c r="D769" i="10"/>
  <c r="D781" i="10"/>
  <c r="D793" i="10"/>
  <c r="D805" i="10"/>
  <c r="D817" i="10"/>
  <c r="D829" i="10"/>
  <c r="D841" i="10"/>
  <c r="D853" i="10"/>
  <c r="D865" i="10"/>
  <c r="D877" i="10"/>
  <c r="D889" i="10"/>
  <c r="D901" i="10"/>
  <c r="D913" i="10"/>
  <c r="D925" i="10"/>
  <c r="D937" i="10"/>
  <c r="D949" i="10"/>
  <c r="D961" i="10"/>
  <c r="D973" i="10"/>
  <c r="D985" i="10"/>
  <c r="D997" i="10"/>
  <c r="D1009" i="10"/>
  <c r="D1021" i="10"/>
  <c r="D1033" i="10"/>
  <c r="D1045" i="10"/>
  <c r="D1057" i="10"/>
  <c r="D1069" i="10"/>
  <c r="D1081" i="10"/>
  <c r="D1093" i="10"/>
  <c r="D1105" i="10"/>
  <c r="D1117" i="10"/>
  <c r="D1129" i="10"/>
  <c r="D1141" i="10"/>
  <c r="D1153" i="10"/>
  <c r="D1165" i="10"/>
  <c r="D1177" i="10"/>
  <c r="D1189" i="10"/>
  <c r="D1201" i="10"/>
  <c r="D1213" i="10"/>
  <c r="D1225" i="10"/>
  <c r="D1237" i="10"/>
  <c r="D1249" i="10"/>
  <c r="D1261" i="10"/>
  <c r="D1273" i="10"/>
  <c r="D1285" i="10"/>
  <c r="D18" i="10"/>
  <c r="D90" i="10"/>
  <c r="D162" i="10"/>
  <c r="D211" i="10"/>
  <c r="D240" i="10"/>
  <c r="D270" i="10"/>
  <c r="D295" i="10"/>
  <c r="D314" i="10"/>
  <c r="D330" i="10"/>
  <c r="D345" i="10"/>
  <c r="D360" i="10"/>
  <c r="D374" i="10"/>
  <c r="D388" i="10"/>
  <c r="D402" i="10"/>
  <c r="D417" i="10"/>
  <c r="D432" i="10"/>
  <c r="D446" i="10"/>
  <c r="D460" i="10"/>
  <c r="D474" i="10"/>
  <c r="D489" i="10"/>
  <c r="D504" i="10"/>
  <c r="D518" i="10"/>
  <c r="D532" i="10"/>
  <c r="D24" i="10"/>
  <c r="D96" i="10"/>
  <c r="D168" i="10"/>
  <c r="D213" i="10"/>
  <c r="D241" i="10"/>
  <c r="D271" i="10"/>
  <c r="D297" i="10"/>
  <c r="D315" i="10"/>
  <c r="D331" i="10"/>
  <c r="D347" i="10"/>
  <c r="D361" i="10"/>
  <c r="D375" i="10"/>
  <c r="D389" i="10"/>
  <c r="D403" i="10"/>
  <c r="D419" i="10"/>
  <c r="D433" i="10"/>
  <c r="D447" i="10"/>
  <c r="D461" i="10"/>
  <c r="D475" i="10"/>
  <c r="D491" i="10"/>
  <c r="D505" i="10"/>
  <c r="D519" i="10"/>
  <c r="D533" i="10"/>
  <c r="D547" i="10"/>
  <c r="D563" i="10"/>
  <c r="D577" i="10"/>
  <c r="D591" i="10"/>
  <c r="D605" i="10"/>
  <c r="D619" i="10"/>
  <c r="D635" i="10"/>
  <c r="D649" i="10"/>
  <c r="D663" i="10"/>
  <c r="D675" i="10"/>
  <c r="D687" i="10"/>
  <c r="D699" i="10"/>
  <c r="D711" i="10"/>
  <c r="D723" i="10"/>
  <c r="D735" i="10"/>
  <c r="D747" i="10"/>
  <c r="D759" i="10"/>
  <c r="D771" i="10"/>
  <c r="D783" i="10"/>
  <c r="D795" i="10"/>
  <c r="D807" i="10"/>
  <c r="D819" i="10"/>
  <c r="D831" i="10"/>
  <c r="D843" i="10"/>
  <c r="D855" i="10"/>
  <c r="D867" i="10"/>
  <c r="D879" i="10"/>
  <c r="D891" i="10"/>
  <c r="D903" i="10"/>
  <c r="D915" i="10"/>
  <c r="D927" i="10"/>
  <c r="D939" i="10"/>
  <c r="D951" i="10"/>
  <c r="D963" i="10"/>
  <c r="D975" i="10"/>
  <c r="D987" i="10"/>
  <c r="D999" i="10"/>
  <c r="D1011" i="10"/>
  <c r="D1023" i="10"/>
  <c r="D1035" i="10"/>
  <c r="D1047" i="10"/>
  <c r="D1059" i="10"/>
  <c r="D1071" i="10"/>
  <c r="D1083" i="10"/>
  <c r="D1095" i="10"/>
  <c r="D1107" i="10"/>
  <c r="D1119" i="10"/>
  <c r="D1131" i="10"/>
  <c r="D1143" i="10"/>
  <c r="D1155" i="10"/>
  <c r="D1167" i="10"/>
  <c r="D1179" i="10"/>
  <c r="D1191" i="10"/>
  <c r="D1203" i="10"/>
  <c r="D1215" i="10"/>
  <c r="D1227" i="10"/>
  <c r="D1239" i="10"/>
  <c r="D1251" i="10"/>
  <c r="D1263" i="10"/>
  <c r="D1275" i="10"/>
  <c r="D1287" i="10"/>
  <c r="D1299" i="10"/>
  <c r="D30" i="10"/>
  <c r="D102" i="10"/>
  <c r="D174" i="10"/>
  <c r="D216" i="10"/>
  <c r="D246" i="10"/>
  <c r="D273" i="10"/>
  <c r="D300" i="10"/>
  <c r="D316" i="10"/>
  <c r="D333" i="10"/>
  <c r="D348" i="10"/>
  <c r="D362" i="10"/>
  <c r="D376" i="10"/>
  <c r="D390" i="10"/>
  <c r="D405" i="10"/>
  <c r="D420" i="10"/>
  <c r="D434" i="10"/>
  <c r="D448" i="10"/>
  <c r="D462" i="10"/>
  <c r="D477" i="10"/>
  <c r="D492" i="10"/>
  <c r="D506" i="10"/>
  <c r="D520" i="10"/>
  <c r="D534" i="10"/>
  <c r="D549" i="10"/>
  <c r="D564" i="10"/>
  <c r="D578" i="10"/>
  <c r="D592" i="10"/>
  <c r="D606" i="10"/>
  <c r="D621" i="10"/>
  <c r="D636" i="10"/>
  <c r="D650" i="10"/>
  <c r="D664" i="10"/>
  <c r="D676" i="10"/>
  <c r="D688" i="10"/>
  <c r="D700" i="10"/>
  <c r="D712" i="10"/>
  <c r="D724" i="10"/>
  <c r="D736" i="10"/>
  <c r="D748" i="10"/>
  <c r="D760" i="10"/>
  <c r="D772" i="10"/>
  <c r="D784" i="10"/>
  <c r="D796" i="10"/>
  <c r="D808" i="10"/>
  <c r="D820" i="10"/>
  <c r="D832" i="10"/>
  <c r="D844" i="10"/>
  <c r="D856" i="10"/>
  <c r="D868" i="10"/>
  <c r="D880" i="10"/>
  <c r="D892" i="10"/>
  <c r="D904" i="10"/>
  <c r="D916" i="10"/>
  <c r="D928" i="10"/>
  <c r="D940" i="10"/>
  <c r="D952" i="10"/>
  <c r="D964" i="10"/>
  <c r="D976" i="10"/>
  <c r="D988" i="10"/>
  <c r="D1000" i="10"/>
  <c r="D1012" i="10"/>
  <c r="D1024" i="10"/>
  <c r="D1036" i="10"/>
  <c r="D1048" i="10"/>
  <c r="D1060" i="10"/>
  <c r="D1072" i="10"/>
  <c r="D1084" i="10"/>
  <c r="D1096" i="10"/>
  <c r="D1108" i="10"/>
  <c r="D1120" i="10"/>
  <c r="D1132" i="10"/>
  <c r="D1144" i="10"/>
  <c r="D1156" i="10"/>
  <c r="D1168" i="10"/>
  <c r="D1180" i="10"/>
  <c r="D1192" i="10"/>
  <c r="D1204" i="10"/>
  <c r="D1216" i="10"/>
  <c r="D1228" i="10"/>
  <c r="D1240" i="10"/>
  <c r="D1252" i="10"/>
  <c r="D1264" i="10"/>
  <c r="D1276" i="10"/>
  <c r="D1288" i="10"/>
  <c r="D36" i="10"/>
  <c r="D108" i="10"/>
  <c r="D180" i="10"/>
  <c r="D217" i="10"/>
  <c r="D247" i="10"/>
  <c r="D276" i="10"/>
  <c r="D301" i="10"/>
  <c r="D318" i="10"/>
  <c r="D335" i="10"/>
  <c r="D349" i="10"/>
  <c r="D363" i="10"/>
  <c r="D377" i="10"/>
  <c r="D391" i="10"/>
  <c r="D407" i="10"/>
  <c r="D421" i="10"/>
  <c r="D435" i="10"/>
  <c r="D449" i="10"/>
  <c r="D463" i="10"/>
  <c r="D479" i="10"/>
  <c r="D493" i="10"/>
  <c r="D507" i="10"/>
  <c r="D521" i="10"/>
  <c r="D535" i="10"/>
  <c r="D551" i="10"/>
  <c r="D565" i="10"/>
  <c r="D579" i="10"/>
  <c r="D593" i="10"/>
  <c r="D607" i="10"/>
  <c r="D623" i="10"/>
  <c r="D637" i="10"/>
  <c r="D651" i="10"/>
  <c r="D665" i="10"/>
  <c r="D677" i="10"/>
  <c r="D689" i="10"/>
  <c r="D701" i="10"/>
  <c r="D713" i="10"/>
  <c r="D725" i="10"/>
  <c r="D737" i="10"/>
  <c r="D749" i="10"/>
  <c r="D761" i="10"/>
  <c r="D773" i="10"/>
  <c r="D785" i="10"/>
  <c r="D797" i="10"/>
  <c r="D809" i="10"/>
  <c r="D821" i="10"/>
  <c r="D833" i="10"/>
  <c r="D845" i="10"/>
  <c r="D857" i="10"/>
  <c r="D869" i="10"/>
  <c r="D881" i="10"/>
  <c r="D893" i="10"/>
  <c r="D905" i="10"/>
  <c r="D917" i="10"/>
  <c r="D929" i="10"/>
  <c r="D941" i="10"/>
  <c r="D953" i="10"/>
  <c r="D965" i="10"/>
  <c r="D977" i="10"/>
  <c r="D989" i="10"/>
  <c r="D1001" i="10"/>
  <c r="D1013" i="10"/>
  <c r="D1025" i="10"/>
  <c r="D1037" i="10"/>
  <c r="D1049" i="10"/>
  <c r="D1061" i="10"/>
  <c r="D1073" i="10"/>
  <c r="D1085" i="10"/>
  <c r="D1097" i="10"/>
  <c r="D1109" i="10"/>
  <c r="D1121" i="10"/>
  <c r="D1133" i="10"/>
  <c r="D1145" i="10"/>
  <c r="D1157" i="10"/>
  <c r="D1169" i="10"/>
  <c r="D1181" i="10"/>
  <c r="D1193" i="10"/>
  <c r="D1205" i="10"/>
  <c r="D1217" i="10"/>
  <c r="D1229" i="10"/>
  <c r="D1241" i="10"/>
  <c r="D1253" i="10"/>
  <c r="D1265" i="10"/>
  <c r="D1277" i="10"/>
  <c r="D546" i="10"/>
  <c r="D633" i="10"/>
  <c r="D710" i="10"/>
  <c r="D782" i="10"/>
  <c r="D854" i="10"/>
  <c r="D926" i="10"/>
  <c r="D998" i="10"/>
  <c r="D1070" i="10"/>
  <c r="D1142" i="10"/>
  <c r="D1178" i="10"/>
  <c r="D1214" i="10"/>
  <c r="D1250" i="10"/>
  <c r="D1286" i="10"/>
  <c r="D1307" i="10"/>
  <c r="D1322" i="10"/>
  <c r="D1336" i="10"/>
  <c r="D1350" i="10"/>
  <c r="D1364" i="10"/>
  <c r="D1379" i="10"/>
  <c r="D1394" i="10"/>
  <c r="D1408" i="10"/>
  <c r="D1422" i="10"/>
  <c r="D1436" i="10"/>
  <c r="D1451" i="10"/>
  <c r="D1466" i="10"/>
  <c r="D1480" i="10"/>
  <c r="D1494" i="10"/>
  <c r="D1508" i="10"/>
  <c r="D1523" i="10"/>
  <c r="D1538" i="10"/>
  <c r="D1552" i="10"/>
  <c r="D1566" i="10"/>
  <c r="D1580" i="10"/>
  <c r="D1595" i="10"/>
  <c r="D1610" i="10"/>
  <c r="D1624" i="10"/>
  <c r="D1638" i="10"/>
  <c r="D1652" i="10"/>
  <c r="D1667" i="10"/>
  <c r="D1680" i="10"/>
  <c r="D1692" i="10"/>
  <c r="D1704" i="10"/>
  <c r="D1716" i="10"/>
  <c r="D1728" i="10"/>
  <c r="D1740" i="10"/>
  <c r="D1752" i="10"/>
  <c r="D554" i="10"/>
  <c r="D640" i="10"/>
  <c r="D716" i="10"/>
  <c r="D788" i="10"/>
  <c r="D860" i="10"/>
  <c r="D932" i="10"/>
  <c r="D1004" i="10"/>
  <c r="D1076" i="10"/>
  <c r="D1148" i="10"/>
  <c r="D1184" i="10"/>
  <c r="D1220" i="10"/>
  <c r="D1256" i="10"/>
  <c r="D1289" i="10"/>
  <c r="D1309" i="10"/>
  <c r="D1323" i="10"/>
  <c r="D1337" i="10"/>
  <c r="D1351" i="10"/>
  <c r="D1365" i="10"/>
  <c r="D1381" i="10"/>
  <c r="D1395" i="10"/>
  <c r="D1409" i="10"/>
  <c r="D1423" i="10"/>
  <c r="D1437" i="10"/>
  <c r="D1453" i="10"/>
  <c r="D1467" i="10"/>
  <c r="D1481" i="10"/>
  <c r="D1495" i="10"/>
  <c r="D1509" i="10"/>
  <c r="D1525" i="10"/>
  <c r="D1539" i="10"/>
  <c r="D1553" i="10"/>
  <c r="D1567" i="10"/>
  <c r="D1581" i="10"/>
  <c r="D1597" i="10"/>
  <c r="D1611" i="10"/>
  <c r="D1625" i="10"/>
  <c r="D1639" i="10"/>
  <c r="D1653" i="10"/>
  <c r="D1669" i="10"/>
  <c r="D1681" i="10"/>
  <c r="D1693" i="10"/>
  <c r="D1705" i="10"/>
  <c r="D1717" i="10"/>
  <c r="D1729" i="10"/>
  <c r="D1741" i="10"/>
  <c r="D1753" i="10"/>
  <c r="D568" i="10"/>
  <c r="D654" i="10"/>
  <c r="D728" i="10"/>
  <c r="D800" i="10"/>
  <c r="D872" i="10"/>
  <c r="D944" i="10"/>
  <c r="D1016" i="10"/>
  <c r="D1088" i="10"/>
  <c r="D1151" i="10"/>
  <c r="D1187" i="10"/>
  <c r="D1223" i="10"/>
  <c r="D1259" i="10"/>
  <c r="D1293" i="10"/>
  <c r="D1311" i="10"/>
  <c r="D1325" i="10"/>
  <c r="D1339" i="10"/>
  <c r="D1353" i="10"/>
  <c r="D1369" i="10"/>
  <c r="D1383" i="10"/>
  <c r="D1397" i="10"/>
  <c r="D1411" i="10"/>
  <c r="D1425" i="10"/>
  <c r="D1441" i="10"/>
  <c r="D1455" i="10"/>
  <c r="D1469" i="10"/>
  <c r="D1483" i="10"/>
  <c r="D1497" i="10"/>
  <c r="D1513" i="10"/>
  <c r="D1527" i="10"/>
  <c r="D1541" i="10"/>
  <c r="D1555" i="10"/>
  <c r="D1569" i="10"/>
  <c r="D1585" i="10"/>
  <c r="D1599" i="10"/>
  <c r="D1613" i="10"/>
  <c r="D1627" i="10"/>
  <c r="D1641" i="10"/>
  <c r="D1657" i="10"/>
  <c r="D1671" i="10"/>
  <c r="D1683" i="10"/>
  <c r="D1695" i="10"/>
  <c r="D1707" i="10"/>
  <c r="D1719" i="10"/>
  <c r="D1731" i="10"/>
  <c r="D1743" i="10"/>
  <c r="D1755" i="10"/>
  <c r="D576" i="10"/>
  <c r="D662" i="10"/>
  <c r="D734" i="10"/>
  <c r="D806" i="10"/>
  <c r="D878" i="10"/>
  <c r="D950" i="10"/>
  <c r="D1022" i="10"/>
  <c r="D1094" i="10"/>
  <c r="D1154" i="10"/>
  <c r="D1190" i="10"/>
  <c r="D1226" i="10"/>
  <c r="D1262" i="10"/>
  <c r="D1295" i="10"/>
  <c r="D1312" i="10"/>
  <c r="D1326" i="10"/>
  <c r="D1340" i="10"/>
  <c r="D1355" i="10"/>
  <c r="D1370" i="10"/>
  <c r="D1384" i="10"/>
  <c r="D1398" i="10"/>
  <c r="D1412" i="10"/>
  <c r="D1427" i="10"/>
  <c r="D1442" i="10"/>
  <c r="D1456" i="10"/>
  <c r="D1470" i="10"/>
  <c r="D1484" i="10"/>
  <c r="D1499" i="10"/>
  <c r="D1514" i="10"/>
  <c r="D1528" i="10"/>
  <c r="D1542" i="10"/>
  <c r="D1556" i="10"/>
  <c r="D1571" i="10"/>
  <c r="D1586" i="10"/>
  <c r="D1600" i="10"/>
  <c r="D1614" i="10"/>
  <c r="D1628" i="10"/>
  <c r="D1643" i="10"/>
  <c r="D1658" i="10"/>
  <c r="D1672" i="10"/>
  <c r="D1684" i="10"/>
  <c r="D1696" i="10"/>
  <c r="D1708" i="10"/>
  <c r="D1720" i="10"/>
  <c r="D1732" i="10"/>
  <c r="D1744" i="10"/>
  <c r="D1756" i="10"/>
  <c r="D582" i="10"/>
  <c r="D668" i="10"/>
  <c r="D740" i="10"/>
  <c r="D812" i="10"/>
  <c r="D884" i="10"/>
  <c r="D956" i="10"/>
  <c r="D1028" i="10"/>
  <c r="D1100" i="10"/>
  <c r="D1160" i="10"/>
  <c r="D1196" i="10"/>
  <c r="D1232" i="10"/>
  <c r="D1268" i="10"/>
  <c r="D1297" i="10"/>
  <c r="D1313" i="10"/>
  <c r="D1327" i="10"/>
  <c r="D1341" i="10"/>
  <c r="D1357" i="10"/>
  <c r="D1371" i="10"/>
  <c r="D1385" i="10"/>
  <c r="D1399" i="10"/>
  <c r="D1413" i="10"/>
  <c r="D1429" i="10"/>
  <c r="D1443" i="10"/>
  <c r="D1457" i="10"/>
  <c r="D1471" i="10"/>
  <c r="D1485" i="10"/>
  <c r="D1501" i="10"/>
  <c r="D1515" i="10"/>
  <c r="D1529" i="10"/>
  <c r="D1543" i="10"/>
  <c r="D1557" i="10"/>
  <c r="D1573" i="10"/>
  <c r="D1587" i="10"/>
  <c r="D1601" i="10"/>
  <c r="D1615" i="10"/>
  <c r="D1629" i="10"/>
  <c r="D1645" i="10"/>
  <c r="D1659" i="10"/>
  <c r="D1673" i="10"/>
  <c r="D1685" i="10"/>
  <c r="D1697" i="10"/>
  <c r="D1709" i="10"/>
  <c r="D1721" i="10"/>
  <c r="D1733" i="10"/>
  <c r="D1745" i="10"/>
  <c r="D1757" i="10"/>
  <c r="D590" i="10"/>
  <c r="D674" i="10"/>
  <c r="D746" i="10"/>
  <c r="D818" i="10"/>
  <c r="D890" i="10"/>
  <c r="D962" i="10"/>
  <c r="D1034" i="10"/>
  <c r="D1106" i="10"/>
  <c r="D1161" i="10"/>
  <c r="D1197" i="10"/>
  <c r="D1233" i="10"/>
  <c r="D1269" i="10"/>
  <c r="D1298" i="10"/>
  <c r="D1314" i="10"/>
  <c r="D1328" i="10"/>
  <c r="D1343" i="10"/>
  <c r="D1358" i="10"/>
  <c r="D1372" i="10"/>
  <c r="D1386" i="10"/>
  <c r="D1400" i="10"/>
  <c r="D1415" i="10"/>
  <c r="D1430" i="10"/>
  <c r="D1444" i="10"/>
  <c r="D1458" i="10"/>
  <c r="D1472" i="10"/>
  <c r="D1487" i="10"/>
  <c r="D1502" i="10"/>
  <c r="D1516" i="10"/>
  <c r="D1530" i="10"/>
  <c r="D1544" i="10"/>
  <c r="D1559" i="10"/>
  <c r="D1574" i="10"/>
  <c r="D1588" i="10"/>
  <c r="D1602" i="10"/>
  <c r="D1616" i="10"/>
  <c r="D1631" i="10"/>
  <c r="D1646" i="10"/>
  <c r="D1660" i="10"/>
  <c r="D1674" i="10"/>
  <c r="D1686" i="10"/>
  <c r="D1698" i="10"/>
  <c r="D1710" i="10"/>
  <c r="D1722" i="10"/>
  <c r="D1734" i="10"/>
  <c r="D1746" i="10"/>
  <c r="D1758" i="10"/>
  <c r="D597" i="10"/>
  <c r="D680" i="10"/>
  <c r="D752" i="10"/>
  <c r="D824" i="10"/>
  <c r="D896" i="10"/>
  <c r="D968" i="10"/>
  <c r="D1040" i="10"/>
  <c r="D1112" i="10"/>
  <c r="D1163" i="10"/>
  <c r="D1199" i="10"/>
  <c r="D1235" i="10"/>
  <c r="D1271" i="10"/>
  <c r="D1300" i="10"/>
  <c r="D1315" i="10"/>
  <c r="D1329" i="10"/>
  <c r="D1345" i="10"/>
  <c r="D1359" i="10"/>
  <c r="D1373" i="10"/>
  <c r="D1387" i="10"/>
  <c r="D1401" i="10"/>
  <c r="D1417" i="10"/>
  <c r="D1431" i="10"/>
  <c r="D1445" i="10"/>
  <c r="D1459" i="10"/>
  <c r="D1473" i="10"/>
  <c r="D1489" i="10"/>
  <c r="D1503" i="10"/>
  <c r="D1517" i="10"/>
  <c r="D1531" i="10"/>
  <c r="D1545" i="10"/>
  <c r="D1561" i="10"/>
  <c r="D1575" i="10"/>
  <c r="D618" i="10"/>
  <c r="D698" i="10"/>
  <c r="D770" i="10"/>
  <c r="D842" i="10"/>
  <c r="D914" i="10"/>
  <c r="D986" i="10"/>
  <c r="D1058" i="10"/>
  <c r="D1130" i="10"/>
  <c r="D1173" i="10"/>
  <c r="D1209" i="10"/>
  <c r="D1245" i="10"/>
  <c r="D1281" i="10"/>
  <c r="D1304" i="10"/>
  <c r="D1319" i="10"/>
  <c r="D1334" i="10"/>
  <c r="D1348" i="10"/>
  <c r="D1362" i="10"/>
  <c r="D1376" i="10"/>
  <c r="D1391" i="10"/>
  <c r="D1406" i="10"/>
  <c r="D1420" i="10"/>
  <c r="D1434" i="10"/>
  <c r="D1448" i="10"/>
  <c r="D1463" i="10"/>
  <c r="D1478" i="10"/>
  <c r="D1492" i="10"/>
  <c r="D1506" i="10"/>
  <c r="D1520" i="10"/>
  <c r="D1535" i="10"/>
  <c r="D1550" i="10"/>
  <c r="D1564" i="10"/>
  <c r="D1578" i="10"/>
  <c r="D1592" i="10"/>
  <c r="D1607" i="10"/>
  <c r="D1622" i="10"/>
  <c r="D1636" i="10"/>
  <c r="D1650" i="10"/>
  <c r="D1664" i="10"/>
  <c r="D1678" i="10"/>
  <c r="D1690" i="10"/>
  <c r="D1702" i="10"/>
  <c r="D1714" i="10"/>
  <c r="D1726" i="10"/>
  <c r="D1738" i="10"/>
  <c r="D1750" i="10"/>
  <c r="D1762" i="10"/>
  <c r="D626" i="10"/>
  <c r="D704" i="10"/>
  <c r="D776" i="10"/>
  <c r="D848" i="10"/>
  <c r="D920" i="10"/>
  <c r="D992" i="10"/>
  <c r="D1064" i="10"/>
  <c r="D1136" i="10"/>
  <c r="D1175" i="10"/>
  <c r="D1211" i="10"/>
  <c r="D1247" i="10"/>
  <c r="D1283" i="10"/>
  <c r="D1305" i="10"/>
  <c r="D1321" i="10"/>
  <c r="D1335" i="10"/>
  <c r="D1349" i="10"/>
  <c r="D1363" i="10"/>
  <c r="D1377" i="10"/>
  <c r="D1393" i="10"/>
  <c r="D1407" i="10"/>
  <c r="D1421" i="10"/>
  <c r="D1435" i="10"/>
  <c r="D1449" i="10"/>
  <c r="D1465" i="10"/>
  <c r="D1479" i="10"/>
  <c r="D1493" i="10"/>
  <c r="D1507" i="10"/>
  <c r="D1521" i="10"/>
  <c r="D1537" i="10"/>
  <c r="D1551" i="10"/>
  <c r="D1565" i="10"/>
  <c r="D1579" i="10"/>
  <c r="D1593" i="10"/>
  <c r="D1609" i="10"/>
  <c r="D1623" i="10"/>
  <c r="D1637" i="10"/>
  <c r="D1651" i="10"/>
  <c r="D1665" i="10"/>
  <c r="D1679" i="10"/>
  <c r="D1691" i="10"/>
  <c r="D1703" i="10"/>
  <c r="D1715" i="10"/>
  <c r="D1727" i="10"/>
  <c r="D1739" i="10"/>
  <c r="D1751" i="10"/>
  <c r="D561" i="10"/>
  <c r="D866" i="10"/>
  <c r="D1149" i="10"/>
  <c r="D1292" i="10"/>
  <c r="D1352" i="10"/>
  <c r="D1410" i="10"/>
  <c r="D1468" i="10"/>
  <c r="D1526" i="10"/>
  <c r="D1583" i="10"/>
  <c r="D1626" i="10"/>
  <c r="D1670" i="10"/>
  <c r="D1706" i="10"/>
  <c r="D1742" i="10"/>
  <c r="D604" i="10"/>
  <c r="D902" i="10"/>
  <c r="D1166" i="10"/>
  <c r="D1301" i="10"/>
  <c r="D1360" i="10"/>
  <c r="D1418" i="10"/>
  <c r="D1475" i="10"/>
  <c r="D1532" i="10"/>
  <c r="D1589" i="10"/>
  <c r="D1633" i="10"/>
  <c r="D1675" i="10"/>
  <c r="D1711" i="10"/>
  <c r="D1747" i="10"/>
  <c r="D612" i="10"/>
  <c r="D908" i="10"/>
  <c r="D1172" i="10"/>
  <c r="D1303" i="10"/>
  <c r="D1361" i="10"/>
  <c r="D1419" i="10"/>
  <c r="D1477" i="10"/>
  <c r="D1533" i="10"/>
  <c r="D1590" i="10"/>
  <c r="D1634" i="10"/>
  <c r="D1676" i="10"/>
  <c r="D1712" i="10"/>
  <c r="D1748" i="10"/>
  <c r="D648" i="10"/>
  <c r="D938" i="10"/>
  <c r="D1185" i="10"/>
  <c r="D1310" i="10"/>
  <c r="D1367" i="10"/>
  <c r="D1424" i="10"/>
  <c r="D1482" i="10"/>
  <c r="D1540" i="10"/>
  <c r="D1591" i="10"/>
  <c r="D1635" i="10"/>
  <c r="D1677" i="10"/>
  <c r="D1713" i="10"/>
  <c r="D1749" i="10"/>
  <c r="D686" i="10"/>
  <c r="D974" i="10"/>
  <c r="D1202" i="10"/>
  <c r="D1316" i="10"/>
  <c r="D1374" i="10"/>
  <c r="D1432" i="10"/>
  <c r="D1490" i="10"/>
  <c r="D1547" i="10"/>
  <c r="D1598" i="10"/>
  <c r="D1640" i="10"/>
  <c r="D1682" i="10"/>
  <c r="D1718" i="10"/>
  <c r="D1754" i="10"/>
  <c r="D692" i="10"/>
  <c r="D980" i="10"/>
  <c r="D1208" i="10"/>
  <c r="D1317" i="10"/>
  <c r="D1375" i="10"/>
  <c r="D1433" i="10"/>
  <c r="D1491" i="10"/>
  <c r="D1549" i="10"/>
  <c r="D1603" i="10"/>
  <c r="D1647" i="10"/>
  <c r="D1687" i="10"/>
  <c r="D1723" i="10"/>
  <c r="D1759" i="10"/>
  <c r="D722" i="10"/>
  <c r="D1010" i="10"/>
  <c r="D1221" i="10"/>
  <c r="D1324" i="10"/>
  <c r="D1382" i="10"/>
  <c r="D1439" i="10"/>
  <c r="D1496" i="10"/>
  <c r="D1554" i="10"/>
  <c r="D1604" i="10"/>
  <c r="D1648" i="10"/>
  <c r="D1688" i="10"/>
  <c r="D1724" i="10"/>
  <c r="D1760" i="10"/>
  <c r="D764" i="10"/>
  <c r="D1052" i="10"/>
  <c r="D1244" i="10"/>
  <c r="D1333" i="10"/>
  <c r="D1389" i="10"/>
  <c r="D1447" i="10"/>
  <c r="D1505" i="10"/>
  <c r="D1563" i="10"/>
  <c r="D1612" i="10"/>
  <c r="D1655" i="10"/>
  <c r="D1694" i="10"/>
  <c r="D1730" i="10"/>
  <c r="D830" i="10"/>
  <c r="D1118" i="10"/>
  <c r="D1274" i="10"/>
  <c r="D1346" i="10"/>
  <c r="D1403" i="10"/>
  <c r="D1460" i="10"/>
  <c r="D1518" i="10"/>
  <c r="D1576" i="10"/>
  <c r="D1619" i="10"/>
  <c r="D1662" i="10"/>
  <c r="D1700" i="10"/>
  <c r="D1736" i="10"/>
  <c r="D836" i="10"/>
  <c r="D1124" i="10"/>
  <c r="D1280" i="10"/>
  <c r="D1347" i="10"/>
  <c r="D1405" i="10"/>
  <c r="D1461" i="10"/>
  <c r="D1519" i="10"/>
  <c r="D1577" i="10"/>
  <c r="D1621" i="10"/>
  <c r="D1663" i="10"/>
  <c r="D1701" i="10"/>
  <c r="D1737" i="10"/>
  <c r="D758" i="10"/>
  <c r="D1504" i="10"/>
  <c r="D1761" i="10"/>
  <c r="D794" i="10"/>
  <c r="D1511" i="10"/>
  <c r="D1046" i="10"/>
  <c r="D1562" i="10"/>
  <c r="D1082" i="10"/>
  <c r="D1568" i="10"/>
  <c r="D1238" i="10"/>
  <c r="D1605" i="10"/>
  <c r="D1257" i="10"/>
  <c r="D1617" i="10"/>
  <c r="D1331" i="10"/>
  <c r="D1649" i="10"/>
  <c r="D1338" i="10"/>
  <c r="D1661" i="10"/>
  <c r="D1388" i="10"/>
  <c r="D1689" i="10"/>
  <c r="D1446" i="10"/>
  <c r="D1725" i="10"/>
  <c r="D1396" i="10"/>
  <c r="D1454" i="10"/>
  <c r="D1699" i="10"/>
  <c r="D1735" i="10"/>
  <c r="B3" i="10"/>
  <c r="B15" i="10"/>
  <c r="B27" i="10"/>
  <c r="B39" i="10"/>
  <c r="B51" i="10"/>
  <c r="B63" i="10"/>
  <c r="B75" i="10"/>
  <c r="B87" i="10"/>
  <c r="B99" i="10"/>
  <c r="B111" i="10"/>
  <c r="B123" i="10"/>
  <c r="B135" i="10"/>
  <c r="B147" i="10"/>
  <c r="B159" i="10"/>
  <c r="B171" i="10"/>
  <c r="B183" i="10"/>
  <c r="B195" i="10"/>
  <c r="B207" i="10"/>
  <c r="B219" i="10"/>
  <c r="B231" i="10"/>
  <c r="B243" i="10"/>
  <c r="B255" i="10"/>
  <c r="B267" i="10"/>
  <c r="B279" i="10"/>
  <c r="B291" i="10"/>
  <c r="B303" i="10"/>
  <c r="B315" i="10"/>
  <c r="B327" i="10"/>
  <c r="B339" i="10"/>
  <c r="B351" i="10"/>
  <c r="B5" i="10"/>
  <c r="B17" i="10"/>
  <c r="B29" i="10"/>
  <c r="B41" i="10"/>
  <c r="B53" i="10"/>
  <c r="B65" i="10"/>
  <c r="B77" i="10"/>
  <c r="B89" i="10"/>
  <c r="B101" i="10"/>
  <c r="B113" i="10"/>
  <c r="B125" i="10"/>
  <c r="B137" i="10"/>
  <c r="B149" i="10"/>
  <c r="B161" i="10"/>
  <c r="B173" i="10"/>
  <c r="B185" i="10"/>
  <c r="B197" i="10"/>
  <c r="B209" i="10"/>
  <c r="B221" i="10"/>
  <c r="B233" i="10"/>
  <c r="B245" i="10"/>
  <c r="B257" i="10"/>
  <c r="B269" i="10"/>
  <c r="B281" i="10"/>
  <c r="B293" i="10"/>
  <c r="B305" i="10"/>
  <c r="B317" i="10"/>
  <c r="B329" i="10"/>
  <c r="B341" i="10"/>
  <c r="B353" i="10"/>
  <c r="B365" i="10"/>
  <c r="B6" i="10"/>
  <c r="B20" i="10"/>
  <c r="B34" i="10"/>
  <c r="B48" i="10"/>
  <c r="B62" i="10"/>
  <c r="B78" i="10"/>
  <c r="B92" i="10"/>
  <c r="B106" i="10"/>
  <c r="B120" i="10"/>
  <c r="B134" i="10"/>
  <c r="B150" i="10"/>
  <c r="B164" i="10"/>
  <c r="B178" i="10"/>
  <c r="B192" i="10"/>
  <c r="B206" i="10"/>
  <c r="B222" i="10"/>
  <c r="B236" i="10"/>
  <c r="B250" i="10"/>
  <c r="B264" i="10"/>
  <c r="B278" i="10"/>
  <c r="B294" i="10"/>
  <c r="B308" i="10"/>
  <c r="B322" i="10"/>
  <c r="B336" i="10"/>
  <c r="B350" i="10"/>
  <c r="B364" i="10"/>
  <c r="B377" i="10"/>
  <c r="B389" i="10"/>
  <c r="B401" i="10"/>
  <c r="B413" i="10"/>
  <c r="B425" i="10"/>
  <c r="B437" i="10"/>
  <c r="B449" i="10"/>
  <c r="B461" i="10"/>
  <c r="B473" i="10"/>
  <c r="B485" i="10"/>
  <c r="B497" i="10"/>
  <c r="B509" i="10"/>
  <c r="B521" i="10"/>
  <c r="B533" i="10"/>
  <c r="B545" i="10"/>
  <c r="B557" i="10"/>
  <c r="B569" i="10"/>
  <c r="B581" i="10"/>
  <c r="B593" i="10"/>
  <c r="B605" i="10"/>
  <c r="B617" i="10"/>
  <c r="B629" i="10"/>
  <c r="B641" i="10"/>
  <c r="B653" i="10"/>
  <c r="B665" i="10"/>
  <c r="B677" i="10"/>
  <c r="B689" i="10"/>
  <c r="B701" i="10"/>
  <c r="B713" i="10"/>
  <c r="B725" i="10"/>
  <c r="B737" i="10"/>
  <c r="B7" i="10"/>
  <c r="B21" i="10"/>
  <c r="B35" i="10"/>
  <c r="B49" i="10"/>
  <c r="B64" i="10"/>
  <c r="B79" i="10"/>
  <c r="B93" i="10"/>
  <c r="B107" i="10"/>
  <c r="B121" i="10"/>
  <c r="B136" i="10"/>
  <c r="B151" i="10"/>
  <c r="B165" i="10"/>
  <c r="B179" i="10"/>
  <c r="B193" i="10"/>
  <c r="B208" i="10"/>
  <c r="B223" i="10"/>
  <c r="B237" i="10"/>
  <c r="B251" i="10"/>
  <c r="B265" i="10"/>
  <c r="B280" i="10"/>
  <c r="B295" i="10"/>
  <c r="B309" i="10"/>
  <c r="B323" i="10"/>
  <c r="B337" i="10"/>
  <c r="B352" i="10"/>
  <c r="B366" i="10"/>
  <c r="B378" i="10"/>
  <c r="B390" i="10"/>
  <c r="B402" i="10"/>
  <c r="B414" i="10"/>
  <c r="B426" i="10"/>
  <c r="B438" i="10"/>
  <c r="B8" i="10"/>
  <c r="B22" i="10"/>
  <c r="B36" i="10"/>
  <c r="B50" i="10"/>
  <c r="B66" i="10"/>
  <c r="B80" i="10"/>
  <c r="B94" i="10"/>
  <c r="B108" i="10"/>
  <c r="B122" i="10"/>
  <c r="B138" i="10"/>
  <c r="B152" i="10"/>
  <c r="B166" i="10"/>
  <c r="B180" i="10"/>
  <c r="B194" i="10"/>
  <c r="B210" i="10"/>
  <c r="B224" i="10"/>
  <c r="B238" i="10"/>
  <c r="B252" i="10"/>
  <c r="B266" i="10"/>
  <c r="B282" i="10"/>
  <c r="B296" i="10"/>
  <c r="B310" i="10"/>
  <c r="B324" i="10"/>
  <c r="B338" i="10"/>
  <c r="B354" i="10"/>
  <c r="B367" i="10"/>
  <c r="B379" i="10"/>
  <c r="B391" i="10"/>
  <c r="B403" i="10"/>
  <c r="B415" i="10"/>
  <c r="B427" i="10"/>
  <c r="B439" i="10"/>
  <c r="B451" i="10"/>
  <c r="B463" i="10"/>
  <c r="B475" i="10"/>
  <c r="B487" i="10"/>
  <c r="B499" i="10"/>
  <c r="B511" i="10"/>
  <c r="B523" i="10"/>
  <c r="B535" i="10"/>
  <c r="B547" i="10"/>
  <c r="B559" i="10"/>
  <c r="B571" i="10"/>
  <c r="B583" i="10"/>
  <c r="B595" i="10"/>
  <c r="B607" i="10"/>
  <c r="B619" i="10"/>
  <c r="B631" i="10"/>
  <c r="B643" i="10"/>
  <c r="B655" i="10"/>
  <c r="B667" i="10"/>
  <c r="B9" i="10"/>
  <c r="B23" i="10"/>
  <c r="B37" i="10"/>
  <c r="B52" i="10"/>
  <c r="B67" i="10"/>
  <c r="B81" i="10"/>
  <c r="B95" i="10"/>
  <c r="B109" i="10"/>
  <c r="B124" i="10"/>
  <c r="B139" i="10"/>
  <c r="B153" i="10"/>
  <c r="B167" i="10"/>
  <c r="B181" i="10"/>
  <c r="B196" i="10"/>
  <c r="B211" i="10"/>
  <c r="B225" i="10"/>
  <c r="B239" i="10"/>
  <c r="B253" i="10"/>
  <c r="B268" i="10"/>
  <c r="B283" i="10"/>
  <c r="B297" i="10"/>
  <c r="B311" i="10"/>
  <c r="B325" i="10"/>
  <c r="B340" i="10"/>
  <c r="B355" i="10"/>
  <c r="B368" i="10"/>
  <c r="B380" i="10"/>
  <c r="B392" i="10"/>
  <c r="B404" i="10"/>
  <c r="B416" i="10"/>
  <c r="B428" i="10"/>
  <c r="B440" i="10"/>
  <c r="B452" i="10"/>
  <c r="B464" i="10"/>
  <c r="B476" i="10"/>
  <c r="B488" i="10"/>
  <c r="B500" i="10"/>
  <c r="B512" i="10"/>
  <c r="B524" i="10"/>
  <c r="B536" i="10"/>
  <c r="B548" i="10"/>
  <c r="B560" i="10"/>
  <c r="B572" i="10"/>
  <c r="B584" i="10"/>
  <c r="B596" i="10"/>
  <c r="B608" i="10"/>
  <c r="B620" i="10"/>
  <c r="B632" i="10"/>
  <c r="B644" i="10"/>
  <c r="B10" i="10"/>
  <c r="B24" i="10"/>
  <c r="B38" i="10"/>
  <c r="B54" i="10"/>
  <c r="B68" i="10"/>
  <c r="B82" i="10"/>
  <c r="B96" i="10"/>
  <c r="B110" i="10"/>
  <c r="B126" i="10"/>
  <c r="B140" i="10"/>
  <c r="B154" i="10"/>
  <c r="B168" i="10"/>
  <c r="B182" i="10"/>
  <c r="B198" i="10"/>
  <c r="B212" i="10"/>
  <c r="B226" i="10"/>
  <c r="B240" i="10"/>
  <c r="B254" i="10"/>
  <c r="B270" i="10"/>
  <c r="B284" i="10"/>
  <c r="B298" i="10"/>
  <c r="B312" i="10"/>
  <c r="B326" i="10"/>
  <c r="B342" i="10"/>
  <c r="B356" i="10"/>
  <c r="B369" i="10"/>
  <c r="B381" i="10"/>
  <c r="B393" i="10"/>
  <c r="B405" i="10"/>
  <c r="B417" i="10"/>
  <c r="B429" i="10"/>
  <c r="B441" i="10"/>
  <c r="B11" i="10"/>
  <c r="B25" i="10"/>
  <c r="B40" i="10"/>
  <c r="B55" i="10"/>
  <c r="B69" i="10"/>
  <c r="B83" i="10"/>
  <c r="B97" i="10"/>
  <c r="B112" i="10"/>
  <c r="B127" i="10"/>
  <c r="B141" i="10"/>
  <c r="B155" i="10"/>
  <c r="B169" i="10"/>
  <c r="B184" i="10"/>
  <c r="B199" i="10"/>
  <c r="B213" i="10"/>
  <c r="B227" i="10"/>
  <c r="B241" i="10"/>
  <c r="B256" i="10"/>
  <c r="B271" i="10"/>
  <c r="B285" i="10"/>
  <c r="B299" i="10"/>
  <c r="B313" i="10"/>
  <c r="B328" i="10"/>
  <c r="B343" i="10"/>
  <c r="B357" i="10"/>
  <c r="B370" i="10"/>
  <c r="B382" i="10"/>
  <c r="B394" i="10"/>
  <c r="B406" i="10"/>
  <c r="B418" i="10"/>
  <c r="B430" i="10"/>
  <c r="B442" i="10"/>
  <c r="B454" i="10"/>
  <c r="B466" i="10"/>
  <c r="B478" i="10"/>
  <c r="B490" i="10"/>
  <c r="B502" i="10"/>
  <c r="B514" i="10"/>
  <c r="B526" i="10"/>
  <c r="B538" i="10"/>
  <c r="B550" i="10"/>
  <c r="B562" i="10"/>
  <c r="B574" i="10"/>
  <c r="B586" i="10"/>
  <c r="B598" i="10"/>
  <c r="B610" i="10"/>
  <c r="B622" i="10"/>
  <c r="B634" i="10"/>
  <c r="B646" i="10"/>
  <c r="B12" i="10"/>
  <c r="B26" i="10"/>
  <c r="B42" i="10"/>
  <c r="B56" i="10"/>
  <c r="B70" i="10"/>
  <c r="B84" i="10"/>
  <c r="B98" i="10"/>
  <c r="B114" i="10"/>
  <c r="B128" i="10"/>
  <c r="B142" i="10"/>
  <c r="B156" i="10"/>
  <c r="B170" i="10"/>
  <c r="B186" i="10"/>
  <c r="B200" i="10"/>
  <c r="B214" i="10"/>
  <c r="B228" i="10"/>
  <c r="B242" i="10"/>
  <c r="B258" i="10"/>
  <c r="B272" i="10"/>
  <c r="B286" i="10"/>
  <c r="B300" i="10"/>
  <c r="B314" i="10"/>
  <c r="B330" i="10"/>
  <c r="B344" i="10"/>
  <c r="B358" i="10"/>
  <c r="B371" i="10"/>
  <c r="B383" i="10"/>
  <c r="B395" i="10"/>
  <c r="B407" i="10"/>
  <c r="B419" i="10"/>
  <c r="B431" i="10"/>
  <c r="B13" i="10"/>
  <c r="B28" i="10"/>
  <c r="B43" i="10"/>
  <c r="B57" i="10"/>
  <c r="B71" i="10"/>
  <c r="B85" i="10"/>
  <c r="B100" i="10"/>
  <c r="B115" i="10"/>
  <c r="B129" i="10"/>
  <c r="B143" i="10"/>
  <c r="B157" i="10"/>
  <c r="B172" i="10"/>
  <c r="B187" i="10"/>
  <c r="B201" i="10"/>
  <c r="B215" i="10"/>
  <c r="B229" i="10"/>
  <c r="B244" i="10"/>
  <c r="B259" i="10"/>
  <c r="B273" i="10"/>
  <c r="B287" i="10"/>
  <c r="B301" i="10"/>
  <c r="B316" i="10"/>
  <c r="B331" i="10"/>
  <c r="B345" i="10"/>
  <c r="B359" i="10"/>
  <c r="B372" i="10"/>
  <c r="B384" i="10"/>
  <c r="B396" i="10"/>
  <c r="B408" i="10"/>
  <c r="B420" i="10"/>
  <c r="B432" i="10"/>
  <c r="B444" i="10"/>
  <c r="B14" i="10"/>
  <c r="B30" i="10"/>
  <c r="B44" i="10"/>
  <c r="B58" i="10"/>
  <c r="B72" i="10"/>
  <c r="B86" i="10"/>
  <c r="B102" i="10"/>
  <c r="B116" i="10"/>
  <c r="B130" i="10"/>
  <c r="B144" i="10"/>
  <c r="B158" i="10"/>
  <c r="B174" i="10"/>
  <c r="B188" i="10"/>
  <c r="B202" i="10"/>
  <c r="B216" i="10"/>
  <c r="B230" i="10"/>
  <c r="B246" i="10"/>
  <c r="B260" i="10"/>
  <c r="B274" i="10"/>
  <c r="B288" i="10"/>
  <c r="B302" i="10"/>
  <c r="B318" i="10"/>
  <c r="B332" i="10"/>
  <c r="B346" i="10"/>
  <c r="B360" i="10"/>
  <c r="B373" i="10"/>
  <c r="B385" i="10"/>
  <c r="B397" i="10"/>
  <c r="B409" i="10"/>
  <c r="B421" i="10"/>
  <c r="B433" i="10"/>
  <c r="B445" i="10"/>
  <c r="B457" i="10"/>
  <c r="B469" i="10"/>
  <c r="B481" i="10"/>
  <c r="B493" i="10"/>
  <c r="B505" i="10"/>
  <c r="B517" i="10"/>
  <c r="B529" i="10"/>
  <c r="B541" i="10"/>
  <c r="B553" i="10"/>
  <c r="B565" i="10"/>
  <c r="B577" i="10"/>
  <c r="B589" i="10"/>
  <c r="B601" i="10"/>
  <c r="B613" i="10"/>
  <c r="B625" i="10"/>
  <c r="B637" i="10"/>
  <c r="B649" i="10"/>
  <c r="B661" i="10"/>
  <c r="B673" i="10"/>
  <c r="B16" i="10"/>
  <c r="B31" i="10"/>
  <c r="B45" i="10"/>
  <c r="B59" i="10"/>
  <c r="B73" i="10"/>
  <c r="B88" i="10"/>
  <c r="B103" i="10"/>
  <c r="B117" i="10"/>
  <c r="B131" i="10"/>
  <c r="B145" i="10"/>
  <c r="B160" i="10"/>
  <c r="B175" i="10"/>
  <c r="B189" i="10"/>
  <c r="B203" i="10"/>
  <c r="B217" i="10"/>
  <c r="B232" i="10"/>
  <c r="B247" i="10"/>
  <c r="B261" i="10"/>
  <c r="B275" i="10"/>
  <c r="B289" i="10"/>
  <c r="B2" i="10"/>
  <c r="B18" i="10"/>
  <c r="B32" i="10"/>
  <c r="B46" i="10"/>
  <c r="B60" i="10"/>
  <c r="B74" i="10"/>
  <c r="B90" i="10"/>
  <c r="B104" i="10"/>
  <c r="B118" i="10"/>
  <c r="B132" i="10"/>
  <c r="B146" i="10"/>
  <c r="B162" i="10"/>
  <c r="B176" i="10"/>
  <c r="B190" i="10"/>
  <c r="B204" i="10"/>
  <c r="B218" i="10"/>
  <c r="B234" i="10"/>
  <c r="B248" i="10"/>
  <c r="B262" i="10"/>
  <c r="B276" i="10"/>
  <c r="B290" i="10"/>
  <c r="B306" i="10"/>
  <c r="B320" i="10"/>
  <c r="B334" i="10"/>
  <c r="B348" i="10"/>
  <c r="B362" i="10"/>
  <c r="B375" i="10"/>
  <c r="B387" i="10"/>
  <c r="B399" i="10"/>
  <c r="B411" i="10"/>
  <c r="B423" i="10"/>
  <c r="B435" i="10"/>
  <c r="B447" i="10"/>
  <c r="B459" i="10"/>
  <c r="B471" i="10"/>
  <c r="B483" i="10"/>
  <c r="B495" i="10"/>
  <c r="B507" i="10"/>
  <c r="B519" i="10"/>
  <c r="B531" i="10"/>
  <c r="B543" i="10"/>
  <c r="B555" i="10"/>
  <c r="B567" i="10"/>
  <c r="B579" i="10"/>
  <c r="B591" i="10"/>
  <c r="B603" i="10"/>
  <c r="B615" i="10"/>
  <c r="B627" i="10"/>
  <c r="B639" i="10"/>
  <c r="B651" i="10"/>
  <c r="B663" i="10"/>
  <c r="B675" i="10"/>
  <c r="B687" i="10"/>
  <c r="B699" i="10"/>
  <c r="B711" i="10"/>
  <c r="B723" i="10"/>
  <c r="B735" i="10"/>
  <c r="B747" i="10"/>
  <c r="B759" i="10"/>
  <c r="B771" i="10"/>
  <c r="B783" i="10"/>
  <c r="B795" i="10"/>
  <c r="B4" i="10"/>
  <c r="B19" i="10"/>
  <c r="B33" i="10"/>
  <c r="B47" i="10"/>
  <c r="B61" i="10"/>
  <c r="B76" i="10"/>
  <c r="B91" i="10"/>
  <c r="B105" i="10"/>
  <c r="B119" i="10"/>
  <c r="B133" i="10"/>
  <c r="B148" i="10"/>
  <c r="B163" i="10"/>
  <c r="B177" i="10"/>
  <c r="B191" i="10"/>
  <c r="B205" i="10"/>
  <c r="B220" i="10"/>
  <c r="B235" i="10"/>
  <c r="B249" i="10"/>
  <c r="B263" i="10"/>
  <c r="B277" i="10"/>
  <c r="B292" i="10"/>
  <c r="B307" i="10"/>
  <c r="B321" i="10"/>
  <c r="B335" i="10"/>
  <c r="B349" i="10"/>
  <c r="B363" i="10"/>
  <c r="B376" i="10"/>
  <c r="B388" i="10"/>
  <c r="B400" i="10"/>
  <c r="B412" i="10"/>
  <c r="B424" i="10"/>
  <c r="B436" i="10"/>
  <c r="B448" i="10"/>
  <c r="B460" i="10"/>
  <c r="B472" i="10"/>
  <c r="B484" i="10"/>
  <c r="B496" i="10"/>
  <c r="B508" i="10"/>
  <c r="B520" i="10"/>
  <c r="B532" i="10"/>
  <c r="B544" i="10"/>
  <c r="B556" i="10"/>
  <c r="B568" i="10"/>
  <c r="B580" i="10"/>
  <c r="B592" i="10"/>
  <c r="B604" i="10"/>
  <c r="B616" i="10"/>
  <c r="B628" i="10"/>
  <c r="B640" i="10"/>
  <c r="B652" i="10"/>
  <c r="B664" i="10"/>
  <c r="B676" i="10"/>
  <c r="B688" i="10"/>
  <c r="B700" i="10"/>
  <c r="B712" i="10"/>
  <c r="B724" i="10"/>
  <c r="B736" i="10"/>
  <c r="B748" i="10"/>
  <c r="B760" i="10"/>
  <c r="B772" i="10"/>
  <c r="B784" i="10"/>
  <c r="B796" i="10"/>
  <c r="B304" i="10"/>
  <c r="B446" i="10"/>
  <c r="B477" i="10"/>
  <c r="B504" i="10"/>
  <c r="B534" i="10"/>
  <c r="B563" i="10"/>
  <c r="B590" i="10"/>
  <c r="B621" i="10"/>
  <c r="B648" i="10"/>
  <c r="B670" i="10"/>
  <c r="B686" i="10"/>
  <c r="B704" i="10"/>
  <c r="B719" i="10"/>
  <c r="B734" i="10"/>
  <c r="B751" i="10"/>
  <c r="B765" i="10"/>
  <c r="B779" i="10"/>
  <c r="B793" i="10"/>
  <c r="B807" i="10"/>
  <c r="B819" i="10"/>
  <c r="B831" i="10"/>
  <c r="B843" i="10"/>
  <c r="B855" i="10"/>
  <c r="B867" i="10"/>
  <c r="B879" i="10"/>
  <c r="B891" i="10"/>
  <c r="B903" i="10"/>
  <c r="B915" i="10"/>
  <c r="B927" i="10"/>
  <c r="B939" i="10"/>
  <c r="B951" i="10"/>
  <c r="B963" i="10"/>
  <c r="B975" i="10"/>
  <c r="B987" i="10"/>
  <c r="B999" i="10"/>
  <c r="B1011" i="10"/>
  <c r="B1023" i="10"/>
  <c r="B1035" i="10"/>
  <c r="B1047" i="10"/>
  <c r="B1059" i="10"/>
  <c r="B1071" i="10"/>
  <c r="B1083" i="10"/>
  <c r="B1095" i="10"/>
  <c r="B1107" i="10"/>
  <c r="B1119" i="10"/>
  <c r="B1131" i="10"/>
  <c r="B1143" i="10"/>
  <c r="B1155" i="10"/>
  <c r="B1167" i="10"/>
  <c r="B1179" i="10"/>
  <c r="B1191" i="10"/>
  <c r="B1203" i="10"/>
  <c r="B1215" i="10"/>
  <c r="B1227" i="10"/>
  <c r="B1239" i="10"/>
  <c r="B1251" i="10"/>
  <c r="B1263" i="10"/>
  <c r="B1275" i="10"/>
  <c r="B1287" i="10"/>
  <c r="B1299" i="10"/>
  <c r="B1311" i="10"/>
  <c r="B1323" i="10"/>
  <c r="B1335" i="10"/>
  <c r="B1347" i="10"/>
  <c r="B1359" i="10"/>
  <c r="B1371" i="10"/>
  <c r="B1383" i="10"/>
  <c r="B1395" i="10"/>
  <c r="B1407" i="10"/>
  <c r="B1419" i="10"/>
  <c r="B1431" i="10"/>
  <c r="B1443" i="10"/>
  <c r="B1455" i="10"/>
  <c r="B1467" i="10"/>
  <c r="B1479" i="10"/>
  <c r="B1491" i="10"/>
  <c r="B1503" i="10"/>
  <c r="B1515" i="10"/>
  <c r="B1527" i="10"/>
  <c r="B1539" i="10"/>
  <c r="B1551" i="10"/>
  <c r="B1563" i="10"/>
  <c r="B1575" i="10"/>
  <c r="B1587" i="10"/>
  <c r="B1599" i="10"/>
  <c r="B319" i="10"/>
  <c r="B450" i="10"/>
  <c r="B479" i="10"/>
  <c r="B506" i="10"/>
  <c r="B537" i="10"/>
  <c r="B564" i="10"/>
  <c r="B594" i="10"/>
  <c r="B623" i="10"/>
  <c r="B650" i="10"/>
  <c r="B671" i="10"/>
  <c r="B690" i="10"/>
  <c r="B705" i="10"/>
  <c r="B720" i="10"/>
  <c r="B738" i="10"/>
  <c r="B752" i="10"/>
  <c r="B766" i="10"/>
  <c r="B780" i="10"/>
  <c r="B794" i="10"/>
  <c r="B808" i="10"/>
  <c r="B820" i="10"/>
  <c r="B832" i="10"/>
  <c r="B844" i="10"/>
  <c r="B856" i="10"/>
  <c r="B868" i="10"/>
  <c r="B880" i="10"/>
  <c r="B892" i="10"/>
  <c r="B904" i="10"/>
  <c r="B916" i="10"/>
  <c r="B928" i="10"/>
  <c r="B940" i="10"/>
  <c r="B952" i="10"/>
  <c r="B964" i="10"/>
  <c r="B976" i="10"/>
  <c r="B988" i="10"/>
  <c r="B1000" i="10"/>
  <c r="B1012" i="10"/>
  <c r="B1024" i="10"/>
  <c r="B1036" i="10"/>
  <c r="B1048" i="10"/>
  <c r="B1060" i="10"/>
  <c r="B1072" i="10"/>
  <c r="B1084" i="10"/>
  <c r="B1096" i="10"/>
  <c r="B1108" i="10"/>
  <c r="B1120" i="10"/>
  <c r="B1132" i="10"/>
  <c r="B1144" i="10"/>
  <c r="B1156" i="10"/>
  <c r="B1168" i="10"/>
  <c r="B1180" i="10"/>
  <c r="B1192" i="10"/>
  <c r="B1204" i="10"/>
  <c r="B1216" i="10"/>
  <c r="B1228" i="10"/>
  <c r="B1240" i="10"/>
  <c r="B1252" i="10"/>
  <c r="B1264" i="10"/>
  <c r="B1276" i="10"/>
  <c r="B1288" i="10"/>
  <c r="B1300" i="10"/>
  <c r="B1312" i="10"/>
  <c r="B1324" i="10"/>
  <c r="B1336" i="10"/>
  <c r="B1348" i="10"/>
  <c r="B333" i="10"/>
  <c r="B453" i="10"/>
  <c r="B480" i="10"/>
  <c r="B510" i="10"/>
  <c r="B539" i="10"/>
  <c r="B566" i="10"/>
  <c r="B597" i="10"/>
  <c r="B624" i="10"/>
  <c r="B654" i="10"/>
  <c r="B672" i="10"/>
  <c r="B691" i="10"/>
  <c r="B706" i="10"/>
  <c r="B721" i="10"/>
  <c r="B739" i="10"/>
  <c r="B753" i="10"/>
  <c r="B767" i="10"/>
  <c r="B781" i="10"/>
  <c r="B797" i="10"/>
  <c r="B809" i="10"/>
  <c r="B821" i="10"/>
  <c r="B833" i="10"/>
  <c r="B845" i="10"/>
  <c r="B857" i="10"/>
  <c r="B869" i="10"/>
  <c r="B881" i="10"/>
  <c r="B893" i="10"/>
  <c r="B905" i="10"/>
  <c r="B917" i="10"/>
  <c r="B929" i="10"/>
  <c r="B941" i="10"/>
  <c r="B953" i="10"/>
  <c r="B965" i="10"/>
  <c r="B977" i="10"/>
  <c r="B989" i="10"/>
  <c r="B1001" i="10"/>
  <c r="B1013" i="10"/>
  <c r="B1025" i="10"/>
  <c r="B1037" i="10"/>
  <c r="B1049" i="10"/>
  <c r="B1061" i="10"/>
  <c r="B1073" i="10"/>
  <c r="B1085" i="10"/>
  <c r="B1097" i="10"/>
  <c r="B1109" i="10"/>
  <c r="B1121" i="10"/>
  <c r="B1133" i="10"/>
  <c r="B1145" i="10"/>
  <c r="B1157" i="10"/>
  <c r="B1169" i="10"/>
  <c r="B1181" i="10"/>
  <c r="B1193" i="10"/>
  <c r="B1205" i="10"/>
  <c r="B1217" i="10"/>
  <c r="B1229" i="10"/>
  <c r="B1241" i="10"/>
  <c r="B1253" i="10"/>
  <c r="B1265" i="10"/>
  <c r="B1277" i="10"/>
  <c r="B1289" i="10"/>
  <c r="B1301" i="10"/>
  <c r="B1313" i="10"/>
  <c r="B1325" i="10"/>
  <c r="B1337" i="10"/>
  <c r="B1349" i="10"/>
  <c r="B1361" i="10"/>
  <c r="B1373" i="10"/>
  <c r="B1385" i="10"/>
  <c r="B1397" i="10"/>
  <c r="B1409" i="10"/>
  <c r="B1421" i="10"/>
  <c r="B1433" i="10"/>
  <c r="B1445" i="10"/>
  <c r="B1457" i="10"/>
  <c r="B1469" i="10"/>
  <c r="B1481" i="10"/>
  <c r="B347" i="10"/>
  <c r="B455" i="10"/>
  <c r="B482" i="10"/>
  <c r="B513" i="10"/>
  <c r="B540" i="10"/>
  <c r="B570" i="10"/>
  <c r="B599" i="10"/>
  <c r="B626" i="10"/>
  <c r="B656" i="10"/>
  <c r="B674" i="10"/>
  <c r="B692" i="10"/>
  <c r="B707" i="10"/>
  <c r="B722" i="10"/>
  <c r="B740" i="10"/>
  <c r="B754" i="10"/>
  <c r="B768" i="10"/>
  <c r="B782" i="10"/>
  <c r="B798" i="10"/>
  <c r="B810" i="10"/>
  <c r="B822" i="10"/>
  <c r="B834" i="10"/>
  <c r="B846" i="10"/>
  <c r="B858" i="10"/>
  <c r="B870" i="10"/>
  <c r="B882" i="10"/>
  <c r="B894" i="10"/>
  <c r="B906" i="10"/>
  <c r="B918" i="10"/>
  <c r="B930" i="10"/>
  <c r="B942" i="10"/>
  <c r="B954" i="10"/>
  <c r="B966" i="10"/>
  <c r="B978" i="10"/>
  <c r="B990" i="10"/>
  <c r="B1002" i="10"/>
  <c r="B1014" i="10"/>
  <c r="B1026" i="10"/>
  <c r="B1038" i="10"/>
  <c r="B1050" i="10"/>
  <c r="B1062" i="10"/>
  <c r="B1074" i="10"/>
  <c r="B1086" i="10"/>
  <c r="B1098" i="10"/>
  <c r="B1110" i="10"/>
  <c r="B1122" i="10"/>
  <c r="B1134" i="10"/>
  <c r="B1146" i="10"/>
  <c r="B1158" i="10"/>
  <c r="B1170" i="10"/>
  <c r="B1182" i="10"/>
  <c r="B1194" i="10"/>
  <c r="B1206" i="10"/>
  <c r="B1218" i="10"/>
  <c r="B1230" i="10"/>
  <c r="B1242" i="10"/>
  <c r="B1254" i="10"/>
  <c r="B1266" i="10"/>
  <c r="B1278" i="10"/>
  <c r="B1290" i="10"/>
  <c r="B1302" i="10"/>
  <c r="B1314" i="10"/>
  <c r="B1326" i="10"/>
  <c r="B361" i="10"/>
  <c r="B456" i="10"/>
  <c r="B486" i="10"/>
  <c r="B515" i="10"/>
  <c r="B542" i="10"/>
  <c r="B573" i="10"/>
  <c r="B600" i="10"/>
  <c r="B630" i="10"/>
  <c r="B657" i="10"/>
  <c r="B678" i="10"/>
  <c r="B693" i="10"/>
  <c r="B708" i="10"/>
  <c r="B726" i="10"/>
  <c r="B741" i="10"/>
  <c r="B755" i="10"/>
  <c r="B769" i="10"/>
  <c r="B785" i="10"/>
  <c r="B799" i="10"/>
  <c r="B811" i="10"/>
  <c r="B823" i="10"/>
  <c r="B835" i="10"/>
  <c r="B847" i="10"/>
  <c r="B859" i="10"/>
  <c r="B871" i="10"/>
  <c r="B883" i="10"/>
  <c r="B895" i="10"/>
  <c r="B907" i="10"/>
  <c r="B919" i="10"/>
  <c r="B931" i="10"/>
  <c r="B943" i="10"/>
  <c r="B955" i="10"/>
  <c r="B967" i="10"/>
  <c r="B979" i="10"/>
  <c r="B991" i="10"/>
  <c r="B1003" i="10"/>
  <c r="B1015" i="10"/>
  <c r="B1027" i="10"/>
  <c r="B1039" i="10"/>
  <c r="B1051" i="10"/>
  <c r="B1063" i="10"/>
  <c r="B1075" i="10"/>
  <c r="B1087" i="10"/>
  <c r="B1099" i="10"/>
  <c r="B1111" i="10"/>
  <c r="B1123" i="10"/>
  <c r="B1135" i="10"/>
  <c r="B1147" i="10"/>
  <c r="B1159" i="10"/>
  <c r="B1171" i="10"/>
  <c r="B1183" i="10"/>
  <c r="B1195" i="10"/>
  <c r="B1207" i="10"/>
  <c r="B1219" i="10"/>
  <c r="B1231" i="10"/>
  <c r="B1243" i="10"/>
  <c r="B1255" i="10"/>
  <c r="B1267" i="10"/>
  <c r="B1279" i="10"/>
  <c r="B1291" i="10"/>
  <c r="B1303" i="10"/>
  <c r="B1315" i="10"/>
  <c r="B1327" i="10"/>
  <c r="B1339" i="10"/>
  <c r="B1351" i="10"/>
  <c r="B1363" i="10"/>
  <c r="B374" i="10"/>
  <c r="B458" i="10"/>
  <c r="B489" i="10"/>
  <c r="B516" i="10"/>
  <c r="B546" i="10"/>
  <c r="B575" i="10"/>
  <c r="B602" i="10"/>
  <c r="B633" i="10"/>
  <c r="B658" i="10"/>
  <c r="B679" i="10"/>
  <c r="B694" i="10"/>
  <c r="B709" i="10"/>
  <c r="B727" i="10"/>
  <c r="B742" i="10"/>
  <c r="B756" i="10"/>
  <c r="B770" i="10"/>
  <c r="B786" i="10"/>
  <c r="B800" i="10"/>
  <c r="B812" i="10"/>
  <c r="B824" i="10"/>
  <c r="B836" i="10"/>
  <c r="B848" i="10"/>
  <c r="B860" i="10"/>
  <c r="B872" i="10"/>
  <c r="B884" i="10"/>
  <c r="B896" i="10"/>
  <c r="B908" i="10"/>
  <c r="B920" i="10"/>
  <c r="B932" i="10"/>
  <c r="B944" i="10"/>
  <c r="B956" i="10"/>
  <c r="B968" i="10"/>
  <c r="B980" i="10"/>
  <c r="B992" i="10"/>
  <c r="B1004" i="10"/>
  <c r="B1016" i="10"/>
  <c r="B1028" i="10"/>
  <c r="B1040" i="10"/>
  <c r="B1052" i="10"/>
  <c r="B1064" i="10"/>
  <c r="B1076" i="10"/>
  <c r="B1088" i="10"/>
  <c r="B1100" i="10"/>
  <c r="B1112" i="10"/>
  <c r="B1124" i="10"/>
  <c r="B1136" i="10"/>
  <c r="B1148" i="10"/>
  <c r="B1160" i="10"/>
  <c r="B1172" i="10"/>
  <c r="B1184" i="10"/>
  <c r="B1196" i="10"/>
  <c r="B1208" i="10"/>
  <c r="B1220" i="10"/>
  <c r="B1232" i="10"/>
  <c r="B1244" i="10"/>
  <c r="B1256" i="10"/>
  <c r="B1268" i="10"/>
  <c r="B1280" i="10"/>
  <c r="B1292" i="10"/>
  <c r="B1304" i="10"/>
  <c r="B1316" i="10"/>
  <c r="B1328" i="10"/>
  <c r="B386" i="10"/>
  <c r="B462" i="10"/>
  <c r="B491" i="10"/>
  <c r="B518" i="10"/>
  <c r="B549" i="10"/>
  <c r="B576" i="10"/>
  <c r="B606" i="10"/>
  <c r="B635" i="10"/>
  <c r="B659" i="10"/>
  <c r="B680" i="10"/>
  <c r="B695" i="10"/>
  <c r="B710" i="10"/>
  <c r="B728" i="10"/>
  <c r="B743" i="10"/>
  <c r="B757" i="10"/>
  <c r="B773" i="10"/>
  <c r="B787" i="10"/>
  <c r="B801" i="10"/>
  <c r="B813" i="10"/>
  <c r="B825" i="10"/>
  <c r="B837" i="10"/>
  <c r="B849" i="10"/>
  <c r="B861" i="10"/>
  <c r="B873" i="10"/>
  <c r="B885" i="10"/>
  <c r="B897" i="10"/>
  <c r="B909" i="10"/>
  <c r="B921" i="10"/>
  <c r="B933" i="10"/>
  <c r="B945" i="10"/>
  <c r="B957" i="10"/>
  <c r="B969" i="10"/>
  <c r="B981" i="10"/>
  <c r="B993" i="10"/>
  <c r="B1005" i="10"/>
  <c r="B1017" i="10"/>
  <c r="B1029" i="10"/>
  <c r="B1041" i="10"/>
  <c r="B1053" i="10"/>
  <c r="B1065" i="10"/>
  <c r="B1077" i="10"/>
  <c r="B1089" i="10"/>
  <c r="B1101" i="10"/>
  <c r="B1113" i="10"/>
  <c r="B1125" i="10"/>
  <c r="B1137" i="10"/>
  <c r="B1149" i="10"/>
  <c r="B1161" i="10"/>
  <c r="B1173" i="10"/>
  <c r="B1185" i="10"/>
  <c r="B1197" i="10"/>
  <c r="B1209" i="10"/>
  <c r="B1221" i="10"/>
  <c r="B1233" i="10"/>
  <c r="B1245" i="10"/>
  <c r="B1257" i="10"/>
  <c r="B1269" i="10"/>
  <c r="B1281" i="10"/>
  <c r="B1293" i="10"/>
  <c r="B1305" i="10"/>
  <c r="B1317" i="10"/>
  <c r="B398" i="10"/>
  <c r="B465" i="10"/>
  <c r="B492" i="10"/>
  <c r="B522" i="10"/>
  <c r="B551" i="10"/>
  <c r="B578" i="10"/>
  <c r="B609" i="10"/>
  <c r="B636" i="10"/>
  <c r="B660" i="10"/>
  <c r="B681" i="10"/>
  <c r="B696" i="10"/>
  <c r="B714" i="10"/>
  <c r="B729" i="10"/>
  <c r="B744" i="10"/>
  <c r="B758" i="10"/>
  <c r="B774" i="10"/>
  <c r="B788" i="10"/>
  <c r="B802" i="10"/>
  <c r="B814" i="10"/>
  <c r="B826" i="10"/>
  <c r="B838" i="10"/>
  <c r="B850" i="10"/>
  <c r="B862" i="10"/>
  <c r="B874" i="10"/>
  <c r="B886" i="10"/>
  <c r="B898" i="10"/>
  <c r="B910" i="10"/>
  <c r="B922" i="10"/>
  <c r="B934" i="10"/>
  <c r="B946" i="10"/>
  <c r="B958" i="10"/>
  <c r="B970" i="10"/>
  <c r="B982" i="10"/>
  <c r="B994" i="10"/>
  <c r="B1006" i="10"/>
  <c r="B1018" i="10"/>
  <c r="B1030" i="10"/>
  <c r="B1042" i="10"/>
  <c r="B1054" i="10"/>
  <c r="B1066" i="10"/>
  <c r="B1078" i="10"/>
  <c r="B1090" i="10"/>
  <c r="B1102" i="10"/>
  <c r="B1114" i="10"/>
  <c r="B1126" i="10"/>
  <c r="B1138" i="10"/>
  <c r="B1150" i="10"/>
  <c r="B1162" i="10"/>
  <c r="B1174" i="10"/>
  <c r="B1186" i="10"/>
  <c r="B1198" i="10"/>
  <c r="B1210" i="10"/>
  <c r="B1222" i="10"/>
  <c r="B1234" i="10"/>
  <c r="B1246" i="10"/>
  <c r="B1258" i="10"/>
  <c r="B1270" i="10"/>
  <c r="B1282" i="10"/>
  <c r="B1294" i="10"/>
  <c r="B410" i="10"/>
  <c r="B467" i="10"/>
  <c r="B494" i="10"/>
  <c r="B525" i="10"/>
  <c r="B552" i="10"/>
  <c r="B582" i="10"/>
  <c r="B611" i="10"/>
  <c r="B638" i="10"/>
  <c r="B662" i="10"/>
  <c r="B682" i="10"/>
  <c r="B697" i="10"/>
  <c r="B715" i="10"/>
  <c r="B730" i="10"/>
  <c r="B745" i="10"/>
  <c r="B761" i="10"/>
  <c r="B775" i="10"/>
  <c r="B789" i="10"/>
  <c r="B803" i="10"/>
  <c r="B815" i="10"/>
  <c r="B827" i="10"/>
  <c r="B839" i="10"/>
  <c r="B851" i="10"/>
  <c r="B863" i="10"/>
  <c r="B875" i="10"/>
  <c r="B887" i="10"/>
  <c r="B899" i="10"/>
  <c r="B911" i="10"/>
  <c r="B923" i="10"/>
  <c r="B935" i="10"/>
  <c r="B947" i="10"/>
  <c r="B959" i="10"/>
  <c r="B971" i="10"/>
  <c r="B983" i="10"/>
  <c r="B995" i="10"/>
  <c r="B1007" i="10"/>
  <c r="B1019" i="10"/>
  <c r="B1031" i="10"/>
  <c r="B1043" i="10"/>
  <c r="B1055" i="10"/>
  <c r="B1067" i="10"/>
  <c r="B1079" i="10"/>
  <c r="B1091" i="10"/>
  <c r="B1103" i="10"/>
  <c r="B1115" i="10"/>
  <c r="B1127" i="10"/>
  <c r="B1139" i="10"/>
  <c r="B1151" i="10"/>
  <c r="B1163" i="10"/>
  <c r="B1175" i="10"/>
  <c r="B1187" i="10"/>
  <c r="B1199" i="10"/>
  <c r="B1211" i="10"/>
  <c r="B1223" i="10"/>
  <c r="B1235" i="10"/>
  <c r="B1247" i="10"/>
  <c r="B1259" i="10"/>
  <c r="B1271" i="10"/>
  <c r="B1283" i="10"/>
  <c r="B1295" i="10"/>
  <c r="B1307" i="10"/>
  <c r="B1319" i="10"/>
  <c r="B1331" i="10"/>
  <c r="B1343" i="10"/>
  <c r="B1355" i="10"/>
  <c r="B1367" i="10"/>
  <c r="B1379" i="10"/>
  <c r="B1391" i="10"/>
  <c r="B1403" i="10"/>
  <c r="B1415" i="10"/>
  <c r="B1427" i="10"/>
  <c r="B1439" i="10"/>
  <c r="B1451" i="10"/>
  <c r="B1463" i="10"/>
  <c r="B1475" i="10"/>
  <c r="B1487" i="10"/>
  <c r="B422" i="10"/>
  <c r="B468" i="10"/>
  <c r="B498" i="10"/>
  <c r="B527" i="10"/>
  <c r="B554" i="10"/>
  <c r="B585" i="10"/>
  <c r="B612" i="10"/>
  <c r="B642" i="10"/>
  <c r="B666" i="10"/>
  <c r="B683" i="10"/>
  <c r="B698" i="10"/>
  <c r="B716" i="10"/>
  <c r="B731" i="10"/>
  <c r="B746" i="10"/>
  <c r="B762" i="10"/>
  <c r="B776" i="10"/>
  <c r="B790" i="10"/>
  <c r="B804" i="10"/>
  <c r="B816" i="10"/>
  <c r="B828" i="10"/>
  <c r="B840" i="10"/>
  <c r="B852" i="10"/>
  <c r="B864" i="10"/>
  <c r="B876" i="10"/>
  <c r="B888" i="10"/>
  <c r="B900" i="10"/>
  <c r="B912" i="10"/>
  <c r="B924" i="10"/>
  <c r="B936" i="10"/>
  <c r="B948" i="10"/>
  <c r="B960" i="10"/>
  <c r="B972" i="10"/>
  <c r="B984" i="10"/>
  <c r="B996" i="10"/>
  <c r="B1008" i="10"/>
  <c r="B1020" i="10"/>
  <c r="B1032" i="10"/>
  <c r="B1044" i="10"/>
  <c r="B1056" i="10"/>
  <c r="B1068" i="10"/>
  <c r="B1080" i="10"/>
  <c r="B1092" i="10"/>
  <c r="B1104" i="10"/>
  <c r="B1116" i="10"/>
  <c r="B1128" i="10"/>
  <c r="B1140" i="10"/>
  <c r="B1152" i="10"/>
  <c r="B1164" i="10"/>
  <c r="B434" i="10"/>
  <c r="B470" i="10"/>
  <c r="B501" i="10"/>
  <c r="B528" i="10"/>
  <c r="B558" i="10"/>
  <c r="B587" i="10"/>
  <c r="B614" i="10"/>
  <c r="B645" i="10"/>
  <c r="B668" i="10"/>
  <c r="B684" i="10"/>
  <c r="B702" i="10"/>
  <c r="B717" i="10"/>
  <c r="B732" i="10"/>
  <c r="B749" i="10"/>
  <c r="B763" i="10"/>
  <c r="B777" i="10"/>
  <c r="B791" i="10"/>
  <c r="B805" i="10"/>
  <c r="B817" i="10"/>
  <c r="B829" i="10"/>
  <c r="B841" i="10"/>
  <c r="B853" i="10"/>
  <c r="B865" i="10"/>
  <c r="B877" i="10"/>
  <c r="B889" i="10"/>
  <c r="B901" i="10"/>
  <c r="B913" i="10"/>
  <c r="B925" i="10"/>
  <c r="B937" i="10"/>
  <c r="B949" i="10"/>
  <c r="B961" i="10"/>
  <c r="B973" i="10"/>
  <c r="B985" i="10"/>
  <c r="B997" i="10"/>
  <c r="B1009" i="10"/>
  <c r="B1021" i="10"/>
  <c r="B1033" i="10"/>
  <c r="B1045" i="10"/>
  <c r="B1057" i="10"/>
  <c r="B1069" i="10"/>
  <c r="B1081" i="10"/>
  <c r="B1093" i="10"/>
  <c r="B1105" i="10"/>
  <c r="B1117" i="10"/>
  <c r="B1129" i="10"/>
  <c r="B1141" i="10"/>
  <c r="B1153" i="10"/>
  <c r="B1165" i="10"/>
  <c r="B1177" i="10"/>
  <c r="B1189" i="10"/>
  <c r="B1201" i="10"/>
  <c r="B1213" i="10"/>
  <c r="B1225" i="10"/>
  <c r="B1237" i="10"/>
  <c r="B1249" i="10"/>
  <c r="B1261" i="10"/>
  <c r="B1273" i="10"/>
  <c r="B1285" i="10"/>
  <c r="B1297" i="10"/>
  <c r="B1309" i="10"/>
  <c r="B1321" i="10"/>
  <c r="B1333" i="10"/>
  <c r="B1345" i="10"/>
  <c r="B1357" i="10"/>
  <c r="B1369" i="10"/>
  <c r="B1381" i="10"/>
  <c r="B1393" i="10"/>
  <c r="B1405" i="10"/>
  <c r="B1417" i="10"/>
  <c r="B1429" i="10"/>
  <c r="B1441" i="10"/>
  <c r="B1453" i="10"/>
  <c r="B1465" i="10"/>
  <c r="B1477" i="10"/>
  <c r="B1489" i="10"/>
  <c r="B1501" i="10"/>
  <c r="B1513" i="10"/>
  <c r="B1525" i="10"/>
  <c r="B1537" i="10"/>
  <c r="B1549" i="10"/>
  <c r="B443" i="10"/>
  <c r="B474" i="10"/>
  <c r="B503" i="10"/>
  <c r="B530" i="10"/>
  <c r="B561" i="10"/>
  <c r="B588" i="10"/>
  <c r="B618" i="10"/>
  <c r="B647" i="10"/>
  <c r="B669" i="10"/>
  <c r="B685" i="10"/>
  <c r="B703" i="10"/>
  <c r="B718" i="10"/>
  <c r="B733" i="10"/>
  <c r="B750" i="10"/>
  <c r="B764" i="10"/>
  <c r="B778" i="10"/>
  <c r="B792" i="10"/>
  <c r="B806" i="10"/>
  <c r="B818" i="10"/>
  <c r="B830" i="10"/>
  <c r="B842" i="10"/>
  <c r="B854" i="10"/>
  <c r="B866" i="10"/>
  <c r="B878" i="10"/>
  <c r="B890" i="10"/>
  <c r="B902" i="10"/>
  <c r="B914" i="10"/>
  <c r="B926" i="10"/>
  <c r="B938" i="10"/>
  <c r="B950" i="10"/>
  <c r="B962" i="10"/>
  <c r="B974" i="10"/>
  <c r="B986" i="10"/>
  <c r="B998" i="10"/>
  <c r="B1010" i="10"/>
  <c r="B1022" i="10"/>
  <c r="B1034" i="10"/>
  <c r="B1046" i="10"/>
  <c r="B1058" i="10"/>
  <c r="B1070" i="10"/>
  <c r="B1082" i="10"/>
  <c r="B1094" i="10"/>
  <c r="B1106" i="10"/>
  <c r="B1118" i="10"/>
  <c r="B1130" i="10"/>
  <c r="B1142" i="10"/>
  <c r="B1154" i="10"/>
  <c r="B1166" i="10"/>
  <c r="B1178" i="10"/>
  <c r="B1190" i="10"/>
  <c r="B1202" i="10"/>
  <c r="B1214" i="10"/>
  <c r="B1226" i="10"/>
  <c r="B1238" i="10"/>
  <c r="B1250" i="10"/>
  <c r="B1262" i="10"/>
  <c r="B1274" i="10"/>
  <c r="B1286" i="10"/>
  <c r="B1298" i="10"/>
  <c r="B1310" i="10"/>
  <c r="B1322" i="10"/>
  <c r="B1334" i="10"/>
  <c r="B1346" i="10"/>
  <c r="B1358" i="10"/>
  <c r="B1370" i="10"/>
  <c r="B1382" i="10"/>
  <c r="B1394" i="10"/>
  <c r="B1406" i="10"/>
  <c r="B1418" i="10"/>
  <c r="B1430" i="10"/>
  <c r="B1442" i="10"/>
  <c r="B1454" i="10"/>
  <c r="B1466" i="10"/>
  <c r="B1478" i="10"/>
  <c r="B1490" i="10"/>
  <c r="B1502" i="10"/>
  <c r="B1514" i="10"/>
  <c r="B1526" i="10"/>
  <c r="B1538" i="10"/>
  <c r="B1176" i="10"/>
  <c r="B1308" i="10"/>
  <c r="B1352" i="10"/>
  <c r="B1375" i="10"/>
  <c r="B1396" i="10"/>
  <c r="B1414" i="10"/>
  <c r="B1436" i="10"/>
  <c r="B1458" i="10"/>
  <c r="B1476" i="10"/>
  <c r="B1496" i="10"/>
  <c r="B1511" i="10"/>
  <c r="B1529" i="10"/>
  <c r="B1544" i="10"/>
  <c r="B1558" i="10"/>
  <c r="B1571" i="10"/>
  <c r="B1584" i="10"/>
  <c r="B1597" i="10"/>
  <c r="B1610" i="10"/>
  <c r="B1622" i="10"/>
  <c r="B1634" i="10"/>
  <c r="B1646" i="10"/>
  <c r="B1658" i="10"/>
  <c r="B1670" i="10"/>
  <c r="B1682" i="10"/>
  <c r="B1694" i="10"/>
  <c r="B1706" i="10"/>
  <c r="B1718" i="10"/>
  <c r="B1730" i="10"/>
  <c r="B1742" i="10"/>
  <c r="B1754" i="10"/>
  <c r="B1188" i="10"/>
  <c r="B1318" i="10"/>
  <c r="B1353" i="10"/>
  <c r="B1376" i="10"/>
  <c r="B1398" i="10"/>
  <c r="B1416" i="10"/>
  <c r="B1437" i="10"/>
  <c r="B1459" i="10"/>
  <c r="B1480" i="10"/>
  <c r="B1497" i="10"/>
  <c r="B1512" i="10"/>
  <c r="B1530" i="10"/>
  <c r="B1545" i="10"/>
  <c r="B1559" i="10"/>
  <c r="B1572" i="10"/>
  <c r="B1585" i="10"/>
  <c r="B1598" i="10"/>
  <c r="B1611" i="10"/>
  <c r="B1623" i="10"/>
  <c r="B1635" i="10"/>
  <c r="B1647" i="10"/>
  <c r="B1659" i="10"/>
  <c r="B1671" i="10"/>
  <c r="B1683" i="10"/>
  <c r="B1695" i="10"/>
  <c r="B1707" i="10"/>
  <c r="B1719" i="10"/>
  <c r="B1731" i="10"/>
  <c r="B1743" i="10"/>
  <c r="B1755" i="10"/>
  <c r="B1200" i="10"/>
  <c r="B1320" i="10"/>
  <c r="B1354" i="10"/>
  <c r="B1377" i="10"/>
  <c r="B1399" i="10"/>
  <c r="B1420" i="10"/>
  <c r="B1438" i="10"/>
  <c r="B1460" i="10"/>
  <c r="B1482" i="10"/>
  <c r="B1498" i="10"/>
  <c r="B1516" i="10"/>
  <c r="B1531" i="10"/>
  <c r="B1546" i="10"/>
  <c r="B1560" i="10"/>
  <c r="B1573" i="10"/>
  <c r="B1586" i="10"/>
  <c r="B1600" i="10"/>
  <c r="B1612" i="10"/>
  <c r="B1624" i="10"/>
  <c r="B1636" i="10"/>
  <c r="B1648" i="10"/>
  <c r="B1660" i="10"/>
  <c r="B1672" i="10"/>
  <c r="B1684" i="10"/>
  <c r="B1696" i="10"/>
  <c r="B1708" i="10"/>
  <c r="B1720" i="10"/>
  <c r="B1212" i="10"/>
  <c r="B1329" i="10"/>
  <c r="B1356" i="10"/>
  <c r="B1378" i="10"/>
  <c r="B1400" i="10"/>
  <c r="B1422" i="10"/>
  <c r="B1440" i="10"/>
  <c r="B1461" i="10"/>
  <c r="B1483" i="10"/>
  <c r="B1499" i="10"/>
  <c r="B1517" i="10"/>
  <c r="B1532" i="10"/>
  <c r="B1547" i="10"/>
  <c r="B1561" i="10"/>
  <c r="B1574" i="10"/>
  <c r="B1588" i="10"/>
  <c r="B1601" i="10"/>
  <c r="B1613" i="10"/>
  <c r="B1625" i="10"/>
  <c r="B1637" i="10"/>
  <c r="B1649" i="10"/>
  <c r="B1661" i="10"/>
  <c r="B1673" i="10"/>
  <c r="B1685" i="10"/>
  <c r="B1697" i="10"/>
  <c r="B1709" i="10"/>
  <c r="B1721" i="10"/>
  <c r="B1733" i="10"/>
  <c r="B1745" i="10"/>
  <c r="B1757" i="10"/>
  <c r="B1224" i="10"/>
  <c r="B1330" i="10"/>
  <c r="B1360" i="10"/>
  <c r="B1380" i="10"/>
  <c r="B1401" i="10"/>
  <c r="B1423" i="10"/>
  <c r="B1444" i="10"/>
  <c r="B1462" i="10"/>
  <c r="B1484" i="10"/>
  <c r="B1500" i="10"/>
  <c r="B1518" i="10"/>
  <c r="B1533" i="10"/>
  <c r="B1548" i="10"/>
  <c r="B1562" i="10"/>
  <c r="B1576" i="10"/>
  <c r="B1589" i="10"/>
  <c r="B1602" i="10"/>
  <c r="B1614" i="10"/>
  <c r="B1626" i="10"/>
  <c r="B1638" i="10"/>
  <c r="B1650" i="10"/>
  <c r="B1662" i="10"/>
  <c r="B1674" i="10"/>
  <c r="B1686" i="10"/>
  <c r="B1698" i="10"/>
  <c r="B1710" i="10"/>
  <c r="B1722" i="10"/>
  <c r="B1734" i="10"/>
  <c r="B1746" i="10"/>
  <c r="B1758" i="10"/>
  <c r="B1236" i="10"/>
  <c r="B1332" i="10"/>
  <c r="B1362" i="10"/>
  <c r="B1384" i="10"/>
  <c r="B1402" i="10"/>
  <c r="B1424" i="10"/>
  <c r="B1446" i="10"/>
  <c r="B1464" i="10"/>
  <c r="B1485" i="10"/>
  <c r="B1504" i="10"/>
  <c r="B1519" i="10"/>
  <c r="B1534" i="10"/>
  <c r="B1550" i="10"/>
  <c r="B1564" i="10"/>
  <c r="B1577" i="10"/>
  <c r="B1590" i="10"/>
  <c r="B1603" i="10"/>
  <c r="B1615" i="10"/>
  <c r="B1627" i="10"/>
  <c r="B1639" i="10"/>
  <c r="B1651" i="10"/>
  <c r="B1663" i="10"/>
  <c r="B1675" i="10"/>
  <c r="B1687" i="10"/>
  <c r="B1699" i="10"/>
  <c r="B1711" i="10"/>
  <c r="B1723" i="10"/>
  <c r="B1735" i="10"/>
  <c r="B1747" i="10"/>
  <c r="B1759" i="10"/>
  <c r="B1248" i="10"/>
  <c r="B1338" i="10"/>
  <c r="B1364" i="10"/>
  <c r="B1386" i="10"/>
  <c r="B1404" i="10"/>
  <c r="B1425" i="10"/>
  <c r="B1447" i="10"/>
  <c r="B1468" i="10"/>
  <c r="B1486" i="10"/>
  <c r="B1505" i="10"/>
  <c r="B1520" i="10"/>
  <c r="B1535" i="10"/>
  <c r="B1552" i="10"/>
  <c r="B1565" i="10"/>
  <c r="B1578" i="10"/>
  <c r="B1591" i="10"/>
  <c r="B1604" i="10"/>
  <c r="B1616" i="10"/>
  <c r="B1628" i="10"/>
  <c r="B1640" i="10"/>
  <c r="B1652" i="10"/>
  <c r="B1664" i="10"/>
  <c r="B1676" i="10"/>
  <c r="B1688" i="10"/>
  <c r="B1700" i="10"/>
  <c r="B1712" i="10"/>
  <c r="B1724" i="10"/>
  <c r="B1736" i="10"/>
  <c r="B1748" i="10"/>
  <c r="B1760" i="10"/>
  <c r="B1260" i="10"/>
  <c r="B1340" i="10"/>
  <c r="B1365" i="10"/>
  <c r="B1387" i="10"/>
  <c r="B1408" i="10"/>
  <c r="B1426" i="10"/>
  <c r="B1448" i="10"/>
  <c r="B1470" i="10"/>
  <c r="B1488" i="10"/>
  <c r="B1506" i="10"/>
  <c r="B1521" i="10"/>
  <c r="B1536" i="10"/>
  <c r="B1553" i="10"/>
  <c r="B1566" i="10"/>
  <c r="B1579" i="10"/>
  <c r="B1592" i="10"/>
  <c r="B1605" i="10"/>
  <c r="B1617" i="10"/>
  <c r="B1629" i="10"/>
  <c r="B1641" i="10"/>
  <c r="B1653" i="10"/>
  <c r="B1665" i="10"/>
  <c r="B1677" i="10"/>
  <c r="B1689" i="10"/>
  <c r="B1701" i="10"/>
  <c r="B1713" i="10"/>
  <c r="B1725" i="10"/>
  <c r="B1737" i="10"/>
  <c r="B1749" i="10"/>
  <c r="B1761" i="10"/>
  <c r="B1272" i="10"/>
  <c r="B1341" i="10"/>
  <c r="B1366" i="10"/>
  <c r="B1388" i="10"/>
  <c r="B1410" i="10"/>
  <c r="B1428" i="10"/>
  <c r="B1449" i="10"/>
  <c r="B1471" i="10"/>
  <c r="B1492" i="10"/>
  <c r="B1507" i="10"/>
  <c r="B1522" i="10"/>
  <c r="B1540" i="10"/>
  <c r="B1554" i="10"/>
  <c r="B1567" i="10"/>
  <c r="B1580" i="10"/>
  <c r="B1593" i="10"/>
  <c r="B1606" i="10"/>
  <c r="B1618" i="10"/>
  <c r="B1630" i="10"/>
  <c r="B1642" i="10"/>
  <c r="B1654" i="10"/>
  <c r="B1666" i="10"/>
  <c r="B1678" i="10"/>
  <c r="B1690" i="10"/>
  <c r="B1702" i="10"/>
  <c r="B1714" i="10"/>
  <c r="B1726" i="10"/>
  <c r="B1284" i="10"/>
  <c r="B1342" i="10"/>
  <c r="B1368" i="10"/>
  <c r="B1389" i="10"/>
  <c r="B1411" i="10"/>
  <c r="B1432" i="10"/>
  <c r="B1450" i="10"/>
  <c r="B1472" i="10"/>
  <c r="B1493" i="10"/>
  <c r="B1508" i="10"/>
  <c r="B1523" i="10"/>
  <c r="B1541" i="10"/>
  <c r="B1555" i="10"/>
  <c r="B1568" i="10"/>
  <c r="B1581" i="10"/>
  <c r="B1594" i="10"/>
  <c r="B1607" i="10"/>
  <c r="B1619" i="10"/>
  <c r="B1631" i="10"/>
  <c r="B1643" i="10"/>
  <c r="B1655" i="10"/>
  <c r="B1667" i="10"/>
  <c r="B1679" i="10"/>
  <c r="B1691" i="10"/>
  <c r="B1703" i="10"/>
  <c r="B1715" i="10"/>
  <c r="B1727" i="10"/>
  <c r="B1739" i="10"/>
  <c r="B1751" i="10"/>
  <c r="B1296" i="10"/>
  <c r="B1344" i="10"/>
  <c r="B1372" i="10"/>
  <c r="B1390" i="10"/>
  <c r="B1412" i="10"/>
  <c r="B1434" i="10"/>
  <c r="B1452" i="10"/>
  <c r="B1473" i="10"/>
  <c r="B1494" i="10"/>
  <c r="B1509" i="10"/>
  <c r="B1524" i="10"/>
  <c r="B1542" i="10"/>
  <c r="B1556" i="10"/>
  <c r="B1569" i="10"/>
  <c r="B1582" i="10"/>
  <c r="B1595" i="10"/>
  <c r="B1608" i="10"/>
  <c r="B1620" i="10"/>
  <c r="B1632" i="10"/>
  <c r="B1644" i="10"/>
  <c r="B1656" i="10"/>
  <c r="B1668" i="10"/>
  <c r="B1680" i="10"/>
  <c r="B1692" i="10"/>
  <c r="B1704" i="10"/>
  <c r="B1716" i="10"/>
  <c r="B1728" i="10"/>
  <c r="B1740" i="10"/>
  <c r="B1752" i="10"/>
  <c r="B1306" i="10"/>
  <c r="B1350" i="10"/>
  <c r="B1374" i="10"/>
  <c r="B1392" i="10"/>
  <c r="B1413" i="10"/>
  <c r="B1435" i="10"/>
  <c r="B1456" i="10"/>
  <c r="B1474" i="10"/>
  <c r="B1495" i="10"/>
  <c r="B1510" i="10"/>
  <c r="B1528" i="10"/>
  <c r="B1543" i="10"/>
  <c r="B1557" i="10"/>
  <c r="B1570" i="10"/>
  <c r="B1583" i="10"/>
  <c r="B1596" i="10"/>
  <c r="B1609" i="10"/>
  <c r="B1621" i="10"/>
  <c r="B1633" i="10"/>
  <c r="B1645" i="10"/>
  <c r="B1657" i="10"/>
  <c r="B1669" i="10"/>
  <c r="B1681" i="10"/>
  <c r="B1693" i="10"/>
  <c r="B1705" i="10"/>
  <c r="B1717" i="10"/>
  <c r="B1729" i="10"/>
  <c r="B1741" i="10"/>
  <c r="B1753" i="10"/>
  <c r="B1732" i="10"/>
  <c r="B1738" i="10"/>
  <c r="B1744" i="10"/>
  <c r="B1750" i="10"/>
  <c r="B1756" i="10"/>
  <c r="B1762" i="10"/>
  <c r="A13" i="10"/>
  <c r="A2" i="10"/>
  <c r="A14" i="10"/>
  <c r="A26" i="10"/>
  <c r="A38" i="10"/>
  <c r="A50" i="10"/>
  <c r="A62" i="10"/>
  <c r="A74" i="10"/>
  <c r="A86" i="10"/>
  <c r="A98" i="10"/>
  <c r="A110" i="10"/>
  <c r="A122" i="10"/>
  <c r="A134" i="10"/>
  <c r="A146" i="10"/>
  <c r="A158" i="10"/>
  <c r="A170" i="10"/>
  <c r="A182" i="10"/>
  <c r="A194" i="10"/>
  <c r="A206" i="10"/>
  <c r="A218" i="10"/>
  <c r="A230" i="10"/>
  <c r="A242" i="10"/>
  <c r="A254" i="10"/>
  <c r="A266" i="10"/>
  <c r="A278" i="10"/>
  <c r="A290" i="10"/>
  <c r="A302" i="10"/>
  <c r="A314" i="10"/>
  <c r="A326" i="10"/>
  <c r="A338" i="10"/>
  <c r="A350" i="10"/>
  <c r="A362" i="10"/>
  <c r="A374" i="10"/>
  <c r="A386" i="10"/>
  <c r="A398" i="10"/>
  <c r="A410" i="10"/>
  <c r="A422" i="10"/>
  <c r="A434" i="10"/>
  <c r="A446" i="10"/>
  <c r="A458" i="10"/>
  <c r="A470" i="10"/>
  <c r="A482" i="10"/>
  <c r="A494" i="10"/>
  <c r="A506" i="10"/>
  <c r="A518" i="10"/>
  <c r="A530" i="10"/>
  <c r="A542" i="10"/>
  <c r="A554" i="10"/>
  <c r="A566" i="10"/>
  <c r="A3" i="10"/>
  <c r="A15" i="10"/>
  <c r="A27" i="10"/>
  <c r="A39" i="10"/>
  <c r="A51" i="10"/>
  <c r="A63" i="10"/>
  <c r="A75" i="10"/>
  <c r="A87" i="10"/>
  <c r="A99" i="10"/>
  <c r="A111" i="10"/>
  <c r="A123" i="10"/>
  <c r="A135" i="10"/>
  <c r="A147" i="10"/>
  <c r="A159" i="10"/>
  <c r="A171" i="10"/>
  <c r="A183" i="10"/>
  <c r="A195" i="10"/>
  <c r="A207" i="10"/>
  <c r="A219" i="10"/>
  <c r="A231" i="10"/>
  <c r="A243" i="10"/>
  <c r="A255" i="10"/>
  <c r="A267" i="10"/>
  <c r="A279" i="10"/>
  <c r="A291" i="10"/>
  <c r="A303" i="10"/>
  <c r="A315" i="10"/>
  <c r="A327" i="10"/>
  <c r="A339" i="10"/>
  <c r="A351" i="10"/>
  <c r="A363" i="10"/>
  <c r="A375" i="10"/>
  <c r="A387" i="10"/>
  <c r="A399" i="10"/>
  <c r="A411" i="10"/>
  <c r="A423" i="10"/>
  <c r="A435" i="10"/>
  <c r="A447" i="10"/>
  <c r="A459" i="10"/>
  <c r="A471" i="10"/>
  <c r="A483" i="10"/>
  <c r="A495" i="10"/>
  <c r="A507" i="10"/>
  <c r="A519" i="10"/>
  <c r="A531" i="10"/>
  <c r="A543" i="10"/>
  <c r="A555" i="10"/>
  <c r="A567" i="10"/>
  <c r="A579" i="10"/>
  <c r="A591" i="10"/>
  <c r="A603" i="10"/>
  <c r="A615" i="10"/>
  <c r="A627" i="10"/>
  <c r="A639" i="10"/>
  <c r="A651" i="10"/>
  <c r="A663" i="10"/>
  <c r="A675" i="10"/>
  <c r="A687" i="10"/>
  <c r="A699" i="10"/>
  <c r="A711" i="10"/>
  <c r="A723" i="10"/>
  <c r="A735" i="10"/>
  <c r="A747" i="10"/>
  <c r="A759" i="10"/>
  <c r="A771" i="10"/>
  <c r="A783" i="10"/>
  <c r="A795" i="10"/>
  <c r="A807" i="10"/>
  <c r="A819" i="10"/>
  <c r="A831" i="10"/>
  <c r="A843" i="10"/>
  <c r="A855" i="10"/>
  <c r="A867" i="10"/>
  <c r="A879" i="10"/>
  <c r="A891" i="10"/>
  <c r="A903" i="10"/>
  <c r="A915" i="10"/>
  <c r="A927" i="10"/>
  <c r="A939" i="10"/>
  <c r="A951" i="10"/>
  <c r="A963" i="10"/>
  <c r="A975" i="10"/>
  <c r="A987" i="10"/>
  <c r="A999" i="10"/>
  <c r="A1011" i="10"/>
  <c r="A4" i="10"/>
  <c r="A16" i="10"/>
  <c r="A28" i="10"/>
  <c r="A40" i="10"/>
  <c r="A52" i="10"/>
  <c r="A64" i="10"/>
  <c r="A76" i="10"/>
  <c r="A88" i="10"/>
  <c r="A100" i="10"/>
  <c r="A112" i="10"/>
  <c r="A124" i="10"/>
  <c r="A136" i="10"/>
  <c r="A148" i="10"/>
  <c r="A160" i="10"/>
  <c r="A172" i="10"/>
  <c r="A184" i="10"/>
  <c r="A196" i="10"/>
  <c r="A208" i="10"/>
  <c r="A220" i="10"/>
  <c r="A232" i="10"/>
  <c r="A244" i="10"/>
  <c r="A256" i="10"/>
  <c r="A268" i="10"/>
  <c r="A280" i="10"/>
  <c r="A292" i="10"/>
  <c r="A304" i="10"/>
  <c r="A316" i="10"/>
  <c r="A328" i="10"/>
  <c r="A340" i="10"/>
  <c r="A352" i="10"/>
  <c r="A364" i="10"/>
  <c r="A5" i="10"/>
  <c r="A17" i="10"/>
  <c r="A29" i="10"/>
  <c r="A41" i="10"/>
  <c r="A53" i="10"/>
  <c r="A65" i="10"/>
  <c r="A77" i="10"/>
  <c r="A89" i="10"/>
  <c r="A101" i="10"/>
  <c r="A113" i="10"/>
  <c r="A125" i="10"/>
  <c r="A137" i="10"/>
  <c r="A149" i="10"/>
  <c r="A161" i="10"/>
  <c r="A173" i="10"/>
  <c r="A185" i="10"/>
  <c r="A197" i="10"/>
  <c r="A209" i="10"/>
  <c r="A221" i="10"/>
  <c r="A233" i="10"/>
  <c r="A245" i="10"/>
  <c r="A257" i="10"/>
  <c r="A269" i="10"/>
  <c r="A281" i="10"/>
  <c r="A293" i="10"/>
  <c r="A305" i="10"/>
  <c r="A317" i="10"/>
  <c r="A329" i="10"/>
  <c r="A341" i="10"/>
  <c r="A353" i="10"/>
  <c r="A365" i="10"/>
  <c r="A377" i="10"/>
  <c r="A389" i="10"/>
  <c r="A401" i="10"/>
  <c r="A413" i="10"/>
  <c r="A425" i="10"/>
  <c r="A437" i="10"/>
  <c r="A449" i="10"/>
  <c r="A461" i="10"/>
  <c r="A473" i="10"/>
  <c r="A485" i="10"/>
  <c r="A497" i="10"/>
  <c r="A509" i="10"/>
  <c r="A521" i="10"/>
  <c r="A533" i="10"/>
  <c r="A545" i="10"/>
  <c r="A557" i="10"/>
  <c r="A569" i="10"/>
  <c r="A581" i="10"/>
  <c r="A593" i="10"/>
  <c r="A605" i="10"/>
  <c r="A617" i="10"/>
  <c r="A629" i="10"/>
  <c r="A641" i="10"/>
  <c r="A653" i="10"/>
  <c r="A665" i="10"/>
  <c r="A677" i="10"/>
  <c r="A689" i="10"/>
  <c r="A701" i="10"/>
  <c r="A713" i="10"/>
  <c r="A725" i="10"/>
  <c r="A737" i="10"/>
  <c r="A749" i="10"/>
  <c r="A761" i="10"/>
  <c r="A773" i="10"/>
  <c r="A785" i="10"/>
  <c r="A797" i="10"/>
  <c r="A809" i="10"/>
  <c r="A6" i="10"/>
  <c r="A18" i="10"/>
  <c r="A30" i="10"/>
  <c r="A42" i="10"/>
  <c r="A54" i="10"/>
  <c r="A66" i="10"/>
  <c r="A78" i="10"/>
  <c r="A90" i="10"/>
  <c r="A102" i="10"/>
  <c r="A114" i="10"/>
  <c r="A126" i="10"/>
  <c r="A138" i="10"/>
  <c r="A150" i="10"/>
  <c r="A162" i="10"/>
  <c r="A174" i="10"/>
  <c r="A186" i="10"/>
  <c r="A198" i="10"/>
  <c r="A210" i="10"/>
  <c r="A222" i="10"/>
  <c r="A234" i="10"/>
  <c r="A246" i="10"/>
  <c r="A258" i="10"/>
  <c r="A270" i="10"/>
  <c r="A282" i="10"/>
  <c r="A294" i="10"/>
  <c r="A306" i="10"/>
  <c r="A318" i="10"/>
  <c r="A330" i="10"/>
  <c r="A342" i="10"/>
  <c r="A354" i="10"/>
  <c r="A7" i="10"/>
  <c r="A19" i="10"/>
  <c r="A31" i="10"/>
  <c r="A43" i="10"/>
  <c r="A55" i="10"/>
  <c r="A67" i="10"/>
  <c r="A79" i="10"/>
  <c r="A91" i="10"/>
  <c r="A103" i="10"/>
  <c r="A115" i="10"/>
  <c r="A127" i="10"/>
  <c r="A139" i="10"/>
  <c r="A151" i="10"/>
  <c r="A163" i="10"/>
  <c r="A175" i="10"/>
  <c r="A187" i="10"/>
  <c r="A199" i="10"/>
  <c r="A211" i="10"/>
  <c r="A223" i="10"/>
  <c r="A235" i="10"/>
  <c r="A247" i="10"/>
  <c r="A259" i="10"/>
  <c r="A271" i="10"/>
  <c r="A283" i="10"/>
  <c r="A295" i="10"/>
  <c r="A307" i="10"/>
  <c r="A319" i="10"/>
  <c r="A331" i="10"/>
  <c r="A343" i="10"/>
  <c r="A355" i="10"/>
  <c r="A367" i="10"/>
  <c r="A379" i="10"/>
  <c r="A391" i="10"/>
  <c r="A403" i="10"/>
  <c r="A415" i="10"/>
  <c r="A427" i="10"/>
  <c r="A439" i="10"/>
  <c r="A451" i="10"/>
  <c r="A463" i="10"/>
  <c r="A475" i="10"/>
  <c r="A487" i="10"/>
  <c r="A499" i="10"/>
  <c r="A511" i="10"/>
  <c r="A523" i="10"/>
  <c r="A535" i="10"/>
  <c r="A547" i="10"/>
  <c r="A8" i="10"/>
  <c r="A20" i="10"/>
  <c r="A32" i="10"/>
  <c r="A44" i="10"/>
  <c r="A56" i="10"/>
  <c r="A68" i="10"/>
  <c r="A80" i="10"/>
  <c r="A92" i="10"/>
  <c r="A104" i="10"/>
  <c r="A116" i="10"/>
  <c r="A128" i="10"/>
  <c r="A140" i="10"/>
  <c r="A152" i="10"/>
  <c r="A164" i="10"/>
  <c r="A176" i="10"/>
  <c r="A188" i="10"/>
  <c r="A200" i="10"/>
  <c r="A212" i="10"/>
  <c r="A224" i="10"/>
  <c r="A236" i="10"/>
  <c r="A248" i="10"/>
  <c r="A260" i="10"/>
  <c r="A272" i="10"/>
  <c r="A284" i="10"/>
  <c r="A296" i="10"/>
  <c r="A308" i="10"/>
  <c r="A320" i="10"/>
  <c r="A332" i="10"/>
  <c r="A344" i="10"/>
  <c r="A356" i="10"/>
  <c r="A9" i="10"/>
  <c r="A21" i="10"/>
  <c r="A33" i="10"/>
  <c r="A45" i="10"/>
  <c r="A57" i="10"/>
  <c r="A69" i="10"/>
  <c r="A81" i="10"/>
  <c r="A93" i="10"/>
  <c r="A105" i="10"/>
  <c r="A117" i="10"/>
  <c r="A129" i="10"/>
  <c r="A141" i="10"/>
  <c r="A153" i="10"/>
  <c r="A165" i="10"/>
  <c r="A177" i="10"/>
  <c r="A189" i="10"/>
  <c r="A201" i="10"/>
  <c r="A213" i="10"/>
  <c r="A225" i="10"/>
  <c r="A237" i="10"/>
  <c r="A249" i="10"/>
  <c r="A261" i="10"/>
  <c r="A273" i="10"/>
  <c r="A285" i="10"/>
  <c r="A297" i="10"/>
  <c r="A309" i="10"/>
  <c r="A321" i="10"/>
  <c r="A333" i="10"/>
  <c r="A345" i="10"/>
  <c r="A357" i="10"/>
  <c r="A369" i="10"/>
  <c r="A381" i="10"/>
  <c r="A393" i="10"/>
  <c r="A405" i="10"/>
  <c r="A417" i="10"/>
  <c r="A429" i="10"/>
  <c r="A441" i="10"/>
  <c r="A453" i="10"/>
  <c r="A465" i="10"/>
  <c r="A477" i="10"/>
  <c r="A489" i="10"/>
  <c r="A501" i="10"/>
  <c r="A513" i="10"/>
  <c r="A525" i="10"/>
  <c r="A537" i="10"/>
  <c r="A549" i="10"/>
  <c r="A561" i="10"/>
  <c r="A573" i="10"/>
  <c r="A585" i="10"/>
  <c r="A597" i="10"/>
  <c r="A609" i="10"/>
  <c r="A621" i="10"/>
  <c r="A633" i="10"/>
  <c r="A645" i="10"/>
  <c r="A657" i="10"/>
  <c r="A669" i="10"/>
  <c r="A681" i="10"/>
  <c r="A693" i="10"/>
  <c r="A705" i="10"/>
  <c r="A717" i="10"/>
  <c r="A729" i="10"/>
  <c r="A741" i="10"/>
  <c r="A753" i="10"/>
  <c r="A765" i="10"/>
  <c r="A777" i="10"/>
  <c r="A789" i="10"/>
  <c r="A801" i="10"/>
  <c r="A813" i="10"/>
  <c r="A825" i="10"/>
  <c r="A837" i="10"/>
  <c r="A849" i="10"/>
  <c r="A861" i="10"/>
  <c r="A873" i="10"/>
  <c r="A885" i="10"/>
  <c r="A897" i="10"/>
  <c r="A909" i="10"/>
  <c r="A921" i="10"/>
  <c r="A933" i="10"/>
  <c r="A945" i="10"/>
  <c r="A957" i="10"/>
  <c r="A969" i="10"/>
  <c r="A981" i="10"/>
  <c r="A993" i="10"/>
  <c r="A1005" i="10"/>
  <c r="A1017" i="10"/>
  <c r="A10" i="10"/>
  <c r="A22" i="10"/>
  <c r="A34" i="10"/>
  <c r="A46" i="10"/>
  <c r="A58" i="10"/>
  <c r="A70" i="10"/>
  <c r="A82" i="10"/>
  <c r="A94" i="10"/>
  <c r="A106" i="10"/>
  <c r="A118" i="10"/>
  <c r="A130" i="10"/>
  <c r="A142" i="10"/>
  <c r="A154" i="10"/>
  <c r="A166" i="10"/>
  <c r="A178" i="10"/>
  <c r="A190" i="10"/>
  <c r="A11" i="10"/>
  <c r="A23" i="10"/>
  <c r="A35" i="10"/>
  <c r="A47" i="10"/>
  <c r="A59" i="10"/>
  <c r="A71" i="10"/>
  <c r="A83" i="10"/>
  <c r="A95" i="10"/>
  <c r="A107" i="10"/>
  <c r="A119" i="10"/>
  <c r="A131" i="10"/>
  <c r="A143" i="10"/>
  <c r="A155" i="10"/>
  <c r="A167" i="10"/>
  <c r="A179" i="10"/>
  <c r="A191" i="10"/>
  <c r="A203" i="10"/>
  <c r="A215" i="10"/>
  <c r="A227" i="10"/>
  <c r="A239" i="10"/>
  <c r="A251" i="10"/>
  <c r="A263" i="10"/>
  <c r="A12" i="10"/>
  <c r="A24" i="10"/>
  <c r="A36" i="10"/>
  <c r="A48" i="10"/>
  <c r="A60" i="10"/>
  <c r="A72" i="10"/>
  <c r="A84" i="10"/>
  <c r="A96" i="10"/>
  <c r="A108" i="10"/>
  <c r="A120" i="10"/>
  <c r="A132" i="10"/>
  <c r="A144" i="10"/>
  <c r="A156" i="10"/>
  <c r="A168" i="10"/>
  <c r="A180" i="10"/>
  <c r="A192" i="10"/>
  <c r="A204" i="10"/>
  <c r="A216" i="10"/>
  <c r="A25" i="10"/>
  <c r="A169" i="10"/>
  <c r="A241" i="10"/>
  <c r="A287" i="10"/>
  <c r="A323" i="10"/>
  <c r="A359" i="10"/>
  <c r="A382" i="10"/>
  <c r="A402" i="10"/>
  <c r="A421" i="10"/>
  <c r="A443" i="10"/>
  <c r="A464" i="10"/>
  <c r="A484" i="10"/>
  <c r="A504" i="10"/>
  <c r="A526" i="10"/>
  <c r="A546" i="10"/>
  <c r="A564" i="10"/>
  <c r="A582" i="10"/>
  <c r="A598" i="10"/>
  <c r="A613" i="10"/>
  <c r="A630" i="10"/>
  <c r="A646" i="10"/>
  <c r="A661" i="10"/>
  <c r="A678" i="10"/>
  <c r="A694" i="10"/>
  <c r="A709" i="10"/>
  <c r="A726" i="10"/>
  <c r="A37" i="10"/>
  <c r="A181" i="10"/>
  <c r="A250" i="10"/>
  <c r="A288" i="10"/>
  <c r="A324" i="10"/>
  <c r="A360" i="10"/>
  <c r="A383" i="10"/>
  <c r="A404" i="10"/>
  <c r="A424" i="10"/>
  <c r="A444" i="10"/>
  <c r="A466" i="10"/>
  <c r="A486" i="10"/>
  <c r="A505" i="10"/>
  <c r="A527" i="10"/>
  <c r="A548" i="10"/>
  <c r="A565" i="10"/>
  <c r="A583" i="10"/>
  <c r="A599" i="10"/>
  <c r="A614" i="10"/>
  <c r="A631" i="10"/>
  <c r="A647" i="10"/>
  <c r="A662" i="10"/>
  <c r="A679" i="10"/>
  <c r="A695" i="10"/>
  <c r="A710" i="10"/>
  <c r="A727" i="10"/>
  <c r="A743" i="10"/>
  <c r="A758" i="10"/>
  <c r="A775" i="10"/>
  <c r="A791" i="10"/>
  <c r="A806" i="10"/>
  <c r="A822" i="10"/>
  <c r="A49" i="10"/>
  <c r="A193" i="10"/>
  <c r="A252" i="10"/>
  <c r="A289" i="10"/>
  <c r="A325" i="10"/>
  <c r="A361" i="10"/>
  <c r="A384" i="10"/>
  <c r="A406" i="10"/>
  <c r="A426" i="10"/>
  <c r="A445" i="10"/>
  <c r="A467" i="10"/>
  <c r="A488" i="10"/>
  <c r="A508" i="10"/>
  <c r="A528" i="10"/>
  <c r="A550" i="10"/>
  <c r="A568" i="10"/>
  <c r="A584" i="10"/>
  <c r="A600" i="10"/>
  <c r="A616" i="10"/>
  <c r="A632" i="10"/>
  <c r="A648" i="10"/>
  <c r="A664" i="10"/>
  <c r="A680" i="10"/>
  <c r="A696" i="10"/>
  <c r="A712" i="10"/>
  <c r="A728" i="10"/>
  <c r="A744" i="10"/>
  <c r="A760" i="10"/>
  <c r="A776" i="10"/>
  <c r="A792" i="10"/>
  <c r="A808" i="10"/>
  <c r="A823" i="10"/>
  <c r="A838" i="10"/>
  <c r="A852" i="10"/>
  <c r="A866" i="10"/>
  <c r="A881" i="10"/>
  <c r="A895" i="10"/>
  <c r="A910" i="10"/>
  <c r="A924" i="10"/>
  <c r="A938" i="10"/>
  <c r="A953" i="10"/>
  <c r="A967" i="10"/>
  <c r="A982" i="10"/>
  <c r="A996" i="10"/>
  <c r="A1010" i="10"/>
  <c r="A1024" i="10"/>
  <c r="A1036" i="10"/>
  <c r="A1048" i="10"/>
  <c r="A1060" i="10"/>
  <c r="A1072" i="10"/>
  <c r="A1084" i="10"/>
  <c r="A1096" i="10"/>
  <c r="A1108" i="10"/>
  <c r="A1120" i="10"/>
  <c r="A1132" i="10"/>
  <c r="A1144" i="10"/>
  <c r="A1156" i="10"/>
  <c r="A1168" i="10"/>
  <c r="A1180" i="10"/>
  <c r="A1192" i="10"/>
  <c r="A1204" i="10"/>
  <c r="A1216" i="10"/>
  <c r="A1228" i="10"/>
  <c r="A1240" i="10"/>
  <c r="A1252" i="10"/>
  <c r="A1264" i="10"/>
  <c r="A1276" i="10"/>
  <c r="A1288" i="10"/>
  <c r="A1300" i="10"/>
  <c r="A1312" i="10"/>
  <c r="A1324" i="10"/>
  <c r="A1336" i="10"/>
  <c r="A1348" i="10"/>
  <c r="A1360" i="10"/>
  <c r="A1372" i="10"/>
  <c r="A1384" i="10"/>
  <c r="A1396" i="10"/>
  <c r="A1408" i="10"/>
  <c r="A1420" i="10"/>
  <c r="A1432" i="10"/>
  <c r="A1444" i="10"/>
  <c r="A1456" i="10"/>
  <c r="A1468" i="10"/>
  <c r="A1480" i="10"/>
  <c r="A1492" i="10"/>
  <c r="A1504" i="10"/>
  <c r="A1516" i="10"/>
  <c r="A61" i="10"/>
  <c r="A202" i="10"/>
  <c r="A253" i="10"/>
  <c r="A298" i="10"/>
  <c r="A334" i="10"/>
  <c r="A366" i="10"/>
  <c r="A385" i="10"/>
  <c r="A407" i="10"/>
  <c r="A428" i="10"/>
  <c r="A448" i="10"/>
  <c r="A468" i="10"/>
  <c r="A490" i="10"/>
  <c r="A510" i="10"/>
  <c r="A529" i="10"/>
  <c r="A551" i="10"/>
  <c r="A570" i="10"/>
  <c r="A586" i="10"/>
  <c r="A601" i="10"/>
  <c r="A618" i="10"/>
  <c r="A634" i="10"/>
  <c r="A649" i="10"/>
  <c r="A666" i="10"/>
  <c r="A682" i="10"/>
  <c r="A697" i="10"/>
  <c r="A714" i="10"/>
  <c r="A730" i="10"/>
  <c r="A745" i="10"/>
  <c r="A762" i="10"/>
  <c r="A778" i="10"/>
  <c r="A793" i="10"/>
  <c r="A810" i="10"/>
  <c r="A824" i="10"/>
  <c r="A839" i="10"/>
  <c r="A853" i="10"/>
  <c r="A868" i="10"/>
  <c r="A882" i="10"/>
  <c r="A896" i="10"/>
  <c r="A911" i="10"/>
  <c r="A925" i="10"/>
  <c r="A940" i="10"/>
  <c r="A954" i="10"/>
  <c r="A968" i="10"/>
  <c r="A983" i="10"/>
  <c r="A997" i="10"/>
  <c r="A1012" i="10"/>
  <c r="A1025" i="10"/>
  <c r="A1037" i="10"/>
  <c r="A1049" i="10"/>
  <c r="A1061" i="10"/>
  <c r="A1073" i="10"/>
  <c r="A1085" i="10"/>
  <c r="A1097" i="10"/>
  <c r="A1109" i="10"/>
  <c r="A1121" i="10"/>
  <c r="A1133" i="10"/>
  <c r="A1145" i="10"/>
  <c r="A1157" i="10"/>
  <c r="A1169" i="10"/>
  <c r="A1181" i="10"/>
  <c r="A1193" i="10"/>
  <c r="A1205" i="10"/>
  <c r="A1217" i="10"/>
  <c r="A73" i="10"/>
  <c r="A205" i="10"/>
  <c r="A262" i="10"/>
  <c r="A299" i="10"/>
  <c r="A335" i="10"/>
  <c r="A368" i="10"/>
  <c r="A388" i="10"/>
  <c r="A408" i="10"/>
  <c r="A430" i="10"/>
  <c r="A450" i="10"/>
  <c r="A469" i="10"/>
  <c r="A491" i="10"/>
  <c r="A512" i="10"/>
  <c r="A532" i="10"/>
  <c r="A552" i="10"/>
  <c r="A571" i="10"/>
  <c r="A587" i="10"/>
  <c r="A602" i="10"/>
  <c r="A619" i="10"/>
  <c r="A635" i="10"/>
  <c r="A650" i="10"/>
  <c r="A667" i="10"/>
  <c r="A683" i="10"/>
  <c r="A698" i="10"/>
  <c r="A715" i="10"/>
  <c r="A731" i="10"/>
  <c r="A746" i="10"/>
  <c r="A763" i="10"/>
  <c r="A779" i="10"/>
  <c r="A794" i="10"/>
  <c r="A811" i="10"/>
  <c r="A826" i="10"/>
  <c r="A840" i="10"/>
  <c r="A854" i="10"/>
  <c r="A869" i="10"/>
  <c r="A883" i="10"/>
  <c r="A898" i="10"/>
  <c r="A912" i="10"/>
  <c r="A926" i="10"/>
  <c r="A941" i="10"/>
  <c r="A955" i="10"/>
  <c r="A970" i="10"/>
  <c r="A984" i="10"/>
  <c r="A998" i="10"/>
  <c r="A1013" i="10"/>
  <c r="A1026" i="10"/>
  <c r="A1038" i="10"/>
  <c r="A1050" i="10"/>
  <c r="A1062" i="10"/>
  <c r="A1074" i="10"/>
  <c r="A1086" i="10"/>
  <c r="A1098" i="10"/>
  <c r="A1110" i="10"/>
  <c r="A1122" i="10"/>
  <c r="A1134" i="10"/>
  <c r="A1146" i="10"/>
  <c r="A1158" i="10"/>
  <c r="A85" i="10"/>
  <c r="A214" i="10"/>
  <c r="A264" i="10"/>
  <c r="A300" i="10"/>
  <c r="A336" i="10"/>
  <c r="A370" i="10"/>
  <c r="A390" i="10"/>
  <c r="A409" i="10"/>
  <c r="A431" i="10"/>
  <c r="A452" i="10"/>
  <c r="A472" i="10"/>
  <c r="A492" i="10"/>
  <c r="A514" i="10"/>
  <c r="A534" i="10"/>
  <c r="A553" i="10"/>
  <c r="A572" i="10"/>
  <c r="A588" i="10"/>
  <c r="A604" i="10"/>
  <c r="A620" i="10"/>
  <c r="A636" i="10"/>
  <c r="A652" i="10"/>
  <c r="A668" i="10"/>
  <c r="A684" i="10"/>
  <c r="A700" i="10"/>
  <c r="A716" i="10"/>
  <c r="A732" i="10"/>
  <c r="A748" i="10"/>
  <c r="A764" i="10"/>
  <c r="A780" i="10"/>
  <c r="A796" i="10"/>
  <c r="A812" i="10"/>
  <c r="A827" i="10"/>
  <c r="A841" i="10"/>
  <c r="A856" i="10"/>
  <c r="A870" i="10"/>
  <c r="A884" i="10"/>
  <c r="A899" i="10"/>
  <c r="A913" i="10"/>
  <c r="A928" i="10"/>
  <c r="A942" i="10"/>
  <c r="A956" i="10"/>
  <c r="A971" i="10"/>
  <c r="A985" i="10"/>
  <c r="A1000" i="10"/>
  <c r="A1014" i="10"/>
  <c r="A1027" i="10"/>
  <c r="A1039" i="10"/>
  <c r="A1051" i="10"/>
  <c r="A1063" i="10"/>
  <c r="A1075" i="10"/>
  <c r="A1087" i="10"/>
  <c r="A1099" i="10"/>
  <c r="A1111" i="10"/>
  <c r="A1123" i="10"/>
  <c r="A1135" i="10"/>
  <c r="A1147" i="10"/>
  <c r="A1159" i="10"/>
  <c r="A1171" i="10"/>
  <c r="A1183" i="10"/>
  <c r="A1195" i="10"/>
  <c r="A1207" i="10"/>
  <c r="A1219" i="10"/>
  <c r="A1231" i="10"/>
  <c r="A1243" i="10"/>
  <c r="A1255" i="10"/>
  <c r="A1267" i="10"/>
  <c r="A1279" i="10"/>
  <c r="A1291" i="10"/>
  <c r="A1303" i="10"/>
  <c r="A1315" i="10"/>
  <c r="A1327" i="10"/>
  <c r="A1339" i="10"/>
  <c r="A1351" i="10"/>
  <c r="A1363" i="10"/>
  <c r="A1375" i="10"/>
  <c r="A1387" i="10"/>
  <c r="A1399" i="10"/>
  <c r="A1411" i="10"/>
  <c r="A1423" i="10"/>
  <c r="A1435" i="10"/>
  <c r="A1447" i="10"/>
  <c r="A1459" i="10"/>
  <c r="A1471" i="10"/>
  <c r="A1483" i="10"/>
  <c r="A1495" i="10"/>
  <c r="A97" i="10"/>
  <c r="A217" i="10"/>
  <c r="A265" i="10"/>
  <c r="A301" i="10"/>
  <c r="A337" i="10"/>
  <c r="A371" i="10"/>
  <c r="A392" i="10"/>
  <c r="A412" i="10"/>
  <c r="A432" i="10"/>
  <c r="A454" i="10"/>
  <c r="A474" i="10"/>
  <c r="A493" i="10"/>
  <c r="A515" i="10"/>
  <c r="A536" i="10"/>
  <c r="A556" i="10"/>
  <c r="A574" i="10"/>
  <c r="A589" i="10"/>
  <c r="A606" i="10"/>
  <c r="A622" i="10"/>
  <c r="A637" i="10"/>
  <c r="A654" i="10"/>
  <c r="A670" i="10"/>
  <c r="A685" i="10"/>
  <c r="A702" i="10"/>
  <c r="A718" i="10"/>
  <c r="A733" i="10"/>
  <c r="A750" i="10"/>
  <c r="A766" i="10"/>
  <c r="A781" i="10"/>
  <c r="A798" i="10"/>
  <c r="A814" i="10"/>
  <c r="A828" i="10"/>
  <c r="A842" i="10"/>
  <c r="A857" i="10"/>
  <c r="A871" i="10"/>
  <c r="A886" i="10"/>
  <c r="A900" i="10"/>
  <c r="A914" i="10"/>
  <c r="A929" i="10"/>
  <c r="A943" i="10"/>
  <c r="A958" i="10"/>
  <c r="A972" i="10"/>
  <c r="A986" i="10"/>
  <c r="A1001" i="10"/>
  <c r="A1015" i="10"/>
  <c r="A1028" i="10"/>
  <c r="A1040" i="10"/>
  <c r="A1052" i="10"/>
  <c r="A1064" i="10"/>
  <c r="A1076" i="10"/>
  <c r="A1088" i="10"/>
  <c r="A1100" i="10"/>
  <c r="A1112" i="10"/>
  <c r="A109" i="10"/>
  <c r="A226" i="10"/>
  <c r="A274" i="10"/>
  <c r="A310" i="10"/>
  <c r="A346" i="10"/>
  <c r="A372" i="10"/>
  <c r="A394" i="10"/>
  <c r="A414" i="10"/>
  <c r="A433" i="10"/>
  <c r="A455" i="10"/>
  <c r="A476" i="10"/>
  <c r="A496" i="10"/>
  <c r="A516" i="10"/>
  <c r="A538" i="10"/>
  <c r="A558" i="10"/>
  <c r="A575" i="10"/>
  <c r="A590" i="10"/>
  <c r="A607" i="10"/>
  <c r="A623" i="10"/>
  <c r="A638" i="10"/>
  <c r="A655" i="10"/>
  <c r="A671" i="10"/>
  <c r="A686" i="10"/>
  <c r="A703" i="10"/>
  <c r="A121" i="10"/>
  <c r="A228" i="10"/>
  <c r="A275" i="10"/>
  <c r="A311" i="10"/>
  <c r="A347" i="10"/>
  <c r="A373" i="10"/>
  <c r="A395" i="10"/>
  <c r="A416" i="10"/>
  <c r="A436" i="10"/>
  <c r="A456" i="10"/>
  <c r="A478" i="10"/>
  <c r="A498" i="10"/>
  <c r="A517" i="10"/>
  <c r="A539" i="10"/>
  <c r="A133" i="10"/>
  <c r="A229" i="10"/>
  <c r="A276" i="10"/>
  <c r="A312" i="10"/>
  <c r="A348" i="10"/>
  <c r="A376" i="10"/>
  <c r="A396" i="10"/>
  <c r="A418" i="10"/>
  <c r="A438" i="10"/>
  <c r="A457" i="10"/>
  <c r="A479" i="10"/>
  <c r="A500" i="10"/>
  <c r="A520" i="10"/>
  <c r="A540" i="10"/>
  <c r="A560" i="10"/>
  <c r="A577" i="10"/>
  <c r="A594" i="10"/>
  <c r="A610" i="10"/>
  <c r="A625" i="10"/>
  <c r="A642" i="10"/>
  <c r="A658" i="10"/>
  <c r="A673" i="10"/>
  <c r="A690" i="10"/>
  <c r="A706" i="10"/>
  <c r="A721" i="10"/>
  <c r="A738" i="10"/>
  <c r="A754" i="10"/>
  <c r="A769" i="10"/>
  <c r="A786" i="10"/>
  <c r="A802" i="10"/>
  <c r="A817" i="10"/>
  <c r="A832" i="10"/>
  <c r="A846" i="10"/>
  <c r="A860" i="10"/>
  <c r="A875" i="10"/>
  <c r="A889" i="10"/>
  <c r="A904" i="10"/>
  <c r="A918" i="10"/>
  <c r="A932" i="10"/>
  <c r="A947" i="10"/>
  <c r="A961" i="10"/>
  <c r="A976" i="10"/>
  <c r="A990" i="10"/>
  <c r="A1004" i="10"/>
  <c r="A1019" i="10"/>
  <c r="A1031" i="10"/>
  <c r="A1043" i="10"/>
  <c r="A1055" i="10"/>
  <c r="A1067" i="10"/>
  <c r="A1079" i="10"/>
  <c r="A1091" i="10"/>
  <c r="A1103" i="10"/>
  <c r="A1115" i="10"/>
  <c r="A1127" i="10"/>
  <c r="A1139" i="10"/>
  <c r="A1151" i="10"/>
  <c r="A1163" i="10"/>
  <c r="A1175" i="10"/>
  <c r="A1187" i="10"/>
  <c r="A1199" i="10"/>
  <c r="A1211" i="10"/>
  <c r="A1223" i="10"/>
  <c r="A145" i="10"/>
  <c r="A238" i="10"/>
  <c r="A277" i="10"/>
  <c r="A313" i="10"/>
  <c r="A349" i="10"/>
  <c r="A378" i="10"/>
  <c r="A397" i="10"/>
  <c r="A419" i="10"/>
  <c r="A440" i="10"/>
  <c r="A460" i="10"/>
  <c r="A480" i="10"/>
  <c r="A502" i="10"/>
  <c r="A522" i="10"/>
  <c r="A541" i="10"/>
  <c r="A562" i="10"/>
  <c r="A578" i="10"/>
  <c r="A595" i="10"/>
  <c r="A611" i="10"/>
  <c r="A626" i="10"/>
  <c r="A643" i="10"/>
  <c r="A659" i="10"/>
  <c r="A674" i="10"/>
  <c r="A691" i="10"/>
  <c r="A707" i="10"/>
  <c r="A722" i="10"/>
  <c r="A739" i="10"/>
  <c r="A755" i="10"/>
  <c r="A770" i="10"/>
  <c r="A787" i="10"/>
  <c r="A803" i="10"/>
  <c r="A818" i="10"/>
  <c r="A833" i="10"/>
  <c r="A847" i="10"/>
  <c r="A862" i="10"/>
  <c r="A876" i="10"/>
  <c r="A890" i="10"/>
  <c r="A905" i="10"/>
  <c r="A919" i="10"/>
  <c r="A934" i="10"/>
  <c r="A948" i="10"/>
  <c r="A962" i="10"/>
  <c r="A977" i="10"/>
  <c r="A991" i="10"/>
  <c r="A1006" i="10"/>
  <c r="A1020" i="10"/>
  <c r="A1032" i="10"/>
  <c r="A1044" i="10"/>
  <c r="A1056" i="10"/>
  <c r="A1068" i="10"/>
  <c r="A1080" i="10"/>
  <c r="A1092" i="10"/>
  <c r="A1104" i="10"/>
  <c r="A1116" i="10"/>
  <c r="A1128" i="10"/>
  <c r="A1140" i="10"/>
  <c r="A1152" i="10"/>
  <c r="A1164" i="10"/>
  <c r="A157" i="10"/>
  <c r="A240" i="10"/>
  <c r="A286" i="10"/>
  <c r="A322" i="10"/>
  <c r="A358" i="10"/>
  <c r="A380" i="10"/>
  <c r="A400" i="10"/>
  <c r="A420" i="10"/>
  <c r="A442" i="10"/>
  <c r="A462" i="10"/>
  <c r="A481" i="10"/>
  <c r="A503" i="10"/>
  <c r="A524" i="10"/>
  <c r="A544" i="10"/>
  <c r="A563" i="10"/>
  <c r="A580" i="10"/>
  <c r="A596" i="10"/>
  <c r="A612" i="10"/>
  <c r="A628" i="10"/>
  <c r="A644" i="10"/>
  <c r="A660" i="10"/>
  <c r="A676" i="10"/>
  <c r="A692" i="10"/>
  <c r="A708" i="10"/>
  <c r="A724" i="10"/>
  <c r="A740" i="10"/>
  <c r="A756" i="10"/>
  <c r="A772" i="10"/>
  <c r="A788" i="10"/>
  <c r="A804" i="10"/>
  <c r="A820" i="10"/>
  <c r="A834" i="10"/>
  <c r="A848" i="10"/>
  <c r="A863" i="10"/>
  <c r="A877" i="10"/>
  <c r="A892" i="10"/>
  <c r="A906" i="10"/>
  <c r="A920" i="10"/>
  <c r="A935" i="10"/>
  <c r="A949" i="10"/>
  <c r="A964" i="10"/>
  <c r="A978" i="10"/>
  <c r="A992" i="10"/>
  <c r="A1007" i="10"/>
  <c r="A1021" i="10"/>
  <c r="A1033" i="10"/>
  <c r="A1045" i="10"/>
  <c r="A1057" i="10"/>
  <c r="A1069" i="10"/>
  <c r="A1081" i="10"/>
  <c r="A1093" i="10"/>
  <c r="A1105" i="10"/>
  <c r="A1117" i="10"/>
  <c r="A1129" i="10"/>
  <c r="A1141" i="10"/>
  <c r="A1153" i="10"/>
  <c r="A1165" i="10"/>
  <c r="A1177" i="10"/>
  <c r="A1189" i="10"/>
  <c r="A1201" i="10"/>
  <c r="A1213" i="10"/>
  <c r="A559" i="10"/>
  <c r="A734" i="10"/>
  <c r="A799" i="10"/>
  <c r="A850" i="10"/>
  <c r="A893" i="10"/>
  <c r="A936" i="10"/>
  <c r="A979" i="10"/>
  <c r="A1022" i="10"/>
  <c r="A576" i="10"/>
  <c r="A736" i="10"/>
  <c r="A800" i="10"/>
  <c r="A851" i="10"/>
  <c r="A894" i="10"/>
  <c r="A937" i="10"/>
  <c r="A980" i="10"/>
  <c r="A592" i="10"/>
  <c r="A742" i="10"/>
  <c r="A805" i="10"/>
  <c r="A858" i="10"/>
  <c r="A901" i="10"/>
  <c r="A944" i="10"/>
  <c r="A988" i="10"/>
  <c r="A1029" i="10"/>
  <c r="A1065" i="10"/>
  <c r="A1101" i="10"/>
  <c r="A1131" i="10"/>
  <c r="A1161" i="10"/>
  <c r="A1184" i="10"/>
  <c r="A1203" i="10"/>
  <c r="A1224" i="10"/>
  <c r="A1238" i="10"/>
  <c r="A1253" i="10"/>
  <c r="A1268" i="10"/>
  <c r="A1282" i="10"/>
  <c r="A1296" i="10"/>
  <c r="A1310" i="10"/>
  <c r="A1325" i="10"/>
  <c r="A1340" i="10"/>
  <c r="A1354" i="10"/>
  <c r="A1368" i="10"/>
  <c r="A1382" i="10"/>
  <c r="A1397" i="10"/>
  <c r="A1412" i="10"/>
  <c r="A1426" i="10"/>
  <c r="A1440" i="10"/>
  <c r="A1454" i="10"/>
  <c r="A1469" i="10"/>
  <c r="A1484" i="10"/>
  <c r="A1498" i="10"/>
  <c r="A1511" i="10"/>
  <c r="A1524" i="10"/>
  <c r="A1536" i="10"/>
  <c r="A1548" i="10"/>
  <c r="A1560" i="10"/>
  <c r="A1572" i="10"/>
  <c r="A1584" i="10"/>
  <c r="A608" i="10"/>
  <c r="A751" i="10"/>
  <c r="A815" i="10"/>
  <c r="A859" i="10"/>
  <c r="A902" i="10"/>
  <c r="A946" i="10"/>
  <c r="A989" i="10"/>
  <c r="A1030" i="10"/>
  <c r="A1066" i="10"/>
  <c r="A1102" i="10"/>
  <c r="A1136" i="10"/>
  <c r="A1162" i="10"/>
  <c r="A1185" i="10"/>
  <c r="A1206" i="10"/>
  <c r="A1225" i="10"/>
  <c r="A1239" i="10"/>
  <c r="A1254" i="10"/>
  <c r="A1269" i="10"/>
  <c r="A1283" i="10"/>
  <c r="A1297" i="10"/>
  <c r="A1311" i="10"/>
  <c r="A1326" i="10"/>
  <c r="A1341" i="10"/>
  <c r="A1355" i="10"/>
  <c r="A1369" i="10"/>
  <c r="A1383" i="10"/>
  <c r="A1398" i="10"/>
  <c r="A1413" i="10"/>
  <c r="A1427" i="10"/>
  <c r="A1441" i="10"/>
  <c r="A1455" i="10"/>
  <c r="A1470" i="10"/>
  <c r="A1485" i="10"/>
  <c r="A1499" i="10"/>
  <c r="A1512" i="10"/>
  <c r="A1525" i="10"/>
  <c r="A1537" i="10"/>
  <c r="A1549" i="10"/>
  <c r="A1561" i="10"/>
  <c r="A1573" i="10"/>
  <c r="A1585" i="10"/>
  <c r="A1597" i="10"/>
  <c r="A1609" i="10"/>
  <c r="A1621" i="10"/>
  <c r="A1633" i="10"/>
  <c r="A1645" i="10"/>
  <c r="A1657" i="10"/>
  <c r="A1669" i="10"/>
  <c r="A1681" i="10"/>
  <c r="A1693" i="10"/>
  <c r="A1705" i="10"/>
  <c r="A1717" i="10"/>
  <c r="A1729" i="10"/>
  <c r="A1741" i="10"/>
  <c r="A1753" i="10"/>
  <c r="A624" i="10"/>
  <c r="A752" i="10"/>
  <c r="A816" i="10"/>
  <c r="A864" i="10"/>
  <c r="A907" i="10"/>
  <c r="A950" i="10"/>
  <c r="A994" i="10"/>
  <c r="A1034" i="10"/>
  <c r="A1070" i="10"/>
  <c r="A1106" i="10"/>
  <c r="A1137" i="10"/>
  <c r="A1166" i="10"/>
  <c r="A1186" i="10"/>
  <c r="A1208" i="10"/>
  <c r="A1226" i="10"/>
  <c r="A1241" i="10"/>
  <c r="A1256" i="10"/>
  <c r="A1270" i="10"/>
  <c r="A1284" i="10"/>
  <c r="A1298" i="10"/>
  <c r="A1313" i="10"/>
  <c r="A1328" i="10"/>
  <c r="A1342" i="10"/>
  <c r="A1356" i="10"/>
  <c r="A1370" i="10"/>
  <c r="A1385" i="10"/>
  <c r="A1400" i="10"/>
  <c r="A1414" i="10"/>
  <c r="A1428" i="10"/>
  <c r="A1442" i="10"/>
  <c r="A1457" i="10"/>
  <c r="A640" i="10"/>
  <c r="A757" i="10"/>
  <c r="A821" i="10"/>
  <c r="A865" i="10"/>
  <c r="A908" i="10"/>
  <c r="A952" i="10"/>
  <c r="A995" i="10"/>
  <c r="A1035" i="10"/>
  <c r="A1071" i="10"/>
  <c r="A1107" i="10"/>
  <c r="A1138" i="10"/>
  <c r="A1167" i="10"/>
  <c r="A1188" i="10"/>
  <c r="A1209" i="10"/>
  <c r="A1227" i="10"/>
  <c r="A1242" i="10"/>
  <c r="A1257" i="10"/>
  <c r="A1271" i="10"/>
  <c r="A1285" i="10"/>
  <c r="A1299" i="10"/>
  <c r="A1314" i="10"/>
  <c r="A1329" i="10"/>
  <c r="A1343" i="10"/>
  <c r="A1357" i="10"/>
  <c r="A1371" i="10"/>
  <c r="A1386" i="10"/>
  <c r="A1401" i="10"/>
  <c r="A1415" i="10"/>
  <c r="A1429" i="10"/>
  <c r="A1443" i="10"/>
  <c r="A1458" i="10"/>
  <c r="A1473" i="10"/>
  <c r="A1487" i="10"/>
  <c r="A1501" i="10"/>
  <c r="A1514" i="10"/>
  <c r="A1527" i="10"/>
  <c r="A1539" i="10"/>
  <c r="A1551" i="10"/>
  <c r="A1563" i="10"/>
  <c r="A1575" i="10"/>
  <c r="A1587" i="10"/>
  <c r="A1599" i="10"/>
  <c r="A1611" i="10"/>
  <c r="A1623" i="10"/>
  <c r="A1635" i="10"/>
  <c r="A1647" i="10"/>
  <c r="A1659" i="10"/>
  <c r="A1671" i="10"/>
  <c r="A1683" i="10"/>
  <c r="A1695" i="10"/>
  <c r="A1707" i="10"/>
  <c r="A1719" i="10"/>
  <c r="A1731" i="10"/>
  <c r="A1743" i="10"/>
  <c r="A1755" i="10"/>
  <c r="A656" i="10"/>
  <c r="A767" i="10"/>
  <c r="A829" i="10"/>
  <c r="A872" i="10"/>
  <c r="A916" i="10"/>
  <c r="A959" i="10"/>
  <c r="A1002" i="10"/>
  <c r="A1041" i="10"/>
  <c r="A1077" i="10"/>
  <c r="A1113" i="10"/>
  <c r="A1142" i="10"/>
  <c r="A1170" i="10"/>
  <c r="A1190" i="10"/>
  <c r="A1210" i="10"/>
  <c r="A1229" i="10"/>
  <c r="A1244" i="10"/>
  <c r="A1258" i="10"/>
  <c r="A1272" i="10"/>
  <c r="A1286" i="10"/>
  <c r="A1301" i="10"/>
  <c r="A1316" i="10"/>
  <c r="A1330" i="10"/>
  <c r="A1344" i="10"/>
  <c r="A1358" i="10"/>
  <c r="A1373" i="10"/>
  <c r="A1388" i="10"/>
  <c r="A1402" i="10"/>
  <c r="A1416" i="10"/>
  <c r="A1430" i="10"/>
  <c r="A1445" i="10"/>
  <c r="A1460" i="10"/>
  <c r="A672" i="10"/>
  <c r="A768" i="10"/>
  <c r="A830" i="10"/>
  <c r="A874" i="10"/>
  <c r="A917" i="10"/>
  <c r="A960" i="10"/>
  <c r="A688" i="10"/>
  <c r="A774" i="10"/>
  <c r="A835" i="10"/>
  <c r="A878" i="10"/>
  <c r="A922" i="10"/>
  <c r="A965" i="10"/>
  <c r="A1008" i="10"/>
  <c r="A1046" i="10"/>
  <c r="A1082" i="10"/>
  <c r="A1118" i="10"/>
  <c r="A1148" i="10"/>
  <c r="A1173" i="10"/>
  <c r="A1194" i="10"/>
  <c r="A1214" i="10"/>
  <c r="A1232" i="10"/>
  <c r="A1246" i="10"/>
  <c r="A1260" i="10"/>
  <c r="A1274" i="10"/>
  <c r="A1289" i="10"/>
  <c r="A1304" i="10"/>
  <c r="A1318" i="10"/>
  <c r="A1332" i="10"/>
  <c r="A1346" i="10"/>
  <c r="A1361" i="10"/>
  <c r="A1376" i="10"/>
  <c r="A1390" i="10"/>
  <c r="A1404" i="10"/>
  <c r="A1418" i="10"/>
  <c r="A1433" i="10"/>
  <c r="A1448" i="10"/>
  <c r="A1462" i="10"/>
  <c r="A1476" i="10"/>
  <c r="A1490" i="10"/>
  <c r="A1505" i="10"/>
  <c r="A1518" i="10"/>
  <c r="A1530" i="10"/>
  <c r="A1542" i="10"/>
  <c r="A1554" i="10"/>
  <c r="A1566" i="10"/>
  <c r="A1578" i="10"/>
  <c r="A1590" i="10"/>
  <c r="A704" i="10"/>
  <c r="A782" i="10"/>
  <c r="A836" i="10"/>
  <c r="A880" i="10"/>
  <c r="A923" i="10"/>
  <c r="A966" i="10"/>
  <c r="A1009" i="10"/>
  <c r="A719" i="10"/>
  <c r="A784" i="10"/>
  <c r="A844" i="10"/>
  <c r="A887" i="10"/>
  <c r="A930" i="10"/>
  <c r="A973" i="10"/>
  <c r="A1016" i="10"/>
  <c r="A1053" i="10"/>
  <c r="A1089" i="10"/>
  <c r="A1124" i="10"/>
  <c r="A1150" i="10"/>
  <c r="A1176" i="10"/>
  <c r="A1197" i="10"/>
  <c r="A1218" i="10"/>
  <c r="A1234" i="10"/>
  <c r="A1248" i="10"/>
  <c r="A1262" i="10"/>
  <c r="A1277" i="10"/>
  <c r="A1292" i="10"/>
  <c r="A1306" i="10"/>
  <c r="A1320" i="10"/>
  <c r="A1334" i="10"/>
  <c r="A1349" i="10"/>
  <c r="A1364" i="10"/>
  <c r="A1378" i="10"/>
  <c r="A1392" i="10"/>
  <c r="A1406" i="10"/>
  <c r="A1421" i="10"/>
  <c r="A1436" i="10"/>
  <c r="A1450" i="10"/>
  <c r="A1464" i="10"/>
  <c r="A1478" i="10"/>
  <c r="A1493" i="10"/>
  <c r="A1507" i="10"/>
  <c r="A1520" i="10"/>
  <c r="A1532" i="10"/>
  <c r="A1544" i="10"/>
  <c r="A1556" i="10"/>
  <c r="A1568" i="10"/>
  <c r="A1580" i="10"/>
  <c r="A1592" i="10"/>
  <c r="A1604" i="10"/>
  <c r="A1616" i="10"/>
  <c r="A1628" i="10"/>
  <c r="A1640" i="10"/>
  <c r="A1652" i="10"/>
  <c r="A720" i="10"/>
  <c r="A790" i="10"/>
  <c r="A845" i="10"/>
  <c r="A888" i="10"/>
  <c r="A931" i="10"/>
  <c r="A974" i="10"/>
  <c r="A1018" i="10"/>
  <c r="A1054" i="10"/>
  <c r="A1090" i="10"/>
  <c r="A1125" i="10"/>
  <c r="A1154" i="10"/>
  <c r="A1178" i="10"/>
  <c r="A1198" i="10"/>
  <c r="A1220" i="10"/>
  <c r="A1235" i="10"/>
  <c r="A1249" i="10"/>
  <c r="A1263" i="10"/>
  <c r="A1278" i="10"/>
  <c r="A1293" i="10"/>
  <c r="A1307" i="10"/>
  <c r="A1321" i="10"/>
  <c r="A1335" i="10"/>
  <c r="A1350" i="10"/>
  <c r="A1365" i="10"/>
  <c r="A1379" i="10"/>
  <c r="A1393" i="10"/>
  <c r="A1407" i="10"/>
  <c r="A1422" i="10"/>
  <c r="A1437" i="10"/>
  <c r="A1451" i="10"/>
  <c r="A1465" i="10"/>
  <c r="A1479" i="10"/>
  <c r="A1494" i="10"/>
  <c r="A1508" i="10"/>
  <c r="A1521" i="10"/>
  <c r="A1533" i="10"/>
  <c r="A1545" i="10"/>
  <c r="A1557" i="10"/>
  <c r="A1569" i="10"/>
  <c r="A1581" i="10"/>
  <c r="A1593" i="10"/>
  <c r="A1605" i="10"/>
  <c r="A1617" i="10"/>
  <c r="A1629" i="10"/>
  <c r="A1641" i="10"/>
  <c r="A1653" i="10"/>
  <c r="A1665" i="10"/>
  <c r="A1677" i="10"/>
  <c r="A1003" i="10"/>
  <c r="A1126" i="10"/>
  <c r="A1200" i="10"/>
  <c r="A1250" i="10"/>
  <c r="A1294" i="10"/>
  <c r="A1337" i="10"/>
  <c r="A1380" i="10"/>
  <c r="A1424" i="10"/>
  <c r="A1466" i="10"/>
  <c r="A1496" i="10"/>
  <c r="A1522" i="10"/>
  <c r="A1546" i="10"/>
  <c r="A1570" i="10"/>
  <c r="A1594" i="10"/>
  <c r="A1612" i="10"/>
  <c r="A1630" i="10"/>
  <c r="A1648" i="10"/>
  <c r="A1664" i="10"/>
  <c r="A1680" i="10"/>
  <c r="A1696" i="10"/>
  <c r="A1710" i="10"/>
  <c r="A1724" i="10"/>
  <c r="A1738" i="10"/>
  <c r="A1752" i="10"/>
  <c r="A1023" i="10"/>
  <c r="A1130" i="10"/>
  <c r="A1202" i="10"/>
  <c r="A1251" i="10"/>
  <c r="A1295" i="10"/>
  <c r="A1338" i="10"/>
  <c r="A1381" i="10"/>
  <c r="A1425" i="10"/>
  <c r="A1467" i="10"/>
  <c r="A1497" i="10"/>
  <c r="A1523" i="10"/>
  <c r="A1547" i="10"/>
  <c r="A1571" i="10"/>
  <c r="A1595" i="10"/>
  <c r="A1613" i="10"/>
  <c r="A1631" i="10"/>
  <c r="A1649" i="10"/>
  <c r="A1666" i="10"/>
  <c r="A1682" i="10"/>
  <c r="A1697" i="10"/>
  <c r="A1711" i="10"/>
  <c r="A1725" i="10"/>
  <c r="A1739" i="10"/>
  <c r="A1754" i="10"/>
  <c r="A1042" i="10"/>
  <c r="A1143" i="10"/>
  <c r="A1212" i="10"/>
  <c r="A1259" i="10"/>
  <c r="A1302" i="10"/>
  <c r="A1345" i="10"/>
  <c r="A1389" i="10"/>
  <c r="A1431" i="10"/>
  <c r="A1472" i="10"/>
  <c r="A1500" i="10"/>
  <c r="A1526" i="10"/>
  <c r="A1550" i="10"/>
  <c r="A1574" i="10"/>
  <c r="A1596" i="10"/>
  <c r="A1614" i="10"/>
  <c r="A1632" i="10"/>
  <c r="A1650" i="10"/>
  <c r="A1667" i="10"/>
  <c r="A1684" i="10"/>
  <c r="A1698" i="10"/>
  <c r="A1712" i="10"/>
  <c r="A1726" i="10"/>
  <c r="A1740" i="10"/>
  <c r="A1756" i="10"/>
  <c r="A1047" i="10"/>
  <c r="A1149" i="10"/>
  <c r="A1215" i="10"/>
  <c r="A1261" i="10"/>
  <c r="A1305" i="10"/>
  <c r="A1347" i="10"/>
  <c r="A1391" i="10"/>
  <c r="A1434" i="10"/>
  <c r="A1474" i="10"/>
  <c r="A1502" i="10"/>
  <c r="A1528" i="10"/>
  <c r="A1552" i="10"/>
  <c r="A1576" i="10"/>
  <c r="A1598" i="10"/>
  <c r="A1615" i="10"/>
  <c r="A1634" i="10"/>
  <c r="A1651" i="10"/>
  <c r="A1668" i="10"/>
  <c r="A1685" i="10"/>
  <c r="A1699" i="10"/>
  <c r="A1713" i="10"/>
  <c r="A1727" i="10"/>
  <c r="A1742" i="10"/>
  <c r="A1757" i="10"/>
  <c r="A1058" i="10"/>
  <c r="A1155" i="10"/>
  <c r="A1221" i="10"/>
  <c r="A1265" i="10"/>
  <c r="A1308" i="10"/>
  <c r="A1352" i="10"/>
  <c r="A1394" i="10"/>
  <c r="A1438" i="10"/>
  <c r="A1475" i="10"/>
  <c r="A1503" i="10"/>
  <c r="A1529" i="10"/>
  <c r="A1553" i="10"/>
  <c r="A1577" i="10"/>
  <c r="A1600" i="10"/>
  <c r="A1618" i="10"/>
  <c r="A1636" i="10"/>
  <c r="A1654" i="10"/>
  <c r="A1670" i="10"/>
  <c r="A1686" i="10"/>
  <c r="A1700" i="10"/>
  <c r="A1714" i="10"/>
  <c r="A1728" i="10"/>
  <c r="A1744" i="10"/>
  <c r="A1758" i="10"/>
  <c r="A1059" i="10"/>
  <c r="A1160" i="10"/>
  <c r="A1222" i="10"/>
  <c r="A1266" i="10"/>
  <c r="A1309" i="10"/>
  <c r="A1353" i="10"/>
  <c r="A1395" i="10"/>
  <c r="A1439" i="10"/>
  <c r="A1477" i="10"/>
  <c r="A1506" i="10"/>
  <c r="A1531" i="10"/>
  <c r="A1555" i="10"/>
  <c r="A1579" i="10"/>
  <c r="A1601" i="10"/>
  <c r="A1619" i="10"/>
  <c r="A1637" i="10"/>
  <c r="A1655" i="10"/>
  <c r="A1672" i="10"/>
  <c r="A1687" i="10"/>
  <c r="A1701" i="10"/>
  <c r="A1715" i="10"/>
  <c r="A1730" i="10"/>
  <c r="A1745" i="10"/>
  <c r="A1759" i="10"/>
  <c r="A1078" i="10"/>
  <c r="A1172" i="10"/>
  <c r="A1230" i="10"/>
  <c r="A1273" i="10"/>
  <c r="A1317" i="10"/>
  <c r="A1359" i="10"/>
  <c r="A1403" i="10"/>
  <c r="A1446" i="10"/>
  <c r="A1481" i="10"/>
  <c r="A1509" i="10"/>
  <c r="A1534" i="10"/>
  <c r="A1558" i="10"/>
  <c r="A1582" i="10"/>
  <c r="A1602" i="10"/>
  <c r="A1620" i="10"/>
  <c r="A1638" i="10"/>
  <c r="A1656" i="10"/>
  <c r="A1673" i="10"/>
  <c r="A1688" i="10"/>
  <c r="A1702" i="10"/>
  <c r="A1716" i="10"/>
  <c r="A1732" i="10"/>
  <c r="A1746" i="10"/>
  <c r="A1760" i="10"/>
  <c r="A1083" i="10"/>
  <c r="A1174" i="10"/>
  <c r="A1233" i="10"/>
  <c r="A1275" i="10"/>
  <c r="A1319" i="10"/>
  <c r="A1362" i="10"/>
  <c r="A1405" i="10"/>
  <c r="A1449" i="10"/>
  <c r="A1482" i="10"/>
  <c r="A1510" i="10"/>
  <c r="A1535" i="10"/>
  <c r="A1559" i="10"/>
  <c r="A1583" i="10"/>
  <c r="A1603" i="10"/>
  <c r="A1622" i="10"/>
  <c r="A1639" i="10"/>
  <c r="A1658" i="10"/>
  <c r="A1674" i="10"/>
  <c r="A1689" i="10"/>
  <c r="A1703" i="10"/>
  <c r="A1718" i="10"/>
  <c r="A1733" i="10"/>
  <c r="A1747" i="10"/>
  <c r="A1761" i="10"/>
  <c r="A1094" i="10"/>
  <c r="A1179" i="10"/>
  <c r="A1236" i="10"/>
  <c r="A1280" i="10"/>
  <c r="A1322" i="10"/>
  <c r="A1366" i="10"/>
  <c r="A1409" i="10"/>
  <c r="A1452" i="10"/>
  <c r="A1486" i="10"/>
  <c r="A1513" i="10"/>
  <c r="A1538" i="10"/>
  <c r="A1562" i="10"/>
  <c r="A1586" i="10"/>
  <c r="A1606" i="10"/>
  <c r="A1624" i="10"/>
  <c r="A1642" i="10"/>
  <c r="A1660" i="10"/>
  <c r="A1675" i="10"/>
  <c r="A1690" i="10"/>
  <c r="A1704" i="10"/>
  <c r="A1720" i="10"/>
  <c r="A1734" i="10"/>
  <c r="A1748" i="10"/>
  <c r="A1762" i="10"/>
  <c r="A1095" i="10"/>
  <c r="A1182" i="10"/>
  <c r="A1237" i="10"/>
  <c r="A1281" i="10"/>
  <c r="A1323" i="10"/>
  <c r="A1367" i="10"/>
  <c r="A1410" i="10"/>
  <c r="A1453" i="10"/>
  <c r="A1488" i="10"/>
  <c r="A1515" i="10"/>
  <c r="A1540" i="10"/>
  <c r="A1564" i="10"/>
  <c r="A1588" i="10"/>
  <c r="A1607" i="10"/>
  <c r="A1625" i="10"/>
  <c r="A1643" i="10"/>
  <c r="A1661" i="10"/>
  <c r="A1676" i="10"/>
  <c r="A1691" i="10"/>
  <c r="A1706" i="10"/>
  <c r="A1721" i="10"/>
  <c r="A1735" i="10"/>
  <c r="A1749" i="10"/>
  <c r="A1114" i="10"/>
  <c r="A1191" i="10"/>
  <c r="A1245" i="10"/>
  <c r="A1287" i="10"/>
  <c r="A1331" i="10"/>
  <c r="A1374" i="10"/>
  <c r="A1417" i="10"/>
  <c r="A1461" i="10"/>
  <c r="A1489" i="10"/>
  <c r="A1517" i="10"/>
  <c r="A1541" i="10"/>
  <c r="A1565" i="10"/>
  <c r="A1589" i="10"/>
  <c r="A1608" i="10"/>
  <c r="A1626" i="10"/>
  <c r="A1644" i="10"/>
  <c r="A1662" i="10"/>
  <c r="A1678" i="10"/>
  <c r="A1692" i="10"/>
  <c r="A1708" i="10"/>
  <c r="A1722" i="10"/>
  <c r="A1736" i="10"/>
  <c r="A1750" i="10"/>
  <c r="A1119" i="10"/>
  <c r="A1196" i="10"/>
  <c r="A1247" i="10"/>
  <c r="A1290" i="10"/>
  <c r="A1333" i="10"/>
  <c r="A1377" i="10"/>
  <c r="A1419" i="10"/>
  <c r="A1463" i="10"/>
  <c r="A1491" i="10"/>
  <c r="A1519" i="10"/>
  <c r="A1543" i="10"/>
  <c r="A1567" i="10"/>
  <c r="A1591" i="10"/>
  <c r="A1610" i="10"/>
  <c r="A1627" i="10"/>
  <c r="A1646" i="10"/>
  <c r="A1663" i="10"/>
  <c r="A1679" i="10"/>
  <c r="A1694" i="10"/>
  <c r="A1709" i="10"/>
  <c r="A1723" i="10"/>
  <c r="A1737" i="10"/>
  <c r="A1751" i="10"/>
  <c r="D5" i="12"/>
  <c r="D8" i="12"/>
  <c r="D18" i="12"/>
  <c r="D14" i="12"/>
  <c r="M18" i="12"/>
  <c r="M5" i="12"/>
  <c r="M8" i="12"/>
  <c r="M14" i="12"/>
  <c r="V5" i="12"/>
  <c r="V8" i="12"/>
  <c r="V14" i="12"/>
  <c r="V19" i="12"/>
  <c r="D5" i="18"/>
  <c r="D8" i="18"/>
  <c r="D18" i="18"/>
  <c r="D14" i="18"/>
  <c r="M18" i="18"/>
  <c r="M5" i="18"/>
  <c r="M8" i="18"/>
  <c r="M14" i="18"/>
  <c r="V5" i="18"/>
  <c r="V8" i="18"/>
  <c r="V14" i="18"/>
  <c r="V19" i="18"/>
  <c r="H16" i="19"/>
  <c r="J17" i="19"/>
  <c r="H19" i="19"/>
  <c r="J20" i="19"/>
  <c r="H23" i="19"/>
  <c r="J24" i="19"/>
  <c r="H26" i="19"/>
  <c r="J27" i="19"/>
  <c r="H30" i="19"/>
  <c r="J31" i="19"/>
  <c r="H33" i="19"/>
  <c r="J34" i="19"/>
  <c r="P16" i="19"/>
  <c r="P18" i="19"/>
  <c r="P20" i="19"/>
  <c r="P23" i="19"/>
  <c r="P25" i="19"/>
  <c r="P27" i="19"/>
  <c r="P30" i="19"/>
  <c r="P32" i="19"/>
  <c r="P34" i="19"/>
  <c r="I16" i="20"/>
  <c r="K17" i="20"/>
  <c r="I19" i="20"/>
  <c r="K20" i="20"/>
  <c r="I22" i="20"/>
  <c r="K23" i="20"/>
  <c r="I25" i="20"/>
  <c r="K26" i="20"/>
  <c r="I28" i="20"/>
  <c r="K29" i="20"/>
  <c r="I31" i="20"/>
  <c r="K32" i="20"/>
  <c r="I34" i="20"/>
  <c r="K35" i="20"/>
  <c r="I38" i="20"/>
  <c r="K39" i="20"/>
  <c r="I41" i="20"/>
  <c r="P39" i="20"/>
  <c r="P41" i="20"/>
  <c r="P17" i="20"/>
  <c r="P19" i="20"/>
  <c r="P21" i="20"/>
  <c r="P23" i="20"/>
  <c r="P25" i="20"/>
  <c r="P27" i="20"/>
  <c r="P29" i="20"/>
  <c r="P31" i="20"/>
  <c r="P33" i="20"/>
  <c r="P35" i="20"/>
  <c r="C7" i="17"/>
  <c r="C9" i="17"/>
  <c r="C19" i="17"/>
  <c r="C14" i="17"/>
  <c r="L18" i="17"/>
  <c r="L7" i="17"/>
  <c r="L9" i="17"/>
  <c r="L14" i="17"/>
  <c r="U5" i="17"/>
  <c r="U8" i="17"/>
  <c r="U14" i="17"/>
  <c r="U19" i="17"/>
  <c r="E5" i="12"/>
  <c r="E8" i="12"/>
  <c r="E14" i="12"/>
  <c r="N18" i="12"/>
  <c r="N5" i="12"/>
  <c r="N8" i="12"/>
  <c r="N14" i="12"/>
  <c r="W5" i="12"/>
  <c r="W8" i="12"/>
  <c r="W14" i="12"/>
  <c r="W19" i="12"/>
  <c r="E5" i="18"/>
  <c r="E8" i="18"/>
  <c r="E18" i="18"/>
  <c r="E14" i="18"/>
  <c r="N18" i="18"/>
  <c r="N5" i="18"/>
  <c r="N8" i="18"/>
  <c r="N14" i="18"/>
  <c r="W5" i="18"/>
  <c r="W8" i="18"/>
  <c r="W14" i="18"/>
  <c r="W19" i="18"/>
  <c r="I16" i="19"/>
  <c r="G18" i="19"/>
  <c r="I19" i="19"/>
  <c r="G21" i="19"/>
  <c r="I23" i="19"/>
  <c r="G25" i="19"/>
  <c r="I26" i="19"/>
  <c r="G28" i="19"/>
  <c r="I30" i="19"/>
  <c r="G32" i="19"/>
  <c r="I33" i="19"/>
  <c r="G35" i="19"/>
  <c r="Q16" i="19"/>
  <c r="Q18" i="19"/>
  <c r="Q20" i="19"/>
  <c r="Q23" i="19"/>
  <c r="Q25" i="19"/>
  <c r="Q27" i="19"/>
  <c r="Q30" i="19"/>
  <c r="Q32" i="19"/>
  <c r="Q34" i="19"/>
  <c r="J16" i="20"/>
  <c r="H18" i="20"/>
  <c r="J19" i="20"/>
  <c r="H21" i="20"/>
  <c r="J22" i="20"/>
  <c r="H24" i="20"/>
  <c r="J25" i="20"/>
  <c r="H27" i="20"/>
  <c r="J28" i="20"/>
  <c r="H30" i="20"/>
  <c r="J31" i="20"/>
  <c r="H33" i="20"/>
  <c r="J34" i="20"/>
  <c r="H36" i="20"/>
  <c r="J38" i="20"/>
  <c r="H40" i="20"/>
  <c r="J41" i="20"/>
  <c r="Q39" i="20"/>
  <c r="Q41" i="20"/>
  <c r="Q17" i="20"/>
  <c r="Q19" i="20"/>
  <c r="Q21" i="20"/>
  <c r="Q23" i="20"/>
  <c r="Q25" i="20"/>
  <c r="Q27" i="20"/>
  <c r="Q29" i="20"/>
  <c r="Q31" i="20"/>
  <c r="Q33" i="20"/>
  <c r="Q35" i="20"/>
  <c r="D7" i="17"/>
  <c r="D9" i="17"/>
  <c r="D19" i="17"/>
  <c r="D14" i="17"/>
  <c r="M18" i="17"/>
  <c r="M7" i="17"/>
  <c r="M9" i="17"/>
  <c r="M14" i="17"/>
  <c r="V5" i="17"/>
  <c r="V8" i="17"/>
  <c r="V14" i="17"/>
  <c r="V19" i="17"/>
  <c r="E18" i="12"/>
  <c r="C19" i="12"/>
  <c r="R8" i="12"/>
  <c r="U18" i="12"/>
  <c r="C6" i="18"/>
  <c r="C9" i="18"/>
  <c r="C19" i="18"/>
  <c r="I8" i="18"/>
  <c r="L19" i="18"/>
  <c r="L6" i="18"/>
  <c r="L9" i="18"/>
  <c r="R8" i="18"/>
  <c r="U6" i="18"/>
  <c r="U9" i="18"/>
  <c r="U18" i="18"/>
  <c r="AA8" i="18"/>
  <c r="J16" i="19"/>
  <c r="H18" i="19"/>
  <c r="J19" i="19"/>
  <c r="H21" i="19"/>
  <c r="J23" i="19"/>
  <c r="H25" i="19"/>
  <c r="J26" i="19"/>
  <c r="H28" i="19"/>
  <c r="J30" i="19"/>
  <c r="H32" i="19"/>
  <c r="J33" i="19"/>
  <c r="H35" i="19"/>
  <c r="O17" i="19"/>
  <c r="O19" i="19"/>
  <c r="O21" i="19"/>
  <c r="O24" i="19"/>
  <c r="O26" i="19"/>
  <c r="O28" i="19"/>
  <c r="O31" i="19"/>
  <c r="O33" i="19"/>
  <c r="O35" i="19"/>
  <c r="K16" i="20"/>
  <c r="I18" i="20"/>
  <c r="K19" i="20"/>
  <c r="I21" i="20"/>
  <c r="K22" i="20"/>
  <c r="I24" i="20"/>
  <c r="K25" i="20"/>
  <c r="I27" i="20"/>
  <c r="K28" i="20"/>
  <c r="I30" i="20"/>
  <c r="K31" i="20"/>
  <c r="I33" i="20"/>
  <c r="K34" i="20"/>
  <c r="I36" i="20"/>
  <c r="K38" i="20"/>
  <c r="I40" i="20"/>
  <c r="K41" i="20"/>
  <c r="R39" i="20"/>
  <c r="R41" i="20"/>
  <c r="R17" i="20"/>
  <c r="R19" i="20"/>
  <c r="R21" i="20"/>
  <c r="R23" i="20"/>
  <c r="R25" i="20"/>
  <c r="R27" i="20"/>
  <c r="R29" i="20"/>
  <c r="R31" i="20"/>
  <c r="R33" i="20"/>
  <c r="R35" i="20"/>
  <c r="E7" i="17"/>
  <c r="E9" i="17"/>
  <c r="E19" i="17"/>
  <c r="E14" i="17"/>
  <c r="N18" i="17"/>
  <c r="N7" i="17"/>
  <c r="N9" i="17"/>
  <c r="N14" i="17"/>
  <c r="W5" i="17"/>
  <c r="W8" i="17"/>
  <c r="W14" i="17"/>
  <c r="W19" i="17"/>
  <c r="C6" i="12"/>
  <c r="I8" i="12"/>
  <c r="L6" i="12"/>
  <c r="U9" i="12"/>
  <c r="D6" i="12"/>
  <c r="D9" i="12"/>
  <c r="D19" i="12"/>
  <c r="I9" i="12"/>
  <c r="M19" i="12"/>
  <c r="M6" i="12"/>
  <c r="M9" i="12"/>
  <c r="R9" i="12"/>
  <c r="V6" i="12"/>
  <c r="V9" i="12"/>
  <c r="V18" i="12"/>
  <c r="AA9" i="12"/>
  <c r="D6" i="18"/>
  <c r="D9" i="18"/>
  <c r="D19" i="18"/>
  <c r="I9" i="18"/>
  <c r="M19" i="18"/>
  <c r="M6" i="18"/>
  <c r="M9" i="18"/>
  <c r="R9" i="18"/>
  <c r="V6" i="18"/>
  <c r="V9" i="18"/>
  <c r="V18" i="18"/>
  <c r="AA9" i="18"/>
  <c r="G17" i="19"/>
  <c r="I18" i="19"/>
  <c r="G20" i="19"/>
  <c r="I21" i="19"/>
  <c r="G24" i="19"/>
  <c r="I25" i="19"/>
  <c r="G27" i="19"/>
  <c r="I28" i="19"/>
  <c r="G31" i="19"/>
  <c r="I32" i="19"/>
  <c r="G34" i="19"/>
  <c r="I35" i="19"/>
  <c r="P17" i="19"/>
  <c r="P19" i="19"/>
  <c r="P21" i="19"/>
  <c r="P24" i="19"/>
  <c r="P26" i="19"/>
  <c r="P28" i="19"/>
  <c r="P31" i="19"/>
  <c r="P33" i="19"/>
  <c r="P35" i="19"/>
  <c r="H17" i="20"/>
  <c r="J18" i="20"/>
  <c r="H20" i="20"/>
  <c r="J21" i="20"/>
  <c r="H23" i="20"/>
  <c r="J24" i="20"/>
  <c r="H26" i="20"/>
  <c r="J27" i="20"/>
  <c r="H29" i="20"/>
  <c r="J30" i="20"/>
  <c r="H32" i="20"/>
  <c r="J33" i="20"/>
  <c r="H35" i="20"/>
  <c r="J36" i="20"/>
  <c r="H39" i="20"/>
  <c r="J40" i="20"/>
  <c r="P38" i="20"/>
  <c r="P40" i="20"/>
  <c r="P16" i="20"/>
  <c r="P18" i="20"/>
  <c r="P20" i="20"/>
  <c r="P22" i="20"/>
  <c r="P24" i="20"/>
  <c r="P26" i="20"/>
  <c r="P28" i="20"/>
  <c r="P30" i="20"/>
  <c r="P32" i="20"/>
  <c r="P34" i="20"/>
  <c r="P36" i="20"/>
  <c r="C8" i="17"/>
  <c r="C18" i="17"/>
  <c r="C5" i="17"/>
  <c r="I7" i="17"/>
  <c r="L19" i="17"/>
  <c r="L8" i="17"/>
  <c r="L5" i="17"/>
  <c r="R7" i="17"/>
  <c r="U7" i="17"/>
  <c r="U9" i="17"/>
  <c r="U18" i="17"/>
  <c r="AA7" i="17"/>
  <c r="AA8" i="12"/>
  <c r="C9" i="12"/>
  <c r="L19" i="12"/>
  <c r="L9" i="12"/>
  <c r="U6" i="12"/>
  <c r="E9" i="12"/>
  <c r="E19" i="12"/>
  <c r="I25" i="12"/>
  <c r="N19" i="12"/>
  <c r="N6" i="12"/>
  <c r="N9" i="12"/>
  <c r="R25" i="12"/>
  <c r="W6" i="12"/>
  <c r="W9" i="12"/>
  <c r="W18" i="12"/>
  <c r="AA25" i="12"/>
  <c r="E6" i="18"/>
  <c r="E9" i="18"/>
  <c r="E19" i="18"/>
  <c r="I25" i="18"/>
  <c r="N19" i="18"/>
  <c r="N6" i="18"/>
  <c r="N9" i="18"/>
  <c r="R25" i="18"/>
  <c r="W6" i="18"/>
  <c r="W9" i="18"/>
  <c r="W18" i="18"/>
  <c r="AA25" i="18"/>
  <c r="H17" i="19"/>
  <c r="J18" i="19"/>
  <c r="H20" i="19"/>
  <c r="J21" i="19"/>
  <c r="H24" i="19"/>
  <c r="J25" i="19"/>
  <c r="H27" i="19"/>
  <c r="J28" i="19"/>
  <c r="H31" i="19"/>
  <c r="J32" i="19"/>
  <c r="H34" i="19"/>
  <c r="J35" i="19"/>
  <c r="Q17" i="19"/>
  <c r="Q19" i="19"/>
  <c r="Q21" i="19"/>
  <c r="Q24" i="19"/>
  <c r="Q26" i="19"/>
  <c r="Q28" i="19"/>
  <c r="Q31" i="19"/>
  <c r="Q33" i="19"/>
  <c r="Q35" i="19"/>
  <c r="I17" i="20"/>
  <c r="K18" i="20"/>
  <c r="I20" i="20"/>
  <c r="K21" i="20"/>
  <c r="I23" i="20"/>
  <c r="K24" i="20"/>
  <c r="I26" i="20"/>
  <c r="K27" i="20"/>
  <c r="I29" i="20"/>
  <c r="K30" i="20"/>
  <c r="I32" i="20"/>
  <c r="K33" i="20"/>
  <c r="I35" i="20"/>
  <c r="K36" i="20"/>
  <c r="I39" i="20"/>
  <c r="K40" i="20"/>
  <c r="Q38" i="20"/>
  <c r="Q40" i="20"/>
  <c r="Q16" i="20"/>
  <c r="Q18" i="20"/>
  <c r="Q20" i="20"/>
  <c r="Q22" i="20"/>
  <c r="Q24" i="20"/>
  <c r="Q26" i="20"/>
  <c r="Q28" i="20"/>
  <c r="Q30" i="20"/>
  <c r="Q32" i="20"/>
  <c r="Q34" i="20"/>
  <c r="Q36" i="20"/>
  <c r="D8" i="17"/>
  <c r="D18" i="17"/>
  <c r="D5" i="17"/>
  <c r="I8" i="17"/>
  <c r="M19" i="17"/>
  <c r="M8" i="17"/>
  <c r="M5" i="17"/>
  <c r="R8" i="17"/>
  <c r="V7" i="17"/>
  <c r="V9" i="17"/>
  <c r="V18" i="17"/>
  <c r="AA8" i="17"/>
  <c r="E6" i="12"/>
  <c r="C5" i="12"/>
  <c r="C8" i="12"/>
  <c r="C18" i="12"/>
  <c r="C14" i="12"/>
  <c r="L18" i="12"/>
  <c r="L5" i="12"/>
  <c r="L8" i="12"/>
  <c r="L14" i="12"/>
  <c r="U5" i="12"/>
  <c r="U8" i="12"/>
  <c r="U14" i="12"/>
  <c r="U19" i="12"/>
  <c r="C5" i="18"/>
  <c r="C8" i="18"/>
  <c r="C18" i="18"/>
  <c r="C14" i="18"/>
  <c r="L18" i="18"/>
  <c r="L5" i="18"/>
  <c r="L8" i="18"/>
  <c r="L14" i="18"/>
  <c r="U5" i="18"/>
  <c r="U8" i="18"/>
  <c r="U14" i="18"/>
  <c r="U19" i="18"/>
  <c r="G16" i="19"/>
  <c r="I17" i="19"/>
  <c r="G19" i="19"/>
  <c r="I20" i="19"/>
  <c r="G23" i="19"/>
  <c r="I24" i="19"/>
  <c r="G26" i="19"/>
  <c r="I27" i="19"/>
  <c r="G30" i="19"/>
  <c r="I31" i="19"/>
  <c r="G33" i="19"/>
  <c r="I34" i="19"/>
  <c r="O16" i="19"/>
  <c r="O18" i="19"/>
  <c r="O20" i="19"/>
  <c r="O23" i="19"/>
  <c r="O25" i="19"/>
  <c r="O27" i="19"/>
  <c r="O30" i="19"/>
  <c r="O32" i="19"/>
  <c r="O34" i="19"/>
  <c r="H16" i="20"/>
  <c r="J17" i="20"/>
  <c r="H19" i="20"/>
  <c r="J20" i="20"/>
  <c r="H22" i="20"/>
  <c r="J23" i="20"/>
  <c r="H25" i="20"/>
  <c r="J26" i="20"/>
  <c r="H28" i="20"/>
  <c r="J29" i="20"/>
  <c r="H31" i="20"/>
  <c r="J32" i="20"/>
  <c r="H34" i="20"/>
  <c r="J35" i="20"/>
  <c r="H38" i="20"/>
  <c r="J39" i="20"/>
  <c r="H41" i="20"/>
  <c r="R38" i="20"/>
  <c r="R40" i="20"/>
  <c r="R16" i="20"/>
  <c r="R18" i="20"/>
  <c r="R20" i="20"/>
  <c r="R22" i="20"/>
  <c r="R24" i="20"/>
  <c r="R26" i="20"/>
  <c r="R28" i="20"/>
  <c r="R30" i="20"/>
  <c r="R32" i="20"/>
  <c r="R34" i="20"/>
  <c r="R36" i="20"/>
  <c r="E8" i="17"/>
  <c r="E18" i="17"/>
  <c r="E5" i="17"/>
  <c r="I25" i="17"/>
  <c r="N19" i="17"/>
  <c r="N8" i="17"/>
  <c r="N5" i="17"/>
  <c r="R25" i="17"/>
  <c r="W7" i="17"/>
  <c r="W9" i="17"/>
  <c r="W18" i="17"/>
  <c r="AA25" i="17"/>
  <c r="AT5" i="10"/>
  <c r="AJ1046" i="10"/>
  <c r="AJ1034" i="10"/>
  <c r="AJ1022" i="10"/>
  <c r="AJ1010" i="10"/>
  <c r="AJ998" i="10"/>
  <c r="AJ986" i="10"/>
  <c r="AJ974" i="10"/>
  <c r="AJ962" i="10"/>
  <c r="AJ950" i="10"/>
  <c r="AJ938" i="10"/>
  <c r="AJ926" i="10"/>
  <c r="AJ914" i="10"/>
  <c r="AJ902" i="10"/>
  <c r="AJ890" i="10"/>
  <c r="AJ878" i="10"/>
  <c r="AJ866" i="10"/>
  <c r="AJ854" i="10"/>
  <c r="AJ842" i="10"/>
  <c r="AJ830" i="10"/>
  <c r="AJ818" i="10"/>
  <c r="AJ806" i="10"/>
  <c r="AJ794" i="10"/>
  <c r="AJ782" i="10"/>
  <c r="AJ770" i="10"/>
  <c r="AJ758" i="10"/>
  <c r="AJ746" i="10"/>
  <c r="AJ734" i="10"/>
  <c r="AJ722" i="10"/>
  <c r="AJ710" i="10"/>
  <c r="AJ698" i="10"/>
  <c r="AJ686" i="10"/>
  <c r="AJ674" i="10"/>
  <c r="AJ662" i="10"/>
  <c r="AJ650" i="10"/>
  <c r="AJ638" i="10"/>
  <c r="AJ626" i="10"/>
  <c r="AJ614" i="10"/>
  <c r="AJ602" i="10"/>
  <c r="AJ590" i="10"/>
  <c r="AJ578" i="10"/>
  <c r="AJ566" i="10"/>
  <c r="AJ554" i="10"/>
  <c r="AJ542" i="10"/>
  <c r="AJ530" i="10"/>
  <c r="AJ518" i="10"/>
  <c r="AJ506" i="10"/>
  <c r="AJ494" i="10"/>
  <c r="AJ482" i="10"/>
  <c r="AJ470" i="10"/>
  <c r="AJ458" i="10"/>
  <c r="AJ446" i="10"/>
  <c r="AJ434" i="10"/>
  <c r="AJ422" i="10"/>
  <c r="AJ410" i="10"/>
  <c r="AJ398" i="10"/>
  <c r="AJ386" i="10"/>
  <c r="AJ374" i="10"/>
  <c r="AJ362" i="10"/>
  <c r="AJ350" i="10"/>
  <c r="AJ338" i="10"/>
  <c r="AJ326" i="10"/>
  <c r="AJ314" i="10"/>
  <c r="AJ302" i="10"/>
  <c r="AJ290" i="10"/>
  <c r="AJ278" i="10"/>
  <c r="AJ266" i="10"/>
  <c r="AJ254" i="10"/>
  <c r="AJ242" i="10"/>
  <c r="AJ230" i="10"/>
  <c r="AJ218" i="10"/>
  <c r="AJ206" i="10"/>
  <c r="AJ194" i="10"/>
  <c r="AJ182" i="10"/>
  <c r="AJ170" i="10"/>
  <c r="AJ158" i="10"/>
  <c r="AJ146" i="10"/>
  <c r="AJ134" i="10"/>
  <c r="AJ122" i="10"/>
  <c r="AJ110" i="10"/>
  <c r="AJ98" i="10"/>
  <c r="AJ86" i="10"/>
  <c r="AJ74" i="10"/>
  <c r="AJ62" i="10"/>
  <c r="AJ50" i="10"/>
  <c r="AJ38" i="10"/>
  <c r="AJ26" i="10"/>
  <c r="AJ14" i="10"/>
  <c r="AJ1045" i="10"/>
  <c r="AJ1033" i="10"/>
  <c r="AJ1021" i="10"/>
  <c r="AJ1009" i="10"/>
  <c r="AJ997" i="10"/>
  <c r="AJ985" i="10"/>
  <c r="AJ973" i="10"/>
  <c r="AJ961" i="10"/>
  <c r="AJ949" i="10"/>
  <c r="AJ937" i="10"/>
  <c r="AJ925" i="10"/>
  <c r="AJ913" i="10"/>
  <c r="AJ901" i="10"/>
  <c r="AJ889" i="10"/>
  <c r="AJ877" i="10"/>
  <c r="AJ865" i="10"/>
  <c r="AJ853" i="10"/>
  <c r="AJ841" i="10"/>
  <c r="AJ829" i="10"/>
  <c r="AJ817" i="10"/>
  <c r="AJ805" i="10"/>
  <c r="AJ793" i="10"/>
  <c r="AJ781" i="10"/>
  <c r="AJ769" i="10"/>
  <c r="AJ757" i="10"/>
  <c r="AJ745" i="10"/>
  <c r="AJ733" i="10"/>
  <c r="AJ721" i="10"/>
  <c r="AJ709" i="10"/>
  <c r="AJ697" i="10"/>
  <c r="AJ685" i="10"/>
  <c r="AJ673" i="10"/>
  <c r="AJ661" i="10"/>
  <c r="AJ649" i="10"/>
  <c r="AJ637" i="10"/>
  <c r="AJ625" i="10"/>
  <c r="AJ613" i="10"/>
  <c r="AJ601" i="10"/>
  <c r="AJ589" i="10"/>
  <c r="AJ577" i="10"/>
  <c r="AJ565" i="10"/>
  <c r="AJ553" i="10"/>
  <c r="AJ541" i="10"/>
  <c r="AJ529" i="10"/>
  <c r="AJ517" i="10"/>
  <c r="AJ505" i="10"/>
  <c r="AJ493" i="10"/>
  <c r="AJ481" i="10"/>
  <c r="AJ469" i="10"/>
  <c r="AJ457" i="10"/>
  <c r="AJ445" i="10"/>
  <c r="AJ433" i="10"/>
  <c r="AJ421" i="10"/>
  <c r="AJ409" i="10"/>
  <c r="AJ397" i="10"/>
  <c r="AJ385" i="10"/>
  <c r="AJ373" i="10"/>
  <c r="AJ361" i="10"/>
  <c r="AJ349" i="10"/>
  <c r="AJ337" i="10"/>
  <c r="AJ325" i="10"/>
  <c r="AJ313" i="10"/>
  <c r="AJ301" i="10"/>
  <c r="AJ289" i="10"/>
  <c r="AJ277" i="10"/>
  <c r="AJ265" i="10"/>
  <c r="AJ253" i="10"/>
  <c r="AJ241" i="10"/>
  <c r="AJ229" i="10"/>
  <c r="AJ217" i="10"/>
  <c r="AJ205" i="10"/>
  <c r="AJ193" i="10"/>
  <c r="AJ181" i="10"/>
  <c r="AJ169" i="10"/>
  <c r="AJ157" i="10"/>
  <c r="AJ145" i="10"/>
  <c r="AJ133" i="10"/>
  <c r="AJ121" i="10"/>
  <c r="AJ109" i="10"/>
  <c r="AJ97" i="10"/>
  <c r="AJ85" i="10"/>
  <c r="AJ73" i="10"/>
  <c r="AJ61" i="10"/>
  <c r="AJ49" i="10"/>
  <c r="AJ37" i="10"/>
  <c r="AJ25" i="10"/>
  <c r="AJ13" i="10"/>
  <c r="AJ1044" i="10"/>
  <c r="AJ1032" i="10"/>
  <c r="AJ1020" i="10"/>
  <c r="AJ1008" i="10"/>
  <c r="AJ996" i="10"/>
  <c r="AJ984" i="10"/>
  <c r="AJ972" i="10"/>
  <c r="AJ960" i="10"/>
  <c r="AJ948" i="10"/>
  <c r="AJ936" i="10"/>
  <c r="AJ924" i="10"/>
  <c r="AJ912" i="10"/>
  <c r="AJ900" i="10"/>
  <c r="AJ888" i="10"/>
  <c r="AJ876" i="10"/>
  <c r="AJ864" i="10"/>
  <c r="AJ852" i="10"/>
  <c r="AJ840" i="10"/>
  <c r="AJ828" i="10"/>
  <c r="AJ816" i="10"/>
  <c r="AJ804" i="10"/>
  <c r="AJ792" i="10"/>
  <c r="AJ780" i="10"/>
  <c r="AJ768" i="10"/>
  <c r="AJ756" i="10"/>
  <c r="AJ744" i="10"/>
  <c r="AJ732" i="10"/>
  <c r="AJ720" i="10"/>
  <c r="AJ708" i="10"/>
  <c r="AJ696" i="10"/>
  <c r="AJ684" i="10"/>
  <c r="AJ672" i="10"/>
  <c r="AJ660" i="10"/>
  <c r="AJ648" i="10"/>
  <c r="AJ636" i="10"/>
  <c r="AJ624" i="10"/>
  <c r="AJ612" i="10"/>
  <c r="AJ600" i="10"/>
  <c r="AJ588" i="10"/>
  <c r="AJ576" i="10"/>
  <c r="AJ564" i="10"/>
  <c r="AJ552" i="10"/>
  <c r="AJ540" i="10"/>
  <c r="AJ528" i="10"/>
  <c r="AJ516" i="10"/>
  <c r="AJ504" i="10"/>
  <c r="AJ492" i="10"/>
  <c r="AJ480" i="10"/>
  <c r="AJ468" i="10"/>
  <c r="AJ456" i="10"/>
  <c r="AJ444" i="10"/>
  <c r="AJ432" i="10"/>
  <c r="AJ420" i="10"/>
  <c r="AJ408" i="10"/>
  <c r="AJ396" i="10"/>
  <c r="AJ384" i="10"/>
  <c r="AJ372" i="10"/>
  <c r="AJ360" i="10"/>
  <c r="AJ348" i="10"/>
  <c r="AJ336" i="10"/>
  <c r="AJ324" i="10"/>
  <c r="AJ312" i="10"/>
  <c r="AJ300" i="10"/>
  <c r="AJ288" i="10"/>
  <c r="AJ276" i="10"/>
  <c r="AJ264" i="10"/>
  <c r="AJ252" i="10"/>
  <c r="AJ240" i="10"/>
  <c r="AJ228" i="10"/>
  <c r="AJ216" i="10"/>
  <c r="AJ204" i="10"/>
  <c r="AJ192" i="10"/>
  <c r="AJ180" i="10"/>
  <c r="AJ168" i="10"/>
  <c r="AJ156" i="10"/>
  <c r="AJ144" i="10"/>
  <c r="AJ132" i="10"/>
  <c r="AJ120" i="10"/>
  <c r="AJ108" i="10"/>
  <c r="AJ96" i="10"/>
  <c r="AJ84" i="10"/>
  <c r="AJ72" i="10"/>
  <c r="AJ60" i="10"/>
  <c r="AJ48" i="10"/>
  <c r="AJ36" i="10"/>
  <c r="AJ24" i="10"/>
  <c r="AJ1043" i="10"/>
  <c r="AJ1031" i="10"/>
  <c r="AJ1019" i="10"/>
  <c r="AJ1007" i="10"/>
  <c r="AJ995" i="10"/>
  <c r="AJ983" i="10"/>
  <c r="AJ971" i="10"/>
  <c r="AJ959" i="10"/>
  <c r="AJ947" i="10"/>
  <c r="AJ935" i="10"/>
  <c r="AJ923" i="10"/>
  <c r="AJ911" i="10"/>
  <c r="AJ899" i="10"/>
  <c r="AJ887" i="10"/>
  <c r="AJ875" i="10"/>
  <c r="AJ863" i="10"/>
  <c r="AJ851" i="10"/>
  <c r="AJ839" i="10"/>
  <c r="AJ827" i="10"/>
  <c r="AJ815" i="10"/>
  <c r="AJ803" i="10"/>
  <c r="AJ791" i="10"/>
  <c r="AJ779" i="10"/>
  <c r="AJ767" i="10"/>
  <c r="AJ755" i="10"/>
  <c r="AJ743" i="10"/>
  <c r="AJ731" i="10"/>
  <c r="AJ719" i="10"/>
  <c r="AJ707" i="10"/>
  <c r="AJ695" i="10"/>
  <c r="AJ683" i="10"/>
  <c r="AJ671" i="10"/>
  <c r="AJ659" i="10"/>
  <c r="AJ647" i="10"/>
  <c r="AJ635" i="10"/>
  <c r="AJ623" i="10"/>
  <c r="AJ611" i="10"/>
  <c r="AJ599" i="10"/>
  <c r="AJ587" i="10"/>
  <c r="AJ575" i="10"/>
  <c r="AJ563" i="10"/>
  <c r="AJ551" i="10"/>
  <c r="AJ539" i="10"/>
  <c r="AJ527" i="10"/>
  <c r="AJ515" i="10"/>
  <c r="AJ503" i="10"/>
  <c r="AJ491" i="10"/>
  <c r="AJ479" i="10"/>
  <c r="AJ467" i="10"/>
  <c r="AJ455" i="10"/>
  <c r="AJ443" i="10"/>
  <c r="AJ431" i="10"/>
  <c r="AJ419" i="10"/>
  <c r="AJ407" i="10"/>
  <c r="AJ395" i="10"/>
  <c r="AJ383" i="10"/>
  <c r="AJ371" i="10"/>
  <c r="AJ359" i="10"/>
  <c r="AJ347" i="10"/>
  <c r="AJ335" i="10"/>
  <c r="AJ323" i="10"/>
  <c r="AJ311" i="10"/>
  <c r="AJ299" i="10"/>
  <c r="AJ287" i="10"/>
  <c r="AJ275" i="10"/>
  <c r="AJ263" i="10"/>
  <c r="AJ251" i="10"/>
  <c r="AJ239" i="10"/>
  <c r="AJ227" i="10"/>
  <c r="AJ215" i="10"/>
  <c r="AJ203" i="10"/>
  <c r="AJ191" i="10"/>
  <c r="AJ179" i="10"/>
  <c r="AJ167" i="10"/>
  <c r="AJ155" i="10"/>
  <c r="AJ143" i="10"/>
  <c r="AJ131" i="10"/>
  <c r="AJ119" i="10"/>
  <c r="AJ107" i="10"/>
  <c r="AJ95" i="10"/>
  <c r="AJ83" i="10"/>
  <c r="AJ71" i="10"/>
  <c r="AJ59" i="10"/>
  <c r="AJ47" i="10"/>
  <c r="AJ35" i="10"/>
  <c r="AJ23" i="10"/>
  <c r="AJ11" i="10"/>
  <c r="AJ1042" i="10"/>
  <c r="AJ1030" i="10"/>
  <c r="AJ1018" i="10"/>
  <c r="AJ1006" i="10"/>
  <c r="AJ994" i="10"/>
  <c r="AJ982" i="10"/>
  <c r="AJ970" i="10"/>
  <c r="AJ958" i="10"/>
  <c r="AJ946" i="10"/>
  <c r="AJ934" i="10"/>
  <c r="AJ922" i="10"/>
  <c r="AJ910" i="10"/>
  <c r="AJ898" i="10"/>
  <c r="AJ886" i="10"/>
  <c r="AJ874" i="10"/>
  <c r="AJ862" i="10"/>
  <c r="AJ850" i="10"/>
  <c r="AJ838" i="10"/>
  <c r="AJ826" i="10"/>
  <c r="AJ814" i="10"/>
  <c r="AJ802" i="10"/>
  <c r="AJ790" i="10"/>
  <c r="AJ778" i="10"/>
  <c r="AJ766" i="10"/>
  <c r="AJ754" i="10"/>
  <c r="AJ742" i="10"/>
  <c r="AJ730" i="10"/>
  <c r="AJ718" i="10"/>
  <c r="AJ706" i="10"/>
  <c r="AJ694" i="10"/>
  <c r="AJ682" i="10"/>
  <c r="AJ670" i="10"/>
  <c r="AJ658" i="10"/>
  <c r="AJ646" i="10"/>
  <c r="AJ634" i="10"/>
  <c r="AJ622" i="10"/>
  <c r="AJ610" i="10"/>
  <c r="AJ598" i="10"/>
  <c r="AJ586" i="10"/>
  <c r="AJ574" i="10"/>
  <c r="AJ562" i="10"/>
  <c r="AJ550" i="10"/>
  <c r="AJ538" i="10"/>
  <c r="AJ526" i="10"/>
  <c r="AJ514" i="10"/>
  <c r="AJ502" i="10"/>
  <c r="AJ490" i="10"/>
  <c r="AJ478" i="10"/>
  <c r="AJ466" i="10"/>
  <c r="AJ454" i="10"/>
  <c r="AJ442" i="10"/>
  <c r="AJ430" i="10"/>
  <c r="AJ418" i="10"/>
  <c r="AJ406" i="10"/>
  <c r="AJ394" i="10"/>
  <c r="AJ382" i="10"/>
  <c r="AJ370" i="10"/>
  <c r="AJ358" i="10"/>
  <c r="AJ346" i="10"/>
  <c r="AJ334" i="10"/>
  <c r="AJ322" i="10"/>
  <c r="AJ310" i="10"/>
  <c r="AJ298" i="10"/>
  <c r="AJ286" i="10"/>
  <c r="AJ274" i="10"/>
  <c r="AJ262" i="10"/>
  <c r="AJ250" i="10"/>
  <c r="AJ238" i="10"/>
  <c r="AJ226" i="10"/>
  <c r="AJ214" i="10"/>
  <c r="AJ202" i="10"/>
  <c r="AJ190" i="10"/>
  <c r="AJ178" i="10"/>
  <c r="AJ166" i="10"/>
  <c r="AJ154" i="10"/>
  <c r="AJ142" i="10"/>
  <c r="AJ130" i="10"/>
  <c r="AJ118" i="10"/>
  <c r="AJ106" i="10"/>
  <c r="AJ94" i="10"/>
  <c r="AJ82" i="10"/>
  <c r="AJ70" i="10"/>
  <c r="AJ58" i="10"/>
  <c r="AJ46" i="10"/>
  <c r="AJ34" i="10"/>
  <c r="AJ22" i="10"/>
  <c r="AJ10" i="10"/>
  <c r="AJ1041" i="10"/>
  <c r="AJ1029" i="10"/>
  <c r="AJ1017" i="10"/>
  <c r="AJ1005" i="10"/>
  <c r="AJ993" i="10"/>
  <c r="AJ981" i="10"/>
  <c r="AJ969" i="10"/>
  <c r="AJ957" i="10"/>
  <c r="AJ945" i="10"/>
  <c r="AJ933" i="10"/>
  <c r="AJ921" i="10"/>
  <c r="AJ909" i="10"/>
  <c r="AJ897" i="10"/>
  <c r="AJ885" i="10"/>
  <c r="AJ873" i="10"/>
  <c r="AJ861" i="10"/>
  <c r="AJ849" i="10"/>
  <c r="AJ837" i="10"/>
  <c r="AJ825" i="10"/>
  <c r="AJ813" i="10"/>
  <c r="AJ801" i="10"/>
  <c r="AJ789" i="10"/>
  <c r="AJ777" i="10"/>
  <c r="AJ765" i="10"/>
  <c r="AJ753" i="10"/>
  <c r="AJ741" i="10"/>
  <c r="AJ729" i="10"/>
  <c r="AJ717" i="10"/>
  <c r="AJ705" i="10"/>
  <c r="AJ693" i="10"/>
  <c r="AJ681" i="10"/>
  <c r="AJ669" i="10"/>
  <c r="AJ657" i="10"/>
  <c r="AJ645" i="10"/>
  <c r="AJ633" i="10"/>
  <c r="AJ621" i="10"/>
  <c r="AJ609" i="10"/>
  <c r="AJ597" i="10"/>
  <c r="AJ585" i="10"/>
  <c r="AJ573" i="10"/>
  <c r="AJ561" i="10"/>
  <c r="AJ549" i="10"/>
  <c r="AJ537" i="10"/>
  <c r="AJ525" i="10"/>
  <c r="AJ513" i="10"/>
  <c r="AJ501" i="10"/>
  <c r="AJ489" i="10"/>
  <c r="AJ477" i="10"/>
  <c r="AJ465" i="10"/>
  <c r="AJ453" i="10"/>
  <c r="AJ441" i="10"/>
  <c r="AJ429" i="10"/>
  <c r="AJ417" i="10"/>
  <c r="AJ405" i="10"/>
  <c r="AJ393" i="10"/>
  <c r="AJ381" i="10"/>
  <c r="AJ369" i="10"/>
  <c r="AJ357" i="10"/>
  <c r="AJ345" i="10"/>
  <c r="AJ333" i="10"/>
  <c r="AJ321" i="10"/>
  <c r="AJ309" i="10"/>
  <c r="AJ297" i="10"/>
  <c r="AJ285" i="10"/>
  <c r="AJ273" i="10"/>
  <c r="AJ261" i="10"/>
  <c r="AJ249" i="10"/>
  <c r="AJ237" i="10"/>
  <c r="AJ225" i="10"/>
  <c r="AJ213" i="10"/>
  <c r="AJ201" i="10"/>
  <c r="AJ189" i="10"/>
  <c r="AJ177" i="10"/>
  <c r="AJ165" i="10"/>
  <c r="AJ153" i="10"/>
  <c r="AJ141" i="10"/>
  <c r="AJ129" i="10"/>
  <c r="AJ117" i="10"/>
  <c r="AJ105" i="10"/>
  <c r="AJ93" i="10"/>
  <c r="AJ81" i="10"/>
  <c r="AJ69" i="10"/>
  <c r="AJ57" i="10"/>
  <c r="AJ45" i="10"/>
  <c r="AJ33" i="10"/>
  <c r="AJ21" i="10"/>
  <c r="AJ9" i="10"/>
  <c r="AJ1040" i="10"/>
  <c r="AJ1028" i="10"/>
  <c r="AJ1016" i="10"/>
  <c r="AJ1004" i="10"/>
  <c r="AJ992" i="10"/>
  <c r="AJ980" i="10"/>
  <c r="AJ968" i="10"/>
  <c r="AJ956" i="10"/>
  <c r="AJ944" i="10"/>
  <c r="AJ932" i="10"/>
  <c r="AJ920" i="10"/>
  <c r="AJ908" i="10"/>
  <c r="AJ896" i="10"/>
  <c r="AJ884" i="10"/>
  <c r="AJ872" i="10"/>
  <c r="AJ860" i="10"/>
  <c r="AJ848" i="10"/>
  <c r="AJ836" i="10"/>
  <c r="AJ824" i="10"/>
  <c r="AJ812" i="10"/>
  <c r="AJ800" i="10"/>
  <c r="AJ788" i="10"/>
  <c r="AJ776" i="10"/>
  <c r="AJ764" i="10"/>
  <c r="AJ752" i="10"/>
  <c r="AJ740" i="10"/>
  <c r="AJ728" i="10"/>
  <c r="AJ716" i="10"/>
  <c r="AJ704" i="10"/>
  <c r="AJ692" i="10"/>
  <c r="AJ680" i="10"/>
  <c r="AJ668" i="10"/>
  <c r="AJ656" i="10"/>
  <c r="AJ644" i="10"/>
  <c r="AJ632" i="10"/>
  <c r="AJ620" i="10"/>
  <c r="AJ608" i="10"/>
  <c r="AJ596" i="10"/>
  <c r="AJ584" i="10"/>
  <c r="AJ572" i="10"/>
  <c r="AJ560" i="10"/>
  <c r="AJ548" i="10"/>
  <c r="AJ536" i="10"/>
  <c r="AJ524" i="10"/>
  <c r="AJ512" i="10"/>
  <c r="AJ500" i="10"/>
  <c r="AJ488" i="10"/>
  <c r="AJ476" i="10"/>
  <c r="AJ464" i="10"/>
  <c r="AJ452" i="10"/>
  <c r="AJ440" i="10"/>
  <c r="AJ428" i="10"/>
  <c r="AJ416" i="10"/>
  <c r="AJ404" i="10"/>
  <c r="AJ392" i="10"/>
  <c r="AJ380" i="10"/>
  <c r="AJ368" i="10"/>
  <c r="AJ356" i="10"/>
  <c r="AJ344" i="10"/>
  <c r="AJ332" i="10"/>
  <c r="AJ320" i="10"/>
  <c r="AJ308" i="10"/>
  <c r="AJ296" i="10"/>
  <c r="AJ284" i="10"/>
  <c r="AJ272" i="10"/>
  <c r="AJ260" i="10"/>
  <c r="AJ248" i="10"/>
  <c r="AJ236" i="10"/>
  <c r="AJ224" i="10"/>
  <c r="AJ212" i="10"/>
  <c r="AJ200" i="10"/>
  <c r="AJ188" i="10"/>
  <c r="AJ176" i="10"/>
  <c r="AJ164" i="10"/>
  <c r="AJ152" i="10"/>
  <c r="AJ140" i="10"/>
  <c r="AJ128" i="10"/>
  <c r="AJ116" i="10"/>
  <c r="AJ104" i="10"/>
  <c r="AJ92" i="10"/>
  <c r="AJ80" i="10"/>
  <c r="AJ68" i="10"/>
  <c r="AJ56" i="10"/>
  <c r="AJ44" i="10"/>
  <c r="AJ32" i="10"/>
  <c r="AJ20" i="10"/>
  <c r="AJ1039" i="10"/>
  <c r="AJ1027" i="10"/>
  <c r="AJ1015" i="10"/>
  <c r="AJ1003" i="10"/>
  <c r="AJ991" i="10"/>
  <c r="AJ979" i="10"/>
  <c r="AJ967" i="10"/>
  <c r="AJ955" i="10"/>
  <c r="AJ943" i="10"/>
  <c r="AJ931" i="10"/>
  <c r="AJ919" i="10"/>
  <c r="AJ907" i="10"/>
  <c r="AJ895" i="10"/>
  <c r="AJ883" i="10"/>
  <c r="AJ871" i="10"/>
  <c r="AJ859" i="10"/>
  <c r="AJ847" i="10"/>
  <c r="AJ835" i="10"/>
  <c r="AJ823" i="10"/>
  <c r="AJ811" i="10"/>
  <c r="AJ799" i="10"/>
  <c r="AJ787" i="10"/>
  <c r="AJ775" i="10"/>
  <c r="AJ763" i="10"/>
  <c r="AJ751" i="10"/>
  <c r="AJ739" i="10"/>
  <c r="AJ727" i="10"/>
  <c r="AJ715" i="10"/>
  <c r="AJ703" i="10"/>
  <c r="AJ691" i="10"/>
  <c r="AJ679" i="10"/>
  <c r="AJ667" i="10"/>
  <c r="AJ655" i="10"/>
  <c r="AJ643" i="10"/>
  <c r="AJ631" i="10"/>
  <c r="AJ619" i="10"/>
  <c r="AJ607" i="10"/>
  <c r="AJ595" i="10"/>
  <c r="AJ583" i="10"/>
  <c r="AJ571" i="10"/>
  <c r="AJ559" i="10"/>
  <c r="AJ547" i="10"/>
  <c r="AJ535" i="10"/>
  <c r="AJ523" i="10"/>
  <c r="AJ511" i="10"/>
  <c r="AJ499" i="10"/>
  <c r="AJ487" i="10"/>
  <c r="AJ475" i="10"/>
  <c r="AJ463" i="10"/>
  <c r="AJ451" i="10"/>
  <c r="AJ439" i="10"/>
  <c r="AJ427" i="10"/>
  <c r="AJ415" i="10"/>
  <c r="AJ403" i="10"/>
  <c r="AJ391" i="10"/>
  <c r="AJ379" i="10"/>
  <c r="AJ367" i="10"/>
  <c r="AJ355" i="10"/>
  <c r="AJ343" i="10"/>
  <c r="AJ331" i="10"/>
  <c r="AJ319" i="10"/>
  <c r="AJ307" i="10"/>
  <c r="AJ295" i="10"/>
  <c r="AJ283" i="10"/>
  <c r="AJ271" i="10"/>
  <c r="AJ259" i="10"/>
  <c r="AJ247" i="10"/>
  <c r="AJ235" i="10"/>
  <c r="AJ223" i="10"/>
  <c r="AJ211" i="10"/>
  <c r="AJ199" i="10"/>
  <c r="AJ187" i="10"/>
  <c r="AJ175" i="10"/>
  <c r="AJ163" i="10"/>
  <c r="AJ151" i="10"/>
  <c r="AJ139" i="10"/>
  <c r="AJ127" i="10"/>
  <c r="AJ115" i="10"/>
  <c r="AJ103" i="10"/>
  <c r="AJ91" i="10"/>
  <c r="AJ79" i="10"/>
  <c r="AJ67" i="10"/>
  <c r="AJ55" i="10"/>
  <c r="AJ43" i="10"/>
  <c r="AJ31" i="10"/>
  <c r="AJ19" i="10"/>
  <c r="AJ7" i="10"/>
  <c r="AJ1048" i="10"/>
  <c r="AJ1036" i="10"/>
  <c r="AJ1024" i="10"/>
  <c r="AJ1012" i="10"/>
  <c r="AJ1000" i="10"/>
  <c r="AJ988" i="10"/>
  <c r="AJ976" i="10"/>
  <c r="AJ964" i="10"/>
  <c r="AJ952" i="10"/>
  <c r="AJ940" i="10"/>
  <c r="AJ928" i="10"/>
  <c r="AJ916" i="10"/>
  <c r="AJ904" i="10"/>
  <c r="AJ892" i="10"/>
  <c r="AJ880" i="10"/>
  <c r="AJ868" i="10"/>
  <c r="AJ856" i="10"/>
  <c r="AJ844" i="10"/>
  <c r="AJ832" i="10"/>
  <c r="AJ820" i="10"/>
  <c r="AJ808" i="10"/>
  <c r="AJ796" i="10"/>
  <c r="AJ784" i="10"/>
  <c r="AJ772" i="10"/>
  <c r="AJ760" i="10"/>
  <c r="AJ748" i="10"/>
  <c r="AJ736" i="10"/>
  <c r="AJ724" i="10"/>
  <c r="AJ712" i="10"/>
  <c r="AJ700" i="10"/>
  <c r="AJ688" i="10"/>
  <c r="AJ676" i="10"/>
  <c r="AJ664" i="10"/>
  <c r="AJ652" i="10"/>
  <c r="AJ640" i="10"/>
  <c r="AJ628" i="10"/>
  <c r="AJ616" i="10"/>
  <c r="AJ604" i="10"/>
  <c r="AJ592" i="10"/>
  <c r="AJ580" i="10"/>
  <c r="AJ568" i="10"/>
  <c r="AJ556" i="10"/>
  <c r="AJ544" i="10"/>
  <c r="AJ532" i="10"/>
  <c r="AJ520" i="10"/>
  <c r="AJ508" i="10"/>
  <c r="AJ496" i="10"/>
  <c r="AJ484" i="10"/>
  <c r="AJ472" i="10"/>
  <c r="AJ460" i="10"/>
  <c r="AJ448" i="10"/>
  <c r="AJ436" i="10"/>
  <c r="AJ424" i="10"/>
  <c r="AJ412" i="10"/>
  <c r="AJ400" i="10"/>
  <c r="AJ388" i="10"/>
  <c r="AJ376" i="10"/>
  <c r="AJ364" i="10"/>
  <c r="AJ352" i="10"/>
  <c r="AJ340" i="10"/>
  <c r="AJ328" i="10"/>
  <c r="AJ316" i="10"/>
  <c r="AJ304" i="10"/>
  <c r="AJ292" i="10"/>
  <c r="AJ280" i="10"/>
  <c r="AJ268" i="10"/>
  <c r="AJ256" i="10"/>
  <c r="AJ244" i="10"/>
  <c r="AJ232" i="10"/>
  <c r="AJ220" i="10"/>
  <c r="AJ208" i="10"/>
  <c r="AJ196" i="10"/>
  <c r="AJ184" i="10"/>
  <c r="AJ172" i="10"/>
  <c r="AJ160" i="10"/>
  <c r="AJ148" i="10"/>
  <c r="AJ136" i="10"/>
  <c r="AJ124" i="10"/>
  <c r="AJ112" i="10"/>
  <c r="AJ100" i="10"/>
  <c r="AJ88" i="10"/>
  <c r="AJ76" i="10"/>
  <c r="AJ64" i="10"/>
  <c r="AJ52" i="10"/>
  <c r="AJ40" i="10"/>
  <c r="AJ28" i="10"/>
  <c r="AJ16" i="10"/>
  <c r="AJ1047" i="10"/>
  <c r="AJ1035" i="10"/>
  <c r="AJ1023" i="10"/>
  <c r="AJ1011" i="10"/>
  <c r="AJ999" i="10"/>
  <c r="AJ987" i="10"/>
  <c r="AJ975" i="10"/>
  <c r="AJ963" i="10"/>
  <c r="AJ951" i="10"/>
  <c r="AJ939" i="10"/>
  <c r="AJ927" i="10"/>
  <c r="AJ915" i="10"/>
  <c r="AJ903" i="10"/>
  <c r="AJ891" i="10"/>
  <c r="AJ879" i="10"/>
  <c r="AJ867" i="10"/>
  <c r="AJ855" i="10"/>
  <c r="AJ843" i="10"/>
  <c r="AJ831" i="10"/>
  <c r="AJ819" i="10"/>
  <c r="AJ807" i="10"/>
  <c r="AJ795" i="10"/>
  <c r="AJ783" i="10"/>
  <c r="AJ771" i="10"/>
  <c r="AJ759" i="10"/>
  <c r="AJ747" i="10"/>
  <c r="AJ735" i="10"/>
  <c r="AJ723" i="10"/>
  <c r="AJ711" i="10"/>
  <c r="AJ699" i="10"/>
  <c r="AJ687" i="10"/>
  <c r="AJ675" i="10"/>
  <c r="AJ663" i="10"/>
  <c r="AJ651" i="10"/>
  <c r="AJ639" i="10"/>
  <c r="AJ627" i="10"/>
  <c r="AJ615" i="10"/>
  <c r="AJ603" i="10"/>
  <c r="AJ591" i="10"/>
  <c r="AJ579" i="10"/>
  <c r="AJ567" i="10"/>
  <c r="AJ555" i="10"/>
  <c r="AJ543" i="10"/>
  <c r="AJ531" i="10"/>
  <c r="AJ519" i="10"/>
  <c r="AJ507" i="10"/>
  <c r="AJ495" i="10"/>
  <c r="AJ483" i="10"/>
  <c r="AJ471" i="10"/>
  <c r="AJ459" i="10"/>
  <c r="AJ447" i="10"/>
  <c r="AJ435" i="10"/>
  <c r="AJ423" i="10"/>
  <c r="AJ411" i="10"/>
  <c r="AJ399" i="10"/>
  <c r="AJ387" i="10"/>
  <c r="AJ375" i="10"/>
  <c r="AJ363" i="10"/>
  <c r="AJ351" i="10"/>
  <c r="AJ339" i="10"/>
  <c r="AJ327" i="10"/>
  <c r="AJ315" i="10"/>
  <c r="AJ303" i="10"/>
  <c r="AJ291" i="10"/>
  <c r="AJ279" i="10"/>
  <c r="AJ267" i="10"/>
  <c r="AJ255" i="10"/>
  <c r="AJ243" i="10"/>
  <c r="AJ231" i="10"/>
  <c r="AJ219" i="10"/>
  <c r="AJ207" i="10"/>
  <c r="AJ195" i="10"/>
  <c r="AJ183" i="10"/>
  <c r="AJ171" i="10"/>
  <c r="AJ159" i="10"/>
  <c r="AJ147" i="10"/>
  <c r="AJ135" i="10"/>
  <c r="AJ123" i="10"/>
  <c r="AJ111" i="10"/>
  <c r="AJ99" i="10"/>
  <c r="AJ87" i="10"/>
  <c r="AJ75" i="10"/>
  <c r="AJ63" i="10"/>
  <c r="AJ51" i="10"/>
  <c r="AJ39" i="10"/>
  <c r="AJ27" i="10"/>
  <c r="AJ15" i="10"/>
  <c r="AJ990" i="10"/>
  <c r="AJ918" i="10"/>
  <c r="AJ846" i="10"/>
  <c r="AJ774" i="10"/>
  <c r="AJ702" i="10"/>
  <c r="AJ630" i="10"/>
  <c r="AJ558" i="10"/>
  <c r="AJ486" i="10"/>
  <c r="AJ414" i="10"/>
  <c r="AJ342" i="10"/>
  <c r="AJ270" i="10"/>
  <c r="AJ198" i="10"/>
  <c r="AJ126" i="10"/>
  <c r="AJ54" i="10"/>
  <c r="AJ989" i="10"/>
  <c r="AJ917" i="10"/>
  <c r="AJ845" i="10"/>
  <c r="AJ773" i="10"/>
  <c r="AJ701" i="10"/>
  <c r="AJ629" i="10"/>
  <c r="AJ557" i="10"/>
  <c r="AJ485" i="10"/>
  <c r="AJ413" i="10"/>
  <c r="AJ341" i="10"/>
  <c r="AJ269" i="10"/>
  <c r="AJ197" i="10"/>
  <c r="AJ125" i="10"/>
  <c r="AJ53" i="10"/>
  <c r="AJ1050" i="10"/>
  <c r="AJ978" i="10"/>
  <c r="AJ906" i="10"/>
  <c r="AJ834" i="10"/>
  <c r="AJ762" i="10"/>
  <c r="AJ690" i="10"/>
  <c r="AJ618" i="10"/>
  <c r="AJ546" i="10"/>
  <c r="AJ474" i="10"/>
  <c r="AJ402" i="10"/>
  <c r="AJ330" i="10"/>
  <c r="AJ258" i="10"/>
  <c r="AJ186" i="10"/>
  <c r="AJ114" i="10"/>
  <c r="AJ42" i="10"/>
  <c r="AJ1049" i="10"/>
  <c r="AJ977" i="10"/>
  <c r="AJ905" i="10"/>
  <c r="AJ833" i="10"/>
  <c r="AJ761" i="10"/>
  <c r="AJ689" i="10"/>
  <c r="AJ617" i="10"/>
  <c r="AJ545" i="10"/>
  <c r="AJ473" i="10"/>
  <c r="AJ401" i="10"/>
  <c r="AJ329" i="10"/>
  <c r="AJ257" i="10"/>
  <c r="AJ185" i="10"/>
  <c r="AJ113" i="10"/>
  <c r="AJ41" i="10"/>
  <c r="AJ1038" i="10"/>
  <c r="AJ966" i="10"/>
  <c r="AJ894" i="10"/>
  <c r="AJ822" i="10"/>
  <c r="AJ750" i="10"/>
  <c r="AJ678" i="10"/>
  <c r="AJ606" i="10"/>
  <c r="AJ534" i="10"/>
  <c r="AJ462" i="10"/>
  <c r="AJ390" i="10"/>
  <c r="AJ318" i="10"/>
  <c r="AJ246" i="10"/>
  <c r="AJ174" i="10"/>
  <c r="AJ102" i="10"/>
  <c r="AJ30" i="10"/>
  <c r="AJ1037" i="10"/>
  <c r="AJ965" i="10"/>
  <c r="AJ893" i="10"/>
  <c r="AJ821" i="10"/>
  <c r="AJ749" i="10"/>
  <c r="AJ677" i="10"/>
  <c r="AJ605" i="10"/>
  <c r="AJ533" i="10"/>
  <c r="AJ461" i="10"/>
  <c r="AJ389" i="10"/>
  <c r="AJ317" i="10"/>
  <c r="AJ245" i="10"/>
  <c r="AJ173" i="10"/>
  <c r="AJ101" i="10"/>
  <c r="AJ29" i="10"/>
  <c r="AJ1026" i="10"/>
  <c r="AJ954" i="10"/>
  <c r="AJ882" i="10"/>
  <c r="AJ810" i="10"/>
  <c r="AJ738" i="10"/>
  <c r="AJ666" i="10"/>
  <c r="AJ594" i="10"/>
  <c r="AJ522" i="10"/>
  <c r="AJ450" i="10"/>
  <c r="AJ378" i="10"/>
  <c r="AJ306" i="10"/>
  <c r="AJ234" i="10"/>
  <c r="AJ162" i="10"/>
  <c r="AJ90" i="10"/>
  <c r="AJ18" i="10"/>
  <c r="AJ1025" i="10"/>
  <c r="AJ953" i="10"/>
  <c r="AJ881" i="10"/>
  <c r="AJ809" i="10"/>
  <c r="AJ737" i="10"/>
  <c r="AJ665" i="10"/>
  <c r="AJ593" i="10"/>
  <c r="AJ521" i="10"/>
  <c r="AJ449" i="10"/>
  <c r="AJ377" i="10"/>
  <c r="AJ305" i="10"/>
  <c r="AJ233" i="10"/>
  <c r="AJ161" i="10"/>
  <c r="AJ89" i="10"/>
  <c r="AJ17" i="10"/>
  <c r="AJ1014" i="10"/>
  <c r="AJ942" i="10"/>
  <c r="AJ870" i="10"/>
  <c r="AJ798" i="10"/>
  <c r="AJ726" i="10"/>
  <c r="AJ654" i="10"/>
  <c r="AJ582" i="10"/>
  <c r="AJ510" i="10"/>
  <c r="AJ438" i="10"/>
  <c r="AJ366" i="10"/>
  <c r="AJ294" i="10"/>
  <c r="AJ222" i="10"/>
  <c r="AJ150" i="10"/>
  <c r="AJ78" i="10"/>
  <c r="AJ12" i="10"/>
  <c r="AJ1013" i="10"/>
  <c r="AJ941" i="10"/>
  <c r="AJ869" i="10"/>
  <c r="AJ797" i="10"/>
  <c r="AJ725" i="10"/>
  <c r="AJ653" i="10"/>
  <c r="AJ581" i="10"/>
  <c r="AJ509" i="10"/>
  <c r="AJ437" i="10"/>
  <c r="AJ365" i="10"/>
  <c r="AJ293" i="10"/>
  <c r="AJ221" i="10"/>
  <c r="AJ149" i="10"/>
  <c r="AJ77" i="10"/>
  <c r="AJ8" i="10"/>
  <c r="AJ1002" i="10"/>
  <c r="AJ930" i="10"/>
  <c r="AJ858" i="10"/>
  <c r="AJ786" i="10"/>
  <c r="AJ714" i="10"/>
  <c r="AJ642" i="10"/>
  <c r="AJ570" i="10"/>
  <c r="AJ498" i="10"/>
  <c r="AJ426" i="10"/>
  <c r="AJ354" i="10"/>
  <c r="AJ282" i="10"/>
  <c r="AJ210" i="10"/>
  <c r="AJ138" i="10"/>
  <c r="AJ66" i="10"/>
  <c r="AJ785" i="10"/>
  <c r="AJ713" i="10"/>
  <c r="AJ641" i="10"/>
  <c r="AJ569" i="10"/>
  <c r="AJ497" i="10"/>
  <c r="AJ425" i="10"/>
  <c r="AJ353" i="10"/>
  <c r="AJ281" i="10"/>
  <c r="AJ209" i="10"/>
  <c r="AJ929" i="10"/>
  <c r="AJ65" i="10"/>
  <c r="AJ1001" i="10"/>
  <c r="AJ857" i="10"/>
  <c r="AJ137" i="10"/>
  <c r="AK1" i="10"/>
  <c r="AI1043" i="10"/>
  <c r="AI1031" i="10"/>
  <c r="AI1019" i="10"/>
  <c r="AI1007" i="10"/>
  <c r="AI995" i="10"/>
  <c r="AI983" i="10"/>
  <c r="AI971" i="10"/>
  <c r="AI959" i="10"/>
  <c r="AI947" i="10"/>
  <c r="AI935" i="10"/>
  <c r="AI923" i="10"/>
  <c r="AI911" i="10"/>
  <c r="AI899" i="10"/>
  <c r="AI887" i="10"/>
  <c r="AI875" i="10"/>
  <c r="AI863" i="10"/>
  <c r="AI851" i="10"/>
  <c r="AI839" i="10"/>
  <c r="AI827" i="10"/>
  <c r="AI815" i="10"/>
  <c r="AI803" i="10"/>
  <c r="AI791" i="10"/>
  <c r="AI779" i="10"/>
  <c r="AI767" i="10"/>
  <c r="AI755" i="10"/>
  <c r="AI743" i="10"/>
  <c r="AI731" i="10"/>
  <c r="AI1040" i="10"/>
  <c r="AI1028" i="10"/>
  <c r="AI1016" i="10"/>
  <c r="AI1004" i="10"/>
  <c r="AI992" i="10"/>
  <c r="AI980" i="10"/>
  <c r="AI968" i="10"/>
  <c r="AI956" i="10"/>
  <c r="AI944" i="10"/>
  <c r="AI932" i="10"/>
  <c r="AI920" i="10"/>
  <c r="AI908" i="10"/>
  <c r="AI896" i="10"/>
  <c r="AI884" i="10"/>
  <c r="AI872" i="10"/>
  <c r="AI860" i="10"/>
  <c r="AI848" i="10"/>
  <c r="AI836" i="10"/>
  <c r="AI824" i="10"/>
  <c r="AI812" i="10"/>
  <c r="AI800" i="10"/>
  <c r="AI788" i="10"/>
  <c r="AI776" i="10"/>
  <c r="AI764" i="10"/>
  <c r="AI752" i="10"/>
  <c r="AI740" i="10"/>
  <c r="AI728" i="10"/>
  <c r="AI1039" i="10"/>
  <c r="AI1027" i="10"/>
  <c r="AI1015" i="10"/>
  <c r="AI1003" i="10"/>
  <c r="AI991" i="10"/>
  <c r="AI979" i="10"/>
  <c r="AI967" i="10"/>
  <c r="AI955" i="10"/>
  <c r="AI943" i="10"/>
  <c r="AI931" i="10"/>
  <c r="AI919" i="10"/>
  <c r="AI907" i="10"/>
  <c r="AI895" i="10"/>
  <c r="AI883" i="10"/>
  <c r="AI871" i="10"/>
  <c r="AI859" i="10"/>
  <c r="AI847" i="10"/>
  <c r="AI835" i="10"/>
  <c r="AI823" i="10"/>
  <c r="AI811" i="10"/>
  <c r="AI799" i="10"/>
  <c r="AI787" i="10"/>
  <c r="AI775" i="10"/>
  <c r="AI763" i="10"/>
  <c r="AI751" i="10"/>
  <c r="AI739" i="10"/>
  <c r="AI1048" i="10"/>
  <c r="AI1036" i="10"/>
  <c r="AI1024" i="10"/>
  <c r="AI1012" i="10"/>
  <c r="AI1000" i="10"/>
  <c r="AI988" i="10"/>
  <c r="AI976" i="10"/>
  <c r="AI964" i="10"/>
  <c r="AI952" i="10"/>
  <c r="AI940" i="10"/>
  <c r="AI928" i="10"/>
  <c r="AI916" i="10"/>
  <c r="AI904" i="10"/>
  <c r="AI892" i="10"/>
  <c r="AI880" i="10"/>
  <c r="AI868" i="10"/>
  <c r="AI856" i="10"/>
  <c r="AI844" i="10"/>
  <c r="AI832" i="10"/>
  <c r="AI820" i="10"/>
  <c r="AI808" i="10"/>
  <c r="AI796" i="10"/>
  <c r="AI784" i="10"/>
  <c r="AI772" i="10"/>
  <c r="AI760" i="10"/>
  <c r="AI748" i="10"/>
  <c r="AI736" i="10"/>
  <c r="AI1045" i="10"/>
  <c r="AI1033" i="10"/>
  <c r="AI1021" i="10"/>
  <c r="AI1009" i="10"/>
  <c r="AI997" i="10"/>
  <c r="AI985" i="10"/>
  <c r="AI973" i="10"/>
  <c r="AI961" i="10"/>
  <c r="AI949" i="10"/>
  <c r="AI937" i="10"/>
  <c r="AI925" i="10"/>
  <c r="AI913" i="10"/>
  <c r="AI901" i="10"/>
  <c r="AI889" i="10"/>
  <c r="AI877" i="10"/>
  <c r="AI865" i="10"/>
  <c r="AI853" i="10"/>
  <c r="AI841" i="10"/>
  <c r="AI829" i="10"/>
  <c r="AI817" i="10"/>
  <c r="AI805" i="10"/>
  <c r="AI793" i="10"/>
  <c r="AI781" i="10"/>
  <c r="AI769" i="10"/>
  <c r="AI757" i="10"/>
  <c r="AI745" i="10"/>
  <c r="AI733" i="10"/>
  <c r="AI1044" i="10"/>
  <c r="AI1032" i="10"/>
  <c r="AI1020" i="10"/>
  <c r="AI1008" i="10"/>
  <c r="AI996" i="10"/>
  <c r="AI984" i="10"/>
  <c r="AI972" i="10"/>
  <c r="AI960" i="10"/>
  <c r="AI948" i="10"/>
  <c r="AI936" i="10"/>
  <c r="AI924" i="10"/>
  <c r="AI912" i="10"/>
  <c r="AI900" i="10"/>
  <c r="AI888" i="10"/>
  <c r="AI876" i="10"/>
  <c r="AI864" i="10"/>
  <c r="AI852" i="10"/>
  <c r="AI840" i="10"/>
  <c r="AI828" i="10"/>
  <c r="AI816" i="10"/>
  <c r="AI804" i="10"/>
  <c r="AI792" i="10"/>
  <c r="AI780" i="10"/>
  <c r="AI768" i="10"/>
  <c r="AI756" i="10"/>
  <c r="AI744" i="10"/>
  <c r="AI1042" i="10"/>
  <c r="AI1018" i="10"/>
  <c r="AI994" i="10"/>
  <c r="AI970" i="10"/>
  <c r="AI946" i="10"/>
  <c r="AI922" i="10"/>
  <c r="AI898" i="10"/>
  <c r="AI874" i="10"/>
  <c r="AI850" i="10"/>
  <c r="AI826" i="10"/>
  <c r="AI802" i="10"/>
  <c r="AI778" i="10"/>
  <c r="AI754" i="10"/>
  <c r="AI732" i="10"/>
  <c r="AI718" i="10"/>
  <c r="AI706" i="10"/>
  <c r="AI694" i="10"/>
  <c r="AI682" i="10"/>
  <c r="AI670" i="10"/>
  <c r="AI658" i="10"/>
  <c r="AI646" i="10"/>
  <c r="AI634" i="10"/>
  <c r="AI622" i="10"/>
  <c r="AI610" i="10"/>
  <c r="AI598" i="10"/>
  <c r="AI586" i="10"/>
  <c r="AI574" i="10"/>
  <c r="AI562" i="10"/>
  <c r="AI550" i="10"/>
  <c r="AI538" i="10"/>
  <c r="AI526" i="10"/>
  <c r="AI514" i="10"/>
  <c r="AI502" i="10"/>
  <c r="AI490" i="10"/>
  <c r="AI478" i="10"/>
  <c r="AI466" i="10"/>
  <c r="AI454" i="10"/>
  <c r="AI442" i="10"/>
  <c r="AI430" i="10"/>
  <c r="AI418" i="10"/>
  <c r="AI406" i="10"/>
  <c r="AI394" i="10"/>
  <c r="AI382" i="10"/>
  <c r="AI370" i="10"/>
  <c r="AI358" i="10"/>
  <c r="AI346" i="10"/>
  <c r="AI334" i="10"/>
  <c r="AI322" i="10"/>
  <c r="AI310" i="10"/>
  <c r="AI298" i="10"/>
  <c r="AI286" i="10"/>
  <c r="AI274" i="10"/>
  <c r="AI262" i="10"/>
  <c r="AI250" i="10"/>
  <c r="AI238" i="10"/>
  <c r="AI226" i="10"/>
  <c r="AI214" i="10"/>
  <c r="AI202" i="10"/>
  <c r="AI190" i="10"/>
  <c r="AI178" i="10"/>
  <c r="AI166" i="10"/>
  <c r="AI154" i="10"/>
  <c r="AI142" i="10"/>
  <c r="AI130" i="10"/>
  <c r="AI118" i="10"/>
  <c r="AI106" i="10"/>
  <c r="AI94" i="10"/>
  <c r="AI82" i="10"/>
  <c r="AI70" i="10"/>
  <c r="AI58" i="10"/>
  <c r="AI46" i="10"/>
  <c r="AI34" i="10"/>
  <c r="AI22" i="10"/>
  <c r="AI10" i="10"/>
  <c r="AI1041" i="10"/>
  <c r="AI1017" i="10"/>
  <c r="AI993" i="10"/>
  <c r="AI969" i="10"/>
  <c r="AI945" i="10"/>
  <c r="AI921" i="10"/>
  <c r="AI897" i="10"/>
  <c r="AI873" i="10"/>
  <c r="AI849" i="10"/>
  <c r="AI825" i="10"/>
  <c r="AI801" i="10"/>
  <c r="AI777" i="10"/>
  <c r="AI753" i="10"/>
  <c r="AI730" i="10"/>
  <c r="AI717" i="10"/>
  <c r="AI705" i="10"/>
  <c r="AI693" i="10"/>
  <c r="AI681" i="10"/>
  <c r="AI669" i="10"/>
  <c r="AI657" i="10"/>
  <c r="AI645" i="10"/>
  <c r="AI633" i="10"/>
  <c r="AI621" i="10"/>
  <c r="AI609" i="10"/>
  <c r="AI597" i="10"/>
  <c r="AI585" i="10"/>
  <c r="AI573" i="10"/>
  <c r="AI561" i="10"/>
  <c r="AI549" i="10"/>
  <c r="AI537" i="10"/>
  <c r="AI525" i="10"/>
  <c r="AI513" i="10"/>
  <c r="AI501" i="10"/>
  <c r="AI489" i="10"/>
  <c r="AI477" i="10"/>
  <c r="AI465" i="10"/>
  <c r="AI453" i="10"/>
  <c r="AI441" i="10"/>
  <c r="AI429" i="10"/>
  <c r="AI417" i="10"/>
  <c r="AI405" i="10"/>
  <c r="AI393" i="10"/>
  <c r="AI381" i="10"/>
  <c r="AI369" i="10"/>
  <c r="AI357" i="10"/>
  <c r="AI345" i="10"/>
  <c r="AI333" i="10"/>
  <c r="AI321" i="10"/>
  <c r="AI309" i="10"/>
  <c r="AI297" i="10"/>
  <c r="AI285" i="10"/>
  <c r="AI273" i="10"/>
  <c r="AI261" i="10"/>
  <c r="AI249" i="10"/>
  <c r="AI237" i="10"/>
  <c r="AI225" i="10"/>
  <c r="AI213" i="10"/>
  <c r="AI201" i="10"/>
  <c r="AI189" i="10"/>
  <c r="AI177" i="10"/>
  <c r="AI165" i="10"/>
  <c r="AI153" i="10"/>
  <c r="AI141" i="10"/>
  <c r="AI129" i="10"/>
  <c r="AI117" i="10"/>
  <c r="AI105" i="10"/>
  <c r="AI93" i="10"/>
  <c r="AI81" i="10"/>
  <c r="AI69" i="10"/>
  <c r="AI57" i="10"/>
  <c r="AI45" i="10"/>
  <c r="AI33" i="10"/>
  <c r="AI21" i="10"/>
  <c r="AI9" i="10"/>
  <c r="AI1038" i="10"/>
  <c r="AI1014" i="10"/>
  <c r="AI990" i="10"/>
  <c r="AI966" i="10"/>
  <c r="AI942" i="10"/>
  <c r="AI918" i="10"/>
  <c r="AI894" i="10"/>
  <c r="AI870" i="10"/>
  <c r="AI846" i="10"/>
  <c r="AI822" i="10"/>
  <c r="AI798" i="10"/>
  <c r="AI774" i="10"/>
  <c r="AI750" i="10"/>
  <c r="AI729" i="10"/>
  <c r="AI716" i="10"/>
  <c r="AI704" i="10"/>
  <c r="AI692" i="10"/>
  <c r="AI680" i="10"/>
  <c r="AI668" i="10"/>
  <c r="AI656" i="10"/>
  <c r="AI644" i="10"/>
  <c r="AI632" i="10"/>
  <c r="AI620" i="10"/>
  <c r="AI608" i="10"/>
  <c r="AI596" i="10"/>
  <c r="AI584" i="10"/>
  <c r="AI572" i="10"/>
  <c r="AI560" i="10"/>
  <c r="AI548" i="10"/>
  <c r="AI536" i="10"/>
  <c r="AI524" i="10"/>
  <c r="AI512" i="10"/>
  <c r="AI500" i="10"/>
  <c r="AI488" i="10"/>
  <c r="AI476" i="10"/>
  <c r="AI464" i="10"/>
  <c r="AI452" i="10"/>
  <c r="AI440" i="10"/>
  <c r="AI428" i="10"/>
  <c r="AI416" i="10"/>
  <c r="AI404" i="10"/>
  <c r="AI392" i="10"/>
  <c r="AI380" i="10"/>
  <c r="AI368" i="10"/>
  <c r="AI356" i="10"/>
  <c r="AI344" i="10"/>
  <c r="AI332" i="10"/>
  <c r="AI320" i="10"/>
  <c r="AI308" i="10"/>
  <c r="AI296" i="10"/>
  <c r="AI284" i="10"/>
  <c r="AI272" i="10"/>
  <c r="AI260" i="10"/>
  <c r="AI248" i="10"/>
  <c r="AI236" i="10"/>
  <c r="AI224" i="10"/>
  <c r="AI212" i="10"/>
  <c r="AI200" i="10"/>
  <c r="AI188" i="10"/>
  <c r="AI176" i="10"/>
  <c r="AI164" i="10"/>
  <c r="AI152" i="10"/>
  <c r="AI140" i="10"/>
  <c r="AI128" i="10"/>
  <c r="AI116" i="10"/>
  <c r="AI104" i="10"/>
  <c r="AI92" i="10"/>
  <c r="AI80" i="10"/>
  <c r="AI68" i="10"/>
  <c r="AI56" i="10"/>
  <c r="AI44" i="10"/>
  <c r="AI32" i="10"/>
  <c r="AI20" i="10"/>
  <c r="AI8" i="10"/>
  <c r="AI1037" i="10"/>
  <c r="AI1013" i="10"/>
  <c r="AI989" i="10"/>
  <c r="AI965" i="10"/>
  <c r="AI941" i="10"/>
  <c r="AI917" i="10"/>
  <c r="AI893" i="10"/>
  <c r="AI869" i="10"/>
  <c r="AI845" i="10"/>
  <c r="AI821" i="10"/>
  <c r="AI797" i="10"/>
  <c r="AI773" i="10"/>
  <c r="AI749" i="10"/>
  <c r="AI727" i="10"/>
  <c r="AI715" i="10"/>
  <c r="AI703" i="10"/>
  <c r="AI691" i="10"/>
  <c r="AI679" i="10"/>
  <c r="AI667" i="10"/>
  <c r="AI655" i="10"/>
  <c r="AI643" i="10"/>
  <c r="AI631" i="10"/>
  <c r="AI619" i="10"/>
  <c r="AI607" i="10"/>
  <c r="AI595" i="10"/>
  <c r="AI583" i="10"/>
  <c r="AI571" i="10"/>
  <c r="AI559" i="10"/>
  <c r="AI547" i="10"/>
  <c r="AI535" i="10"/>
  <c r="AI523" i="10"/>
  <c r="AI511" i="10"/>
  <c r="AI499" i="10"/>
  <c r="AI487" i="10"/>
  <c r="AI475" i="10"/>
  <c r="AI463" i="10"/>
  <c r="AI451" i="10"/>
  <c r="AI439" i="10"/>
  <c r="AI427" i="10"/>
  <c r="AI415" i="10"/>
  <c r="AI403" i="10"/>
  <c r="AI391" i="10"/>
  <c r="AI379" i="10"/>
  <c r="AI367" i="10"/>
  <c r="AI355" i="10"/>
  <c r="AI343" i="10"/>
  <c r="AI331" i="10"/>
  <c r="AI319" i="10"/>
  <c r="AI307" i="10"/>
  <c r="AI295" i="10"/>
  <c r="AI283" i="10"/>
  <c r="AI271" i="10"/>
  <c r="AI259" i="10"/>
  <c r="AI247" i="10"/>
  <c r="AI235" i="10"/>
  <c r="AI223" i="10"/>
  <c r="AI211" i="10"/>
  <c r="AI199" i="10"/>
  <c r="AI187" i="10"/>
  <c r="AI175" i="10"/>
  <c r="AI163" i="10"/>
  <c r="AI151" i="10"/>
  <c r="AI139" i="10"/>
  <c r="AI127" i="10"/>
  <c r="AI115" i="10"/>
  <c r="AI103" i="10"/>
  <c r="AI91" i="10"/>
  <c r="AI79" i="10"/>
  <c r="AI67" i="10"/>
  <c r="AI55" i="10"/>
  <c r="AI43" i="10"/>
  <c r="AI31" i="10"/>
  <c r="AI19" i="10"/>
  <c r="AI7" i="10"/>
  <c r="AI1035" i="10"/>
  <c r="AI1011" i="10"/>
  <c r="AI987" i="10"/>
  <c r="AI963" i="10"/>
  <c r="AI939" i="10"/>
  <c r="AI915" i="10"/>
  <c r="AI891" i="10"/>
  <c r="AI867" i="10"/>
  <c r="AI843" i="10"/>
  <c r="AI819" i="10"/>
  <c r="AI795" i="10"/>
  <c r="AI771" i="10"/>
  <c r="AI747" i="10"/>
  <c r="AI726" i="10"/>
  <c r="AI714" i="10"/>
  <c r="AI702" i="10"/>
  <c r="AI690" i="10"/>
  <c r="AI678" i="10"/>
  <c r="AI666" i="10"/>
  <c r="AI654" i="10"/>
  <c r="AI642" i="10"/>
  <c r="AI630" i="10"/>
  <c r="AI618" i="10"/>
  <c r="AI606" i="10"/>
  <c r="AI594" i="10"/>
  <c r="AI582" i="10"/>
  <c r="AI570" i="10"/>
  <c r="AI558" i="10"/>
  <c r="AI546" i="10"/>
  <c r="AI534" i="10"/>
  <c r="AI522" i="10"/>
  <c r="AI510" i="10"/>
  <c r="AI498" i="10"/>
  <c r="AI486" i="10"/>
  <c r="AI474" i="10"/>
  <c r="AI462" i="10"/>
  <c r="AI450" i="10"/>
  <c r="AI438" i="10"/>
  <c r="AI426" i="10"/>
  <c r="AI414" i="10"/>
  <c r="AI402" i="10"/>
  <c r="AI390" i="10"/>
  <c r="AI378" i="10"/>
  <c r="AI366" i="10"/>
  <c r="AI354" i="10"/>
  <c r="AI342" i="10"/>
  <c r="AI330" i="10"/>
  <c r="AI318" i="10"/>
  <c r="AI306" i="10"/>
  <c r="AI294" i="10"/>
  <c r="AI282" i="10"/>
  <c r="AI270" i="10"/>
  <c r="AI258" i="10"/>
  <c r="AI246" i="10"/>
  <c r="AI234" i="10"/>
  <c r="AI222" i="10"/>
  <c r="AI210" i="10"/>
  <c r="AI198" i="10"/>
  <c r="AI186" i="10"/>
  <c r="AI174" i="10"/>
  <c r="AI162" i="10"/>
  <c r="AI150" i="10"/>
  <c r="AI138" i="10"/>
  <c r="AI126" i="10"/>
  <c r="AI114" i="10"/>
  <c r="AI102" i="10"/>
  <c r="AI90" i="10"/>
  <c r="AI78" i="10"/>
  <c r="AI66" i="10"/>
  <c r="AI54" i="10"/>
  <c r="AI42" i="10"/>
  <c r="AI30" i="10"/>
  <c r="AI18" i="10"/>
  <c r="AI1034" i="10"/>
  <c r="AI1010" i="10"/>
  <c r="AI986" i="10"/>
  <c r="AI962" i="10"/>
  <c r="AI938" i="10"/>
  <c r="AI914" i="10"/>
  <c r="AI890" i="10"/>
  <c r="AI866" i="10"/>
  <c r="AI842" i="10"/>
  <c r="AI818" i="10"/>
  <c r="AI794" i="10"/>
  <c r="AI770" i="10"/>
  <c r="AI746" i="10"/>
  <c r="AI725" i="10"/>
  <c r="AI713" i="10"/>
  <c r="AI701" i="10"/>
  <c r="AI689" i="10"/>
  <c r="AI677" i="10"/>
  <c r="AI665" i="10"/>
  <c r="AI653" i="10"/>
  <c r="AI641" i="10"/>
  <c r="AI629" i="10"/>
  <c r="AI617" i="10"/>
  <c r="AI605" i="10"/>
  <c r="AI593" i="10"/>
  <c r="AI581" i="10"/>
  <c r="AI569" i="10"/>
  <c r="AI557" i="10"/>
  <c r="AI545" i="10"/>
  <c r="AI533" i="10"/>
  <c r="AI521" i="10"/>
  <c r="AI509" i="10"/>
  <c r="AI497" i="10"/>
  <c r="AI485" i="10"/>
  <c r="AI473" i="10"/>
  <c r="AI461" i="10"/>
  <c r="AI449" i="10"/>
  <c r="AI437" i="10"/>
  <c r="AI425" i="10"/>
  <c r="AI413" i="10"/>
  <c r="AI401" i="10"/>
  <c r="AI389" i="10"/>
  <c r="AI377" i="10"/>
  <c r="AI365" i="10"/>
  <c r="AI353" i="10"/>
  <c r="AI341" i="10"/>
  <c r="AI329" i="10"/>
  <c r="AI317" i="10"/>
  <c r="AI305" i="10"/>
  <c r="AI293" i="10"/>
  <c r="AI281" i="10"/>
  <c r="AI269" i="10"/>
  <c r="AI257" i="10"/>
  <c r="AI245" i="10"/>
  <c r="AI233" i="10"/>
  <c r="AI221" i="10"/>
  <c r="AI209" i="10"/>
  <c r="AI197" i="10"/>
  <c r="AI185" i="10"/>
  <c r="AI173" i="10"/>
  <c r="AI161" i="10"/>
  <c r="AI149" i="10"/>
  <c r="AI137" i="10"/>
  <c r="AI125" i="10"/>
  <c r="AI113" i="10"/>
  <c r="AI101" i="10"/>
  <c r="AI89" i="10"/>
  <c r="AI77" i="10"/>
  <c r="AI65" i="10"/>
  <c r="AI53" i="10"/>
  <c r="AI41" i="10"/>
  <c r="AI29" i="10"/>
  <c r="AI17" i="10"/>
  <c r="AI1030" i="10"/>
  <c r="AI1006" i="10"/>
  <c r="AI982" i="10"/>
  <c r="AI958" i="10"/>
  <c r="AI934" i="10"/>
  <c r="AI910" i="10"/>
  <c r="AI886" i="10"/>
  <c r="AI862" i="10"/>
  <c r="AI838" i="10"/>
  <c r="AI814" i="10"/>
  <c r="AI790" i="10"/>
  <c r="AI766" i="10"/>
  <c r="AI742" i="10"/>
  <c r="AI724" i="10"/>
  <c r="AI712" i="10"/>
  <c r="AI700" i="10"/>
  <c r="AI688" i="10"/>
  <c r="AI676" i="10"/>
  <c r="AI664" i="10"/>
  <c r="AI652" i="10"/>
  <c r="AI640" i="10"/>
  <c r="AI628" i="10"/>
  <c r="AI616" i="10"/>
  <c r="AI604" i="10"/>
  <c r="AI592" i="10"/>
  <c r="AI580" i="10"/>
  <c r="AI568" i="10"/>
  <c r="AI556" i="10"/>
  <c r="AI544" i="10"/>
  <c r="AI532" i="10"/>
  <c r="AI520" i="10"/>
  <c r="AI508" i="10"/>
  <c r="AI496" i="10"/>
  <c r="AI484" i="10"/>
  <c r="AI472" i="10"/>
  <c r="AI460" i="10"/>
  <c r="AI448" i="10"/>
  <c r="AI436" i="10"/>
  <c r="AI424" i="10"/>
  <c r="AI412" i="10"/>
  <c r="AI400" i="10"/>
  <c r="AI388" i="10"/>
  <c r="AI376" i="10"/>
  <c r="AI364" i="10"/>
  <c r="AI352" i="10"/>
  <c r="AI340" i="10"/>
  <c r="AI328" i="10"/>
  <c r="AI316" i="10"/>
  <c r="AI304" i="10"/>
  <c r="AI292" i="10"/>
  <c r="AI280" i="10"/>
  <c r="AI268" i="10"/>
  <c r="AI256" i="10"/>
  <c r="AI244" i="10"/>
  <c r="AI232" i="10"/>
  <c r="AI220" i="10"/>
  <c r="AI208" i="10"/>
  <c r="AI196" i="10"/>
  <c r="AI184" i="10"/>
  <c r="AI172" i="10"/>
  <c r="AI160" i="10"/>
  <c r="AI148" i="10"/>
  <c r="AI136" i="10"/>
  <c r="AI124" i="10"/>
  <c r="AI112" i="10"/>
  <c r="AI100" i="10"/>
  <c r="AI88" i="10"/>
  <c r="AI76" i="10"/>
  <c r="AI64" i="10"/>
  <c r="AI52" i="10"/>
  <c r="AI40" i="10"/>
  <c r="AI28" i="10"/>
  <c r="AI16" i="10"/>
  <c r="AI1029" i="10"/>
  <c r="AI1005" i="10"/>
  <c r="AI981" i="10"/>
  <c r="AI957" i="10"/>
  <c r="AI933" i="10"/>
  <c r="AI909" i="10"/>
  <c r="AI885" i="10"/>
  <c r="AI861" i="10"/>
  <c r="AI837" i="10"/>
  <c r="AI813" i="10"/>
  <c r="AI789" i="10"/>
  <c r="AI765" i="10"/>
  <c r="AI741" i="10"/>
  <c r="AI723" i="10"/>
  <c r="AI711" i="10"/>
  <c r="AI699" i="10"/>
  <c r="AI687" i="10"/>
  <c r="AI675" i="10"/>
  <c r="AI663" i="10"/>
  <c r="AI651" i="10"/>
  <c r="AI639" i="10"/>
  <c r="AI627" i="10"/>
  <c r="AI615" i="10"/>
  <c r="AI603" i="10"/>
  <c r="AI591" i="10"/>
  <c r="AI579" i="10"/>
  <c r="AI567" i="10"/>
  <c r="AI555" i="10"/>
  <c r="AI543" i="10"/>
  <c r="AI531" i="10"/>
  <c r="AI519" i="10"/>
  <c r="AI507" i="10"/>
  <c r="AI495" i="10"/>
  <c r="AI483" i="10"/>
  <c r="AI471" i="10"/>
  <c r="AI459" i="10"/>
  <c r="AI447" i="10"/>
  <c r="AI435" i="10"/>
  <c r="AI423" i="10"/>
  <c r="AI411" i="10"/>
  <c r="AI399" i="10"/>
  <c r="AI387" i="10"/>
  <c r="AI375" i="10"/>
  <c r="AI363" i="10"/>
  <c r="AI351" i="10"/>
  <c r="AI339" i="10"/>
  <c r="AI327" i="10"/>
  <c r="AI315" i="10"/>
  <c r="AI303" i="10"/>
  <c r="AI291" i="10"/>
  <c r="AI279" i="10"/>
  <c r="AI267" i="10"/>
  <c r="AI255" i="10"/>
  <c r="AI243" i="10"/>
  <c r="AI231" i="10"/>
  <c r="AI219" i="10"/>
  <c r="AI207" i="10"/>
  <c r="AI195" i="10"/>
  <c r="AI183" i="10"/>
  <c r="AI171" i="10"/>
  <c r="AI159" i="10"/>
  <c r="AI147" i="10"/>
  <c r="AI135" i="10"/>
  <c r="AI123" i="10"/>
  <c r="AI111" i="10"/>
  <c r="AI99" i="10"/>
  <c r="AI87" i="10"/>
  <c r="AI75" i="10"/>
  <c r="AI63" i="10"/>
  <c r="AI51" i="10"/>
  <c r="AI39" i="10"/>
  <c r="AI27" i="10"/>
  <c r="AI15" i="10"/>
  <c r="AI1050" i="10"/>
  <c r="AI1026" i="10"/>
  <c r="AI1002" i="10"/>
  <c r="AI978" i="10"/>
  <c r="AI954" i="10"/>
  <c r="AI930" i="10"/>
  <c r="AI906" i="10"/>
  <c r="AI882" i="10"/>
  <c r="AI858" i="10"/>
  <c r="AI834" i="10"/>
  <c r="AI810" i="10"/>
  <c r="AI786" i="10"/>
  <c r="AI762" i="10"/>
  <c r="AI738" i="10"/>
  <c r="AI722" i="10"/>
  <c r="AI710" i="10"/>
  <c r="AI698" i="10"/>
  <c r="AI686" i="10"/>
  <c r="AI674" i="10"/>
  <c r="AI662" i="10"/>
  <c r="AI650" i="10"/>
  <c r="AI638" i="10"/>
  <c r="AI626" i="10"/>
  <c r="AI614" i="10"/>
  <c r="AI602" i="10"/>
  <c r="AI590" i="10"/>
  <c r="AI578" i="10"/>
  <c r="AI566" i="10"/>
  <c r="AI554" i="10"/>
  <c r="AI542" i="10"/>
  <c r="AI530" i="10"/>
  <c r="AI518" i="10"/>
  <c r="AI506" i="10"/>
  <c r="AI494" i="10"/>
  <c r="AI482" i="10"/>
  <c r="AI470" i="10"/>
  <c r="AI458" i="10"/>
  <c r="AI446" i="10"/>
  <c r="AI434" i="10"/>
  <c r="AI422" i="10"/>
  <c r="AI410" i="10"/>
  <c r="AI398" i="10"/>
  <c r="AI386" i="10"/>
  <c r="AI374" i="10"/>
  <c r="AI362" i="10"/>
  <c r="AI350" i="10"/>
  <c r="AI338" i="10"/>
  <c r="AI326" i="10"/>
  <c r="AI314" i="10"/>
  <c r="AI302" i="10"/>
  <c r="AI290" i="10"/>
  <c r="AI278" i="10"/>
  <c r="AI266" i="10"/>
  <c r="AI254" i="10"/>
  <c r="AI242" i="10"/>
  <c r="AI230" i="10"/>
  <c r="AI218" i="10"/>
  <c r="AI206" i="10"/>
  <c r="AI194" i="10"/>
  <c r="AI182" i="10"/>
  <c r="AI170" i="10"/>
  <c r="AI158" i="10"/>
  <c r="AI146" i="10"/>
  <c r="AI134" i="10"/>
  <c r="AI122" i="10"/>
  <c r="AI110" i="10"/>
  <c r="AI98" i="10"/>
  <c r="AI86" i="10"/>
  <c r="AI74" i="10"/>
  <c r="AI62" i="10"/>
  <c r="AI50" i="10"/>
  <c r="AI38" i="10"/>
  <c r="AI26" i="10"/>
  <c r="AI14" i="10"/>
  <c r="AI1049" i="10"/>
  <c r="AI1025" i="10"/>
  <c r="AI1001" i="10"/>
  <c r="AI977" i="10"/>
  <c r="AI953" i="10"/>
  <c r="AI929" i="10"/>
  <c r="AI905" i="10"/>
  <c r="AI881" i="10"/>
  <c r="AI857" i="10"/>
  <c r="AI833" i="10"/>
  <c r="AI809" i="10"/>
  <c r="AI785" i="10"/>
  <c r="AI761" i="10"/>
  <c r="AI737" i="10"/>
  <c r="AI721" i="10"/>
  <c r="AI709" i="10"/>
  <c r="AI697" i="10"/>
  <c r="AI685" i="10"/>
  <c r="AI673" i="10"/>
  <c r="AI661" i="10"/>
  <c r="AI649" i="10"/>
  <c r="AI637" i="10"/>
  <c r="AI625" i="10"/>
  <c r="AI613" i="10"/>
  <c r="AI601" i="10"/>
  <c r="AI589" i="10"/>
  <c r="AI577" i="10"/>
  <c r="AI565" i="10"/>
  <c r="AI553" i="10"/>
  <c r="AI541" i="10"/>
  <c r="AI529" i="10"/>
  <c r="AI517" i="10"/>
  <c r="AI505" i="10"/>
  <c r="AI493" i="10"/>
  <c r="AI481" i="10"/>
  <c r="AI469" i="10"/>
  <c r="AI457" i="10"/>
  <c r="AI445" i="10"/>
  <c r="AI433" i="10"/>
  <c r="AI421" i="10"/>
  <c r="AI409" i="10"/>
  <c r="AI397" i="10"/>
  <c r="AI385" i="10"/>
  <c r="AI373" i="10"/>
  <c r="AI361" i="10"/>
  <c r="AI349" i="10"/>
  <c r="AI337" i="10"/>
  <c r="AI325" i="10"/>
  <c r="AI313" i="10"/>
  <c r="AI301" i="10"/>
  <c r="AI289" i="10"/>
  <c r="AI277" i="10"/>
  <c r="AI265" i="10"/>
  <c r="AI253" i="10"/>
  <c r="AI241" i="10"/>
  <c r="AI229" i="10"/>
  <c r="AI217" i="10"/>
  <c r="AI205" i="10"/>
  <c r="AI193" i="10"/>
  <c r="AI181" i="10"/>
  <c r="AI169" i="10"/>
  <c r="AI157" i="10"/>
  <c r="AI145" i="10"/>
  <c r="AI133" i="10"/>
  <c r="AI121" i="10"/>
  <c r="AI109" i="10"/>
  <c r="AI97" i="10"/>
  <c r="AI85" i="10"/>
  <c r="AI73" i="10"/>
  <c r="AI61" i="10"/>
  <c r="AI49" i="10"/>
  <c r="AI37" i="10"/>
  <c r="AI25" i="10"/>
  <c r="AI13" i="10"/>
  <c r="AI1047" i="10"/>
  <c r="AI1023" i="10"/>
  <c r="AI999" i="10"/>
  <c r="AI975" i="10"/>
  <c r="AI951" i="10"/>
  <c r="AI927" i="10"/>
  <c r="AI903" i="10"/>
  <c r="AI879" i="10"/>
  <c r="AI855" i="10"/>
  <c r="AI831" i="10"/>
  <c r="AI807" i="10"/>
  <c r="AI783" i="10"/>
  <c r="AI759" i="10"/>
  <c r="AI735" i="10"/>
  <c r="AI720" i="10"/>
  <c r="AI708" i="10"/>
  <c r="AI696" i="10"/>
  <c r="AI684" i="10"/>
  <c r="AI672" i="10"/>
  <c r="AI660" i="10"/>
  <c r="AI648" i="10"/>
  <c r="AI636" i="10"/>
  <c r="AI624" i="10"/>
  <c r="AI612" i="10"/>
  <c r="AI600" i="10"/>
  <c r="AI588" i="10"/>
  <c r="AI576" i="10"/>
  <c r="AI564" i="10"/>
  <c r="AI552" i="10"/>
  <c r="AI540" i="10"/>
  <c r="AI528" i="10"/>
  <c r="AI516" i="10"/>
  <c r="AI504" i="10"/>
  <c r="AI492" i="10"/>
  <c r="AI480" i="10"/>
  <c r="AI468" i="10"/>
  <c r="AI456" i="10"/>
  <c r="AI444" i="10"/>
  <c r="AI432" i="10"/>
  <c r="AI420" i="10"/>
  <c r="AI408" i="10"/>
  <c r="AI396" i="10"/>
  <c r="AI384" i="10"/>
  <c r="AI372" i="10"/>
  <c r="AI360" i="10"/>
  <c r="AI348" i="10"/>
  <c r="AI336" i="10"/>
  <c r="AI324" i="10"/>
  <c r="AI312" i="10"/>
  <c r="AI300" i="10"/>
  <c r="AI288" i="10"/>
  <c r="AI276" i="10"/>
  <c r="AI264" i="10"/>
  <c r="AI252" i="10"/>
  <c r="AI240" i="10"/>
  <c r="AI228" i="10"/>
  <c r="AI216" i="10"/>
  <c r="AI204" i="10"/>
  <c r="AI192" i="10"/>
  <c r="AI180" i="10"/>
  <c r="AI168" i="10"/>
  <c r="AI156" i="10"/>
  <c r="AI144" i="10"/>
  <c r="AI132" i="10"/>
  <c r="AI120" i="10"/>
  <c r="AI108" i="10"/>
  <c r="AI96" i="10"/>
  <c r="AI84" i="10"/>
  <c r="AI72" i="10"/>
  <c r="AI60" i="10"/>
  <c r="AI48" i="10"/>
  <c r="AI36" i="10"/>
  <c r="AI24" i="10"/>
  <c r="AI12" i="10"/>
  <c r="AI1046" i="10"/>
  <c r="AI758" i="10"/>
  <c r="AI599" i="10"/>
  <c r="AI455" i="10"/>
  <c r="AI311" i="10"/>
  <c r="AI167" i="10"/>
  <c r="AI23" i="10"/>
  <c r="AI1022" i="10"/>
  <c r="AI734" i="10"/>
  <c r="AI587" i="10"/>
  <c r="AI443" i="10"/>
  <c r="AI299" i="10"/>
  <c r="AI155" i="10"/>
  <c r="AI11" i="10"/>
  <c r="AI998" i="10"/>
  <c r="AI719" i="10"/>
  <c r="AI575" i="10"/>
  <c r="AI431" i="10"/>
  <c r="AI287" i="10"/>
  <c r="AI143" i="10"/>
  <c r="AI974" i="10"/>
  <c r="AI707" i="10"/>
  <c r="AI563" i="10"/>
  <c r="AI419" i="10"/>
  <c r="AI275" i="10"/>
  <c r="AI131" i="10"/>
  <c r="AI950" i="10"/>
  <c r="AI695" i="10"/>
  <c r="AI551" i="10"/>
  <c r="AI407" i="10"/>
  <c r="AI263" i="10"/>
  <c r="AI119" i="10"/>
  <c r="AI926" i="10"/>
  <c r="AI683" i="10"/>
  <c r="AI539" i="10"/>
  <c r="AI395" i="10"/>
  <c r="AI251" i="10"/>
  <c r="AI107" i="10"/>
  <c r="AI902" i="10"/>
  <c r="AI671" i="10"/>
  <c r="AI527" i="10"/>
  <c r="AI383" i="10"/>
  <c r="AI239" i="10"/>
  <c r="AI95" i="10"/>
  <c r="AI878" i="10"/>
  <c r="AI659" i="10"/>
  <c r="AI515" i="10"/>
  <c r="AI371" i="10"/>
  <c r="AI227" i="10"/>
  <c r="AI83" i="10"/>
  <c r="AI854" i="10"/>
  <c r="AI647" i="10"/>
  <c r="AI503" i="10"/>
  <c r="AI359" i="10"/>
  <c r="AI215" i="10"/>
  <c r="AI71" i="10"/>
  <c r="AI806" i="10"/>
  <c r="AI623" i="10"/>
  <c r="AI479" i="10"/>
  <c r="AI335" i="10"/>
  <c r="AI191" i="10"/>
  <c r="AI47" i="10"/>
  <c r="AI203" i="10"/>
  <c r="AI179" i="10"/>
  <c r="AI59" i="10"/>
  <c r="AI35" i="10"/>
  <c r="AI830" i="10"/>
  <c r="AI782" i="10"/>
  <c r="AI635" i="10"/>
  <c r="AI611" i="10"/>
  <c r="AI491" i="10"/>
  <c r="AI467" i="10"/>
  <c r="AI347" i="10"/>
  <c r="AI323" i="10"/>
  <c r="AJ4" i="10"/>
  <c r="AK4" i="10"/>
  <c r="AK5" i="10"/>
  <c r="AQ1" i="10"/>
  <c r="AK3" i="10"/>
  <c r="AK6" i="10"/>
  <c r="AK1040" i="10"/>
  <c r="AK1028" i="10"/>
  <c r="AK1016" i="10"/>
  <c r="AK1004" i="10"/>
  <c r="AK992" i="10"/>
  <c r="AK980" i="10"/>
  <c r="AK968" i="10"/>
  <c r="AK956" i="10"/>
  <c r="AK944" i="10"/>
  <c r="AK932" i="10"/>
  <c r="AK920" i="10"/>
  <c r="AK908" i="10"/>
  <c r="AK896" i="10"/>
  <c r="AK884" i="10"/>
  <c r="AK872" i="10"/>
  <c r="AK860" i="10"/>
  <c r="AK848" i="10"/>
  <c r="AK836" i="10"/>
  <c r="AK824" i="10"/>
  <c r="AK812" i="10"/>
  <c r="AK800" i="10"/>
  <c r="AK788" i="10"/>
  <c r="AK776" i="10"/>
  <c r="AK764" i="10"/>
  <c r="AK752" i="10"/>
  <c r="AK740" i="10"/>
  <c r="AK728" i="10"/>
  <c r="AK716" i="10"/>
  <c r="AK704" i="10"/>
  <c r="AK692" i="10"/>
  <c r="AK680" i="10"/>
  <c r="AK668" i="10"/>
  <c r="AK656" i="10"/>
  <c r="AK644" i="10"/>
  <c r="AK632" i="10"/>
  <c r="AK620" i="10"/>
  <c r="AK608" i="10"/>
  <c r="AK596" i="10"/>
  <c r="AK584" i="10"/>
  <c r="AK572" i="10"/>
  <c r="AK560" i="10"/>
  <c r="AK548" i="10"/>
  <c r="AK536" i="10"/>
  <c r="AK524" i="10"/>
  <c r="AK512" i="10"/>
  <c r="AK500" i="10"/>
  <c r="AK488" i="10"/>
  <c r="AK476" i="10"/>
  <c r="AK464" i="10"/>
  <c r="AK452" i="10"/>
  <c r="AK440" i="10"/>
  <c r="AK428" i="10"/>
  <c r="AK416" i="10"/>
  <c r="AK404" i="10"/>
  <c r="AK392" i="10"/>
  <c r="AK380" i="10"/>
  <c r="AK368" i="10"/>
  <c r="AK356" i="10"/>
  <c r="AK344" i="10"/>
  <c r="AK332" i="10"/>
  <c r="AK320" i="10"/>
  <c r="AK308" i="10"/>
  <c r="AK296" i="10"/>
  <c r="AK284" i="10"/>
  <c r="AK272" i="10"/>
  <c r="AK260" i="10"/>
  <c r="AK248" i="10"/>
  <c r="AK236" i="10"/>
  <c r="AK224" i="10"/>
  <c r="AK212" i="10"/>
  <c r="AK200" i="10"/>
  <c r="AK188" i="10"/>
  <c r="AK176" i="10"/>
  <c r="AK164" i="10"/>
  <c r="AK152" i="10"/>
  <c r="AK140" i="10"/>
  <c r="AK128" i="10"/>
  <c r="AK116" i="10"/>
  <c r="AK104" i="10"/>
  <c r="AK92" i="10"/>
  <c r="AK80" i="10"/>
  <c r="AK68" i="10"/>
  <c r="AK1039" i="10"/>
  <c r="AK1027" i="10"/>
  <c r="AK1015" i="10"/>
  <c r="AK1003" i="10"/>
  <c r="AK991" i="10"/>
  <c r="AK979" i="10"/>
  <c r="AK967" i="10"/>
  <c r="AK955" i="10"/>
  <c r="AK943" i="10"/>
  <c r="AK931" i="10"/>
  <c r="AK919" i="10"/>
  <c r="AK907" i="10"/>
  <c r="AK895" i="10"/>
  <c r="AK883" i="10"/>
  <c r="AK871" i="10"/>
  <c r="AK859" i="10"/>
  <c r="AK847" i="10"/>
  <c r="AK835" i="10"/>
  <c r="AK823" i="10"/>
  <c r="AK811" i="10"/>
  <c r="AK799" i="10"/>
  <c r="AK787" i="10"/>
  <c r="AK775" i="10"/>
  <c r="AK763" i="10"/>
  <c r="AK751" i="10"/>
  <c r="AK739" i="10"/>
  <c r="AK727" i="10"/>
  <c r="AK715" i="10"/>
  <c r="AK703" i="10"/>
  <c r="AK691" i="10"/>
  <c r="AK679" i="10"/>
  <c r="AK667" i="10"/>
  <c r="AK655" i="10"/>
  <c r="AK643" i="10"/>
  <c r="AK631" i="10"/>
  <c r="AK619" i="10"/>
  <c r="AK607" i="10"/>
  <c r="AK595" i="10"/>
  <c r="AK583" i="10"/>
  <c r="AK571" i="10"/>
  <c r="AK559" i="10"/>
  <c r="AK547" i="10"/>
  <c r="AK535" i="10"/>
  <c r="AK523" i="10"/>
  <c r="AK511" i="10"/>
  <c r="AK499" i="10"/>
  <c r="AK487" i="10"/>
  <c r="AK475" i="10"/>
  <c r="AK463" i="10"/>
  <c r="AK451" i="10"/>
  <c r="AK439" i="10"/>
  <c r="AK427" i="10"/>
  <c r="AK415" i="10"/>
  <c r="AK403" i="10"/>
  <c r="AK391" i="10"/>
  <c r="AK379" i="10"/>
  <c r="AK367" i="10"/>
  <c r="AK355" i="10"/>
  <c r="AK343" i="10"/>
  <c r="AK331" i="10"/>
  <c r="AK319" i="10"/>
  <c r="AK307" i="10"/>
  <c r="AK295" i="10"/>
  <c r="AK283" i="10"/>
  <c r="AK1050" i="10"/>
  <c r="AK1038" i="10"/>
  <c r="AK1026" i="10"/>
  <c r="AK1014" i="10"/>
  <c r="AK1002" i="10"/>
  <c r="AK990" i="10"/>
  <c r="AK978" i="10"/>
  <c r="AK966" i="10"/>
  <c r="AK954" i="10"/>
  <c r="AK942" i="10"/>
  <c r="AK930" i="10"/>
  <c r="AK918" i="10"/>
  <c r="AK906" i="10"/>
  <c r="AK894" i="10"/>
  <c r="AK882" i="10"/>
  <c r="AK870" i="10"/>
  <c r="AK858" i="10"/>
  <c r="AK846" i="10"/>
  <c r="AK834" i="10"/>
  <c r="AK822" i="10"/>
  <c r="AK810" i="10"/>
  <c r="AK798" i="10"/>
  <c r="AK786" i="10"/>
  <c r="AK774" i="10"/>
  <c r="AK762" i="10"/>
  <c r="AK750" i="10"/>
  <c r="AK738" i="10"/>
  <c r="AK726" i="10"/>
  <c r="AK714" i="10"/>
  <c r="AK702" i="10"/>
  <c r="AK690" i="10"/>
  <c r="AK678" i="10"/>
  <c r="AK666" i="10"/>
  <c r="AK654" i="10"/>
  <c r="AK642" i="10"/>
  <c r="AK630" i="10"/>
  <c r="AK618" i="10"/>
  <c r="AK606" i="10"/>
  <c r="AK594" i="10"/>
  <c r="AK582" i="10"/>
  <c r="AK570" i="10"/>
  <c r="AK558" i="10"/>
  <c r="AK546" i="10"/>
  <c r="AK534" i="10"/>
  <c r="AK522" i="10"/>
  <c r="AK510" i="10"/>
  <c r="AK498" i="10"/>
  <c r="AK486" i="10"/>
  <c r="AK474" i="10"/>
  <c r="AK462" i="10"/>
  <c r="AK450" i="10"/>
  <c r="AK438" i="10"/>
  <c r="AK426" i="10"/>
  <c r="AK1049" i="10"/>
  <c r="AK1037" i="10"/>
  <c r="AK1025" i="10"/>
  <c r="AK1013" i="10"/>
  <c r="AK1001" i="10"/>
  <c r="AK989" i="10"/>
  <c r="AK977" i="10"/>
  <c r="AK965" i="10"/>
  <c r="AK953" i="10"/>
  <c r="AK941" i="10"/>
  <c r="AK929" i="10"/>
  <c r="AK917" i="10"/>
  <c r="AK905" i="10"/>
  <c r="AK893" i="10"/>
  <c r="AK881" i="10"/>
  <c r="AK869" i="10"/>
  <c r="AK857" i="10"/>
  <c r="AK845" i="10"/>
  <c r="AK833" i="10"/>
  <c r="AK821" i="10"/>
  <c r="AK809" i="10"/>
  <c r="AK797" i="10"/>
  <c r="AK785" i="10"/>
  <c r="AK773" i="10"/>
  <c r="AK761" i="10"/>
  <c r="AK749" i="10"/>
  <c r="AK737" i="10"/>
  <c r="AK725" i="10"/>
  <c r="AK713" i="10"/>
  <c r="AK701" i="10"/>
  <c r="AK689" i="10"/>
  <c r="AK677" i="10"/>
  <c r="AK665" i="10"/>
  <c r="AK653" i="10"/>
  <c r="AK641" i="10"/>
  <c r="AK629" i="10"/>
  <c r="AK617" i="10"/>
  <c r="AK605" i="10"/>
  <c r="AK593" i="10"/>
  <c r="AK581" i="10"/>
  <c r="AK569" i="10"/>
  <c r="AK557" i="10"/>
  <c r="AK545" i="10"/>
  <c r="AK533" i="10"/>
  <c r="AK521" i="10"/>
  <c r="AK509" i="10"/>
  <c r="AK497" i="10"/>
  <c r="AK485" i="10"/>
  <c r="AK473" i="10"/>
  <c r="AK461" i="10"/>
  <c r="AK449" i="10"/>
  <c r="AK437" i="10"/>
  <c r="AK425" i="10"/>
  <c r="AK413" i="10"/>
  <c r="AK401" i="10"/>
  <c r="AK389" i="10"/>
  <c r="AK377" i="10"/>
  <c r="AK365" i="10"/>
  <c r="AK353" i="10"/>
  <c r="AK341" i="10"/>
  <c r="AK329" i="10"/>
  <c r="AK317" i="10"/>
  <c r="AK305" i="10"/>
  <c r="AK293" i="10"/>
  <c r="AK281" i="10"/>
  <c r="AK269" i="10"/>
  <c r="AK257" i="10"/>
  <c r="AK245" i="10"/>
  <c r="AK233" i="10"/>
  <c r="AK221" i="10"/>
  <c r="AK209" i="10"/>
  <c r="AK197" i="10"/>
  <c r="AK185" i="10"/>
  <c r="AK173" i="10"/>
  <c r="AK161" i="10"/>
  <c r="AK149" i="10"/>
  <c r="AK137" i="10"/>
  <c r="AK125" i="10"/>
  <c r="AK113" i="10"/>
  <c r="AK101" i="10"/>
  <c r="AK89" i="10"/>
  <c r="AK77" i="10"/>
  <c r="AK65" i="10"/>
  <c r="AK53" i="10"/>
  <c r="AK41" i="10"/>
  <c r="AK29" i="10"/>
  <c r="AK1048" i="10"/>
  <c r="AK1036" i="10"/>
  <c r="AK1024" i="10"/>
  <c r="AK1012" i="10"/>
  <c r="AK1000" i="10"/>
  <c r="AK988" i="10"/>
  <c r="AK976" i="10"/>
  <c r="AK964" i="10"/>
  <c r="AK952" i="10"/>
  <c r="AK940" i="10"/>
  <c r="AK928" i="10"/>
  <c r="AK916" i="10"/>
  <c r="AK904" i="10"/>
  <c r="AK892" i="10"/>
  <c r="AK880" i="10"/>
  <c r="AK868" i="10"/>
  <c r="AK856" i="10"/>
  <c r="AK844" i="10"/>
  <c r="AK832" i="10"/>
  <c r="AK820" i="10"/>
  <c r="AK808" i="10"/>
  <c r="AK796" i="10"/>
  <c r="AK784" i="10"/>
  <c r="AK772" i="10"/>
  <c r="AK760" i="10"/>
  <c r="AK748" i="10"/>
  <c r="AK736" i="10"/>
  <c r="AK724" i="10"/>
  <c r="AK712" i="10"/>
  <c r="AK700" i="10"/>
  <c r="AK688" i="10"/>
  <c r="AK676" i="10"/>
  <c r="AK664" i="10"/>
  <c r="AK652" i="10"/>
  <c r="AK640" i="10"/>
  <c r="AK628" i="10"/>
  <c r="AK616" i="10"/>
  <c r="AK604" i="10"/>
  <c r="AK592" i="10"/>
  <c r="AK580" i="10"/>
  <c r="AK568" i="10"/>
  <c r="AK556" i="10"/>
  <c r="AK544" i="10"/>
  <c r="AK532" i="10"/>
  <c r="AK520" i="10"/>
  <c r="AK508" i="10"/>
  <c r="AK496" i="10"/>
  <c r="AK484" i="10"/>
  <c r="AK472" i="10"/>
  <c r="AK460" i="10"/>
  <c r="AK448" i="10"/>
  <c r="AK436" i="10"/>
  <c r="AK424" i="10"/>
  <c r="AK412" i="10"/>
  <c r="AK400" i="10"/>
  <c r="AK388" i="10"/>
  <c r="AK376" i="10"/>
  <c r="AK364" i="10"/>
  <c r="AK352" i="10"/>
  <c r="AK340" i="10"/>
  <c r="AK328" i="10"/>
  <c r="AK316" i="10"/>
  <c r="AK304" i="10"/>
  <c r="AK292" i="10"/>
  <c r="AK280" i="10"/>
  <c r="AK268" i="10"/>
  <c r="AK256" i="10"/>
  <c r="AK244" i="10"/>
  <c r="AK232" i="10"/>
  <c r="AK220" i="10"/>
  <c r="AK208" i="10"/>
  <c r="AK196" i="10"/>
  <c r="AK184" i="10"/>
  <c r="AK172" i="10"/>
  <c r="AK160" i="10"/>
  <c r="AK148" i="10"/>
  <c r="AK136" i="10"/>
  <c r="AK124" i="10"/>
  <c r="AK112" i="10"/>
  <c r="AK100" i="10"/>
  <c r="AK88" i="10"/>
  <c r="AK76" i="10"/>
  <c r="AK64" i="10"/>
  <c r="AK52" i="10"/>
  <c r="AK40" i="10"/>
  <c r="AK28" i="10"/>
  <c r="AK1047" i="10"/>
  <c r="AK1035" i="10"/>
  <c r="AK1023" i="10"/>
  <c r="AK1011" i="10"/>
  <c r="AK999" i="10"/>
  <c r="AK987" i="10"/>
  <c r="AK975" i="10"/>
  <c r="AK963" i="10"/>
  <c r="AK951" i="10"/>
  <c r="AK939" i="10"/>
  <c r="AK927" i="10"/>
  <c r="AK915" i="10"/>
  <c r="AK903" i="10"/>
  <c r="AK891" i="10"/>
  <c r="AK879" i="10"/>
  <c r="AK867" i="10"/>
  <c r="AK855" i="10"/>
  <c r="AK843" i="10"/>
  <c r="AK831" i="10"/>
  <c r="AK819" i="10"/>
  <c r="AK807" i="10"/>
  <c r="AK795" i="10"/>
  <c r="AK783" i="10"/>
  <c r="AK771" i="10"/>
  <c r="AK759" i="10"/>
  <c r="AK747" i="10"/>
  <c r="AK735" i="10"/>
  <c r="AK723" i="10"/>
  <c r="AK711" i="10"/>
  <c r="AK699" i="10"/>
  <c r="AK687" i="10"/>
  <c r="AK675" i="10"/>
  <c r="AK663" i="10"/>
  <c r="AK651" i="10"/>
  <c r="AK639" i="10"/>
  <c r="AK627" i="10"/>
  <c r="AK615" i="10"/>
  <c r="AK603" i="10"/>
  <c r="AK591" i="10"/>
  <c r="AK579" i="10"/>
  <c r="AK567" i="10"/>
  <c r="AK555" i="10"/>
  <c r="AK543" i="10"/>
  <c r="AK531" i="10"/>
  <c r="AK519" i="10"/>
  <c r="AK507" i="10"/>
  <c r="AK495" i="10"/>
  <c r="AK483" i="10"/>
  <c r="AK471" i="10"/>
  <c r="AK459" i="10"/>
  <c r="AK447" i="10"/>
  <c r="AK435" i="10"/>
  <c r="AK423" i="10"/>
  <c r="AK411" i="10"/>
  <c r="AK399" i="10"/>
  <c r="AK387" i="10"/>
  <c r="AK375" i="10"/>
  <c r="AK363" i="10"/>
  <c r="AK351" i="10"/>
  <c r="AK339" i="10"/>
  <c r="AK327" i="10"/>
  <c r="AK315" i="10"/>
  <c r="AK303" i="10"/>
  <c r="AK291" i="10"/>
  <c r="AK279" i="10"/>
  <c r="AK267" i="10"/>
  <c r="AK255" i="10"/>
  <c r="AK243" i="10"/>
  <c r="AK231" i="10"/>
  <c r="AK219" i="10"/>
  <c r="AK207" i="10"/>
  <c r="AK195" i="10"/>
  <c r="AK183" i="10"/>
  <c r="AK171" i="10"/>
  <c r="AK159" i="10"/>
  <c r="AK147" i="10"/>
  <c r="AK135" i="10"/>
  <c r="AK123" i="10"/>
  <c r="AK111" i="10"/>
  <c r="AK99" i="10"/>
  <c r="AK87" i="10"/>
  <c r="AK75" i="10"/>
  <c r="AK63" i="10"/>
  <c r="AK51" i="10"/>
  <c r="AK39" i="10"/>
  <c r="AK27" i="10"/>
  <c r="AK15" i="10"/>
  <c r="AK1046" i="10"/>
  <c r="AK1034" i="10"/>
  <c r="AK1022" i="10"/>
  <c r="AK1010" i="10"/>
  <c r="AK998" i="10"/>
  <c r="AK986" i="10"/>
  <c r="AK974" i="10"/>
  <c r="AK962" i="10"/>
  <c r="AK950" i="10"/>
  <c r="AK938" i="10"/>
  <c r="AK926" i="10"/>
  <c r="AK914" i="10"/>
  <c r="AK902" i="10"/>
  <c r="AK890" i="10"/>
  <c r="AK878" i="10"/>
  <c r="AK866" i="10"/>
  <c r="AK854" i="10"/>
  <c r="AK842" i="10"/>
  <c r="AK830" i="10"/>
  <c r="AK818" i="10"/>
  <c r="AK806" i="10"/>
  <c r="AK794" i="10"/>
  <c r="AK782" i="10"/>
  <c r="AK770" i="10"/>
  <c r="AK758" i="10"/>
  <c r="AK746" i="10"/>
  <c r="AK734" i="10"/>
  <c r="AK722" i="10"/>
  <c r="AK710" i="10"/>
  <c r="AK698" i="10"/>
  <c r="AK686" i="10"/>
  <c r="AK674" i="10"/>
  <c r="AK662" i="10"/>
  <c r="AK650" i="10"/>
  <c r="AK638" i="10"/>
  <c r="AK626" i="10"/>
  <c r="AK614" i="10"/>
  <c r="AK602" i="10"/>
  <c r="AK590" i="10"/>
  <c r="AK578" i="10"/>
  <c r="AK566" i="10"/>
  <c r="AK554" i="10"/>
  <c r="AK542" i="10"/>
  <c r="AK530" i="10"/>
  <c r="AK518" i="10"/>
  <c r="AK506" i="10"/>
  <c r="AK494" i="10"/>
  <c r="AK482" i="10"/>
  <c r="AK470" i="10"/>
  <c r="AK458" i="10"/>
  <c r="AK446" i="10"/>
  <c r="AK434" i="10"/>
  <c r="AK422" i="10"/>
  <c r="AK410" i="10"/>
  <c r="AK398" i="10"/>
  <c r="AK386" i="10"/>
  <c r="AK374" i="10"/>
  <c r="AK362" i="10"/>
  <c r="AK350" i="10"/>
  <c r="AK338" i="10"/>
  <c r="AK326" i="10"/>
  <c r="AK314" i="10"/>
  <c r="AK302" i="10"/>
  <c r="AK1045" i="10"/>
  <c r="AK1033" i="10"/>
  <c r="AK1021" i="10"/>
  <c r="AK1009" i="10"/>
  <c r="AK997" i="10"/>
  <c r="AK985" i="10"/>
  <c r="AK973" i="10"/>
  <c r="AK961" i="10"/>
  <c r="AK949" i="10"/>
  <c r="AK937" i="10"/>
  <c r="AK925" i="10"/>
  <c r="AK913" i="10"/>
  <c r="AK901" i="10"/>
  <c r="AK889" i="10"/>
  <c r="AK877" i="10"/>
  <c r="AK865" i="10"/>
  <c r="AK853" i="10"/>
  <c r="AK841" i="10"/>
  <c r="AK829" i="10"/>
  <c r="AK817" i="10"/>
  <c r="AK805" i="10"/>
  <c r="AK793" i="10"/>
  <c r="AK781" i="10"/>
  <c r="AK769" i="10"/>
  <c r="AK757" i="10"/>
  <c r="AK745" i="10"/>
  <c r="AK733" i="10"/>
  <c r="AK721" i="10"/>
  <c r="AK709" i="10"/>
  <c r="AK697" i="10"/>
  <c r="AK685" i="10"/>
  <c r="AK673" i="10"/>
  <c r="AK661" i="10"/>
  <c r="AK649" i="10"/>
  <c r="AK637" i="10"/>
  <c r="AK1042" i="10"/>
  <c r="AK1030" i="10"/>
  <c r="AK1018" i="10"/>
  <c r="AK1006" i="10"/>
  <c r="AK994" i="10"/>
  <c r="AK982" i="10"/>
  <c r="AK970" i="10"/>
  <c r="AK958" i="10"/>
  <c r="AK946" i="10"/>
  <c r="AK934" i="10"/>
  <c r="AK922" i="10"/>
  <c r="AK910" i="10"/>
  <c r="AK898" i="10"/>
  <c r="AK886" i="10"/>
  <c r="AK874" i="10"/>
  <c r="AK862" i="10"/>
  <c r="AK850" i="10"/>
  <c r="AK838" i="10"/>
  <c r="AK826" i="10"/>
  <c r="AK814" i="10"/>
  <c r="AK802" i="10"/>
  <c r="AK790" i="10"/>
  <c r="AK778" i="10"/>
  <c r="AK766" i="10"/>
  <c r="AK754" i="10"/>
  <c r="AK742" i="10"/>
  <c r="AK730" i="10"/>
  <c r="AK718" i="10"/>
  <c r="AK706" i="10"/>
  <c r="AK694" i="10"/>
  <c r="AK682" i="10"/>
  <c r="AK670" i="10"/>
  <c r="AK658" i="10"/>
  <c r="AK646" i="10"/>
  <c r="AK634" i="10"/>
  <c r="AK622" i="10"/>
  <c r="AK610" i="10"/>
  <c r="AK598" i="10"/>
  <c r="AK586" i="10"/>
  <c r="AK574" i="10"/>
  <c r="AK562" i="10"/>
  <c r="AK550" i="10"/>
  <c r="AK538" i="10"/>
  <c r="AK526" i="10"/>
  <c r="AK514" i="10"/>
  <c r="AK502" i="10"/>
  <c r="AK490" i="10"/>
  <c r="AK478" i="10"/>
  <c r="AK466" i="10"/>
  <c r="AK454" i="10"/>
  <c r="AK442" i="10"/>
  <c r="AK430" i="10"/>
  <c r="AK418" i="10"/>
  <c r="AK406" i="10"/>
  <c r="AK394" i="10"/>
  <c r="AK382" i="10"/>
  <c r="AK370" i="10"/>
  <c r="AK358" i="10"/>
  <c r="AK346" i="10"/>
  <c r="AK334" i="10"/>
  <c r="AK322" i="10"/>
  <c r="AK310" i="10"/>
  <c r="AK298" i="10"/>
  <c r="AK286" i="10"/>
  <c r="AK274" i="10"/>
  <c r="AK262" i="10"/>
  <c r="AK250" i="10"/>
  <c r="AK238" i="10"/>
  <c r="AK226" i="10"/>
  <c r="AK214" i="10"/>
  <c r="AK202" i="10"/>
  <c r="AK190" i="10"/>
  <c r="AK178" i="10"/>
  <c r="AK166" i="10"/>
  <c r="AK154" i="10"/>
  <c r="AK142" i="10"/>
  <c r="AK130" i="10"/>
  <c r="AK118" i="10"/>
  <c r="AK106" i="10"/>
  <c r="AK1020" i="10"/>
  <c r="AK972" i="10"/>
  <c r="AK924" i="10"/>
  <c r="AK876" i="10"/>
  <c r="AK828" i="10"/>
  <c r="AK780" i="10"/>
  <c r="AK732" i="10"/>
  <c r="AK684" i="10"/>
  <c r="AK636" i="10"/>
  <c r="AK600" i="10"/>
  <c r="AK564" i="10"/>
  <c r="AK528" i="10"/>
  <c r="AK492" i="10"/>
  <c r="AK456" i="10"/>
  <c r="AK420" i="10"/>
  <c r="AK393" i="10"/>
  <c r="AK361" i="10"/>
  <c r="AK335" i="10"/>
  <c r="AK306" i="10"/>
  <c r="AK278" i="10"/>
  <c r="AK259" i="10"/>
  <c r="AK239" i="10"/>
  <c r="AK217" i="10"/>
  <c r="AK198" i="10"/>
  <c r="AK177" i="10"/>
  <c r="AK156" i="10"/>
  <c r="AK134" i="10"/>
  <c r="AK115" i="10"/>
  <c r="AK95" i="10"/>
  <c r="AK78" i="10"/>
  <c r="AK59" i="10"/>
  <c r="AK44" i="10"/>
  <c r="AK26" i="10"/>
  <c r="AK13" i="10"/>
  <c r="AK1019" i="10"/>
  <c r="AK971" i="10"/>
  <c r="AK923" i="10"/>
  <c r="AK875" i="10"/>
  <c r="AK827" i="10"/>
  <c r="AK779" i="10"/>
  <c r="AK731" i="10"/>
  <c r="AK683" i="10"/>
  <c r="AK635" i="10"/>
  <c r="AK599" i="10"/>
  <c r="AK563" i="10"/>
  <c r="AK527" i="10"/>
  <c r="AK491" i="10"/>
  <c r="AK455" i="10"/>
  <c r="AK419" i="10"/>
  <c r="AK390" i="10"/>
  <c r="AK360" i="10"/>
  <c r="AK333" i="10"/>
  <c r="AK301" i="10"/>
  <c r="AK277" i="10"/>
  <c r="AK258" i="10"/>
  <c r="AK237" i="10"/>
  <c r="AK216" i="10"/>
  <c r="AK194" i="10"/>
  <c r="AK175" i="10"/>
  <c r="AK155" i="10"/>
  <c r="AK133" i="10"/>
  <c r="AK114" i="10"/>
  <c r="AK94" i="10"/>
  <c r="AK74" i="10"/>
  <c r="AK58" i="10"/>
  <c r="AK43" i="10"/>
  <c r="AK25" i="10"/>
  <c r="AK12" i="10"/>
  <c r="AK1017" i="10"/>
  <c r="AK969" i="10"/>
  <c r="AK921" i="10"/>
  <c r="AK873" i="10"/>
  <c r="AK825" i="10"/>
  <c r="AK777" i="10"/>
  <c r="AK729" i="10"/>
  <c r="AK681" i="10"/>
  <c r="AK633" i="10"/>
  <c r="AK597" i="10"/>
  <c r="AK561" i="10"/>
  <c r="AK525" i="10"/>
  <c r="AK489" i="10"/>
  <c r="AK453" i="10"/>
  <c r="AK417" i="10"/>
  <c r="AK385" i="10"/>
  <c r="AK359" i="10"/>
  <c r="AK330" i="10"/>
  <c r="AK300" i="10"/>
  <c r="AK276" i="10"/>
  <c r="AK254" i="10"/>
  <c r="AK235" i="10"/>
  <c r="AK215" i="10"/>
  <c r="AK193" i="10"/>
  <c r="AK174" i="10"/>
  <c r="AK153" i="10"/>
  <c r="AK132" i="10"/>
  <c r="AK110" i="10"/>
  <c r="AK93" i="10"/>
  <c r="AK73" i="10"/>
  <c r="AK57" i="10"/>
  <c r="AK42" i="10"/>
  <c r="AK24" i="10"/>
  <c r="AK11" i="10"/>
  <c r="AK1008" i="10"/>
  <c r="AK960" i="10"/>
  <c r="AK912" i="10"/>
  <c r="AK864" i="10"/>
  <c r="AK816" i="10"/>
  <c r="AK768" i="10"/>
  <c r="AK720" i="10"/>
  <c r="AK672" i="10"/>
  <c r="AK625" i="10"/>
  <c r="AK589" i="10"/>
  <c r="AK553" i="10"/>
  <c r="AK517" i="10"/>
  <c r="AK481" i="10"/>
  <c r="AK445" i="10"/>
  <c r="AK414" i="10"/>
  <c r="AK384" i="10"/>
  <c r="AK357" i="10"/>
  <c r="AK325" i="10"/>
  <c r="AK299" i="10"/>
  <c r="AK275" i="10"/>
  <c r="AK253" i="10"/>
  <c r="AK234" i="10"/>
  <c r="AK213" i="10"/>
  <c r="AK192" i="10"/>
  <c r="AK170" i="10"/>
  <c r="AK151" i="10"/>
  <c r="AK131" i="10"/>
  <c r="AK109" i="10"/>
  <c r="AK91" i="10"/>
  <c r="AK72" i="10"/>
  <c r="AK56" i="10"/>
  <c r="AK38" i="10"/>
  <c r="AK23" i="10"/>
  <c r="AK10" i="10"/>
  <c r="AK1007" i="10"/>
  <c r="AK959" i="10"/>
  <c r="AK911" i="10"/>
  <c r="AK863" i="10"/>
  <c r="AK815" i="10"/>
  <c r="AK767" i="10"/>
  <c r="AK719" i="10"/>
  <c r="AK671" i="10"/>
  <c r="AK624" i="10"/>
  <c r="AK588" i="10"/>
  <c r="AK552" i="10"/>
  <c r="AK516" i="10"/>
  <c r="AK480" i="10"/>
  <c r="AK444" i="10"/>
  <c r="AK409" i="10"/>
  <c r="AK383" i="10"/>
  <c r="AK354" i="10"/>
  <c r="AK324" i="10"/>
  <c r="AK297" i="10"/>
  <c r="AK273" i="10"/>
  <c r="AK252" i="10"/>
  <c r="AK230" i="10"/>
  <c r="AK211" i="10"/>
  <c r="AK191" i="10"/>
  <c r="AK169" i="10"/>
  <c r="AK150" i="10"/>
  <c r="AK129" i="10"/>
  <c r="AK108" i="10"/>
  <c r="AK90" i="10"/>
  <c r="AK71" i="10"/>
  <c r="AK55" i="10"/>
  <c r="AK37" i="10"/>
  <c r="AK22" i="10"/>
  <c r="AK9" i="10"/>
  <c r="AK1005" i="10"/>
  <c r="AK957" i="10"/>
  <c r="AK909" i="10"/>
  <c r="AK861" i="10"/>
  <c r="AK813" i="10"/>
  <c r="AK765" i="10"/>
  <c r="AK717" i="10"/>
  <c r="AK669" i="10"/>
  <c r="AK623" i="10"/>
  <c r="AK587" i="10"/>
  <c r="AK551" i="10"/>
  <c r="AK515" i="10"/>
  <c r="AK479" i="10"/>
  <c r="AK443" i="10"/>
  <c r="AK408" i="10"/>
  <c r="AK381" i="10"/>
  <c r="AK349" i="10"/>
  <c r="AK323" i="10"/>
  <c r="AK294" i="10"/>
  <c r="AK271" i="10"/>
  <c r="AK251" i="10"/>
  <c r="AK229" i="10"/>
  <c r="AK210" i="10"/>
  <c r="AK189" i="10"/>
  <c r="AK168" i="10"/>
  <c r="AK146" i="10"/>
  <c r="AK127" i="10"/>
  <c r="AK107" i="10"/>
  <c r="AK86" i="10"/>
  <c r="AK70" i="10"/>
  <c r="AK54" i="10"/>
  <c r="AK36" i="10"/>
  <c r="AK21" i="10"/>
  <c r="AK8" i="10"/>
  <c r="AK1044" i="10"/>
  <c r="AK996" i="10"/>
  <c r="AK948" i="10"/>
  <c r="AK900" i="10"/>
  <c r="AK852" i="10"/>
  <c r="AK804" i="10"/>
  <c r="AK756" i="10"/>
  <c r="AK708" i="10"/>
  <c r="AK660" i="10"/>
  <c r="AK621" i="10"/>
  <c r="AK585" i="10"/>
  <c r="AK549" i="10"/>
  <c r="AK513" i="10"/>
  <c r="AK477" i="10"/>
  <c r="AK441" i="10"/>
  <c r="AK407" i="10"/>
  <c r="AK378" i="10"/>
  <c r="AK348" i="10"/>
  <c r="AK321" i="10"/>
  <c r="AK290" i="10"/>
  <c r="AK270" i="10"/>
  <c r="AK249" i="10"/>
  <c r="AK228" i="10"/>
  <c r="AK206" i="10"/>
  <c r="AK187" i="10"/>
  <c r="AK167" i="10"/>
  <c r="AK145" i="10"/>
  <c r="AK126" i="10"/>
  <c r="AK105" i="10"/>
  <c r="AK85" i="10"/>
  <c r="AK69" i="10"/>
  <c r="AK50" i="10"/>
  <c r="AK35" i="10"/>
  <c r="AK20" i="10"/>
  <c r="AK7" i="10"/>
  <c r="AK1043" i="10"/>
  <c r="AK995" i="10"/>
  <c r="AK947" i="10"/>
  <c r="AK899" i="10"/>
  <c r="AK851" i="10"/>
  <c r="AK803" i="10"/>
  <c r="AK755" i="10"/>
  <c r="AK707" i="10"/>
  <c r="AK659" i="10"/>
  <c r="AK613" i="10"/>
  <c r="AK577" i="10"/>
  <c r="AK541" i="10"/>
  <c r="AK505" i="10"/>
  <c r="AK469" i="10"/>
  <c r="AK433" i="10"/>
  <c r="AK405" i="10"/>
  <c r="AK373" i="10"/>
  <c r="AK347" i="10"/>
  <c r="AK318" i="10"/>
  <c r="AK289" i="10"/>
  <c r="AK266" i="10"/>
  <c r="AK247" i="10"/>
  <c r="AK227" i="10"/>
  <c r="AK205" i="10"/>
  <c r="AK186" i="10"/>
  <c r="AK165" i="10"/>
  <c r="AK144" i="10"/>
  <c r="AK122" i="10"/>
  <c r="AK103" i="10"/>
  <c r="AK84" i="10"/>
  <c r="AK67" i="10"/>
  <c r="AK49" i="10"/>
  <c r="AK34" i="10"/>
  <c r="AK19" i="10"/>
  <c r="AK1031" i="10"/>
  <c r="AK983" i="10"/>
  <c r="AK935" i="10"/>
  <c r="AK887" i="10"/>
  <c r="AK839" i="10"/>
  <c r="AK791" i="10"/>
  <c r="AK743" i="10"/>
  <c r="AK695" i="10"/>
  <c r="AK647" i="10"/>
  <c r="AK609" i="10"/>
  <c r="AK573" i="10"/>
  <c r="AK537" i="10"/>
  <c r="AK501" i="10"/>
  <c r="AK465" i="10"/>
  <c r="AK429" i="10"/>
  <c r="AK396" i="10"/>
  <c r="AK369" i="10"/>
  <c r="AK337" i="10"/>
  <c r="AK311" i="10"/>
  <c r="AK285" i="10"/>
  <c r="AK263" i="10"/>
  <c r="AK241" i="10"/>
  <c r="AK222" i="10"/>
  <c r="AK201" i="10"/>
  <c r="AK180" i="10"/>
  <c r="AK158" i="10"/>
  <c r="AK139" i="10"/>
  <c r="AK119" i="10"/>
  <c r="AK97" i="10"/>
  <c r="AK81" i="10"/>
  <c r="AK61" i="10"/>
  <c r="AK46" i="10"/>
  <c r="AK31" i="10"/>
  <c r="AK16" i="10"/>
  <c r="AK1029" i="10"/>
  <c r="AK981" i="10"/>
  <c r="AK933" i="10"/>
  <c r="AK885" i="10"/>
  <c r="AK837" i="10"/>
  <c r="AK789" i="10"/>
  <c r="AK741" i="10"/>
  <c r="AK693" i="10"/>
  <c r="AK645" i="10"/>
  <c r="AK601" i="10"/>
  <c r="AK565" i="10"/>
  <c r="AK529" i="10"/>
  <c r="AK493" i="10"/>
  <c r="AK457" i="10"/>
  <c r="AK421" i="10"/>
  <c r="AK395" i="10"/>
  <c r="AK366" i="10"/>
  <c r="AK336" i="10"/>
  <c r="AK309" i="10"/>
  <c r="AK282" i="10"/>
  <c r="AK261" i="10"/>
  <c r="AK240" i="10"/>
  <c r="AK218" i="10"/>
  <c r="AK199" i="10"/>
  <c r="AK179" i="10"/>
  <c r="AK157" i="10"/>
  <c r="AK138" i="10"/>
  <c r="AK117" i="10"/>
  <c r="AK96" i="10"/>
  <c r="AK79" i="10"/>
  <c r="AK60" i="10"/>
  <c r="AK45" i="10"/>
  <c r="AK30" i="10"/>
  <c r="AK14" i="10"/>
  <c r="AK897" i="10"/>
  <c r="AK612" i="10"/>
  <c r="AK402" i="10"/>
  <c r="AK246" i="10"/>
  <c r="AK121" i="10"/>
  <c r="AK18" i="10"/>
  <c r="AK888" i="10"/>
  <c r="AK611" i="10"/>
  <c r="AK397" i="10"/>
  <c r="AK242" i="10"/>
  <c r="AK120" i="10"/>
  <c r="AK17" i="10"/>
  <c r="AK849" i="10"/>
  <c r="AK576" i="10"/>
  <c r="AK372" i="10"/>
  <c r="AK225" i="10"/>
  <c r="AK102" i="10"/>
  <c r="AK840" i="10"/>
  <c r="AK575" i="10"/>
  <c r="AK371" i="10"/>
  <c r="AK223" i="10"/>
  <c r="AK98" i="10"/>
  <c r="AK801" i="10"/>
  <c r="AK540" i="10"/>
  <c r="AK345" i="10"/>
  <c r="AK204" i="10"/>
  <c r="AK83" i="10"/>
  <c r="AK792" i="10"/>
  <c r="AK539" i="10"/>
  <c r="AK342" i="10"/>
  <c r="AK203" i="10"/>
  <c r="AK82" i="10"/>
  <c r="AK1041" i="10"/>
  <c r="AK753" i="10"/>
  <c r="AK504" i="10"/>
  <c r="AK313" i="10"/>
  <c r="AK182" i="10"/>
  <c r="AK66" i="10"/>
  <c r="AK1032" i="10"/>
  <c r="AK744" i="10"/>
  <c r="AK503" i="10"/>
  <c r="AK312" i="10"/>
  <c r="AK181" i="10"/>
  <c r="AK62" i="10"/>
  <c r="AK993" i="10"/>
  <c r="AK705" i="10"/>
  <c r="AK468" i="10"/>
  <c r="AK288" i="10"/>
  <c r="AK163" i="10"/>
  <c r="AK48" i="10"/>
  <c r="AK984" i="10"/>
  <c r="AK696" i="10"/>
  <c r="AK467" i="10"/>
  <c r="AK287" i="10"/>
  <c r="AK162" i="10"/>
  <c r="AK47" i="10"/>
  <c r="AK945" i="10"/>
  <c r="AK657" i="10"/>
  <c r="AK432" i="10"/>
  <c r="AK265" i="10"/>
  <c r="AK143" i="10"/>
  <c r="AK33" i="10"/>
  <c r="AK936" i="10"/>
  <c r="AK648" i="10"/>
  <c r="AK431" i="10"/>
  <c r="AK264" i="10"/>
  <c r="AK141" i="10"/>
  <c r="AK32" i="10"/>
  <c r="AP3" i="10"/>
  <c r="AS6" i="10"/>
  <c r="AJ1" i="10"/>
  <c r="AJ5" i="10"/>
  <c r="AO4" i="10"/>
  <c r="AJ3" i="10"/>
  <c r="AJ6" i="10"/>
  <c r="AU4" i="10"/>
  <c r="AP1" i="10"/>
  <c r="AO3" i="10"/>
  <c r="AU3" i="10"/>
  <c r="AT4" i="10"/>
  <c r="AS5" i="10"/>
  <c r="AR6" i="10"/>
  <c r="AR1" i="10"/>
  <c r="AQ3" i="10"/>
  <c r="AP4" i="10"/>
  <c r="AO5" i="10"/>
  <c r="AU5" i="10"/>
  <c r="AT6" i="10"/>
  <c r="AS1" i="10"/>
  <c r="AR3" i="10"/>
  <c r="AQ4" i="10"/>
  <c r="AP5" i="10"/>
  <c r="AO6" i="10"/>
  <c r="AU6" i="10"/>
  <c r="AT1" i="10"/>
  <c r="AS3" i="10"/>
  <c r="AR4" i="10"/>
  <c r="AQ5" i="10"/>
  <c r="AP6" i="10"/>
  <c r="AO1" i="10"/>
  <c r="AU1" i="10"/>
  <c r="AT3" i="10"/>
  <c r="AS4" i="10"/>
  <c r="AR5" i="10"/>
  <c r="AQ6" i="10"/>
  <c r="L22" i="20"/>
  <c r="R35" i="19"/>
  <c r="N21" i="20"/>
  <c r="T30" i="20"/>
  <c r="M23" i="19"/>
  <c r="S20" i="20"/>
  <c r="J18" i="18"/>
  <c r="S9" i="18"/>
  <c r="T9" i="18" s="1"/>
  <c r="M21" i="19"/>
  <c r="M31" i="19"/>
  <c r="M35" i="19"/>
  <c r="R27" i="19"/>
  <c r="L38" i="20"/>
  <c r="N17" i="19"/>
  <c r="N21" i="19"/>
  <c r="N26" i="19"/>
  <c r="N30" i="19"/>
  <c r="R21" i="19"/>
  <c r="M18" i="20"/>
  <c r="M22" i="20"/>
  <c r="M30" i="20"/>
  <c r="M34" i="20"/>
  <c r="M39" i="20"/>
  <c r="T39" i="20"/>
  <c r="F5" i="18"/>
  <c r="Q5" i="18"/>
  <c r="S5" i="18" s="1"/>
  <c r="T5" i="18" s="1"/>
  <c r="Y18" i="18"/>
  <c r="K18" i="19"/>
  <c r="K26" i="19"/>
  <c r="K27" i="19"/>
  <c r="K32" i="19"/>
  <c r="S27" i="19"/>
  <c r="R34" i="19"/>
  <c r="N22" i="20"/>
  <c r="N41" i="20"/>
  <c r="S40" i="20"/>
  <c r="J19" i="18"/>
  <c r="K19" i="18" s="1"/>
  <c r="Y5" i="18"/>
  <c r="L28" i="19"/>
  <c r="O18" i="20"/>
  <c r="O22" i="20"/>
  <c r="O26" i="20"/>
  <c r="O30" i="20"/>
  <c r="O34" i="20"/>
  <c r="O39" i="20"/>
  <c r="F14" i="18"/>
  <c r="P6" i="18"/>
  <c r="Z5" i="18"/>
  <c r="AB5" i="18" s="1"/>
  <c r="AC5" i="18" s="1"/>
  <c r="X19" i="18"/>
  <c r="M27" i="19"/>
  <c r="R23" i="19"/>
  <c r="S34" i="19"/>
  <c r="L40" i="20"/>
  <c r="T40" i="20"/>
  <c r="F6" i="18"/>
  <c r="Q6" i="18"/>
  <c r="S6" i="18" s="1"/>
  <c r="T6" i="18" s="1"/>
  <c r="Y19" i="18"/>
  <c r="N18" i="19"/>
  <c r="N23" i="19"/>
  <c r="N27" i="19"/>
  <c r="R17" i="19"/>
  <c r="M19" i="20"/>
  <c r="M27" i="20"/>
  <c r="M31" i="20"/>
  <c r="M35" i="20"/>
  <c r="M40" i="20"/>
  <c r="S41" i="20"/>
  <c r="Y6" i="18"/>
  <c r="K19" i="19"/>
  <c r="K24" i="19"/>
  <c r="K33" i="19"/>
  <c r="S23" i="19"/>
  <c r="R30" i="19"/>
  <c r="N19" i="20"/>
  <c r="N23" i="20"/>
  <c r="N27" i="20"/>
  <c r="N40" i="20"/>
  <c r="S35" i="19"/>
  <c r="O27" i="20"/>
  <c r="T41" i="20"/>
  <c r="M34" i="19"/>
  <c r="J8" i="18"/>
  <c r="K8" i="18" s="1"/>
  <c r="R24" i="19"/>
  <c r="S21" i="20"/>
  <c r="F8" i="18"/>
  <c r="K16" i="19"/>
  <c r="S25" i="19"/>
  <c r="L19" i="19"/>
  <c r="K20" i="19"/>
  <c r="K25" i="19"/>
  <c r="K34" i="19"/>
  <c r="S18" i="19"/>
  <c r="R25" i="19"/>
  <c r="T16" i="20"/>
  <c r="P18" i="18"/>
  <c r="O41" i="20"/>
  <c r="T27" i="20"/>
  <c r="N20" i="19"/>
  <c r="N34" i="19"/>
  <c r="M33" i="20"/>
  <c r="M41" i="20"/>
  <c r="T17" i="20"/>
  <c r="S23" i="20"/>
  <c r="Z6" i="18"/>
  <c r="AB6" i="18" s="1"/>
  <c r="AC6" i="18" s="1"/>
  <c r="O31" i="20"/>
  <c r="X8" i="18"/>
  <c r="O9" i="18"/>
  <c r="AB25" i="18"/>
  <c r="N19" i="19"/>
  <c r="N28" i="19"/>
  <c r="S24" i="19"/>
  <c r="M28" i="20"/>
  <c r="M20" i="20"/>
  <c r="T32" i="20"/>
  <c r="F9" i="18"/>
  <c r="L16" i="19"/>
  <c r="O24" i="20"/>
  <c r="S17" i="20"/>
  <c r="M19" i="19"/>
  <c r="P14" i="18"/>
  <c r="N25" i="19"/>
  <c r="T25" i="19" s="1"/>
  <c r="AB8" i="18"/>
  <c r="AC8" i="18" s="1"/>
  <c r="L33" i="19"/>
  <c r="O35" i="20"/>
  <c r="J9" i="18"/>
  <c r="K9" i="18" s="1"/>
  <c r="AB9" i="18"/>
  <c r="AC9" i="18" s="1"/>
  <c r="M24" i="19"/>
  <c r="L41" i="20"/>
  <c r="T26" i="20"/>
  <c r="S32" i="20"/>
  <c r="N20" i="20"/>
  <c r="L30" i="19"/>
  <c r="O20" i="20"/>
  <c r="O32" i="20"/>
  <c r="O36" i="20"/>
  <c r="G9" i="18"/>
  <c r="S18" i="18"/>
  <c r="Y9" i="18"/>
  <c r="L21" i="20"/>
  <c r="H9" i="18"/>
  <c r="N16" i="19"/>
  <c r="R26" i="19"/>
  <c r="X14" i="18"/>
  <c r="K17" i="19"/>
  <c r="K21" i="19"/>
  <c r="K31" i="19"/>
  <c r="Q19" i="18"/>
  <c r="L21" i="19"/>
  <c r="L26" i="19"/>
  <c r="L35" i="19"/>
  <c r="O17" i="20"/>
  <c r="O21" i="20"/>
  <c r="O25" i="20"/>
  <c r="O29" i="20"/>
  <c r="O33" i="20"/>
  <c r="O40" i="20"/>
  <c r="S39" i="20"/>
  <c r="T23" i="20"/>
  <c r="S29" i="20"/>
  <c r="S261" i="10"/>
  <c r="S32" i="19"/>
  <c r="M17" i="19"/>
  <c r="R18" i="19"/>
  <c r="T18" i="20"/>
  <c r="T34" i="20"/>
  <c r="K28" i="19"/>
  <c r="S35" i="20"/>
  <c r="S24" i="20"/>
  <c r="N31" i="19"/>
  <c r="L18" i="19"/>
  <c r="L25" i="19"/>
  <c r="L32" i="19"/>
  <c r="R19" i="19"/>
  <c r="R28" i="19"/>
  <c r="O16" i="20"/>
  <c r="T19" i="20"/>
  <c r="T35" i="20"/>
  <c r="S31" i="20"/>
  <c r="T24" i="20"/>
  <c r="M32" i="19"/>
  <c r="S38" i="20"/>
  <c r="S28" i="20"/>
  <c r="S36" i="20"/>
  <c r="N24" i="19"/>
  <c r="S27" i="20"/>
  <c r="R20" i="19"/>
  <c r="T38" i="20"/>
  <c r="T20" i="20"/>
  <c r="T28" i="20"/>
  <c r="T36" i="20"/>
  <c r="R33" i="19"/>
  <c r="T31" i="20"/>
  <c r="S16" i="20"/>
  <c r="R16" i="19"/>
  <c r="N39" i="20"/>
  <c r="S19" i="20"/>
  <c r="R32" i="19"/>
  <c r="T22" i="20"/>
  <c r="N32" i="19"/>
  <c r="N35" i="19"/>
  <c r="S19" i="19"/>
  <c r="S28" i="19"/>
  <c r="S33" i="19"/>
  <c r="M32" i="20"/>
  <c r="S25" i="20"/>
  <c r="S33" i="20"/>
  <c r="M30" i="19"/>
  <c r="M33" i="19"/>
  <c r="S16" i="19"/>
  <c r="S20" i="19"/>
  <c r="S30" i="19"/>
  <c r="R31" i="19"/>
  <c r="T21" i="20"/>
  <c r="T25" i="20"/>
  <c r="T29" i="20"/>
  <c r="T33" i="20"/>
  <c r="S18" i="20"/>
  <c r="S22" i="20"/>
  <c r="S26" i="20"/>
  <c r="S30" i="20"/>
  <c r="S34" i="20"/>
  <c r="L17" i="19"/>
  <c r="L20" i="19"/>
  <c r="L24" i="19"/>
  <c r="L27" i="19"/>
  <c r="L31" i="19"/>
  <c r="L34" i="19"/>
  <c r="S17" i="19"/>
  <c r="S21" i="19"/>
  <c r="S26" i="19"/>
  <c r="S31" i="19"/>
  <c r="H6" i="18"/>
  <c r="J6" i="18" s="1"/>
  <c r="S14" i="18"/>
  <c r="Q14" i="18"/>
  <c r="S25" i="18"/>
  <c r="P5" i="18"/>
  <c r="O18" i="18"/>
  <c r="O8" i="18"/>
  <c r="X9" i="18"/>
  <c r="H5" i="18"/>
  <c r="J5" i="18" s="1"/>
  <c r="S8" i="18"/>
  <c r="T8" i="18" s="1"/>
  <c r="O19" i="18"/>
  <c r="P19" i="18"/>
  <c r="X6" i="18"/>
  <c r="X5" i="18"/>
  <c r="H8" i="18"/>
  <c r="Q9" i="18"/>
  <c r="G14" i="18"/>
  <c r="Y8" i="18"/>
  <c r="J14" i="18"/>
  <c r="H14" i="18"/>
  <c r="F18" i="18"/>
  <c r="F19" i="18"/>
  <c r="O5" i="18"/>
  <c r="O6" i="18"/>
  <c r="Z8" i="18"/>
  <c r="G18" i="18"/>
  <c r="G19" i="18"/>
  <c r="Y14" i="18"/>
  <c r="Q8" i="18"/>
  <c r="Z9" i="18"/>
  <c r="Z14" i="18"/>
  <c r="AB14" i="18"/>
  <c r="X18" i="18"/>
  <c r="P8" i="18"/>
  <c r="G5" i="18"/>
  <c r="G6" i="18"/>
  <c r="G8" i="18"/>
  <c r="P9" i="18"/>
  <c r="O14" i="18"/>
  <c r="AB18" i="18"/>
  <c r="Z18" i="18"/>
  <c r="AB19" i="18"/>
  <c r="AC19" i="18" s="1"/>
  <c r="Z19" i="18"/>
  <c r="J25" i="18"/>
  <c r="L18" i="20" l="1"/>
  <c r="U18" i="20" s="1"/>
  <c r="L25" i="20"/>
  <c r="N34" i="20"/>
  <c r="L27" i="20"/>
  <c r="L32" i="20"/>
  <c r="N24" i="20"/>
  <c r="N30" i="20"/>
  <c r="N26" i="20"/>
  <c r="N18" i="20"/>
  <c r="U32" i="20"/>
  <c r="L24" i="20"/>
  <c r="M28" i="19"/>
  <c r="L35" i="20"/>
  <c r="U35" i="20" s="1"/>
  <c r="L31" i="20"/>
  <c r="U31" i="20" s="1"/>
  <c r="L19" i="20"/>
  <c r="N35" i="20"/>
  <c r="L36" i="20"/>
  <c r="N31" i="20"/>
  <c r="L23" i="20"/>
  <c r="N36" i="20"/>
  <c r="M25" i="19"/>
  <c r="N28" i="20"/>
  <c r="M26" i="19"/>
  <c r="L33" i="20"/>
  <c r="L34" i="20"/>
  <c r="L20" i="20"/>
  <c r="U20" i="20" s="1"/>
  <c r="L26" i="20"/>
  <c r="L28" i="20"/>
  <c r="L30" i="20"/>
  <c r="U30" i="20" s="1"/>
  <c r="T21" i="19"/>
  <c r="M29" i="20"/>
  <c r="M23" i="20"/>
  <c r="M17" i="20"/>
  <c r="L29" i="20"/>
  <c r="M38" i="20"/>
  <c r="M16" i="19"/>
  <c r="T35" i="19"/>
  <c r="M18" i="19"/>
  <c r="N32" i="20"/>
  <c r="K30" i="19"/>
  <c r="N17" i="20"/>
  <c r="L39" i="20"/>
  <c r="U39" i="20" s="1"/>
  <c r="L23" i="19"/>
  <c r="M20" i="19"/>
  <c r="O38" i="20"/>
  <c r="M16" i="20"/>
  <c r="M24" i="20"/>
  <c r="U24" i="20" s="1"/>
  <c r="N29" i="20"/>
  <c r="N33" i="19"/>
  <c r="T33" i="19" s="1"/>
  <c r="N33" i="20"/>
  <c r="S19" i="18"/>
  <c r="T19" i="18" s="1"/>
  <c r="O28" i="20"/>
  <c r="M26" i="20"/>
  <c r="M36" i="20"/>
  <c r="N38" i="20"/>
  <c r="K35" i="19"/>
  <c r="L17" i="20"/>
  <c r="L16" i="20"/>
  <c r="M21" i="20"/>
  <c r="U21" i="20" s="1"/>
  <c r="T32" i="19"/>
  <c r="K23" i="19"/>
  <c r="N16" i="20"/>
  <c r="H19" i="18"/>
  <c r="N25" i="20"/>
  <c r="O19" i="20"/>
  <c r="O23" i="20"/>
  <c r="H18" i="18"/>
  <c r="M25" i="20"/>
  <c r="U25" i="20" s="1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T28" i="19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T30" i="19"/>
  <c r="T26" i="19"/>
  <c r="T18" i="19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T31" i="19"/>
  <c r="I22" i="12"/>
  <c r="R21" i="18"/>
  <c r="S21" i="18" s="1"/>
  <c r="U33" i="20"/>
  <c r="T19" i="19"/>
  <c r="T16" i="19"/>
  <c r="U34" i="20"/>
  <c r="T34" i="19"/>
  <c r="T24" i="19"/>
  <c r="U27" i="20"/>
  <c r="AA21" i="12"/>
  <c r="AB21" i="12" s="1"/>
  <c r="U22" i="20"/>
  <c r="R22" i="18"/>
  <c r="S22" i="18" s="1"/>
  <c r="T17" i="19"/>
  <c r="R21" i="12"/>
  <c r="S21" i="12" s="1"/>
  <c r="I22" i="18"/>
  <c r="J22" i="18" s="1"/>
  <c r="AA22" i="18"/>
  <c r="AB22" i="18" s="1"/>
  <c r="I21" i="18"/>
  <c r="J21" i="18" s="1"/>
  <c r="U40" i="20"/>
  <c r="I21" i="12"/>
  <c r="J21" i="12" s="1"/>
  <c r="T27" i="19"/>
  <c r="T20" i="19"/>
  <c r="AC18" i="18"/>
  <c r="AB30" i="18"/>
  <c r="T18" i="18"/>
  <c r="S30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AC14" i="18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U16" i="20" l="1"/>
  <c r="U29" i="20"/>
  <c r="U38" i="20"/>
  <c r="U17" i="20"/>
  <c r="T23" i="19"/>
  <c r="U19" i="20"/>
  <c r="S6" i="10"/>
  <c r="S5" i="10" s="1"/>
  <c r="S4" i="10" s="1"/>
  <c r="S3" i="10" s="1"/>
  <c r="U26" i="20"/>
  <c r="U28" i="20"/>
  <c r="U23" i="20"/>
  <c r="U36" i="20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S2" i="10"/>
  <c r="M15" i="18"/>
  <c r="N15" i="18"/>
  <c r="L15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M7" i="18" l="1"/>
  <c r="N7" i="18"/>
  <c r="L7" i="18"/>
  <c r="E15" i="18"/>
  <c r="C15" i="18"/>
  <c r="D15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G9" i="17" l="1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P15" i="17" s="1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BG29" i="10" s="1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G20" i="10" s="1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BG57" i="10" s="1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95" i="10" l="1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J6" i="10" l="1"/>
  <c r="J5" i="10" s="1"/>
  <c r="J4" i="10" s="1"/>
  <c r="J3" i="10" s="1"/>
  <c r="J2" i="10" s="1"/>
  <c r="N10" i="12"/>
  <c r="M10" i="12"/>
  <c r="P10" i="12" s="1"/>
  <c r="M12" i="12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K28" i="17"/>
  <c r="K31" i="17" s="1"/>
  <c r="K35" i="17" s="1"/>
  <c r="J28" i="17"/>
  <c r="J31" i="17" s="1"/>
  <c r="J35" i="17" s="1"/>
  <c r="H11" i="12"/>
  <c r="J11" i="12" s="1"/>
  <c r="K11" i="12" s="1"/>
  <c r="K28" i="12" s="1"/>
  <c r="T28" i="12"/>
  <c r="K29" i="18" l="1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RIZAEL</author>
  </authors>
  <commentList>
    <comment ref="A1" authorId="0" shapeId="0" xr:uid="{D060479D-C99D-420F-BDB6-4851885D6D29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Timestamp="1727783163"&gt;&lt;FQL&gt;&lt;Q&gt;^FDS_ECON_DATA('USSU2929307',0,-20AY,D,STEP,AVERAGENP,1)&lt;/Q&gt;&lt;R&gt;5218&lt;/R&gt;&lt;C&gt;1&lt;/C&gt;&lt;D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</t>
        </r>
      </text>
    </comment>
    <comment ref="A2" authorId="0" shapeId="0" xr:uid="{65CBD017-99D6-4A00-B7CF-9840DE13DD40}">
      <text>
        <r>
          <rPr>
            <b/>
            <sz val="9"/>
            <color indexed="81"/>
            <rFont val="Tahoma"/>
            <charset val="1"/>
          </rPr>
          <t>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</t>
        </r>
      </text>
    </comment>
    <comment ref="A3" authorId="0" shapeId="0" xr:uid="{6A944DB6-3A3A-4190-8E3D-071780BB8476}">
      <text>
        <r>
          <rPr>
            <b/>
            <sz val="9"/>
            <color indexed="81"/>
            <rFont val="Tahoma"/>
            <charset val="1"/>
          </rPr>
          <t>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</t>
        </r>
      </text>
    </comment>
    <comment ref="A4" authorId="0" shapeId="0" xr:uid="{06D6CC74-8AE7-40DB-B3F6-54789D0309ED}">
      <text>
        <r>
          <rPr>
            <b/>
            <sz val="9"/>
            <color indexed="81"/>
            <rFont val="Tahoma"/>
            <charset val="1"/>
          </rPr>
          <t>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</t>
        </r>
      </text>
    </comment>
    <comment ref="A5" authorId="0" shapeId="0" xr:uid="{E3650ED8-D8FD-4E07-BA3E-CE89550B9BE7}">
      <text>
        <r>
          <rPr>
            <b/>
            <sz val="9"/>
            <color indexed="81"/>
            <rFont val="Tahoma"/>
            <charset val="1"/>
          </rPr>
          <t>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</t>
        </r>
      </text>
    </comment>
    <comment ref="A6" authorId="0" shapeId="0" xr:uid="{C25BCFEE-FDF4-486A-939B-2946B7F29015}">
      <text>
        <r>
          <rPr>
            <b/>
            <sz val="9"/>
            <color indexed="81"/>
            <rFont val="Tahoma"/>
            <charset val="1"/>
          </rPr>
          <t>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xsi:type="xsd:double"&gt;25.5&lt;/D&gt;&lt;D xsi:type="xsd:double"&gt;22.1&lt;/D&gt;&lt;D xsi:type="xsd:double"&gt;22.1&lt;/D&gt;&lt;D xsi:type="xsd:double"&gt;22.1&lt;/D&gt;&lt;D xsi:type="xsd:double"&gt;22.1&lt;/D&gt;&lt;D xsi:type="xsd:double"&gt;22.1&lt;/D&gt;&lt;D xsi:type="xsd:double"&gt;23.5&lt;/D&gt;&lt;D xsi:type="xsd:double"&gt;23.5&lt;/D&gt;&lt;D xsi:type="xsd:double"&gt;23.5&lt;/D&gt;&lt;D xsi:type="xsd:double"&gt;23.5&lt;/D&gt;&lt;D xsi:type="xsd:double"&gt;23.5&lt;/D&gt;&lt;D xsi:type="xsd:double"&gt;24.2&lt;/D&gt;&lt;D xsi:type="xsd:double"&gt;24.2&lt;/D&gt;&lt;/FQL&gt;&lt;FQL&gt;&lt;Q&gt;^FDS_ECON_DATA('USSU2929306',0,-20AY,D,STEP,AVERAGENP,1)&lt;/Q&gt;&lt;R&gt;5218&lt;/R&gt;&lt;C&gt;1&lt;/C&gt;&lt;D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xsi:type="xsd:double"&gt;52.5&lt;/D&gt;&lt;D xsi:type="xsd:double"&gt;52.5&lt;/D&gt;&lt;D xsi:type="xsd:double"&gt;52.5&lt;/D&gt;&lt;D xsi:type="xsd:double"&gt;52.5&lt;/D&gt;&lt;D xsi:type="xsd:double"&gt;52.5&lt;/D&gt;&lt;D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</t>
        </r>
      </text>
    </comment>
    <comment ref="A7" authorId="0" shapeId="0" xr:uid="{4D99B6AF-0919-44D7-BBB3-A70431A467D6}">
      <text>
        <r>
          <rPr>
            <b/>
            <sz val="9"/>
            <color indexed="81"/>
            <rFont val="Tahoma"/>
            <charset val="1"/>
          </rPr>
          <t>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</t>
        </r>
      </text>
    </comment>
    <comment ref="A8" authorId="0" shapeId="0" xr:uid="{77FA15E7-7A7A-43A9-B435-59A4C95EC524}">
      <text>
        <r>
          <rPr>
            <b/>
            <sz val="9"/>
            <color indexed="81"/>
            <rFont val="Tahoma"/>
            <charset val="1"/>
          </rPr>
          <t>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</t>
        </r>
      </text>
    </comment>
    <comment ref="A9" authorId="0" shapeId="0" xr:uid="{36010F74-3BB0-4764-8EC9-9138430A03D8}">
      <text>
        <r>
          <rPr>
            <b/>
            <sz val="9"/>
            <color indexed="81"/>
            <rFont val="Tahoma"/>
            <charset val="1"/>
          </rPr>
          <t>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</t>
        </r>
      </text>
    </comment>
    <comment ref="A10" authorId="0" shapeId="0" xr:uid="{F676AD28-C9DF-45B8-983B-5F2A1512EC1A}">
      <text>
        <r>
          <rPr>
            <b/>
            <sz val="9"/>
            <color indexed="81"/>
            <rFont val="Tahoma"/>
            <charset val="1"/>
          </rPr>
          <t>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</t>
        </r>
      </text>
    </comment>
    <comment ref="A11" authorId="0" shapeId="0" xr:uid="{2AA639E6-A7A0-4E9F-8518-53D4961010CB}">
      <text>
        <r>
          <rPr>
            <b/>
            <sz val="9"/>
            <color indexed="81"/>
            <rFont val="Tahoma"/>
            <charset val="1"/>
          </rPr>
          <t>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xsi:type="xsd:double"&gt;56.4&lt;/D&gt;&lt;D xsi:type="xsd:double"&gt;58.9&lt;/D&gt;&lt;D xsi:type="xsd:double"&gt;58.9&lt;/D&gt;&lt;D xsi:type="xsd:double"&gt;58.9&lt;/D&gt;&lt;D xsi:type="xsd:double"&gt;58.9&lt;/D&gt;&lt;D xsi:type="xsd:double"&gt;58.9&lt;/D&gt;&lt;D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xsi:type="xsd:double"&gt;52.6&lt;/D&gt;&lt;/FQL&gt;&lt;FQL&gt;&lt;Q&gt;^PSETCAL('FIVEDAY');ECON_DATE(0, -20AY, D, 'DD/MM/YYYY')&lt;/Q&gt;&lt;R&gt;5218&lt;/R&gt;&lt;C&gt;1&lt;/C&gt;&lt;D xsi:type="xsd:string"&gt;30/09/2024&lt;/D&gt;&lt;D xsi:type="xsd:string"&gt;27/09/2024&lt;/D&gt;&lt;D xsi:type="xsd:string"&gt;26/09/2024&lt;/D&gt;&lt;D xsi:type="xsd:string"&gt;25/09/2024&lt;/D&gt;&lt;D xsi:type="xsd:string"&gt;24/09/2024&lt;/D&gt;&lt;D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</t>
        </r>
      </text>
    </comment>
    <comment ref="A12" authorId="0" shapeId="0" xr:uid="{CDEC4597-F3C1-42C9-BA14-C52A39F8A1C3}">
      <text>
        <r>
          <rPr>
            <b/>
            <sz val="9"/>
            <color indexed="81"/>
            <rFont val="Tahoma"/>
            <charset val="1"/>
          </rPr>
          <t>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</t>
        </r>
      </text>
    </comment>
    <comment ref="A13" authorId="0" shapeId="0" xr:uid="{03C3AA89-F8C1-4E04-8EE8-A1E61AEF5FB6}">
      <text>
        <r>
          <rPr>
            <b/>
            <sz val="9"/>
            <color indexed="81"/>
            <rFont val="Tahoma"/>
            <charset val="1"/>
          </rPr>
          <t>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</t>
        </r>
      </text>
    </comment>
    <comment ref="A14" authorId="0" shapeId="0" xr:uid="{37AC8749-02BB-422F-8797-A2800DA633FD}">
      <text>
        <r>
          <rPr>
            <b/>
            <sz val="9"/>
            <color indexed="81"/>
            <rFont val="Tahoma"/>
            <charset val="1"/>
          </rPr>
          <t xml:space="preserve">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</t>
        </r>
      </text>
    </comment>
    <comment ref="A15" authorId="0" shapeId="0" xr:uid="{EE2E639B-286F-4342-970E-FC3C914585B8}">
      <text>
        <r>
          <rPr>
            <b/>
            <sz val="9"/>
            <color indexed="81"/>
            <rFont val="Tahoma"/>
            <charset val="1"/>
          </rPr>
          <t>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</t>
        </r>
      </text>
    </comment>
    <comment ref="A16" authorId="0" shapeId="0" xr:uid="{46ED4D75-8CD4-4DB0-99DC-1BB38F82F897}">
      <text>
        <r>
          <rPr>
            <b/>
            <sz val="9"/>
            <color indexed="81"/>
            <rFont val="Tahoma"/>
            <charset val="1"/>
          </rPr>
          <t>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</t>
        </r>
      </text>
    </comment>
    <comment ref="A17" authorId="0" shapeId="0" xr:uid="{85DAB06B-11CD-4E18-8D9D-78169F9AE775}">
      <text>
        <r>
          <rPr>
            <b/>
            <sz val="9"/>
            <color indexed="81"/>
            <rFont val="Tahoma"/>
            <charset val="1"/>
          </rPr>
          <t>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xsi:type="xsd:string"&gt;18/10/2004&lt;/D&gt;&lt;D xsi:type="xsd:string"&gt;15/10/2004&lt;/D&gt;&lt;D xsi:type="xsd:string"&gt;14/10/2004&lt;/D&gt;&lt;D xsi:type="xsd:string"&gt;13/10/2004&lt;/D&gt;&lt;D xsi:type="xsd:string"&gt;12/10/2004&lt;/D&gt;&lt;D xsi:type="xsd:string"&gt;11/10/2004&lt;/D&gt;&lt;D xsi:type="xsd:string"&gt;08/10/2004&lt;/D&gt;&lt;D xsi:type="xsd:string"&gt;07/10/2004&lt;/D&gt;&lt;D xsi:type="xsd:string"&gt;06/10/2004&lt;/D&gt;&lt;D xsi:type="xsd:string"&gt;05/10/2004&lt;/D&gt;&lt;D xsi:type="xsd:string"&gt;04/10/2004&lt;/D&gt;&lt;D xsi:type="xsd:string"&gt;01/10/2004&lt;/D&gt;&lt;D xsi:type="xsd:string"&gt;30/09/2004&lt;/D&gt;&lt;/FQL&gt;&lt;FQL&gt;&lt;Q&gt;SP50^FMA_COS_UP("EPS","1M",+1,NOW,-10AY,M,"PORTAGG","MEANR")/(FMA_COS_DOWN("EPS","1M",+1,NOW,-10AY,M,"PORTAGG","MEANR")+FMA_COS_UP("EPS","1M",+1,NOW,-10AY,M,"PORTAGG","MEANR"))&lt;/Q&gt;&lt;R&gt;121&lt;/R&gt;&lt;C&gt;1&lt;/C&gt;&lt;D xsi:type="xsd:double"&gt;0.46474358974359&lt;/D&gt;&lt;D xsi:type="xsd:double"&gt;0.595854922279793&lt;/D&gt;&lt;D xsi:type="xsd:double"&gt;0.509478672985782&lt;/D&gt;&lt;D xsi:type="xsd:double"&gt;0.477341389728097&lt;/D&gt;&lt;D xsi:type="xsd:double"&gt;0.592207792207792&lt;/D&gt;&lt;D xsi:type="xsd:double"&gt;0.521531100478469&lt;/D&gt;&lt;D xsi:type="xsd:double"&gt;0.485714285714286&lt;/D&gt;&lt;D xsi:type="xsd:double"&gt;0.725373134328358&lt;/D&gt;&lt;D xsi:type="xsd:double"&gt;0.6175&lt;/D&gt;&lt;D xsi:type="xsd:double"&gt;0.508532423208191&lt;/D&gt;&lt;D xsi:type="xsd:double"&gt;0.585677749360614&lt;/D&gt;&lt;D xsi:type="xsd:double"&gt;0.497674418604651&lt;/D&gt;&lt;D xsi:type="xsd:double"&gt;0.479289940828402&lt;/D&gt;&lt;D xsi:type="xsd:double"&gt;0.585677749360614&lt;/D&gt;&lt;D xsi:type="xsd:double"&gt;0.529002320185615&lt;/D&gt;&lt;D xsi:type="xsd:double"&gt;0.482857142857143&lt;/D&gt;&lt;D xsi:type="xsd:double"&gt;0.581683168316832&lt;/D&gt;&lt;D xsi:type="xsd:double"&gt;0.498834498834499&lt;/D&gt;&lt;D xsi:type="xsd:double"&gt;0.456647398843931&lt;/D&gt;&lt;D xsi:type="xsd:double"&gt;0.681818181818182&lt;/D&gt;&lt;D xsi:type="xsd:double"&gt;0.505102040816326&lt;/D&gt;&lt;D xsi:type="xsd:double"&gt;0.473867595818815&lt;/D&gt;&lt;D xsi:type="xsd:double"&gt;0.5&lt;/D&gt;&lt;D xsi:type="xsd:double"&gt;0.378190255220418&lt;/D&gt;&lt;D xsi:type="xsd:double"&gt;0.3875&lt;/D&gt;&lt;D xsi:type="xsd:double"&gt;0.583120204603581&lt;/D&gt;&lt;D xsi:type="xsd:double"&gt;0.377828054298643&lt;/D&gt;&lt;D xsi:type="xsd:double"&gt;0.421965317919075&lt;/D&gt;&lt;D xsi:type="xsd:double"&gt;0.56359102244389&lt;/D&gt;&lt;D xsi:type="xsd:double"&gt;0.529002320185615&lt;/D&gt;&lt;D xsi:type="xsd:double"&gt;0.435135135135135&lt;/D&gt;&lt;D xsi:type="xsd:double"&gt;0.746223564954683&lt;/D&gt;&lt;D xsi:type="xsd:double"&gt;0.632311977715877&lt;/D&gt;&lt;D xsi:type="xsd:double"&gt;0.616236162361624&lt;/D&gt;&lt;D xsi:type="xsd:double"&gt;0.708994708994709&lt;/D&gt;&lt;D xsi:type="xsd:double"&gt;0.630170316301703&lt;/D&gt;&lt;D xsi:type="xsd:double"&gt;0.576433121019108&lt;/D&gt;&lt;D xsi:type="xsd:double"&gt;0.791666666666667&lt;/D&gt;&lt;D xsi:type="xsd:double"&gt;0.812351543942993&lt;/D&gt;&lt;D xsi:type="xsd:double"&gt;0.754491017964072&lt;/D&gt;&lt;D xsi:type="xsd:double"&gt;0.803571428571429&lt;/D&gt;&lt;D xsi:type="xsd:double"&gt;0.772511848341232&lt;/D&gt;&lt;D xsi:type="xsd:double"&gt;0.638655462184874&lt;/D&gt;&lt;D xsi:type="xsd:double"&gt;0.793269230769231&lt;/D&gt;&lt;D xsi:type="xsd:double"&gt;0.724598930481283&lt;/D&gt;&lt;D xsi:type="xsd:double"&gt;0.729452054794521&lt;/D&gt;&lt;D xsi:type="xsd:double"&gt;0.805555555555556&lt;/D&gt;&lt;D xsi:type="xsd:double"&gt;0.802298850574713&lt;/D&gt;&lt;D xsi:type="xsd:double"&gt;0.684210526315789&lt;/D&gt;&lt;D xsi:type="xsd:double"&gt;0.722222222222222&lt;/D&gt;&lt;D xsi:type="xsd:double"&gt;0.707865168539326&lt;/D&gt;&lt;D xsi:type="xsd:double"&gt;0.536585365853659&lt;/D&gt;&lt;D xsi:type="xsd:double"&gt;0.272727272727273&lt;/D&gt;&lt;D xsi:type="xsd:double"&gt;0.0899581589958159&lt;/D&gt;&lt;D xsi:type="xsd:double"&gt;0.0955555555555556&lt;/D&gt;&lt;D xsi:type="xsd:double"&gt;0.676020408163265&lt;/D&gt;&lt;D xsi:type="xsd:double"&gt;0.619883040935672&lt;/D&gt;&lt;D xsi:type="xsd:double"&gt;0.527777777777778&lt;/D&gt;&lt;D xsi:type="xsd:double"&gt;0.568306010928962&lt;/D&gt;&lt;D xsi:type="xsd:double"&gt;0.497560975609756&lt;/D&gt;&lt;D xsi:type="xsd:double"&gt;0.412408759124088&lt;/D&gt;&lt;D xsi:type="xsd:double"&gt;0.551724137931034&lt;/D&gt;&lt;D xsi:type="xsd:double"&gt;0.477272727272727&lt;/D&gt;&lt;D xsi:type="xsd:double"&gt;0.402941176470588&lt;/D&gt;&lt;D xsi:type="xsd:double"&gt;0.576623376623377&lt;/D&gt;&lt;D xsi:type="xsd:double"&gt;0.547297297297297&lt;/D&gt;&lt;D xsi:type="xsd:double"&gt;0.443768996960486&lt;/D&gt;&lt;D xsi:type="xsd:double"&gt;0.671378091872792&lt;/D&gt;&lt;D xsi:type="xsd:double"&gt;0.470588235294118&lt;/D&gt;&lt;D xsi:type="xsd:double"&gt;0.412&lt;/D&gt;&lt;D xsi:type="xsd:double"&gt;0.613981762917933&lt;/D&gt;&lt;D xsi:type="xsd:double"&gt;0.573232323232323&lt;/D&gt;&lt;D xsi:type="xsd:double"&gt;0.529824561403509&lt;/D&gt;&lt;D xsi:type="xsd:double"&gt;0.673469387755102&lt;/D&gt;&lt;D xsi:type="xsd:double"&gt;0.603960396039604&lt;/D&gt;&lt;D xsi:type="xsd:double"&gt;0.536277602523659&lt;/D&gt;&lt;D xsi:type="xsd:double"&gt;0.66754617414248&lt;/D&gt;&lt;D xsi:type="xsd:double"&gt;0.598971722365039&lt;/D&gt;&lt;D xsi:type="xsd:double"&gt;0.567567567567568&lt;/D&gt;&lt;D xsi:type="xsd:double"&gt;0.754901960784314&lt;/D&gt;&lt;D xsi:type="xsd:double"&gt;0.691218130311615&lt;/D&gt;&lt;D xsi:type="xsd:double"&gt;0.630434782608696&lt;/D&gt;&lt;D xsi:type="xsd:double"&gt;0.658703071672355&lt;/D&gt;&lt;D xsi:type="xsd:double"&gt;0.630490956072351&lt;/D&gt;&lt;D xsi:type="xsd:double"&gt;0.487544483985765&lt;/D&gt;&lt;D xsi:type="xsd:double"&gt;0.567647058823529&lt;/D&gt;&lt;D xsi:type="xsd:double"&gt;0.647519582245431&lt;/D&gt;&lt;D xsi:type="xsd:double"&gt;0.510714285714286&lt;/D&gt;&lt;D xsi:type="xsd:double"&gt;0.606382978723404&lt;/D&gt;&lt;D xsi:type="xsd:double"&gt;0.604477611940298&lt;/D&gt;&lt;D xsi:type="xsd:double"&gt;0.508250825082508&lt;/D&gt;&lt;D xsi:type="xsd:double"&gt;0.700680272108844&lt;/D&gt;&lt;D xsi:type="xsd:double"&gt;0.543130990415335&lt;/D&gt;&lt;D xsi:type="xsd:double"&gt;0.538116591928251&lt;/D&gt;&lt;D xsi:type="xsd:double"&gt;0.537735849056604&lt;/D&gt;&lt;D xsi:type="xsd:double"&gt;0.537037037037037&lt;/D&gt;&lt;D xsi:type="xsd:double"&gt;0.510869565217391&lt;/D&gt;&lt;D xsi:type="xsd:double"&gt;0.525835866261398&lt;/D&gt;&lt;D xsi:type="xsd:double"&gt;0.483709273182957&lt;/D&gt;&lt;D xsi:type="xsd:double"&gt;0.401315789473684&lt;/D&gt;&lt;D xsi:type="xsd:double"&gt;0.547550432276657&lt;/D&gt;&lt;D xsi:type="xsd:double"&gt;0.598971722365039&lt;/D&gt;&lt;D xsi:type="xsd:double"&gt;0.469594594594595&lt;/D&gt;&lt;D xsi:type="xsd:double"&gt;0.661818181818182&lt;/D&gt;&lt;D xsi:type="xsd:double"&gt;0.4875&lt;/D&gt;&lt;D xsi:type="xsd:double"&gt;0.421739130434783&lt;/D&gt;&lt;D xsi:type="xsd:double"&gt;0.548275862068966&lt;/D&gt;&lt;D xsi:type="xsd:double"&gt;0.507772020725389&lt;/D&gt;&lt;D xsi:type="xsd:double"&gt;0.407665505226481&lt;/D&gt;&lt;D xsi:type="xsd:double"&gt;0.522875816993464&lt;/D&gt;&lt;D xsi:type="xsd:double"&gt;0.5546875&lt;/D&gt;&lt;D xsi:type="xsd:double"&gt;0.453900709219858&lt;/D&gt;&lt;D xsi:type="xsd:double"&gt;0.577235772357724&lt;/D&gt;&lt;D xsi:type="xsd:double"&gt;0.474226804123711&lt;/D&gt;&lt;D xsi:type="xsd:double"&gt;0.373770491803279&lt;/D&gt;&lt;D xsi:type="xsd:double"&gt;0.640117994100295&lt;/D&gt;&lt;D xsi:type="xsd:double"&gt;0.527696793002915&lt;/D&gt;&lt;D xsi:type="xsd:double"&gt;0.47926267281106&lt;/D&gt;&lt;D xsi:type="xsd:double"&gt;0.620991253644315&lt;/D&gt;&lt;D xsi:type="xsd:double"&gt;0.514666666666667&lt;/D&gt;&lt;D xsi:type="xsd:double"&gt;0.487903225806452&lt;/D&gt;&lt;/FQL&gt;&lt;FQL&gt;&lt;Q&gt;SP50^FMA_EPS(NTMA,NOW,-10AY,M,,"PORTAGG","MEANR")&lt;/Q&gt;&lt;R&gt;121&lt;/R&gt;&lt;C&gt;1&lt;/C&gt;&lt;D xsi:type="xsd:double"&gt;266.680128561644&lt;/D&gt;&lt;D xsi:type="xsd:double"&gt;265.412787054437&lt;/D&gt;&lt;D xsi:type="xsd:double"&gt;262.164827824644&lt;/D&gt;&lt;D xsi:type="xsd:double"&gt;259.469004886335&lt;/D&gt;&lt;D xsi:type="xsd:double"&gt;257.071287376085&lt;/D&gt;&lt;D xsi:type="xsd:double"&gt;252.84687773316&lt;/D&gt;&lt;D xsi:type="xsd:double"&gt;249.723856998368&lt;/D&gt;&lt;D xsi:type="xsd:double"&gt;246.893081493446&lt;/D&gt;&lt;D xsi:type="xsd:double"&gt;243.328566371798&lt;/D&gt;&lt;D xsi:type="xsd:double"&gt;242.559532346298&lt;/D&gt;&lt;D xsi:type="xsd:double"&gt;241.634052613463&lt;/D&gt;&lt;D xsi:type="xsd:double"&gt;239.789186934366&lt;/D&gt;&lt;D xsi:type="xsd:double"&gt;238.333750702197&lt;/D&gt;&lt;D xsi:type="xsd:double"&gt;236.409491179269&lt;/D&gt;&lt;D xsi:type="xsd:double"&gt;232.085698269489&lt;/D&gt;&lt;D xsi:type="xsd:double"&gt;230.031409761522&lt;/D&gt;&lt;D xsi:type="xsd:double"&gt;229.106190244183&lt;/D&gt;&lt;D xsi:type="xsd:double"&gt;227.052902720806&lt;/D&gt;&lt;D xsi:type="xsd:double"&gt;224.940682826&lt;/D&gt;&lt;D xsi:type="xsd:double"&gt;224.05513235954&lt;/D&gt;&lt;D xsi:type="xsd:double"&gt;224.22322949157&lt;/D&gt;&lt;D xsi:type="xsd:double"&gt;227.907270244284&lt;/D&gt;&lt;D xsi:type="xsd:double"&gt;228.122587447539&lt;/D&gt;&lt;D xsi:type="xsd:double"&gt;228.325285351487&lt;/D&gt;&lt;D xsi:type="xsd:double"&gt;233.296616046341&lt;/D&gt;&lt;D xsi:type="xsd:double"&gt;233.293930820545&lt;/D&gt;&lt;D xsi:type="xsd:double"&gt;233.015438574426&lt;/D&gt;&lt;D xsi:type="xsd:double"&gt;236.351183568101&lt;/D&gt;&lt;D xsi:type="xsd:double"&gt;234.891022379921&lt;/D&gt;&lt;D xsi:type="xsd:double"&gt;232.19214461358&lt;/D&gt;&lt;D xsi:type="xsd:double"&gt;229.463122726803&lt;/D&gt;&lt;D xsi:type="xsd:double"&gt;225.72412906668&lt;/D&gt;&lt;D xsi:type="xsd:double"&gt;223.493580256144&lt;/D&gt;&lt;D xsi:type="xsd:double"&gt;220.298519264121&lt;/D&gt;&lt;D xsi:type="xsd:double"&gt;216.828467150168&lt;/D&gt;&lt;D xsi:type="xsd:double"&gt;213.990006147745&lt;/D&gt;&lt;D xsi:type="xsd:double"&gt;211.18573542736&lt;/D&gt;&lt;D xsi:type="xsd:double"&gt;209.860372439984&lt;/D&gt;&lt;D xsi:type="xsd:double"&gt;206.398712353823&lt;/D&gt;&lt;D xsi:type="xsd:double"&gt;199.060625971022&lt;/D&gt;&lt;D xsi:type="xsd:double"&gt;196.363300955433&lt;/D&gt;&lt;D xsi:type="xsd:double"&gt;191.11347427833&lt;/D&gt;&lt;D xsi:type="xsd:double"&gt;180.68947555394&lt;/D&gt;&lt;D xsi:type="xsd:double"&gt;176.19373391788&lt;/D&gt;&lt;D xsi:type="xsd:double"&gt;171.474021039219&lt;/D&gt;&lt;D xsi:type="xsd:double"&gt;164.368422357954&lt;/D&gt;&lt;D xsi:type="xsd:double"&gt;161.059281911097&lt;/D&gt;&lt;D xsi:type="xsd:double"&gt;158.024170450653&lt;/D&gt;&lt;D xsi:type="xsd:double"&gt;153.309562589183&lt;/D&gt;&lt;D xsi:type="xsd:double"&gt;149.998974820936&lt;/D&gt;&lt;D xsi:type="xsd:double"&gt;147.440958099112&lt;/D&gt;&lt;D xsi:type="xsd:double"&gt;141.770332965693&lt;/D&gt;&lt;D xsi:type="xsd:double"&gt;138.980749909678&lt;/D&gt;&lt;D xsi:type="xsd:double"&gt;141.446711224486&lt;/D&gt;&lt;D xsi:type="xsd:double"&gt;162.465247850607&lt;/D&gt;&lt;D xsi:type="xsd:double"&gt;173.941741372054&lt;/D&gt;&lt;D xsi:type="xsd:double"&gt;174.714703632431&lt;/D&gt;&lt;D xsi:type="xsd:double"&gt;174.616068063429&lt;/D&gt;&lt;D xsi:type="xsd:double"&gt;173.318242653722&lt;/D&gt;&lt;D xsi:type="xsd:double"&gt;172.110380388995&lt;/D&gt;&lt;D xsi:type="xsd:double"&gt;172.668292869125&lt;/D&gt;&lt;D xsi:type="xsd:double"&gt;171.448508431302&lt;/D&gt;&lt;D xsi:type="xsd:double"&gt;171.13310100288&lt;/D&gt;&lt;D xsi:type="xsd:double"&gt;171.436884667558&lt;/D&gt;&lt;D xsi:type="xsd:double"&gt;171.106992799194&lt;/D&gt;&lt;D xsi:type="xsd:double"&gt;171.080048624697&lt;/D&gt;&lt;D xsi:type="xsd:double"&gt;169.798235896464&lt;/D&gt;&lt;D xsi:type="xsd:double"&gt;168.690216411837&lt;/D&gt;&lt;D xsi:type="xsd:double"&gt;168.701849843871&lt;/D&gt;&lt;D xsi:type="xsd:double"&gt;170.817922401109&lt;/D&gt;&lt;D xsi:type="xsd:double"&gt;172.166467051275&lt;/D&gt;&lt;D xsi:type="xsd:double"&gt;172.048187479806&lt;/D&gt;&lt;D xsi:type="xsd:double"&gt;171.032489867334&lt;/D&gt;&lt;D xsi:type="xsd:double"&gt;169.410588179999&lt;/D&gt;&lt;D xsi:type="xsd:double"&gt;168.145653846003&lt;/D&gt;&lt;D xsi:type="xsd:double"&gt;166.003058150959&lt;/D&gt;&lt;D xsi:type="xsd:double"&gt;164.123698697058&lt;/D&gt;&lt;D xsi:type="xsd:double"&gt;161.93776625291&lt;/D&gt;&lt;D xsi:type="xsd:double"&gt;158.882990870184&lt;/D&gt;&lt;D xsi:type="xsd:double"&gt;157.239063470143&lt;/D&gt;&lt;D xsi:type="xsd:double"&gt;153.297381884681&lt;/D&gt;&lt;D xsi:type="xsd:double"&gt;144.477172150259&lt;/D&gt;&lt;D xsi:type="xsd:double"&gt;142.029655340543&lt;/D&gt;&lt;D xsi:type="xsd:double"&gt;140.614419228953&lt;/D&gt;&lt;D xsi:type="xsd:double"&gt;139.887166342027&lt;/D&gt;&lt;D xsi:type="xsd:double"&gt;138.770307640984&lt;/D&gt;&lt;D xsi:type="xsd:double"&gt;137.974815550038&lt;/D&gt;&lt;D xsi:type="xsd:double"&gt;137.150251576326&lt;/D&gt;&lt;D xsi:type="xsd:double"&gt;135.686312569948&lt;/D&gt;&lt;D xsi:type="xsd:double"&gt;134.979843011615&lt;/D&gt;&lt;D xsi:type="xsd:double"&gt;133.483421814895&lt;/D&gt;&lt;D xsi:type="xsd:double"&gt;132.151662107793&lt;/D&gt;&lt;D xsi:type="xsd:double"&gt;131.971657140172&lt;/D&gt;&lt;D xsi:type="xsd:double"&gt;131.720419617578&lt;/D&gt;&lt;D xsi:type="xsd:double"&gt;130.493193061177&lt;/D&gt;&lt;D xsi:type="xsd:double"&gt;129.452063317606&lt;/D&gt;&lt;D xsi:type="xsd:double"&gt;128.647442630659&lt;/D&gt;&lt;D xsi:type="xsd</t>
        </r>
      </text>
    </comment>
    <comment ref="A18" authorId="0" shapeId="0" xr:uid="{952E6D4B-203A-48F7-89AF-CCCB5F177C88}">
      <text>
        <r>
          <rPr>
            <b/>
            <sz val="9"/>
            <color indexed="81"/>
            <rFont val="Tahoma"/>
            <charset val="1"/>
          </rPr>
          <t>:double"&gt;127.480881775677&lt;/D&gt;&lt;D xsi:type="xsd:double"&gt;126.247063016429&lt;/D&gt;&lt;D xsi:type="xsd:double"&gt;125.641194572961&lt;/D&gt;&lt;D xsi:type="xsd:double"&gt;124.830541994891&lt;/D&gt;&lt;D xsi:type="xsd:double"&gt;124.055295891796&lt;/D&gt;&lt;D xsi:type="xsd:double"&gt;123.821810815375&lt;/D&gt;&lt;D xsi:type="xsd:double"&gt;123.383072498319&lt;/D&gt;&lt;D xsi:type="xsd:double"&gt;123.780880361786&lt;/D&gt;&lt;D xsi:type="xsd:double"&gt;126.413881758241&lt;/D&gt;&lt;D xsi:type="xsd:double"&gt;126.5869203459&lt;/D&gt;&lt;D xsi:type="xsd:double"&gt;126.845668654514&lt;/D&gt;&lt;D xsi:type="xsd:double"&gt;126.955053376365&lt;/D&gt;&lt;D xsi:type="xsd:double"&gt;127.274153341758&lt;/D&gt;&lt;D xsi:type="xsd:double"&gt;126.963665476535&lt;/D&gt;&lt;D xsi:type="xsd:double"&gt;127.353497872195&lt;/D&gt;&lt;D xsi:type="xsd:double"&gt;126.616572671807&lt;/D&gt;&lt;D xsi:type="xsd:double"&gt;125.440733089918&lt;/D&gt;&lt;D xsi:type="xsd:double"&gt;124.783030763649&lt;/D&gt;&lt;D xsi:type="xsd:double"&gt;124.478260171042&lt;/D&gt;&lt;D xsi:type="xsd:double"&gt;124.049709069954&lt;/D&gt;&lt;D xsi:type="xsd:double"&gt;128.571855800815&lt;/D&gt;&lt;D xsi:type="xsd:double"&gt;129.853655644967&lt;/D&gt;&lt;D xsi:type="xsd:double"&gt;129.814764192762&lt;/D&gt;&lt;D xsi:type="xsd:double"&gt;131.06512997751&lt;/D&gt;&lt;/FQL&gt;&lt;FQL&gt;&lt;Q&gt;^FDS_ECON_DATA('ISMBUS@NM',0,0/0/-10,M,STEP,AVERAGE,1)&lt;/Q&gt;&lt;R&gt;121&lt;/R&gt;&lt;C&gt;1&lt;/C&gt;&lt;D xsi:type="xsd:string"&gt;@NA&lt;/D&gt;&lt;D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xsi:type="xsd:double"&gt;59.1&lt;/D&gt;&lt;D xsi:type="xsd:double"&gt;61.6&lt;/D&gt;&lt;/FQL&gt;&lt;FQL&gt;&lt;Q&gt;^ECON_EXPR_DATA('RETURNS(FDS_ECON[US.LMCLAIMS,DIST=STEP,CONV=AVERAGE], -1AY)',0,0/0/-10,M)&lt;/Q&gt;&lt;R&gt;121&lt;/R&gt;&lt;C&gt;1&lt;/C&gt;&lt;D xsi:type="xsd:string"&gt;@NA&lt;/D&gt;&lt;D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xsi:type="xsd:double"&gt;-17.16578453133&lt;/D&gt;&lt;D xsi:type="xsd:double"&gt;-15.4709488042821&lt;/D&gt;&lt;/FQL&gt;&lt;FQL&gt;&lt;Q&gt;^FDS_ECON_DATA('ISMPMI@M',0,0/0/-10,M,STEP,AVERAGE,1)&lt;/Q&gt;&lt;R&gt;121&lt;/R&gt;&lt;C&gt;1&lt;/C&gt;&lt;D xsi:type="xsd:string"&gt;@NA&lt;/D&gt;&lt;D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xsi:type="xsd:double"&gt;56.2&lt;/D&gt;&lt;D xsi:type="xsd:double"&gt;55.7&lt;/D&gt;&lt;/FQL&gt;&lt;FQL&gt;&lt;Q&gt;^FDS_ECON_DATA('ISMPRI@M',0,0/0/-10,M,STEP,AVERAGE,1)&lt;/Q&gt;&lt;R&gt;121&lt;/R&gt;&lt;C&gt;1&lt;/C&gt;&lt;D xsi:type="xsd:string"&gt;@NA&lt;/D&gt;&lt;D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xsi:type="xsd:double"&gt;52.7&lt;/D&gt;&lt;D xsi:type="xsd:double"&gt;58.7&lt;/D&gt;&lt;/FQL&gt;&lt;FQL&gt;&lt;Q&gt;^FDS_ECON_SOURCE('ISMPRI@M')&lt;/Q&gt;&lt;R&gt;1&lt;/R&gt;&lt;C&gt;1&lt;/C&gt;&lt;D xsi:type="xsd:string"&gt;ISM - Institute for Supply Management&lt;/D&gt;&lt;/FQL&gt;&lt;FQL&gt;&lt;Q&gt;^FDS_ECON_UNITS('ISMPRD@M')&lt;/Q&gt;&lt;R&gt;1&lt;/R&gt;&lt;C&gt;1&lt;/C&gt;&lt;D xsi:type="xsd:string"&gt;Diffusion Index&lt;/D&gt;&lt;/FQL&gt;&lt;FQL&gt;&lt;Q&gt;^CONVERT_DATE(FDS_ECON_ENDDATE('ISMPMI@M', M),'YYYYMMDD')&lt;/Q&gt;&lt;R&gt;1&lt;/R&gt;&lt;C&gt;1&lt;/C&gt;&lt;D xsi:type="xsd:string"&gt;20240830&lt;/D&gt;&lt;/FQL&gt;&lt;FQL&gt;&lt;Q&gt;^CONVERT_DATE(ECON_EXPR_STARTDATE('RETURNS(FDS_ECON[US.LMCLAIMS,DIST=STEP,CONV=AVERAGE],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xsi:type="xsd:string"&gt;19680131&lt;/D&gt;&lt;/FQL&gt;&lt;FQL&gt;&lt;Q&gt;^FDS_ECON_DESCRIPTION('ISMBUS@NM')&lt;/Q&gt;&lt;R&gt;1&lt;/R&gt;&lt;C&gt;1&lt;/C&gt;&lt;D xsi:type="xsd:string"&gt;ISM Services PMI, Business Activity - United States&lt;/D&gt;&lt;/FQL&gt;&lt;FQL&gt;&lt;Q&gt;^SPEC_ID_DESCRIPTION('CC_US:FDS_ECON_RINDPRD_M')&lt;/Q&gt;&lt;R&gt;1&lt;/R&gt;&lt;C&gt;1&lt;/C&gt;&lt;D xsi:type="xsd:string"&gt;United States - Industrial Production Growth - %Chg YOY Mth End&lt;/D&gt;&lt;/FQL&gt;&lt;FQL&gt;&lt;Q&gt;^ECON_EXPR_DATA('RETURNS(FDS_COM[USCM1020424,DIST=STEP,CONV=AVERAGENP], -1AY)',0,0/0/-10,M)&lt;/Q&gt;&lt;R&gt;121&lt;/R&gt;&lt;C&gt;1&lt;/C&gt;&lt;D xsi:type="xsd:double"&gt;-1.40261233066771&lt;/D&gt;&lt;D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xsi:type="xsd:double"&gt;-1.69609165160164&lt;/D&gt;&lt;D xsi:type="xsd:double"&gt;-0.105643875345851&lt;/D&gt;&lt;/FQL&gt;&lt;FQL&gt;&lt;Q&gt;^PSETCAL('FIVEDAY');ECON_DATE(0, 0/0/-10, M, 'YYYYMMDD')&lt;/Q&gt;&lt;R&gt;121&lt;/R&gt;&lt;C&gt;1&lt;/C&gt;&lt;D xsi:type="xsd:string"&gt;20240930&lt;/D&gt;&lt;D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xsi:type="xsd:string"&gt;20141031&lt;/D&gt;&lt;D xsi:type="xsd:string"&gt;20140930&lt;/D&gt;&lt;/FQL&gt;&lt;FQL&gt;&lt;Q&gt;^SPEC_ID_DATA('CC_US:FDS_ECON_RINDPRD_M',0,0/0/-10,M,NONE,AVERAGENP,2)&lt;/Q&gt;&lt;R&gt;121&lt;/R&gt;&lt;C&gt;1&lt;/C&gt;&lt;D xsi:type="xsd:string"&gt;@NA&lt;/D&gt;&lt;D xsi:type="xsd:double"&gt;0.042485047&lt;/D&gt;&lt;D xsi:type="xsd:double"&gt;-0.74355644&lt;/D&gt;&lt;D xsi:type="xsd:double"&gt;0.8779958&lt;/D&gt;&lt;D xsi:type="xsd:double"&gt;0.22790635&lt;/D&gt;&lt;D xsi:type="xsd:double"&gt;-0.75195616&lt;/D&gt;&lt;D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</t>
        </r>
      </text>
    </comment>
    <comment ref="A19" authorId="0" shapeId="0" xr:uid="{D45FB5AB-F73F-407A-9746-77579159CB23}">
      <text>
        <r>
          <rPr>
            <b/>
            <sz val="9"/>
            <color indexed="81"/>
            <rFont val="Tahoma"/>
            <charset val="1"/>
          </rPr>
          <t>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xsi:type="xsd:double"&gt;3.060347&lt;/D&gt;&lt;D xsi:type="xsd:double"&gt;2.9200869&lt;/D&gt;&lt;/FQL&gt;&lt;FQL&gt;&lt;Q&gt;^ECON_EXPR_SOURCE('RETURNS(FDS_COM[USCM1020424,DIST=STEP,CONV=AVERAGENP], -1AY)')&lt;/Q&gt;&lt;R&gt;1&lt;/R&gt;&lt;C&gt;1&lt;/C&gt;&lt;D xsi:type="xsd:string"&gt;CRB - Commodity Research Bureau&lt;/D&gt;&lt;/FQL&gt;&lt;FQL&gt;&lt;Q&gt;^FDS_ECON_UNITS('ISMPRI@M')&lt;/Q&gt;&lt;R&gt;1&lt;/R&gt;&lt;C&gt;1&lt;/C&gt;&lt;D xsi:type="xsd:string"&gt;Diffusion Index&lt;/D&gt;&lt;/FQL&gt;&lt;FQL&gt;&lt;Q&gt;^CONVERT_DATE(FDS_ECON_ENDDATE('ISMPRD@M', M),'YYYYMMDD')&lt;/Q&gt;&lt;R&gt;1&lt;/R&gt;&lt;C&gt;1&lt;/C&gt;&lt;D xsi:type="xsd:string"&gt;20240830&lt;/D&gt;&lt;/FQL&gt;&lt;FQL&gt;&lt;Q&gt;^CONVERT_DATE(FDS_ECON_STARTDATE('ISMPMI@M', M),'YYYYMMDD')&lt;/Q&gt;&lt;R&gt;1&lt;/R&gt;&lt;C&gt;1&lt;/C&gt;&lt;D xsi:type="xsd:string"&gt;19480130&lt;/D&gt;&lt;/FQL&gt;&lt;FQL&gt;&lt;Q&gt;^ECON_EXPR_DESCRIPTION('RETURNS(FDS_ECON[US.LMCLAIMS,DIST=STEP,CONV=AVERAGE],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States&lt;/D&gt;&lt;/FQL&gt;&lt;FQL&gt;&lt;Q&gt;^FDS_ECON_SOURCE('ISMBUS@NM')&lt;/Q&gt;&lt;R&gt;1&lt;/R&gt;&lt;C&gt;1&lt;/C&gt;&lt;D xsi:type="xsd:string"&gt;ISM - Institute for Supply Management&lt;/D&gt;&lt;/FQL&gt;&lt;FQL&gt;&lt;Q&gt;^SPEC_ID_SOURCE('CC_US:FDS_ECON_RINDPRD_M')&lt;/Q&gt;&lt;R&gt;0&lt;/R&gt;&lt;C&gt;0&lt;/C&gt;&lt;/FQL&gt;&lt;FQL&gt;&lt;Q&gt;^ECON_EXPR_UNITS('RETURNS(FDS_COM[USCM1020424,DIST=STEP,CONV=AVERAGENP], -1AY)')&lt;/Q&gt;&lt;R&gt;1&lt;/R&gt;&lt;C&gt;1&lt;/C&gt;&lt;D xsi:type="xsd:string"&gt;Growth Rate&lt;/D&gt;&lt;/FQL&gt;&lt;FQL&gt;&lt;Q&gt;^CONVERT_DATE(FDS_ECON_ENDDATE('ISMPRI@M', M),'YYYYMMDD')&lt;/Q&gt;&lt;R&gt;1&lt;/R&gt;&lt;C&gt;1&lt;/C&gt;&lt;D xsi:type="xsd:string"&gt;20240830&lt;/D&gt;&lt;/FQL&gt;&lt;FQL&gt;&lt;Q&gt;^CONVERT_DATE(FDS_ECON_STARTDATE('ISMPRD@M', M),'YYYYMMDD')&lt;/Q&gt;&lt;R&gt;1&lt;/R&gt;&lt;C&gt;1&lt;/C&gt;&lt;D xsi:type="xsd:string"&gt;19480130&lt;/D&gt;&lt;/FQL&gt;&lt;FQL&gt;&lt;Q&gt;^FDS_ECON_DESCRIPTION('ISMPMI@M')&lt;/Q&gt;&lt;R&gt;1&lt;/R&gt;&lt;C&gt;1&lt;/C&gt;&lt;D xsi:type="xsd:string"&gt;ISM Manufacturing PMI - United States&lt;/D&gt;&lt;/FQL&gt;&lt;FQL&gt;&lt;Q&gt;^ECON_EXPR_SOURCE('RETURNS(FDS_ECON[US.LMCLAIMS,DIST=STEP,CONV=AVERAGE], -1AY)')&lt;/Q&gt;&lt;R&gt;1&lt;/R&gt;&lt;C&gt;1&lt;/C&gt;&lt;D xsi:type="xsd:string"&gt;DOL - US Department of Labor&lt;/D&gt;&lt;/FQL&gt;&lt;FQL&gt;&lt;Q&gt;^FDS_ECON_UNITS('ISMBUS@NM')&lt;/Q&gt;&lt;R&gt;1&lt;/R&gt;&lt;C&gt;1&lt;/C&gt;&lt;D xsi:type="xsd:string"&gt;Diffusion Index&lt;/D&gt;&lt;/FQL&gt;&lt;FQL&gt;&lt;Q&gt;^SPEC_ID_UNITS('CC_US:FDS_ECON_RINDPRD_M')&lt;/Q&gt;&lt;R&gt;0&lt;/R&gt;&lt;C&gt;0&lt;/C&gt;&lt;/FQL&gt;&lt;FQL&gt;&lt;Q&gt;^CONVERT_DATE(ECON_EXPR_ENDDATE('RETURNS(FDS_COM[USCM1020424,DIST=STEP,CONV=AVERAGENP], -1AY)', M),'YYYYMMDD')&lt;/Q&gt;&lt;R&gt;1&lt;/R&gt;&lt;C&gt;1&lt;/C&gt;&lt;D xsi:type="xsd:string"&gt;20240930&lt;/D&gt;&lt;/FQL&gt;&lt;FQL&gt;&lt;Q&gt;^CONVERT_DATE(FDS_ECON_STARTDATE('ISMPRI@M', M),'YYYYMMDD')&lt;/Q&gt;&lt;R&gt;1&lt;/R&gt;&lt;C&gt;1&lt;/C&gt;&lt;D xsi:type="xsd:string"&gt;19480130&lt;/D&gt;&lt;/FQL&gt;&lt;FQL&gt;&lt;Q&gt;^FDS_ECON_DESCRIPTION('ISMPRD@M')&lt;/Q&gt;&lt;R&gt;1&lt;/R&gt;&lt;C&gt;1&lt;/C&gt;&lt;D xsi:type="xsd:string"&gt;ISM Manufacturing PMI, Production - United States&lt;/D&gt;&lt;/FQL&gt;&lt;FQL&gt;&lt;Q&gt;^FDS_ECON_SOURCE('ISMPRD@M')&lt;/Q&gt;&lt;R&gt;1&lt;/R&gt;&lt;C&gt;1&lt;/C&gt;&lt;D xsi:type="xsd:string"&gt;ISM - Institute for Supply Management&lt;/D&gt;&lt;/FQL&gt;&lt;FQL&gt;&lt;Q&gt;^FDS_ECON_UNITS('ISMPMI@M')&lt;/Q&gt;&lt;R&gt;1&lt;/R&gt;&lt;C&gt;1&lt;/C&gt;&lt;D xsi:type="xsd:string"&gt;Diffusion Index&lt;/D&gt;&lt;/FQL&gt;&lt;FQL&gt;&lt;Q&gt;^CONVERT_DATE(ECON_EXPR_ENDDATE('RETURNS(FDS_ECON[US.LMCLAIMS,DIST=STEP,CONV=AVERAGE], -1AY)', M),'YYYYMMDD')&lt;/Q&gt;&lt;R&gt;1&lt;/R&gt;&lt;C&gt;1&lt;/C&gt;&lt;D xsi:type="xsd:string"&gt;20240830&lt;/D&gt;&lt;/FQL&gt;&lt;FQL&gt;&lt;Q&gt;^CONVERT_DATE(FDS_ECON_STARTDATE('ISMBUS@NM', M),'YYYYMMDD')&lt;/Q&gt;&lt;R&gt;1&lt;/R&gt;&lt;C&gt;1&lt;/C&gt;&lt;D xsi:type="xsd:string"&gt;19970731&lt;/D&gt;&lt;/FQL&gt;&lt;FQL&gt;&lt;Q&gt;^CONVERT_DATE(SPEC_ID_STARTDATE('CC_US:FDS_ECON_RINDPRD_M', M),'YYYYMMDD')&lt;/Q&gt;&lt;R&gt;1&lt;/R&gt;&lt;C&gt;1&lt;/C&gt;&lt;D xsi:type="xsd:string"&gt;19200130&lt;/D&gt;&lt;/FQL&gt;&lt;FQL&gt;&lt;Q&gt;^ECON_EXPR_DESCRIPTION('RETURNS(FDS_COM[USCM1020424,DIST=STEP,CONV=AVERAGENP],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States&lt;/D&gt;&lt;/FQL&gt;&lt;FQL&gt;&lt;Q&gt;^FDS_ECON_DATA('ISMPRD@M',0,0/0/-10,M,STEP,AVERAGE,1)&lt;/Q&gt;&lt;R&gt;121&lt;/R&gt;&lt;C&gt;1&lt;/C&gt;&lt;D xsi:type="xsd:string"&gt;@NA&lt;/D&gt;&lt;D xsi:type="xsd:double"&gt;44.8&lt;/D&gt;&lt;D xsi:type="xsd:double"&gt;45.9&lt;/D&gt;&lt;D xsi:type="xsd:double"&gt;48.5&lt;/D&gt;&lt;D xsi:type="xsd:double"&gt;50.2&lt;/D&gt;&lt;D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xsi:type="xsd:double"&gt;60.7&lt;/D&gt;&lt;D xsi:type="xsd:double"&gt;62&lt;/D&gt;&lt;/FQL&gt;&lt;FQL&gt;&lt;Q&gt;^CONVERT_DATE(FDS_ECON_ENDDATE('ISMBUS@NM', M),'YYYYMMDD')&lt;/Q&gt;&lt;R&gt;1&lt;/R&gt;&lt;C&gt;1&lt;/C&gt;&lt;D xsi:type="xsd:string"&gt;20240830&lt;/D&gt;&lt;/FQL&gt;&lt;FQL&gt;&lt;Q&gt;^FDS_ECON_SOURCE('USSU2929306')&lt;/Q&gt;&lt;R&gt;1&lt;/R&gt;&lt;C&gt;1&lt;/C&gt;&lt;D xsi:type="xsd:string"&gt;Investors Intelligence&lt;/D&gt;&lt;/FQL&gt;&lt;FQL&gt;&lt;Q&gt;^CONVERT_DATE(FDS_ECON_STARTDATE('USSU2929306', W),'YYYYMMDD')&lt;/Q&gt;&lt;R&gt;1&lt;/R&gt;&lt;C&gt;1&lt;/C&gt;&lt;D xsi:type="xsd:string"&gt;19690620&lt;/D&gt;&lt;/FQL&gt;&lt;FQL&gt;&lt;Q&gt;^CONVERT_DATE(SPEC_ID_ENDDATE('CC_US:FDS_ECON_RINDPRD_M', M),'YYYYMMDD')&lt;/Q&gt;&lt;R&gt;1&lt;/R&gt;&lt;C&gt;1&lt;/C&gt;&lt;D xsi:type="xsd:string"&gt;20240830&lt;/D&gt;&lt;/FQL&gt;&lt;FQL&gt;&lt;Q&gt;^FDS_ECON_UNITS('USSU2929306')&lt;/Q&gt;&lt;R&gt;1&lt;/R&gt;&lt;C&gt;1&lt;/C&gt;&lt;D xsi:type="xsd:string"&gt;Percent&lt;/D&gt;&lt;/FQL&gt;&lt;FQL&gt;&lt;Q&gt;^FDS_ECON_DESCRIPTION('USSU2929306')&lt;/Q&gt;&lt;R&gt;1&lt;/R&gt;&lt;C&gt;1&lt;/C&gt;&lt;D xsi:type="xsd:string"&gt;Investors Intelligence, Sentiment Data, Bullish, Percent - United States&lt;/D&gt;&lt;/FQL&gt;&lt;FQL&gt;&lt;Q&gt;^FDS_ECON_SOURCE('ISMPMI@M')&lt;/Q&gt;&lt;R&gt;1&lt;/R&gt;&lt;C&gt;1&lt;/C&gt;&lt;D xsi:type="xsd:string"&gt;ISM - Institute for Supply Management&lt;/D&gt;&lt;/FQL&gt;&lt;FQL&gt;&lt;Q&gt;^CONVERT_DATE(ECON_EXPR_STARTDATE('RETURNS(FDS_COM[USCM1020424,DIST=STEP,CONV=AVERAGENP],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xsi:type="xsd:string"&gt;19480130&lt;/D&gt;&lt;/FQL&gt;&lt;FQL&gt;&lt;Q&gt;^FDS_ECON_DATA('USSU2929307',0,-20AY,W,STEP,AVERAGENP,1)&lt;/Q&gt;&lt;R&gt;1044&lt;/R&gt;&lt;C&gt;1&lt;/C&gt;&lt;D xsi:type="xsd:string"&gt;@NA&lt;/D&gt;&lt;D xsi:type="xsd:double"&gt;22.9&lt;/D&gt;&lt;D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</t>
        </r>
      </text>
    </comment>
    <comment ref="A20" authorId="0" shapeId="0" xr:uid="{B0E416ED-5AF2-4C86-ACDF-E7AFA0B594AF}">
      <text>
        <r>
          <rPr>
            <b/>
            <sz val="9"/>
            <color indexed="81"/>
            <rFont val="Tahoma"/>
            <charset val="1"/>
          </rPr>
          <t>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xsi:type="xsd:double"&gt;25.5&lt;/D&gt;&lt;D xsi:type="xsd:double"&gt;22.1&lt;/D&gt;&lt;D xsi:type="xsd:double"&gt;23.5&lt;/D&gt;&lt;D xsi:type="xsd:double"&gt;24.2&lt;/D&gt;&lt;/FQL&gt;&lt;FQL&gt;&lt;Q&gt;^FDS_ECON_SOURCE('USSU2929307')&lt;/Q&gt;&lt;R&gt;1&lt;/R&gt;&lt;C&gt;1&lt;/C&gt;&lt;D xsi:type="xsd:string"&gt;Investors Intelligence&lt;/D&gt;&lt;/FQL&gt;&lt;FQL&gt;&lt;Q&gt;^CONVERT_DATE(FDS_ECON_STARTDATE('USSU2929307', W),'YYYYMMDD')&lt;/Q&gt;&lt;R&gt;1&lt;/R&gt;&lt;C&gt;1&lt;/C&gt;&lt;D xsi:type="xsd:string"&gt;19690620&lt;/D&gt;&lt;/FQL&gt;&lt;FQL&gt;&lt;Q&gt;^FDS_ECON_DESCRIPTION('ISMPRI@M')&lt;/Q&gt;&lt;R&gt;1&lt;/R&gt;&lt;C&gt;1&lt;/C&gt;&lt;D xsi:type="xsd:string"&gt;ISM Manufacturing PMI, Prices - United States&lt;/D&gt;&lt;/FQL&gt;&lt;FQL&gt;&lt;Q&gt;^FDS_ECON_UNITS('USSU2929307')&lt;/Q&gt;&lt;R&gt;1&lt;/R&gt;&lt;C&gt;1&lt;/C&gt;&lt;D xsi:type="xsd:string"&gt;Percent&lt;/D&gt;&lt;/FQL&gt;&lt;FQL&gt;&lt;Q&gt;^CONVERT_DATE(FDS_ECON_ENDDATE('USSU2929307', W),'YYYYMMDD')&lt;/Q&gt;&lt;R&gt;1&lt;/R&gt;&lt;C&gt;1&lt;/C&gt;&lt;D xsi:type="xsd:string"&gt;20240920&lt;/D&gt;&lt;/FQL&gt;&lt;FQL&gt;&lt;Q&gt;ACWX^FMA_COS_UP("EPS","1M",+1,0,-7AY,,"PORTAGG","MEANR")/(FMA_COS_UP("EPS","1M",+1,0,-7AY,,"PORTAGG","MEANR")+FMA_COS_DOWN("EPS","1M",+1,0,-7AY,,"PORTAGG","MEANR"))&lt;/Q&gt;&lt;R&gt;1761&lt;/R&gt;&lt;C&gt;1&lt;/C&gt;&lt;D xsi:type="xsd:double"&gt;0.480797636632201&lt;/D&gt;&lt;D xsi:type="xsd:double"&gt;0.480797636632201&lt;/D&gt;&lt;D xsi:type="xsd:double"&gt;0.480797636632201&lt;/D&gt;&lt;D xsi:type="xsd:double"&gt;0.480797636632201&lt;/D&gt;&lt;D xsi:type="xsd:double"&gt;0.482810164424514&lt;/D&gt;&lt;D xsi:type="xsd:double"&gt;0.484644194756554&lt;/D&gt;&lt;D xsi:type="xsd:double"&gt;0.480642804967129&lt;/D&gt;&lt;D xsi:type="xsd:double"&gt;0.485920577617329&lt;/D&gt;&lt;D xsi:type="xsd:double"&gt;0.485815602836879&lt;/D&gt;&lt;D xsi:type="xsd:double"&gt;0.484978540772532&lt;/D&gt;&lt;D xsi:type="xsd:double"&gt;0.482259232440261&lt;/D&gt;&lt;D xsi:type="xsd:double"&gt;0.484848484848485&lt;/D&gt;&lt;D xsi:type="xsd:double"&gt;0.488612836438923&lt;/D&gt;&lt;D xsi:type="xsd:double"&gt;0.490129339686862&lt;/D&gt;&lt;D xsi:type="xsd:double"&gt;0.488675360329444&lt;/D&gt;&lt;D xsi:type="xsd:double"&gt;0.490670352453352&lt;/D&gt;&lt;D xsi:type="xsd:double"&gt;0.502691790040377&lt;/D&gt;&lt;D xsi:type="xsd:double"&gt;0.497983870967742&lt;/D&gt;&lt;D xsi:type="xsd:double"&gt;0.507682030728123&lt;/D&gt;&lt;D xsi:type="xsd:double"&gt;0.506388702084734&lt;/D&gt;&lt;D xsi:type="xsd:double"&gt;0.5&lt;/D&gt;&lt;D xsi:type="xsd:double"&gt;0.506804925469864&lt;/D&gt;&lt;D xsi:type="xsd:double"&gt;0.51029601029601&lt;/D&gt;&lt;D xsi:type="xsd:double"&gt;0.509715025906736&lt;/D&gt;&lt;D xsi:type="xsd:double"&gt;0.503583061889251&lt;/D&gt;&lt;D xsi:type="xsd:double"&gt;0.501908396946565&lt;/D&gt;&lt;D xsi:type="xsd:double"&gt;0.503487634749524&lt;/D&gt;&lt;D xsi:type="xsd:double"&gt;0.505674653215637&lt;/D&gt;&lt;D xsi:type="xsd:double"&gt;0.502534854245881&lt;/D&gt;&lt;D xsi:type="xsd:double"&gt;0.505480335267569&lt;/D&gt;&lt;D xsi:type="xsd:double"&gt;0.497452229299363&lt;/D&gt;&lt;D xsi:type="xsd:double"&gt;0.504481434058899&lt;/D&gt;&lt;D xsi:type="xsd:double"&gt;0.503201024327785&lt;/D&gt;&lt;D xsi:type="xsd:double"&gt;0.504829362524147&lt;/D&gt;&lt;D xsi:type="xsd:double"&gt;0.500325309043591&lt;/D&gt;&lt;D xsi:type="xsd:double"&gt;0.492268041237113&lt;/D&gt;&lt;D xsi:type="xsd:double"&gt;0.496740547588005&lt;/D&gt;&lt;D xsi:type="xsd:double"&gt;0.49269588313413&lt;/D&gt;&lt;D xsi:type="xsd:double"&gt;0.488575268817204&lt;/D&gt;&lt;D xsi:type="xsd:double"&gt;0.488798370672098&lt;/D&gt;&lt;D xsi:type="xsd:double"&gt;0.487854251012146&lt;/D&gt;&lt;D xsi:type="xsd:double"&gt;0.482993197278912&lt;/D&gt;&lt;D xsi:type="xsd:double"&gt;0.483344663494222&lt;/D&gt;&lt;D xsi:type="xsd:double"&gt;0.486542443064182&lt;/D&gt;&lt;D xsi:type="xsd:double"&gt;0.483600837404047&lt;/D&gt;&lt;D xsi:type="xsd:double"&gt;0.482734806629834&lt;/D&gt;&lt;D xsi:type="xsd:double"&gt;0.479916897506925&lt;/D&gt;&lt;D xsi:type="xsd:double"&gt;0.485734168406402&lt;/D&gt;&lt;D xsi:type="xsd:double"&gt;0.472626472626473&lt;/D&gt;&lt;D xsi:type="xsd:double"&gt;0.472358292512246&lt;/D&gt;&lt;D xsi:type="xsd:double"&gt;0.478412256267409&lt;/D&gt;&lt;D xsi:type="xsd:double"&gt;0.483240223463687&lt;/D&gt;&lt;D xsi:type="xsd:double"&gt;0.483462350457424&lt;/D&gt;&lt;D xsi:type="xsd:double"&gt;0.485614035087719&lt;/D&gt;&lt;D xsi:type="xsd:double"&gt;0.486757337151038&lt;/D&gt;&lt;D xsi:type="xsd:double"&gt;0.48673835125448&lt;/D&gt;&lt;D xsi:type="xsd:double"&gt;0.488792480115691&lt;/D&gt;&lt;D xsi:type="xsd:double"&gt;0.494553376906318&lt;/D&gt;&lt;D xsi:type="xsd:double"&gt;0.48121387283237&lt;/D&gt;&lt;D xsi:type="xsd:double"&gt;0.48871085214858&lt;/D&gt;&lt;D xsi:type="xsd:double"&gt;0.495252008765522&lt;/D&gt;&lt;D xsi:type="xsd:double"&gt;0.486407053637032&lt;/D&gt;&lt;D xsi:type="xsd:double"&gt;0.492690058479532&lt;/D&gt;&lt;D xsi:type="xsd:double"&gt;0.490747594374537&lt;/D&gt;&lt;D xsi:type="xsd:double"&gt;0.504335260115607&lt;/D&gt;&lt;D xsi:type="xsd:double"&gt;0.507971014492754&lt;/D&gt;&lt;D xsi:type="xsd:double"&gt;0.513081395348837&lt;/D&gt;&lt;D xsi:type="xsd:double"&gt;0.513970588235294&lt;/D&gt;&lt;D xsi:type="xsd:double"&gt;0.517113095238095&lt;/D&gt;&lt;D xsi:type="xsd:double"&gt;0.505780346820809&lt;/D&gt;&lt;D xsi:type="xsd:double"&gt;0.500358422939068&lt;/D&gt;&lt;D xsi:type="xsd:double"&gt;0.4996336996337&lt;/D&gt;&lt;D xsi:type="xsd:double"&gt;0.495601173020528&lt;/D&gt;&lt;D xsi:type="xsd:double"&gt;0.51&lt;/D&gt;&lt;D xsi:type="xsd:double"&gt;0.517755681818182&lt;/D&gt;&lt;D xsi:type="xsd:double"&gt;0.51890756302521&lt;/D&gt;&lt;D xsi:type="xsd:double"&gt;0.520112914608327&lt;/D&gt;&lt;D xsi:type="xsd:double"&gt;0.522451888809694&lt;/D&gt;&lt;D xsi:type="xsd:double"&gt;0.532334921715453&lt;/D&gt;&lt;D xsi:type="xsd:double"&gt;0.52904989747095&lt;/D&gt;&lt;D xsi:type="xsd:double"&gt;0.532379004771643&lt;/D&gt;&lt;D xsi:type="xsd:double"&gt;0.536668951336532&lt;/D&gt;&lt;D xsi:type="xsd:double"&gt;0.535269709543568&lt;/D&gt;&lt;D xsi:type="xsd:double"&gt;0.524590163934426&lt;/D&gt;&lt;D xsi:type="xsd:double"&gt;0.526315789473684&lt;/D&gt;&lt;D xsi:type="xsd:double"&gt;0.533552631578947&lt;/D&gt;&lt;D xsi:type="xsd:double"&gt;0.529182879377432&lt;/D&gt;&lt;D xsi:type="xsd:double"&gt;0.521433141394754&lt;/D&gt;&lt;D xsi:type="xsd:double"&gt;0.5208734746307&lt;/D&gt;&lt;D xsi:type="xsd:double"&gt;0.512722646310433&lt;/D&gt;&lt;D xsi:type="xsd:double"&gt;0.515286624203822&lt;/D&gt;&lt;D xsi:type="xsd:double"&gt;0.515093127809891&lt;/D&gt;&lt;D xsi:type="xsd:double"&gt;0.51368555060471&lt;/D&gt;&lt;D xsi:type="xsd:double"&gt;0.507320178230427&lt;/D&gt;&lt;D xsi:type="xsd:double"&gt;0.506761107533806&lt;/D&gt;&lt;D xsi:type="xsd:double"&gt;0.502908855850032&lt;/D&gt;&lt;D xsi:type="xsd:double"&gt;0.504267892317794&lt;/D&gt;&lt;D xsi:type="xsd:double"&gt;0.494440810987574&lt;/D&gt;&lt;D xsi:type="xsd:double"&gt;0.489445910290237&lt;/D&gt;&lt;D xsi:type="xsd:double"&gt;0.48335552596538&lt;/D&gt;&lt;D xsi:type="xsd:double"&gt;0.489431968295905&lt;/D&gt;&lt;D xsi:type="xsd:double"&gt;0.48834110592938&lt;/D&gt;&lt;D xsi:type="xsd:double"&gt;0.483913328956008&lt;/D&gt;&lt;D xsi:type="xsd:double"&gt;0.485845951283739&lt;/D&gt;&lt;D xsi:type="xsd:double"&gt;0.483212639894668&lt;/D&gt;&lt;D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xsi:type="xsd:double"&gt;0.438976377952756&lt;/D&gt;&lt;D xsi:type="xsd:double"&gt;0.435356200527704&lt;/D&gt;&lt;D xsi:type="xsd:double"&gt;0.437583001328021&lt;/D&gt;&lt;D xsi:type="xsd:double"&gt;0.439524124256444&lt;/D&gt;&lt;D xsi:type="xsd:double"&gt;0.443928334439283&lt;/D&gt;&lt;D xsi:type="xsd:double"&gt;0.447593935398813&lt;/D&gt;&lt;D xsi:type="xsd:double"&gt;0.446081714668453&lt;/D&gt;&lt;D xsi:type="xsd:double"&gt;0.451482479784367&lt;/D&gt;&lt;D xsi:type="xsd:double"&gt;0.452688904016338&lt;/D&gt;&lt;D xsi:type="xsd:double"&gt;0.469135802469136&lt;/D&gt;&lt;D xsi:type="xsd:double"&gt;0.465373961218837&lt;/D&gt;&lt;D xsi:type="xsd:double"&gt;0.454483230663929&lt;/D&gt;&lt;D xsi:type="xsd:double"&gt;0.456055363321799&lt;/D&gt;&lt;D xsi:type="xsd:double"&gt;0.461484593837535&lt;/D&gt;&lt;D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xsi:type="xsd:double"&gt;0.435082872928177&lt;/D&gt;&lt;D xsi:type="xsd:double"&gt;0.436805555555556&lt;/D&gt;&lt;D xsi:type="xsd:double"&gt;0.436058700209644&lt;/D&gt;&lt;D xsi:type="xsd:double"&gt;0.422916666666667&lt;/D&gt;&lt;D xsi:type="xsd:double"&gt;0.425651867512333&lt;/D&gt;&lt;D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xsi:type="xsd:double"&gt;0.434161023325809&lt;/D&gt;&lt;D xsi:type="xsd:double"&gt;0.440184049079755&lt;/D&gt;&lt;D xsi:type="xsd:double"&gt;0.436974789915966&lt;/D&gt;&lt;D xsi:type="xsd:double"&gt;0.431547619047619&lt;/D&gt;&lt;D xsi:type="xsd:double"&gt;0.436807095343681&lt;/D&gt;&lt;D xsi:type="xsd:double"&gt;0.441304347826087&lt;/D&gt;&lt;D xsi:type="xsd:double"&gt;0.439944134078212&lt;/D&gt;&lt;D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xsi:type="xsd:double"&gt;0.46990171990172&lt;/D&gt;&lt;D xsi:type="xsd:double"&gt;0.458461538461538&lt;/D&gt;&lt;D xsi:type="xsd:double"&gt;0.45910780669145&lt;/D&gt;&lt;D xsi:type="xsd:double"&gt;0.45527950310559&lt;/D&gt;&lt;D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xsi:type="xsd:double"&gt;0.489055659787367&lt;/D&gt;&lt;D xsi:type="xsd:double"&gt;0.488415779586725&lt;/D&gt;&lt;D xsi:type="xsd:double"&gt;0.495641344956413&lt;/D&gt;&lt;D xsi:type="xsd:double"&gt;0.497791798107256&lt;/D&gt;&lt;D xsi:type="xsd:double"&gt;0.500636132315522&lt;/D&gt;&lt;D xsi:type="xsd:double"&gt;0.502140672782875&lt;/D&gt;&lt;D xsi:type="xsd:double"&gt;0.508912108174554&lt;/D&gt;&lt;D xsi:type="xsd:double"&gt;0.508024691358025&lt;/D&gt;&lt;D xsi:type="xsd:double"&gt;0.513059701492537&lt;/D&gt;&lt;D xsi:type="xsd:double"&gt;0.51219512195122&lt;/D&gt;&lt;D xsi:type="xsd:double"&gt;0.504944375772559&lt;/D&gt;&lt;D xsi:type="xsd:double"&gt;0.503397158739963&lt;/D&gt;&lt;D xsi:type="xsd:double"&gt;0.501237623762376&lt;/D&gt;&lt;D xsi:type="xsd:double"&gt;0.500622665006227&lt;/D&gt;&lt;D xsi:type="xsd:double"&gt;0.506607929515419&lt;/D&gt;&lt;D xsi:type="xsd:double"&gt;0.500310752019888&lt;/D&gt;&lt;D xsi:type="xsd:double"&gt;0.494389027431421&lt;/D&gt;&lt;D xsi:type="xsd:double"&gt;0.486111111111111&lt;/D&gt;&lt;D xsi:type="xsd:double"&gt;0.484595635430039&lt;/D&gt;&lt;D xsi:type="xsd:double"&gt;0.481314432989691&lt;/D&gt;&lt;D xsi:type="xsd:double"&gt;0.464968152866242&lt;/D&gt;&lt;D xsi:type="xsd:double"&gt;0.464400256574727&lt;/D&gt;&lt;D xsi:type="xsd:double"&gt;0.452611218568665&lt;/D&gt;&lt;D xsi:type="xsd:double"&gt;0.455911169170477&lt;/D&gt;&lt;D xsi:type="xsd:double"&gt;0.447957839262187&lt;/D&gt;&lt;D xsi:type="xsd:double"&gt;0.441447368421053&lt;/D&gt;&lt;D xsi:type="xsd:double"&gt;0.438120450033091&lt;/D&gt;&lt;D xsi:type="xsd:double"&gt;0.43&lt;/D&gt;&lt;D xsi:type="xsd:double"&gt;0.425333333333333&lt;/D&gt;&lt;D xsi:type="xsd:double"&gt;0.427991886409736&lt;/D&gt;&lt;D xsi:type="xsd:double"&gt;0.425049966688874&lt;/D&gt;&lt;D xsi:type="xsd:double"&gt;0.425302826379542&lt;/D&gt;&lt;D xsi:type="xsd:double"&gt;0.420054200542005&lt;/D&gt;&lt;D xsi:type="xsd:double"&gt;0.414285714285714&lt;/D&gt;&lt;D xsi:type="xsd:double"&gt;0.410825815405968&lt;/D&gt;&lt;D xsi:type="xsd:double"&gt;0.420179682100898&lt;/D&gt;&lt;D xsi:type="xsd:double"&gt;0.421270718232044&lt;/D&gt;&lt;D xsi:type="xsd:double"&gt;0.425399028452464&lt;/D&gt;&lt;D xsi:type="xsd:double"&gt;0.425913163335631&lt;/D&gt;&lt;D xsi:type="xsd:double"&gt;0.429469273743017&lt;/D&gt;&lt;D xsi:type="xsd:double"&gt;0.433922261484099&lt;/D&gt;&lt;D xsi:type="xsd:double"&gt;0.433093525179856&lt;/D&gt;&lt;D xsi:type="xsd:double"&gt;0.443484521238301&lt;/D&gt;&lt;D xsi:type="xsd:double"&gt;0.442682047584715&lt;/D&gt;&lt;D xsi:type="xsd:double"&gt;0.445078459343795&lt;/D&gt;&lt;D xsi:type="xsd:double"&gt;0.446022727272727&lt;/D&gt;&lt;D xsi:type="xsd:double"&gt;0.44578313253012&lt;/D&gt;&lt;D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xsi:type="xsd:double"&gt;0.464409122322046&lt;/D&gt;&lt;D xsi:type="xsd:double"&gt;0.464335664335664&lt;/D&gt;&lt;D xsi:type="xsd:double"&gt;0.464361326746648&lt;/D&gt;&lt;D xsi:type="xsd:double"&gt;0.469830508474576&lt;/D&gt;&lt;D xsi:type="xsd:double"&gt;0.472467709041468&lt;/D&gt;&lt;D xsi:type="xsd:double"&gt;0.474149659863946&lt;/D&gt;&lt;D xsi:type="xsd:double"&gt;0.478825136612022&lt;/D&gt;&lt;D xsi:type="xsd:double"&gt;0.480385409497591&lt;/D&gt;&lt;D xsi:type="xsd:double"&gt;0.491077329808328&lt;/D&gt;&lt;D xsi:type="xsd:double"&gt;0.487433862433862&lt;/D&gt;&lt;D xsi:type="xsd:double"&gt;0.494148244473342&lt;/D&gt;&lt;D xsi:type="xsd:double"&gt;0.491514360313316&lt;/D&gt;&lt;D xsi:type="xsd:double"&gt;0.49618320610687&lt;/D&gt;&lt;D xsi:type="xsd:double"&gt;0.508290816326531&lt;/D&gt;&lt;D xsi:type="xsd:double"&gt;0.513015873015873&lt;/D&gt;&lt;D xsi:type="xsd:double"&gt;0.513888888888889&lt;/D&gt;&lt;D xsi:type="xsd:double"&gt;0.513633481293595&lt;/D&gt;&lt;D xsi:type="xsd:double"&gt;0.505653266331658&lt;/D&gt;&lt;D xsi:type="xsd:double"&gt;0.507210031347962&lt;/D&gt;&lt;D xsi:type="xsd:double"&gt;0.505653266331658&lt;/D&gt;&lt;D xsi:type="xsd:double"&gt;0.49937106918239&lt;/D&gt;&lt;D xsi:type="xsd:double"&gt;0.492043284532145&lt;/D&gt;&lt;D xsi:type="xsd:double"&gt;0.481691919191919&lt;/D&gt;&lt;D xsi:type="xsd:double"&gt;0.474187380497132&lt;/D&gt;&lt;D xsi:type="xsd:double"&gt;0.479611650485437&lt;/D&gt;&lt;D xsi:type="xsd:double"&gt;0.480670103092784&lt;/D&gt;&lt;D xsi:type="xsd:double"&gt;0.481529488010369&lt;/D&gt;&lt;D xsi:type="xsd:double"&gt;0.480544747081712&lt;/D&gt;&lt;D xsi:type="xsd:double"&gt;0.479685452162516&lt;/D&gt;&lt;D xsi:type="xsd:double"&gt;0.472057856673241&lt;/D&gt;&lt;D xsi:type="xsd:double"&gt;0.468915343915344&lt;/D&gt;&lt;D xsi:type="xsd:double"&gt;0.46900269541779&lt;/D&gt;&lt;D xsi:type="xsd:double"&gt;0.45112285336856&lt;/D&gt;&lt;D xsi:type="xsd:double"&gt;0.443704197201865&lt;/D&gt;&lt;D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</t>
        </r>
      </text>
    </comment>
    <comment ref="A21" authorId="0" shapeId="0" xr:uid="{172B8649-6C6C-422E-A8A9-BBC0B6EA8BDF}">
      <text>
        <r>
          <rPr>
            <b/>
            <sz val="9"/>
            <color indexed="81"/>
            <rFont val="Tahoma"/>
            <charset val="1"/>
          </rPr>
          <t>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xsi:type="xsd:double"&gt;0.52359693877551&lt;/D&gt;&lt;D xsi:type="xsd:double"&gt;0.525239616613419&lt;/D&gt;&lt;D xsi:type="xsd:double"&gt;0.519620253164557&lt;/D&gt;&lt;D xsi:type="xsd:double"&gt;0.519770408163265&lt;/D&gt;&lt;D xsi:type="xsd:double"&gt;0.513808606294155&lt;/D&gt;&lt;D xsi:type="xsd:double"&gt;0.502202643171806&lt;/D&gt;&lt;D xsi:type="xsd:double"&gt;0.50471994965387&lt;/D&gt;&lt;D xsi:type="xsd:double"&gt;0.498432601880878&lt;/D&gt;&lt;D xsi:type="xsd:double"&gt;0.495914519170333&lt;/D&gt;&lt;D xsi:type="xsd:double"&gt;0.495575221238938&lt;/D&gt;&lt;D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</t>
        </r>
      </text>
    </comment>
    <comment ref="A22" authorId="0" shapeId="0" xr:uid="{7D3A3083-7ACE-4476-B08A-22AF766357AE}">
      <text>
        <r>
          <rPr>
            <b/>
            <sz val="9"/>
            <color indexed="81"/>
            <rFont val="Tahoma"/>
            <charset val="1"/>
          </rPr>
          <t>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xsi:type="xsd:double"&gt;0.497297297297297&lt;/D&gt;&lt;D xsi:type="xsd:double"&gt;0.502702702702703&lt;/D&gt;&lt;D xsi:type="xsd:double"&gt;0.504994450610433&lt;/D&gt;&lt;D xsi:type="xsd:double"&gt;0.514786418400876&lt;/D&gt;&lt;D xsi:type="xsd:double"&gt;0.515986769570011&lt;/D&gt;&lt;D xsi:type="xsd:double"&gt;0.508888888888889&lt;/D&gt;&lt;D xsi:type="xsd:double"&gt;0.512222222222222&lt;/D&gt;&lt;D xsi:type="xsd:double"&gt;0.51290684624018&lt;/D&gt;&lt;D xsi:type="xsd:double"&gt;0.521064301552106&lt;/D&gt;&lt;D xsi:type="xsd:double"&gt;0.516447368421053&lt;/D&gt;&lt;D xsi:type="xsd:double"&gt;0.52354874041621&lt;/D&gt;&lt;D xsi:type="xsd:double"&gt;0.513721185510428&lt;/D&gt;&lt;D xsi:type="xsd:double"&gt;0.508869179600887&lt;/D&gt;&lt;D xsi:type="xsd:double"&gt;0.526709401709402&lt;/D&gt;&lt;/FQL&gt;&lt;FQL&gt;&lt;Q&gt;^CONVERT_DATE(FDS_ECON_ENDDATE('USSU2929306', W),'YYYYMMDD')&lt;/Q&gt;&lt;R&gt;1&lt;/R&gt;&lt;C&gt;1&lt;/C&gt;&lt;D xsi:type="xsd:string"&gt;20240920&lt;/D&gt;&lt;/FQL&gt;&lt;FQL&gt;&lt;Q&gt;^PSETCAL('FIVEDAY');ECON_DATE(0, -20AY, W, 'YYYYMMDD')&lt;/Q&gt;&lt;R&gt;1044&lt;/R&gt;&lt;C&gt;1&lt;/C&gt;&lt;D xsi:type="xsd:string"&gt;20240927&lt;/D&gt;&lt;D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</t>
        </r>
      </text>
    </comment>
    <comment ref="A23" authorId="0" shapeId="0" xr:uid="{5BF01DA4-7332-4114-B4B0-5DEB199CF29F}">
      <text>
        <r>
          <rPr>
            <b/>
            <sz val="9"/>
            <color indexed="81"/>
            <rFont val="Tahoma"/>
            <charset val="1"/>
          </rPr>
          <t>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</t>
        </r>
      </text>
    </comment>
    <comment ref="A24" authorId="0" shapeId="0" xr:uid="{87256925-730A-446C-B655-E2D5B93F1DBD}">
      <text>
        <r>
          <rPr>
            <b/>
            <sz val="9"/>
            <color indexed="81"/>
            <rFont val="Tahoma"/>
            <charset val="1"/>
          </rPr>
          <t>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xsi:type="xsd:string"&gt;20041022&lt;/D&gt;&lt;D xsi:type="xsd:string"&gt;20041015&lt;/D&gt;&lt;D xsi:type="xsd:string"&gt;20041008&lt;/D&gt;&lt;D xsi:type="xsd:string"&gt;20041001&lt;/D&gt;&lt;/FQL&gt;&lt;FQL&gt;&lt;Q&gt;^FDS_ECON_DESCRIPTION('USSU2929307')&lt;/Q&gt;&lt;R&gt;1&lt;/R&gt;&lt;C&gt;1&lt;/C&gt;&lt;D xsi:type="xsd:string"&gt;Investors Intelligence, Sentiment Data, Bearish, Percent - United States&lt;/D&gt;&lt;/FQL&gt;&lt;FQL&gt;&lt;Q&gt;^FDS_ECON_DATA('USSU2929306',0,-20AY,W,STEP,AVERAGENP,1)&lt;/Q&gt;&lt;R&gt;1044&lt;/R&gt;&lt;C&gt;1&lt;/C&gt;&lt;D xsi:type="xsd:string"&gt;@NA&lt;/D&gt;&lt;D xsi:type="xsd:double"&gt;52.5&lt;/D&gt;&lt;D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</t>
        </r>
      </text>
    </comment>
    <comment ref="A25" authorId="0" shapeId="0" xr:uid="{093429E4-DCCB-4DA7-8039-FA092752B0A7}">
      <text>
        <r>
          <rPr>
            <b/>
            <sz val="9"/>
            <color indexed="81"/>
            <rFont val="Tahoma"/>
            <charset val="1"/>
          </rPr>
          <t>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xsi:type="xsd:double"&gt;56.4&lt;/D&gt;&lt;D xsi:type="xsd:double"&gt;58.9&lt;/D&gt;&lt;D xsi:type="xsd:double"&gt;54.1&lt;/D&gt;&lt;D xsi:type="xsd:double"&gt;52.6&lt;/D&gt;&lt;/FQL&gt;&lt;FQL&gt;&lt;Q&gt;SP50^FMA_EPS(NTMA,0,-5AY,W,USD,"PORTAGG","MEANR")&lt;/Q&gt;&lt;R&gt;261&lt;/R&gt;&lt;C&gt;1&lt;/C&gt;&lt;D xsi:type="xsd:double"&gt;266.680128561644&lt;/D&gt;&lt;D xsi:type="xsd:double"&gt;266.177108861108&lt;/D&gt;&lt;D xsi:type="xsd:double"&gt;266.00907025135&lt;/D&gt;&lt;D xsi:type="xsd:double"&gt;265.987878976961&lt;/D&gt;&lt;D xsi:type="xsd:double"&gt;265.412787054437&lt;/D&gt;&lt;D xsi:type="xsd:double"&gt;264.352900221303&lt;/D&gt;&lt;D xsi:type="xsd:double"&gt;263.486644025241&lt;/D&gt;&lt;D xsi:type="xsd:double"&gt;262.784453932682&lt;/D&gt;&lt;D xsi:type="xsd:double"&gt;262.342213873379&lt;/D&gt;&lt;D xsi:type="xsd:double"&gt;261.694060333925&lt;/D&gt;&lt;D xsi:type="xsd:double"&gt;261.133425889328&lt;/D&gt;&lt;D xsi:type="xsd:double"&gt;260.433766348481&lt;/D&gt;&lt;D xsi:type="xsd:double"&gt;259.898641225232&lt;/D&gt;&lt;D xsi:type="xsd:double"&gt;259.469004886335&lt;/D&gt;&lt;D xsi:type="xsd:double"&gt;259.071431268544&lt;/D&gt;&lt;D xsi:type="xsd:double"&gt;258.512816910551&lt;/D&gt;&lt;D xsi:type="xsd:double"&gt;257.855370535698&lt;/D&gt;&lt;D xsi:type="xsd:double"&gt;257.071287376085&lt;/D&gt;&lt;D xsi:type="xsd:double"&gt;256.307054605108&lt;/D&gt;&lt;D xsi:type="xsd:double"&gt;255.075957839198&lt;/D&gt;&lt;D xsi:type="xsd:double"&gt;254.394151841788&lt;/D&gt;&lt;D xsi:type="xsd:double"&gt;253.625918591146&lt;/D&gt;&lt;D xsi:type="xsd:double"&gt;252.55003217822&lt;/D&gt;&lt;D xsi:type="xsd:double"&gt;251.155912442706&lt;/D&gt;&lt;D xsi:type="xsd:double"&gt;250.192565388515&lt;/D&gt;&lt;D xsi:type="xsd:double"&gt;250.436858292931&lt;/D&gt;&lt;D xsi:type="xsd:double"&gt;249.623249964197&lt;/D&gt;&lt;D xsi:type="xsd:double"&gt;249.138764399254&lt;/D&gt;&lt;D xsi:type="xsd:double"&gt;248.429665324625&lt;/D&gt;&lt;D xsi:type="xsd:double"&gt;247.87187008706&lt;/D&gt;&lt;D xsi:type="xsd:double"&gt;247.073425470198&lt;/D&gt;&lt;D xsi:type="xsd:double"&gt;246.363736744586&lt;/D&gt;&lt;D xsi:type="xsd:double"&gt;245.375932267866&lt;/D&gt;&lt;D xsi:type="xsd:double"&gt;244.66120565135&lt;/D&gt;&lt;D xsi:type="xsd:double"&gt;244.264469971858&lt;/D&gt;&lt;D xsi:type="xsd:double"&gt;242.542391894532&lt;/D&gt;&lt;D xsi:type="xsd:double"&gt;243.016805147066&lt;/D&gt;&lt;D xsi:type="xsd:double"&gt;242.90121273412&lt;/D&gt;&lt;D xsi:type="xsd:double"&gt;242.875448395989&lt;/D&gt;&lt;D xsi:type="xsd:double"&gt;242.559532346298&lt;/D&gt;&lt;D xsi:type="xsd:double"&gt;242.236697893447&lt;/D&gt;&lt;D xsi:type="xsd:double"&gt;241.850001147557&lt;/D&gt;&lt;D xsi:type="xsd:double"&gt;242.010123878846&lt;/D&gt;&lt;D xsi:type="xsd:double"&gt;241.722450154923&lt;/D&gt;&lt;D xsi:type="xsd:double"&gt;241.113926538499&lt;/D&gt;&lt;D xsi:type="xsd:double"&gt;240.091015677455&lt;/D&gt;&lt;D xsi:type="xsd:double"&gt;239.636942768015&lt;/D&gt;&lt;D xsi:type="xsd:double"&gt;239.549164871545&lt;/D&gt;&lt;D xsi:type="xsd:double"&gt;239.547971090614&lt;/D&gt;&lt;D xsi:type="xsd:double"&gt;239.120324801196&lt;/D&gt;&lt;D xsi:type="xsd:double"&gt;239.183537227275&lt;/D&gt;&lt;D xsi:type="xsd:double"&gt;238.46582738662&lt;/D&gt;&lt;D xsi:type="xsd:double"&gt;238.333750702197&lt;/D&gt;&lt;D xsi:type="xsd:double"&gt;238.128917293188&lt;/D&gt;&lt;D xsi:type="xsd:double"&gt;237.481877126701&lt;/D&gt;&lt;D xsi:type="xsd:double"&gt;236.889346047902&lt;/D&gt;&lt;D xsi:type="xsd:double"&gt;236.532102939989&lt;/D&gt;&lt;D xsi:type="xsd:double"&gt;236.255738523818&lt;/D&gt;&lt;D xsi:type="xsd:double"&gt;234.530984697536&lt;/D&gt;&lt;D xsi:type="xsd:double"&gt;233.738936595722&lt;/D&gt;&lt;D xsi:type="xsd:double"&gt;233.077790448002&lt;/D&gt;&lt;D xsi:type="xsd:double"&gt;231.887107035178&lt;/D&gt;&lt;D xsi:type="xsd:double"&gt;230.401369412943&lt;/D&gt;&lt;D xsi:type="xsd:double"&gt;230.433036318737&lt;/D&gt;&lt;D xsi:type="xsd:double"&gt;230.320197692536&lt;/D&gt;&lt;D xsi:type="xsd:double"&gt;230.031409761522&lt;/D&gt;&lt;D xsi:type="xsd:double"&gt;230.216122280845&lt;/D&gt;&lt;D xsi:type="xsd:double"&gt;229.869039154189&lt;/D&gt;&lt;D xsi:type="xsd:double"&gt;229.585187274867&lt;/D&gt;&lt;D xsi:type="xsd:double"&gt;229.27667515212&lt;/D&gt;&lt;D xsi:type="xsd:double"&gt;228.900340221048&lt;/D&gt;&lt;D xsi:type="xsd:double"&gt;227.652250085241&lt;/D&gt;&lt;D xsi:type="xsd:double"&gt;227.236441499415&lt;/D&gt;&lt;D xsi:type="xsd:double"&gt;227.042150486862&lt;/D&gt;&lt;D xsi:type="xsd:double"&gt;227.052902720806&lt;/D&gt;&lt;D xsi:type="xsd:double"&gt;225.254833691319&lt;/D&gt;&lt;D xsi:type="xsd:double"&gt;225.187295379889&lt;/D&gt;&lt;D xsi:type="xsd:double"&gt;224.928386607209&lt;/D&gt;&lt;D xsi:type="xsd:double"&gt;224.940682826&lt;/D&gt;&lt;D xsi:type="xsd:double"&gt;225.206961037268&lt;/D&gt;&lt;D xsi:type="xsd:double"&gt;225.117699569108&lt;/D&gt;&lt;D xsi:type="xsd:double"&gt;224.957476610613&lt;/D&gt;&lt;D xsi:type="xsd:double"&gt;224.443866958587&lt;/D&gt;&lt;D xsi:type="xsd:double"&gt;223.890668347945&lt;/D&gt;&lt;D xsi:type="xsd:double"&gt;223.89773172917&lt;/D&gt;&lt;D xsi:type="xsd:double"&gt;223.953523519091&lt;/D&gt;&lt;D xsi:type="xsd:double"&gt;223.799279977884&lt;/D&gt;&lt;D xsi:type="xsd:double"&gt;224.182480172084&lt;/D&gt;&lt;D xsi:type="xsd:double"&gt;225.956248985607&lt;/D&gt;&lt;D xsi:type="xsd:double"&gt;226.787187232486&lt;/D&gt;&lt;D xsi:type="xsd:double"&gt;227.69606095711&lt;/D&gt;&lt;D xsi:type="xsd:double"&gt;227.907270244284&lt;/D&gt;&lt;D xsi:type="xsd:double"&gt;227.836443731009&lt;/D&gt;&lt;D xsi:type="xsd:double"&gt;227.969117209725&lt;/D&gt;&lt;D xsi:type="xsd:double"&gt;227.978802635184&lt;/D&gt;&lt;D xsi:type="xsd:double"&gt;228.08569365772&lt;/D&gt;&lt;D xsi:type="xsd:double"&gt;228.013250989379&lt;/D&gt;&lt;D xsi:type="xsd:double"&gt;227.632855759464&lt;/D&gt;&lt;D xsi:type="xsd:double"&gt;227.353928603632&lt;/D&gt;&lt;D xsi:type="xsd:double"&gt;227.442279848427&lt;/D&gt;&lt;D xsi:type="xsd:double"&gt;228.418200566121&lt;/D&gt;&lt;D xsi:type="xsd:double"&gt;231.391893835624&lt;/D&gt;&lt;D xsi:type="xsd:double"&gt;232.393276085853&lt;/D&gt;&lt;D xsi:type="xsd:double"&gt;232.986067142174&lt;/D&gt;&lt;D xsi:type="xsd:double"&gt;233.296616046341&lt;/D&gt;&lt;D xsi:type="xsd:double"&gt;233.949826007323&lt;/D&gt;&lt;D xsi:type="xsd:double"&gt;233.677682254989&lt;/D&gt;&lt;D xsi:type="xsd:double"&gt;233.561111076558&lt;/D&gt;&lt;D xsi:type="xsd:double"&gt;233.365999442286&lt;/D&gt;&lt;D xsi:type="xsd:double"&gt;233.053227273607&lt;/D&gt;&lt;D xsi:type="xsd:double"&gt;233.037026159753&lt;/D&gt;&lt;D xsi:type="xsd:double"&gt;232.648336619765&lt;/D&gt;&lt;D xsi:type="xsd:double"&gt;232.854152902459&lt;/D&gt;&lt;D xsi:type="xsd:double"&gt;233.015438574426&lt;/D&gt;&lt;D xsi:type="xsd:double"&gt;234.997537015744&lt;/D&gt;&lt;D xsi:type="xsd:double"&gt;235.734798830734&lt;/D&gt;&lt;D xsi:type="xsd:double"&gt;236.281226954936&lt;/D&gt;&lt;D xsi:type="xsd:double"&gt;235.989123553313&lt;/D&gt;&lt;D xsi:type="xsd:double"&gt;236.210663405923&lt;/D&gt;&lt;D xsi:type="xsd:double"&gt;236.125401300051&lt;/D&gt;&lt;D xsi:type="xsd:double"&gt;235.899897554579&lt;/D&gt;&lt;D xsi:type="xsd:double"&gt;235.124749068087&lt;/D&gt;&lt;D xsi:type="xsd:double"&gt;234.797308749078&lt;/D&gt;&lt;D xsi:type="xsd:double"&gt;234.15086696526&lt;/D&gt;&lt;D xsi:type="xsd:double"&gt;233.470634621469&lt;/D&gt;&lt;D xsi:type="xsd:double"&gt;232.874965773522&lt;/D&gt;&lt;D xsi:type="xsd:double"&gt;232.19214461358&lt;/D&gt;&lt;D xsi:type="xsd:double"&gt;233.153118662159&lt;/D&gt;&lt;D xsi:type="xsd:double"&gt;231.801533423063&lt;/D&gt;&lt;D xsi:type="xsd:double"&gt;230.700750381696&lt;/D&gt;&lt;D xsi:type="xsd:double"&gt;229.601701286679&lt;/D&gt;&lt;D xsi:type="xsd:double"&gt;229.033701775777&lt;/D&gt;&lt;D xsi:type="xsd:double"&gt;228.372543575751&lt;/D&gt;&lt;D xsi:type="xsd:double"&gt;227.915248178669&lt;/D&gt;&lt;D xsi:type="xsd:double"&gt;226.438030709086&lt;/D&gt;&lt;D xsi:type="xsd:double"&gt;225.729069460762&lt;/D&gt;&lt;D xsi:type="xsd:double"&gt;225.150582527228&lt;/D&gt;&lt;D xsi:type="xsd:double"&gt;224.637813456493&lt;/D&gt;&lt;D xsi:type="xsd:double"&gt;223.831094000437&lt;/D&gt;&lt;D xsi:type="xsd:double"&gt;223.718914302905&lt;/D&gt;&lt;D xsi:type="xsd:double"&gt;222.249817788489&lt;/D&gt;&lt;D xsi:type="xsd:double"&gt;221.793446640436&lt;/D&gt;&lt;D xsi:type="xsd:double"&gt;221.292654932003&lt;/D&gt;&lt;D xsi:type="xsd:double"&gt;220.298519264121&lt;/D&gt;&lt;D xsi:type="xsd:double"&gt;219.328009846326&lt;/D&gt;&lt;D xsi:type="xsd:double"&gt;219.146145289646&lt;/D&gt;&lt;D xsi:type="xsd:double"&gt;218.706193644309&lt;/D&gt;&lt;D xsi:type="xsd:double"&gt;217.276104959442&lt;/D&gt;&lt;D xsi:type="xsd:double"&gt;216.67735972613&lt;/D&gt;&lt;D xsi:type="xsd:double"&gt;216.086142670655&lt;/D&gt;&lt;D xsi:type="xsd:double"&gt;215.45236643988&lt;/D&gt;&lt;D xsi:type="xsd:double"&gt;214.924492804517&lt;/D&gt;&lt;D xsi:type="xsd:double"&gt;213.990006147745&lt;/D&gt;&lt;D xsi:type="xsd:double"&gt;213.762424817466&lt;/D&gt;&lt;D xsi:type="xsd:double"&gt;213.030270473566&lt;/D&gt;&lt;D xsi:type="xsd:double"&gt;212.077465745199&lt;/D&gt;&lt;D xsi:type="xsd:double"&gt;211.388035012483&lt;/D&gt;&lt;D xsi:type="xsd:double"&gt;211.098475154563&lt;/D&gt;&lt;D xsi:type="xsd:double"&gt;210.715548687834&lt;/D&gt;&lt;D xsi:type="xsd:double"&gt;210.345949273818&lt;/D&gt;&lt;D xsi:type="xsd:double"&gt;210.098691864719&lt;/D&gt;&lt;D xsi:type="xsd:double"&gt;209.711929391729&lt;/D&gt;&lt;D xsi:type="xsd:double"&gt;209.256969152033&lt;/D&gt;&lt;D xsi:type="xsd:double"&gt;208.376697658532&lt;/D&gt;&lt;D xsi:type="xsd:double"&gt;207.620069843352&lt;/D&gt;&lt;D xsi:type="xsd:double"&gt;206.398712353823&lt;/D&gt;&lt;D xsi:type="xsd:double"&gt;202.796591382148&lt;/D&gt;&lt;D xsi:type="xsd:double"&gt;201.321972494061&lt;/D&gt;&lt;D xsi:type="xsd:double"&gt;199.808364996145&lt;/D&gt;&lt;D xsi:type="xsd:double"&gt;199.348886709768&lt;/D&gt;&lt;D xsi:type="xsd:double"&gt;198.602969000967&lt;/D&gt;&lt;D xsi:type="xsd:double"&gt;197.84928723553&lt;/D&gt;&lt;D xsi:type="xsd:double"&gt;197.26750754012&lt;/D&gt;&lt;D xsi:type="xsd:double"&gt;196.778420243673&lt;/D&gt;&lt;D xsi:type="xsd:double"&gt;196.132926329036&lt;/D&gt;&lt;D xsi:type="xsd:double"&gt;195.312894677286&lt;/D&gt;&lt;D xsi:type="xsd:double"&gt;194.256283228084&lt;/D&gt;&lt;D xsi:type="xsd:double"&gt;193.319391700707&lt;/D&gt;&lt;D xsi:type="xsd:double"&gt;191.11347427833&lt;/D&gt;&lt;D xsi:type="xsd:double"&gt;186.076012168459&lt;/D&gt;&lt;D xsi:type="xsd:double"&gt;184.66868560985&lt;/D&gt;&lt;D xsi:type="xsd:double"&gt;182.033400976289&lt;/D&gt;&lt;D xsi:type="xsd:double"&gt;180.943540844588&lt;/D&gt;&lt;D xsi:type="xsd:double"&gt;179.898165653352&lt;/D&gt;&lt;D xsi:type="xsd:double"&gt;179.05574643136&lt;/D&gt;&lt;D xsi:type="xsd:double"&gt;178.114102339073&lt;/D&gt;&lt;D xsi:type="xsd:double"&gt;177.190981209287&lt;/D&gt;&lt;D xsi:type="xsd:double"&gt;176.19373391788&lt;/D&gt;&lt;D xsi:type="xsd:double"&gt;174.823205369695&lt;/D&gt;&lt;D xsi:type="xsd:double"&gt;173.935624828791&lt;/D&gt;&lt;D xsi:type="xsd:double"&gt;173.182298712367&lt;/D&gt;&lt;D xsi:type="xsd:double"&gt;171.474021039219&lt;/D&gt;&lt;D xsi:type="xsd:double"&gt;168.627893360526&lt;/D&gt;&lt;D xsi:type="xsd:double"&gt;167.125645686319&lt;/D&gt;&lt;D xsi:type="xsd:double"&gt;165.757123638837&lt;/D&gt;&lt;D xsi:type="xsd:double"&gt;164.368422357954&lt;/D&gt;&lt;D xsi:type="xsd:double"&gt;163.505800654351&lt;/D&gt;&lt;D xsi:type="xsd:double"&gt;163.051805778826&lt;/D&gt;&lt;D xsi:type="xsd:double"&gt;162.206725607644&lt;/D&gt;&lt;D xsi:type="xsd:double"&gt;161.492995720977&lt;/D&gt;&lt;D xsi:type="xsd:double"&gt;160.830634446967&lt;/D&gt;&lt;D xsi:type="xsd:double"&gt;160.496898320012&lt;/D&gt;&lt;D xsi:type="xsd:double"&gt;159.961683404832&lt;/D&gt;&lt;D xsi:type="xsd:double"&gt;159.002142503098&lt;/D&gt;&lt;D xsi:type="xsd:double"&gt;158.024170450653&lt;/D&gt;&lt;D xsi:type="xsd:double"&gt;156.347187076206&lt;/D&gt;&lt;D xsi:type="xsd:double"&gt;155.292543847084&lt;/D&gt;&lt;D xsi:type="xsd:double"&gt;154.475781405643&lt;/D&gt;&lt;D xsi:type="xsd:double"&gt;153.585188655115&lt;/D&gt;&lt;D xsi:type="xsd:double"&gt;153.028884881873&lt;/D&gt;&lt;D xsi:type="xsd:double"&gt;152.227706243082&lt;/D&gt;&lt;D xsi:type="xsd:double"&gt;151.681347722253&lt;/D&gt;&lt;D xsi:type="xsd:double"&gt;150.780940279089&lt;/D&gt;&lt;D xsi:type="xsd:double"&gt;150.051316370569&lt;/D&gt;&lt;D xsi:type="xsd:double"&gt;149.466496213063&lt;/D&gt;&lt;D xsi:type="xsd:double"&gt;148.856000070146&lt;/D&gt;&lt;D xsi:type="xsd:double"&gt;148.427341484205&lt;/D&gt;&lt;D xsi:type="xsd:double"&gt;147.440958099112&lt;/D&gt;&lt;D xsi:type="xsd:double"&gt;144.746391989379&lt;/D&gt;&lt;D xsi:type="xsd:double"&gt;143.191800545585&lt;/D&gt;&lt;D xsi:type="xsd:double"&gt;141.912980964133&lt;/D&gt;&lt;D xsi:type="xsd:double"&gt;141.940828483146&lt;/D&gt;&lt;D xsi:type="xsd:double"&gt;141.380421473764&lt;/D&gt;&lt;D xsi:type="xsd:double"&gt;140.734273389688&lt;/D&gt;&lt;D xsi:type="xsd:double"&gt;140.27754609781&lt;/D&gt;&lt;D xsi:type="xsd:double"&gt;139.737851617654&lt;/D&gt;&lt;D xsi:type="xsd:double"&gt;138.980749909678&lt;/D&gt;&lt;D xsi:type="xsd:double"&gt;138.561859794413&lt;/D&gt;&lt;D xsi:type="xsd:double"&gt;138.463063700996&lt;/D&gt;&lt;D xsi:type="xsd:double"&gt;138.672253794517&lt;/D&gt;&lt;D xsi:type="xsd:double"&gt;140.694809456405&lt;/D&gt;&lt;D xsi:type="xsd:double"&gt;143.003323038625&lt;/D&gt;&lt;D xsi:type="xsd:double"&gt;146.113867085819&lt;/D&gt;&lt;D xsi:type="xsd:double"&gt;152.872610564845&lt;/D&gt;&lt;D xsi:type="xsd:double"&gt;158.589327939058&lt;/D&gt;&lt;D xsi:type="xsd:double"&gt;163.998124677069&lt;/D&gt;&lt;D xsi:type="xsd:double"&gt;167.918213084686&lt;/D&gt;&lt;D xsi:type="xsd:double"&gt;171.440131514043&lt;/D&gt;&lt;D xsi:type="xsd:double"&gt;173.213635054855&lt;/D&gt;&lt;D xsi:type="xsd:double"&gt;173.941741372054&lt;/D&gt;&lt;D xsi:type="xsd:double"&gt;174.032171820445&lt;/D&gt;&lt;D xsi:type="xsd:double"&gt;174.092612115301&lt;/D&gt;&lt;D xsi:type="xsd:double"&gt;174.203780396954&lt;/D&gt;&lt;D xsi:type="xsd:double"&gt;174.714703632431&lt;/D&gt;&lt;D xsi:type="xsd:double"&gt;175.00297748147&lt;/D&gt;&lt;D xsi:type="xsd:double"&gt;175.00611855372&lt;/D&gt;&lt;D xsi:type="xsd:double"&gt;174.868004404994&lt;/D&gt;&lt;D xsi:type="xsd:double"&gt;174.635264661758&lt;/D&gt;&lt;D xsi:type="xsd:double"&gt;174.418164246586&lt;/D&gt;&lt;D xsi:type="xsd:double"&gt;174.151142568867&lt;/D&gt;&lt;D xsi:type="xsd:double"&gt;174.106772094247&lt;/D&gt;&lt;D xsi:type="xsd:double"&gt;173.803511308645&lt;/D&gt;&lt;D xsi:type="xsd:double"&gt;173.318242653722&lt;/D&gt;&lt;D xsi:type="xsd:double"&gt;173.144881472215&lt;/D&gt;&lt;D xsi:type="xsd:double"&gt;172.629138487351&lt;/D&gt;&lt;D xsi:type="xsd:double"&gt;172.391830727531&lt;/D&gt;&lt;D xsi:type="xsd:double"&gt;172.194600319331&lt;/D&gt;&lt;D xsi:type="xsd:double"&gt;172.063997739784&lt;/D&gt;&lt;D xsi:type="xsd:double"&gt;172.154238122181&lt;/D&gt;&lt;D xsi:type="xsd:double"&gt;172.248000470391&lt;/D&gt;&lt;D xsi:type="xsd:double"&gt;172.478476604903&lt;/D&gt;&lt;/FQL&gt;&lt;FQL&gt;&lt;Q&gt;SP50^FMA_PE(NTMA,NOW,-10AY,W,"PORTAGG","MEANR")&lt;/Q&gt;&lt;R&gt;522&lt;/R&gt;&lt;C&gt;1&lt;/C&gt;&lt;D xsi:type="xsd:double"&gt;21.5982411638409&lt;/D&gt;&lt;D xsi:type="xsd:double"&gt;21.5086056489497&lt;/D&gt;&lt;D xsi:type="xsd:double"&gt;21.2384604504975&lt;/D&gt;&lt;D xsi:type="xsd:double"&gt;20.4225471399821&lt;/D&gt;&lt;D xsi:type="xsd:double"&gt;21.3779667866626&lt;/D&gt;&lt;D xsi:type="xsd:double"&gt;21.4129465963636&lt;/D&gt;&lt;D xsi:type="xsd:double"&gt;21.1788071825098&lt;/D&gt;&lt;D xsi:type="xsd:double"&gt;20.4333545409929&lt;/D&gt;&lt;D xsi:type="xsd:double"&gt;20.4723998029215&lt;/D&gt;&lt;D xsi:type="xsd:double"&gt;20.9588332485823&lt;/D&gt;&lt;D xsi:type="xsd:double"&gt;21.178547347031&lt;/D&gt;&lt;D xsi:type="xsd:double"&gt;21.661021570759&lt;/D&gt;&lt;D xsi:type="xsd:double"&gt;21.5182114801033&lt;/D&gt;&lt;D xsi:type="xsd:double"&gt;21.1404479553898&lt;/D&gt;&lt;D xsi:type="xsd:double"&gt;21.1888043046226&lt;/D&gt;&lt;D xsi:type="xsd:double"&gt;21.1039092967383&lt;/D&gt;&lt;D xsi:type="xsd:double"&gt;20.8272650278109&lt;/D&gt;&lt;D xsi:type="xsd:double"&gt;20.6166779938271&lt;/D&gt;&lt;D xsi:type="xsd:double"&gt;20.7826686033988&lt;/D&gt;&lt;D xsi:type="xsd:double"&gt;20.8750798090239&lt;/D&gt;&lt;D xsi:type="xsd:double"&gt;20.6114916573705&lt;/D&gt;&lt;D xsi:type="xsd:double"&gt;20.2946952807353&lt;/D&gt;&lt;D xsi:type="xsd:double"&gt;20.2685460969558&lt;/D&gt;&lt;D xsi:type="xsd:double"&gt;19.8506158817591&lt;/D&gt;&lt;D xsi:type="xsd:double"&gt;20.5502596938143&lt;/D&gt;&lt;D xsi:type="xsd:double"&gt;20.8458153869196&lt;/D&gt;&lt;D xsi:type="xsd:double"&gt;21.1108225216054&lt;/D&gt;&lt;D xsi:type="xsd:double"&gt;21.0678538297922&lt;/D&gt;&lt;D xsi:type="xsd:double"&gt;20.6513934221545&lt;/D&gt;&lt;D xsi:type="xsd:double"&gt;20.7206748693963&lt;/D&gt;&lt;D xsi:type="xsd:double"&gt;20.8380374335789&lt;/D&gt;&lt;D xsi:type="xsd:double"&gt;20.6975846592067&lt;/D&gt;&lt;D xsi:type="xsd:double"&gt;20.4357103726583&lt;/D&gt;&lt;D xsi:type="xsd:double"&gt;20.5766958672952&lt;/D&gt;&lt;D xsi:type="xsd:double"&gt;20.3263348896636&lt;/D&gt;&lt;D xsi:type="xsd:double"&gt;20.1862647418027&lt;/D&gt;&lt;D xsi:type="xsd:double"&gt;19.9305225848376&lt;/D&gt;&lt;D xsi:type="xsd:double"&gt;19.7038771850262&lt;/D&gt;&lt;D xsi:type="xsd:double"&gt;19.3439859580172&lt;/D&gt;&lt;D xsi:type="xsd:double"&gt;19.6659064772592&lt;/D&gt;&lt;D xsi:type="xsd:double"&gt;19.6339514402467&lt;/D&gt;&lt;D xsi:type="xsd:double"&gt;19.5229542074065&lt;/D&gt;&lt;D xsi:type="xsd:double"&gt;19.0398927231738&lt;/D&gt;&lt;D xsi:type="xsd:double"&gt;19.0261631095434&lt;/D&gt;&lt;D xsi:type="xsd:double"&gt;18.9309961779753&lt;/D&gt;&lt;D xsi:type="xsd:double"&gt;18.8257062840952&lt;/D&gt;&lt;D xsi:type="xsd:double"&gt;18.4521061397346&lt;/D&gt;&lt;D xsi:type="xsd:double"&gt;18.2252249526854&lt;/D&gt;&lt;D xsi:type="xsd:double"&gt;17.2209413163367&lt;/D&gt;&lt;D xsi:type="xsd:double"&gt;17.7037248037326&lt;/D&gt;&lt;D xsi:type="xsd:double"&gt;18.1334531895918&lt;/D&gt;&lt;D xsi:type="xsd:double"&gt;18.1101444502022&lt;/D&gt;&lt;D xsi:type="xsd:double"&gt;18.037097680413&lt;/D&gt;&lt;D xsi:type="xsd:double"&gt;18.1901707432259&lt;/D&gt;&lt;D xsi:type="xsd:double"&gt;18.7921982589053&lt;/D&gt;&lt;D xsi:type="xsd:double"&gt;18.8708149792974&lt;/D&gt;&lt;D xsi:type="xsd:double"&gt;19.1477299979331&lt;/D&gt;&lt;D xsi:type="xsd:double"&gt;18.7034810253718&lt;/D&gt;&lt;D xsi:type="xsd:double"&gt;18.6854513189431&lt;/D&gt;&lt;D xsi:type="xsd:double"&gt;19.1553241248619&lt;/D&gt;&lt;D xsi:type="xsd:double"&gt;19.27184640978&lt;/D&gt;&lt;D xsi:type="xsd:double"&gt;19.8282898530191&lt;/D&gt;&lt;D xsi:type="xsd:double"&gt;19.758884051409&lt;/D&gt;&lt;D xsi:type="xsd:double"&gt;19.6160949181638&lt;/D&gt;&lt;D xsi:type="xsd:double"&gt;19.1626206922519&lt;/D&gt;&lt;D xsi:type="xsd:double"&gt;19.4097395543303&lt;/D&gt;&lt;D xsi:type="xsd:double"&gt;18.948993139463&lt;/D&gt;&lt;D xsi:type="xsd:double"&gt;19.2444613851478&lt;/D&gt;&lt;D xsi:type="xsd:double"&gt;18.7834492757071&lt;/D&gt;&lt;D xsi:type="xsd:double"&gt;18.7355588641085&lt;/D&gt;&lt;D xsi:type="xsd:double"&gt;18.4286805516926&lt;/D&gt;&lt;D xsi:type="xsd:double"&gt;18.4685082589028&lt;/D&gt;&lt;D xsi:type="xsd:double"&gt;18.2012679424944&lt;/D&gt;&lt;D xsi:type="xsd:double"&gt;18.2695307354372&lt;/D&gt;&lt;D xsi:type="xsd:double"&gt;18.4148357238503&lt;/D&gt;&lt;D xsi:type="xsd:double"&gt;18.4018516327132&lt;/D&gt;&lt;D xsi:type="xsd:double"&gt;18.4248341318077&lt;/D&gt;&lt;D xsi:type="xsd:double"&gt;18.2987740862382&lt;/D&gt;&lt;D xsi:type="xsd:double"&gt;18.3152628621855&lt;/D&gt;&lt;D xsi:type="xsd:double"&gt;17.6736231383206&lt;/D&gt;&lt;D xsi:type="xsd:double"&gt;17.4359371790478&lt;/D&gt;&lt;D xsi:type="xsd:double"&gt;17.1998137458015&lt;/D&gt;&lt;D xsi:type="xsd:double"&gt;18.0577591155438&lt;/D&gt;&lt;D xsi:type="xsd:double"&gt;17.7610385699048&lt;/D&gt;&lt;D xsi:type="xsd:double"&gt;18.2446966658659&lt;/D&gt;&lt;D xsi:type="xsd:double"&gt;18.2872205322921&lt;/D&gt;&lt;D xsi:type="xsd:double"&gt;18.501982670067&lt;/D&gt;&lt;D xsi:type="xsd:double"&gt;18.1716782957236&lt;/D&gt;&lt;D xsi:type="xsd:double"&gt;17.590866946599&lt;/D&gt;&lt;D xsi:type="xsd:double"&gt;17.6396655685737&lt;/D&gt;&lt;D xsi:type="xsd:double"&gt;17.1091319208215&lt;/D&gt;&lt;D xsi:type="xsd:double"&gt;16.8468772681321&lt;/D&gt;&lt;D xsi:type="xsd:double"&gt;16.8763656771958&lt;/D&gt;&lt;D xsi:type="xsd:double"&gt;16.9006509649381&lt;/D&gt;&lt;D xsi:type="xsd:double"&gt;17.2606983478985&lt;/D&gt;&lt;D xsi:type="xsd:double"&gt;17.8560127681003&lt;/D&gt;&lt;D xsi:type="xsd:double"&gt;17.6627462976989&lt;/D&gt;&lt;D xsi:type="xsd:double"&gt;17.4261673132955&lt;/D&gt;&lt;D xsi:type="xsd:double"&gt;17.5696535401942&lt;/D&gt;&lt;D xsi:type="xsd:double"&gt;16.5862211703294&lt;/D&gt;&lt;D xsi:type="xsd:double"&gt;17.0893729272379&lt;/D&gt;&lt;D xsi:type="xsd:double"&gt;16.2334309469896&lt;/D&gt;&lt;D xsi:type="xsd:double"&gt;15.4351813066836&lt;/D&gt;&lt;D xsi:type="xsd:double"&gt;15.6408888632396&lt;/D&gt;&lt;D xsi:type="xsd:double"&gt;15.3895792273345&lt;/D&gt;&lt;D xsi:type="xsd:double"&gt;15.8088555775317&lt;/D&gt;&lt;D xsi:type="xsd:double"&gt;16.6001804747689&lt;/D&gt;&lt;D xsi:type="xsd:double"&gt;17.4411077454907&lt;/D&gt;&lt;D xsi:type="xsd:double"&gt;16.8422859064595&lt;/D&gt;&lt;D xsi:type="xsd:double"&gt;17.4390020982036&lt;/D&gt;&lt;D xsi:type="xsd:double"&gt;18.1752967541844&lt;/D&gt;&lt;D xsi:type="xsd:double"&gt;18.4286405870472&lt;/D&gt;&lt;D xsi:type="xsd:double"&gt;17.8321673463221&lt;/D&gt;&lt;D xsi:type="xsd:double"&gt;17.7556243344374&lt;/D&gt;&lt;D xsi:type="xsd:double"&gt;16.888278659775&lt;/D&gt;&lt;D xsi:type="xsd:double"&gt;16.4187431208299&lt;/D&gt;&lt;D xsi:type="xsd:double"&gt;16.5368903788572&lt;/D&gt;&lt;D xsi:type="xsd:double"&gt;16.2435137139024&lt;/D&gt;&lt;D xsi:type="xsd:double"&gt;16.5965529704863&lt;/D&gt;&lt;D xsi:type="xsd:double"&gt;15.5974217481243&lt;/D&gt;&lt;D xsi:type="xsd:double"&gt;16.5731952584635&lt;/D&gt;&lt;D xsi:type="xsd:double"&gt;17.5132834007043&lt;/D&gt;&lt;D xsi:type="xsd:double"&gt;17.7508250201118&lt;/D&gt;&lt;D xsi:type="xsd:double"&gt;16.6990498356811&lt;/D&gt;&lt;D xsi:type="xsd:double"&gt;17.2732691144664&lt;/D&gt;&lt;D xsi:type="xsd:double"&gt;17.7444966704865&lt;/D&gt;&lt;D xsi:type="xsd:double"&gt;17.8308890969999&lt;/D&gt;&lt;D xsi:type="xsd:double"&gt;18.3548639590348&lt;/D&gt;&lt;D xsi:type="xsd:double"&gt;18.9832375786621&lt;/D&gt;&lt;D xsi:type="xsd:double"&gt;19.4890641143201&lt;/D&gt;&lt;D xsi:type="xsd:double"&gt;19.8320237740153&lt;/D&gt;&lt;D xsi:type="xsd:double"&gt;19.8674919164313&lt;/D&gt;&lt;D xsi:type="xsd:double"&gt;19.5727041266176&lt;/D&gt;&lt;D xsi:type="xsd:double"&gt;18.4722142217928&lt;/D&gt;&lt;D xsi:type="xsd:double"&gt;19.1424794413351&lt;/D&gt;&lt;D xsi:type="xsd:double"&gt;19.4481634177553&lt;/D&gt;&lt;D xsi:type="xsd:double"&gt;19.336509901304&lt;/D&gt;&lt;D xsi:type="xsd:double"&gt;19.6887119975315&lt;/D&gt;&lt;D xsi:type="xsd:double"&gt;20.1237169460352&lt;/D&gt;&lt;D xsi:type="xsd:double"&gt;19.8232741495161&lt;/D&gt;&lt;D xsi:type="xsd:double"&gt;19.7983031177938&lt;/D&gt;&lt;D xsi:type="xsd:double"&gt;21.0304226352016&lt;/D&gt;&lt;D xsi:type="xsd:double"&gt;21.1386127288405&lt;/D&gt;&lt;D xsi:type="xsd:double"&gt;21.6351112497221&lt;/D&gt;&lt;D xsi:type="xsd:double"&gt;21.5498570468747&lt;/D&gt;&lt;D xsi:type="xsd:double"&gt;21.0901107760385&lt;/D&gt;&lt;D xsi:type="xsd:double"&gt;21.5530900917193&lt;/D&gt;&lt;D xsi:type="xsd:double"&gt;20.8970855284337&lt;/D&gt;&lt;D xsi:type="xsd:double"&gt;21.2163042662967&lt;/D&gt;&lt;D xsi:type="xsd:double"&gt;21.7546742618487&lt;/D&gt;&lt;D xsi:type="xsd:double"&gt;21.7500208354095&lt;/D&gt;&lt;D xsi:type="xsd:double"&gt;21.8740098751188&lt;/D&gt;&lt;D xsi:type="xsd:double"&gt;21.5392430805946&lt;/D&gt;&lt;D xsi:type="xsd:double"&gt;21.2830788856573&lt;/D&gt;&lt;D xsi:type="xsd:double"&gt;21.0144285300485&lt;/D&gt;&lt;D xsi:type="xsd:double"&gt;20.7351132020103&lt;/D&gt;&lt;D xsi:type="xsd:double"&gt;20.6409345763259&lt;/D&gt;&lt;D xsi:type="xsd:double"&gt;21.1382104120144&lt;/D&gt;&lt;D xsi:type="xsd:double"&gt;21.0704791932831&lt;/D&gt;&lt;D xsi:type="xsd:double"&gt;21.2295315402027&lt;/D&gt;&lt;D xsi:type="xsd:double"&gt;21.6213750980857&lt;/D&gt;&lt;D xsi:type="xsd:double"&gt;21.5373359002161&lt;/D&gt;&lt;D xsi:type="xsd:double"&gt;21.2605632066613&lt;/D&gt;&lt;D xsi:type="xsd:double"&gt;21.4775746784926&lt;/D&gt;&lt;D xsi:type="xsd:double"&gt;21.4043791295432&lt;/D&gt;&lt;D xsi:type="xsd:double"&gt;21.3332264133129&lt;/D&gt;&lt;D xsi:type="xsd:double"&gt;21.8004619155883&lt;/D&gt;&lt;D xsi:type="xsd:double"&gt;21.5434252345109&lt;/D&gt;&lt;D xsi:type="xsd:double"&gt;21.9264840301079&lt;/D&gt;&lt;D xsi:type="xsd:double"&gt;21.8912946221703&lt;/D&gt;&lt;D xsi:type="xsd:double"&gt;21.6124668576683&lt;/D&gt;&lt;D xsi:type="xsd:double"&gt;21.114914496811&lt;/D&gt;&lt;D xsi:type="xsd:double"&gt;21.5897446759697&lt;/D&gt;&lt;D xsi:type="xsd:double"&gt;21.5538892897665&lt;/D&gt;&lt;D xsi:type="xsd:double"&gt;21.4921303452554&lt;/D&gt;&lt;D xsi:type="xsd:double"&gt;21.3348957340495&lt;/D&gt;&lt;D xsi:type="xsd:double"&gt;21.5435006869659&lt;/D&gt;&lt;D xsi:type="xsd:double"&gt;21.9517309287341&lt;/D&gt;&lt;D xsi:type="xsd:double"&gt;21.9352441314901&lt;/D&gt;&lt;D xsi:type="xsd:double"&gt;22.5314965910046&lt;/D&gt;&lt;D xsi:type="xsd:double"&gt;22.7331538145246&lt;/D&gt;&lt;D xsi:type="xsd:double"&gt;22.7603714891044&lt;/D&gt;&lt;D xsi:type="xsd:double"&gt;22.2915369537665&lt;/D&gt;&lt;D xsi:type="xsd:double"&gt;22.1665614007022&lt;/D&gt;&lt;D xsi:type="xsd:double"&gt;21.922260154528&lt;/D&gt;&lt;D xsi:type="xsd:double"&gt;22.2052318890971&lt;/D&gt;&lt;D xsi:type="xsd:double"&gt;21.7428240857025&lt;/D&gt;&lt;D xsi:type="xsd:double"&gt;21.6851735025509&lt;/D&gt;&lt;D xsi:type="xsd:double"&gt;22.398786806226&lt;/D&gt;&lt;D xsi:type="xsd:double"&gt;22.6684036708225&lt;/D&gt;&lt;D xsi:type="xsd:double"&gt;22.482679344232&lt;/D&gt;&lt;D xsi:type="xsd:double"&gt;21.6927182724816&lt;/D&gt;&lt;D xsi:type="xsd:double"&gt;22.8081091035057&lt;/D&gt;&lt;D xsi:type="xsd:double"&gt;22.5668719937903&lt;/D&gt;&lt;D xsi:type="xsd:double"&gt;23.0852804602428&lt;/D&gt;&lt;D xsi:type="xsd:double"&gt;22.8515393350761&lt;/D&gt;&lt;D xsi:type="xsd:double"&gt;22.6650874956156&lt;/D&gt;&lt;D xsi:type="xsd:double"&gt;22.781489266378&lt;/D&gt;&lt;D xsi:type="xsd:double"&gt;22.6311851201004&lt;/D&gt;&lt;D xsi:type="xsd:double"&gt;22.9665535018568&lt;/D&gt;&lt;D xsi:type="xsd:double"&gt;22.6957556190586&lt;/D&gt;&lt;D xsi:type="xsd:double"&gt;22.2505862450323&lt;/D&gt;&lt;D xsi:type="xsd:double"&gt;22.5113482440675&lt;/D&gt;&lt;D xsi:type="xsd:double"&gt;22.1819134630246&lt;/D&gt;&lt;D xsi:type="xsd:double"&gt;20.8091945426704&lt;/D&gt;&lt;D xsi:type="xsd:double"&gt;22.3218394085682&lt;/D&gt;&lt;D xsi:type="xsd:double"&gt;22.6085197481169&lt;/D&gt;&lt;D xsi:type="xsd:double"&gt;22.7102894547037&lt;/D&gt;&lt;D xsi:type="xsd:double"&gt;22.0109306149421&lt;/D&gt;&lt;D xsi:type="xsd:double"&gt;21.7713609292475&lt;/D&gt;&lt;D xsi:type="xsd:double"&gt;22.0358361503098&lt;/D&gt;&lt;D xsi:type="xsd:double"&gt;22.268815656109&lt;/D&gt;&lt;D xsi:type="xsd:double"&gt;22.9879089997968&lt;/D&gt;&lt;D xsi:type="xsd:double"&gt;23.6541290059191&lt;/D&gt;&lt;D xsi:type="xsd:double"&gt;23.0070600492615&lt;/D&gt;&lt;D xsi:type="xsd:double"&gt;22.944192356451&lt;/D&gt;&lt;D xsi:type="xsd:double"&gt;22.8682257208125&lt;/D&gt;&lt;D xsi:type="xsd:double"&gt;22.4785867635797&lt;/D&gt;&lt;D xsi:type="xsd:double"&gt;22.548972149391&lt;/D&gt;&lt;D xsi:type="xsd:double"&gt;22.8716905986542&lt;/D&gt;&lt;D xsi:type="xsd:double"&gt;22.8063053555549&lt;/D&gt;&lt;D xsi:type="xsd:double"&gt;22.4078116761232&lt;/D&gt;&lt;D xsi:type="xsd:double"&gt;21.6323080992554&lt;/D&gt;&lt;D xsi:type="xsd:double"&gt;22.36534071879&lt;/D&gt;&lt;D xsi:type="xsd:double"&gt;22.0264626503742&lt;/D&gt;&lt;D xsi:type="xsd:double"&gt;23.2183274059675&lt;/D&gt;&lt;D xsi:type="xsd:double"&gt;22.2452154532583&lt;/D&gt;&lt;D xsi:type="xsd:double"&gt;21.6544575873698&lt;/D&gt;&lt;D xsi:type="xsd:double"&gt;20.9765286033492&lt;/D&gt;&lt;D xsi:type="xsd:double"&gt;21.4154349461016&lt;/D&gt;&lt;D xsi:type="xsd:double"&gt;20.3656905964117&lt;/D&gt;&lt;D xsi:type="xsd:double"&gt;20.0443289852034&lt;/D&gt;&lt;D xsi:type="xsd:double"&gt;19.8427664155861&lt;/D&gt;&lt;D xsi:type="xsd:double"&gt;18.3513024372419&lt;/D&gt;&lt;D xsi:type="xsd:double"&gt;15.7561921569233&lt;/D&gt;&lt;D xsi:type="xsd:double"&gt;15.5469204542425&lt;/D&gt;&lt;D xsi:type="xsd:double"&gt;13.7619662912253&lt;/D&gt;&lt;D xsi:type="xsd:double"&gt;15.8478759393271&lt;/D&gt;&lt;D xsi:type="xsd:double"&gt;17.1932782500452&lt;/D&gt;&lt;D xsi:type="xsd:double"&gt;17.01234257699&lt;/D&gt;&lt;D xsi:type="xsd:double"&gt;19.206899047392&lt;/D&gt;&lt;D xsi:type="xsd:double"&gt;19.440542797055&lt;/D&gt;&lt;D xsi:type="xsd:double"&gt;19.1229664780561&lt;/D&gt;&lt;D xsi:type="xsd:double"&gt;18.477661922548&lt;/D&gt;&lt;D xsi:type="xsd:double"&gt;18.8433524978328&lt;/D&gt;&lt;D xsi:type="xsd:double"&gt;19.0347620197813&lt;/D&gt;&lt;D xsi:type="xsd:double"&gt;18.6784447176917&lt;/D&gt;&lt;D xsi:type="xsd:double"&gt;18.5250389128804&lt;/D&gt;&lt;D xsi:type="xsd:double"&gt;18.5781848648568&lt;/D&gt;&lt;D xsi:type="xsd:double"&gt;18.5021604358542&lt;/D&gt;&lt;D xsi:type="xsd:double"&gt;18.2090851373521&lt;/D&gt;&lt;D xsi:type="xsd:double"&gt;18.1124697411139&lt;/D&gt;&lt;D xsi:type="xsd:double"&gt;18.1378029769276&lt;/D&gt;&lt;D xsi:type="xsd:double"&gt;17.9817391665043&lt;/D&gt;&lt;D xsi:type="xsd:double"&gt;18.0968470363191&lt;/D&gt;&lt;D xsi:type="xsd:double"&gt;17.9656624453599&lt;/D&gt;&lt;D xsi:type="xsd:double"&gt;17.8360752451979&lt;/D&gt;&lt;D xsi:type="xsd:double"&gt;17.5943484115653&lt;/D&gt;&lt;D xsi:type="xsd:double"&gt;17.3776955398162&lt;/D&gt;&lt;D xsi:type="xsd:double"&gt;17.2787437025163&lt;/D&gt;&lt;D xsi:type="xsd:double"&gt;17.152440144702&lt;/D&gt;&lt;D xsi:type="xsd:double"&gt;17.1808849564257&lt;/D&gt;&lt;D xsi:type="xsd:double"&gt;17.3912057763893&lt;/D&gt;&lt;D xsi:type="xsd:double"&gt;17.4859341859531&lt;/D&gt;&lt;D xsi:type="xsd:double"&gt;17.3785503070104&lt;/D&gt;&lt;D xsi:type="xsd:double"&gt;17.1138251266354&lt;/D&gt;&lt;D xsi:type="xsd:double"&gt;16.6833904294452&lt;/D&gt;&lt;D xsi:type="xsd:double"&gt;16.9599034263418&lt;/D&gt;&lt;D xsi:type="xsd:double"&gt;17.1617988434087&lt;/D&gt;&lt;D xsi:type="xsd:double"&gt;17.2012421559124&lt;/D&gt;&lt;D xsi:type="xsd:double"&gt;17.7682376255112&lt;/D&gt;&lt;D xsi:type="xsd:double"&gt;17.4866950872241&lt;/D&gt;&lt;D xsi:type="xsd:double"&gt;17.680209824382&lt;/D&gt;&lt;D xsi:type="xsd:double"&gt;17.5155097951816&lt;/D&gt;&lt;D xsi:type="xsd:double"&gt;17.210715610689&lt;/D&gt;&lt;D xsi:type="xsd:double"&gt;17.2846644333457&lt;/D&gt;&lt;D xsi:type="xsd:double"&gt;16.9332535532261&lt;/D&gt;&lt;D xsi:type="xsd:double"&gt;16.8574641756393&lt;/D&gt;&lt;D xsi:type="xsd:double"&gt;16.1299766394876&lt;/D&gt;&lt;D xsi:type="xsd:double"&gt;16.5823882900775&lt;/D&gt;&lt;D xsi:type="xsd:double"&gt;16.8086829209546&lt;/D&gt;&lt;D xsi:type="xsd:double"&gt;16.9658685285721&lt;/D&gt;&lt;D xsi:type="xsd:double"&gt;17.2593334929158&lt;/D&gt;&lt;D xsi:type="xsd:double"&gt;17.2474893930189&lt;/D&gt;&lt;D xsi:type="xsd:double"&gt;17.0822424117051&lt;/D&gt;&lt;D xsi:type="xsd:double"&gt;17.1346807006194&lt;/D&gt;&lt;D xsi:type="xsd:double"&gt;17.0746401773798&lt;/D&gt;&lt;D xsi:type="xsd:double"&gt;16.7290629630745&lt;/D&gt;&lt;D xsi:type="xsd:double"&gt;16.554650434802&lt;/D&gt;&lt;D xsi:type="xsd:double"&gt;16.708306063861&lt;/D&gt;&lt;D xsi:type="xsd:double"&gt;16.2615450709962&lt;/D&gt;&lt;D xsi:type="xsd:double"&gt;16.6434075215346&lt;/D&gt;&lt;D xsi:type="xsd:double"&gt;16.5798696675023&lt;/D&gt;&lt;D xsi:type="xsd:double"&gt;16.4742048949688&lt;/D&gt;&lt;D xsi:type="xsd:double"&gt;16.0841120343235&lt;/D&gt;&lt;D xsi:type="xsd:double"&gt;16.0635957493817&lt;/D&gt;&lt;D xsi:type="xsd:double"&gt;15.73413162532&lt;/D&gt;&lt;D xsi:type="xsd:double"&gt;15.764605346102&lt;/D&gt;&lt;D xsi:type="xsd:double"&gt;15.3453490538674&lt;/D&gt;&lt;D xsi:type="xsd:double"&gt;14.8950814280236&lt;/D&gt;&lt;D xsi:type="xsd:double"&gt;14.5373353296774&lt;/D&gt;&lt;D xsi:type="xsd:double"&gt;14.1505527181137&lt;/D&gt;&lt;D xsi:type="xsd:double"&gt;15.1581277683083&lt;/D&gt;&lt;D xsi:type="xsd:double"&gt;15.3121425198885&lt;/D&gt;&lt;D xsi:type="xsd:double"&gt;16.0408077962675&lt;/D&gt;&lt;D xsi:type="xsd:double"&gt;15.317317770014&lt;/D&gt;&lt;D xsi:type="xsd:double"&gt;15.9270364809095&lt;/D&gt;&lt;D xsi:type="xsd:double"&gt;16.1986906468083&lt;/D&gt;&lt;D xsi:type="xsd:double"&gt;15.8603351995549&lt;/D&gt;&lt;D xsi:type="xsd:double"&gt;15.4639832190384&lt;/D&gt;&lt;D xsi:type="xsd:double"&gt;16.119383200673&lt;/D&gt;&lt;D xsi:type="xsd:double"&gt;16.1374552427588&lt;/D&gt;&lt;D xsi:type="xsd:double"&gt;16.8455302128197&lt;/D&gt;&lt;D xsi:type="xsd:double"&gt;17.0683647867873&lt;/D&gt;&lt;D xsi:type="xsd:double"&gt;17.2055454370937&lt;/D&gt;&lt;D xsi:type="xsd:double"&gt;17.1142623563184&lt;/D&gt;&lt;D xsi:type="xsd:double"&gt;16.9364667382752&lt;/D&gt;&lt;D xsi:type="xsd:double"&gt;17.1617056902533&lt;/D&gt;&lt;D xsi:type="xsd:double"&gt;17.0358226161975&lt;/D&gt;&lt;D xsi:type="xsd:double"&gt;16.9185010912999&lt;/D&gt;&lt;D xsi:type="xsd:double"&gt;16.8433471087102&lt;/D&gt;&lt;D xsi:type="xsd:double"&gt;16.9159418925648&lt;/D&gt;&lt;D xsi:type="xsd:double"&gt;16.8406912045447&lt;/D&gt;&lt;D xsi:type="xsd:double"&gt;16.801722246236&lt;/D&gt;&lt;D xsi:type="xsd:double"&gt;16.849170735288&lt;/D&gt;&lt;D xsi:type="xsd:double"&gt;16.6272407169432&lt;/D&gt;&lt;D xsi:type="xsd:double"&gt;16.4131612690124&lt;/D&gt;&lt;D xsi:type="xsd:double"&gt;16.6676667267758&lt;/D&gt;&lt;D xsi:type="xsd:double"&gt;16.8669373800136&lt;/D&gt;&lt;D xsi:type="xsd:double"&gt;16.9162953977357&lt;/D&gt;&lt;D xsi:type="xsd:double"&gt;16.6944324772515&lt;/D&gt;&lt;D xsi:type="xsd:double"&gt;16.6457814368446&lt;/D&gt;&lt;D xsi:type="xsd:double"&gt;16.6254124540733&lt;/D&gt;&lt;D xsi:type="xsd:double"&gt;16.783663069585&lt;/D&gt;&lt;D xsi:type="xsd:double"&gt;16.4464004191044&lt;/D&gt;&lt;D xsi:type="xsd:double"&gt;16.5288941593338&lt;/D&gt;&lt;D xsi:type="xsd:double"&gt;16.7000960897611&lt;/D&gt;&lt;D xsi:type="xsd:double"&gt;16.6655117621008&lt;/D&gt;&lt;D xsi:type="xsd:double"&gt;16.3916090036662&lt;/D&gt;&lt;D xsi:type="xsd:double"&gt;16.6596996496576&lt;/D&gt;&lt;D xsi:type="xsd:double"&gt;16.3620326335248&lt;/D&gt;&lt;D xsi:type="xsd:double"&gt;17.4592458731589&lt;/D&gt;&lt;D xsi:type="xsd:double"&gt;17.703412192828&lt;/D&gt;&lt;D xsi:type="xsd:double"&gt;17.1242207135245&lt;/D&gt;&lt;D xsi:type="xsd:double"&gt;17.5160154439983&lt;/D&gt;&lt;D xsi:type="xsd:double"&gt;17.4739446497936&lt;/D&gt;&lt;D xsi:type="xsd:double"&gt;16.8210120725557&lt;/D&gt;&lt;D xsi:type="xsd:double"&gt;17.8742371311657&lt;/D&gt;&lt;D xsi:type="xsd:double"&gt;18.8779863699536&lt;/D&gt;&lt;D xsi:type="xsd:double"&gt;18.7429703852744&lt;/D&gt;&lt;D xsi:type="xsd:double"&gt;18.7784237483018&lt;/D&gt;&lt;D xsi:type="xsd:double"&gt;18.7604680263831&lt;/D&gt;&lt;D xsi:type="xsd:double"&gt;18.5066725969169&lt;/D&gt;&lt;D xsi:type="xsd:double"&gt;18.6445311789342&lt;/D&gt;&lt;D xsi:type="xsd:double"&gt;18.7245543991422&lt;/D&gt;&lt;D xsi:type="xsd:double"&gt;18.6016998750439&lt;/D&gt;&lt;D xsi:type="xsd:double"&gt;18.6074061909301&lt;/D&gt;&lt;D xsi:type="xsd:double"&gt;18.4061267675813&lt;/D&gt;&lt;D xsi:type="xsd:double"&gt;18.2762872546664&lt;/D&gt;&lt;D xsi:type="xsd:double"&gt;18.3327434997314&lt;/D&gt;&lt;D xsi:type="xsd:double"&gt;18.4208492177075&lt;/D&gt;&lt;D xsi:type="xsd:double"&gt;18.4064425578125&lt;/D&gt;&lt;D xsi:type="xsd:double"&gt;18.4090213316613&lt;/D&gt;&lt;D xsi:type="xsd:double"&gt;18.2630449998893&lt;/D&gt;&lt;D xsi:type="xsd:double"&gt;18.2446378282234&lt;/D&gt;&lt;D xsi:type="xsd:double"&gt;18.0483293188201&lt;/D&gt;&lt;D xsi:type="xsd:double"&gt;17.9828729721129&lt;/D&gt;&lt;D xsi:type="xsd:double"&gt;17.9943068599461&lt;/D&gt;&lt;D xsi:type="xsd:double"&gt;17.7432380891946&lt;/D&gt;&lt;D xsi:type="xsd:double"&gt;17.8735161726982&lt;/D&gt;&lt;D xsi:type="xsd:double"&gt;17.6852003171912&lt;/D&gt;&lt;D xsi:type="xsd:double"&gt;17.5895881508256&lt;/D&gt;&lt;D xsi:type="xsd:double"&gt;17.7196846704192&lt;/D&gt;&lt;D xsi:type="xsd:double"&gt;17.991391200254&lt;/D&gt;&lt;D xsi:type="xsd:double"&gt;17.9803721678054&lt;/D&gt;&lt;D xsi:type="xsd:double"&gt;18.0751326683909&lt;/D&gt;&lt;D xsi:type="xsd:double"&gt;17.973905069014&lt;/D&gt;&lt;D xsi:type="xsd:double"&gt;17.7007945461767&lt;/D&gt;&lt;D xsi:type="xsd:double"&gt;17.7221802898257&lt;/D&gt;&lt;D xsi:type="xsd:double"&gt;17.8834181123706&lt;/D&gt;&lt;D xsi:type="xsd:double"&gt;17.8787843782918&lt;/D&gt;&lt;D xsi:type="xsd:double"&gt;17.9086709967739&lt;/D&gt;&lt;D xsi:type="xsd:double"&gt;18.0134886139388&lt;/D&gt;&lt;D xsi:type="xsd:double"&gt;17.8666081978349&lt;/D&gt;&lt;D xsi:type="xsd:double"&gt;17.612896853246&lt;/D&gt;&lt;D xsi:type="xsd:double"&gt;17.7139624940497&lt;/D&gt;&lt;D xsi:type="xsd:double"&gt;17.7998441319588&lt;/D&gt;&lt;D xsi:type="xsd:double"&gt;17.70912195378&lt;/D&gt;&lt;D xsi:type="xsd:double"&gt;17.5219811170119&lt;/D&gt;&lt;D xsi:type="xsd:double"&gt;17.4251279565134&lt;/D&gt;&lt;D xsi:type="xsd:double"&gt;17.654446512053&lt;/D&gt;&lt;D xsi:type="xsd:double"&gt;17.740447217613&lt;/D&gt;&lt;D xsi:type="xsd:double"&gt;17.6507166159481&lt;/D&gt;&lt;D xsi:type="xsd:double"&gt;17.9538651796005&lt;/D&gt;&lt;D xsi:type="xsd:double"&gt;17.9388335088002&lt;/D&gt;&lt;D xsi:type="xsd:double"&gt;18.036545548334&lt;/D&gt;&lt;D xsi:type="xsd:double"&gt;17.9507514685037&lt;/D&gt;&lt;D xsi:type="xsd:double"&gt;17.8467300744843&lt;/D&gt;&lt;D xsi:type="xsd:double"&gt;17.5972248921438&lt;/D&gt;&lt;D xsi:type="xsd:double"&gt;17.4289697024598&lt;/D&gt;&lt;D xsi:type="xsd:double"&gt;17.4154937906561&lt;/D&gt;&lt;D xsi:type=</t>
        </r>
      </text>
    </comment>
    <comment ref="A26" authorId="0" shapeId="0" xr:uid="{8C904E10-0442-4800-9D67-A8E6E0C427DA}">
      <text>
        <r>
          <rPr>
            <b/>
            <sz val="9"/>
            <color indexed="81"/>
            <rFont val="Tahoma"/>
            <charset val="1"/>
          </rPr>
          <t>"xsd:double"&gt;17.1352850921067&lt;/D&gt;&lt;D xsi:type="xsd:double"&gt;17.1856766973763&lt;/D&gt;&lt;D xsi:type="xsd:double"&gt;17.2378111058082&lt;/D&gt;&lt;D xsi:type="xsd:double"&gt;16.9974025341427&lt;/D&gt;&lt;D xsi:type="xsd:double"&gt;17.2298706964929&lt;/D&gt;&lt;D xsi:type="xsd:double"&gt;17.2334099217052&lt;/D&gt;&lt;D xsi:type="xsd:double"&gt;17.2714492066764&lt;/D&gt;&lt;D xsi:type="xsd:double"&gt;16.7914066282056&lt;/D&gt;&lt;D xsi:type="xsd:double"&gt;17.0254840397033&lt;/D&gt;&lt;D xsi:type="xsd:double"&gt;16.8208656169044&lt;/D&gt;&lt;D xsi:type="xsd:double"&gt;16.7175031896948&lt;/D&gt;&lt;D xsi:type="xsd:double"&gt;16.1452541429765&lt;/D&gt;&lt;D xsi:type="xsd:double"&gt;16.458677527083&lt;/D&gt;&lt;D xsi:type="xsd:double"&gt;16.5606361661913&lt;/D&gt;&lt;D xsi:type="xsd:double"&gt;16.5694336359752&lt;/D&gt;&lt;D xsi:type="xsd:double"&gt;16.7494128009429&lt;/D&gt;&lt;D xsi:type="xsd:double"&gt;16.9037203321374&lt;/D&gt;&lt;D xsi:type="xsd:double"&gt;16.9026889950653&lt;/D&gt;&lt;D xsi:type="xsd:double"&gt;16.7397771100344&lt;/D&gt;&lt;D xsi:type="xsd:double"&gt;16.6832902637709&lt;/D&gt;&lt;D xsi:type="xsd:double"&gt;17.1573814585677&lt;/D&gt;&lt;D xsi:type="xsd:double"&gt;17.0942222636067&lt;/D&gt;&lt;D xsi:type="xsd:double"&gt;17.2377270873556&lt;/D&gt;&lt;D xsi:type="xsd:double"&gt;17.3036554388388&lt;/D&gt;&lt;D xsi:type="xsd:double"&gt;17.3321719635716&lt;/D&gt;&lt;D xsi:type="xsd:double"&gt;17.2845058059154&lt;/D&gt;&lt;D xsi:type="xsd:double"&gt;17.3111018764058&lt;/D&gt;&lt;D xsi:type="xsd:double"&gt;17.2458817239035&lt;/D&gt;&lt;D xsi:type="xsd:double"&gt;17.0280764341341&lt;/D&gt;&lt;D xsi:type="xsd:double"&gt;16.8070346022818&lt;/D&gt;&lt;D xsi:type="xsd:double"&gt;16.2781536405469&lt;/D&gt;&lt;D xsi:type="xsd:double"&gt;16.5759100646998&lt;/D&gt;&lt;D xsi:type="xsd:double"&gt;16.7994760129488&lt;/D&gt;&lt;D xsi:type="xsd:double"&gt;16.8585149225342&lt;/D&gt;&lt;D xsi:type="xsd:double"&gt;16.9026700338639&lt;/D&gt;&lt;D xsi:type="xsd:double"&gt;16.5674459556944&lt;/D&gt;&lt;D xsi:type="xsd:double"&gt;16.5340057883025&lt;/D&gt;&lt;D xsi:type="xsd:double"&gt;16.6362026633787&lt;/D&gt;&lt;D xsi:type="xsd:double"&gt;16.706985531957&lt;/D&gt;&lt;D xsi:type="xsd:double"&gt;16.9150846622907&lt;/D&gt;&lt;D xsi:type="xsd:double"&gt;16.8617598041063&lt;/D&gt;&lt;D xsi:type="xsd:double"&gt;16.6055943731471&lt;/D&gt;&lt;D xsi:type="xsd:double"&gt;16.8055489572062&lt;/D&gt;&lt;D xsi:type="xsd:double"&gt;16.4909002742134&lt;/D&gt;&lt;D xsi:type="xsd:double"&gt;16.6067888315458&lt;/D&gt;&lt;D xsi:type="xsd:double"&gt;16.3905922013208&lt;/D&gt;&lt;D xsi:type="xsd:double"&gt;16.2318731309535&lt;/D&gt;&lt;D xsi:type="xsd:double"&gt;15.8041701787761&lt;/D&gt;&lt;D xsi:type="xsd:double"&gt;15.5456194128306&lt;/D&gt;&lt;D xsi:type="xsd:double"&gt;15.1168212663574&lt;/D&gt;&lt;D xsi:type="xsd:double"&gt;15.2204737249391&lt;/D&gt;&lt;D xsi:type="xsd:double"&gt;15.6920633935269&lt;/D&gt;&lt;D xsi:type="xsd:double"&gt;15.2974587379456&lt;/D&gt;&lt;D xsi:type="xsd:double"&gt;15.00932343498&lt;/D&gt;&lt;D xsi:type="xsd:double"&gt;15.2258297458464&lt;/D&gt;&lt;D xsi:type="xsd:double"&gt;16.1686108695691&lt;/D&gt;&lt;D xsi:type="xsd:double"&gt;16.3044712582664&lt;/D&gt;&lt;D xsi:type="xsd:double"&gt;15.8877112851743&lt;/D&gt;&lt;D xsi:type="xsd:double"&gt;15.9098037632728&lt;/D&gt;&lt;D xsi:type="xsd:double"&gt;16.5283318504373&lt;/D&gt;&lt;D xsi:type="xsd:double"&gt;16.5282875738025&lt;/D&gt;&lt;D xsi:type="xsd:double"&gt;16.5426968564393&lt;/D&gt;&lt;D xsi:type="xsd:double"&gt;16.0227010523549&lt;/D&gt;&lt;D xsi:type="xsd:double"&gt;16.6392156295466&lt;/D&gt;&lt;D xsi:type="xsd:double"&gt;16.4097003476649&lt;/D&gt;&lt;D xsi:type="xsd:double"&gt;16.4413323842559&lt;/D&gt;&lt;D xsi:type="xsd:double"&gt;16.0897137748174&lt;/D&gt;&lt;D xsi:type="xsd:double"&gt;15.9231377835979&lt;/D&gt;&lt;D xsi:type="xsd:double"&gt;15.4029885138776&lt;/D&gt;&lt;D xsi:type="xsd:double"&gt;15.2536049687904&lt;/D&gt;&lt;D xsi:type="xsd:double"&gt;15.450685253264&lt;/D&gt;&lt;D xsi:type="xsd:double"&gt;15.4792583107099&lt;/D&gt;&lt;D xsi:type="xsd:double"&gt;15.1322541412475&lt;/D&gt;&lt;D xsi:type="xsd:double"&gt;15.663037710099&lt;/D&gt;&lt;D xsi:type="xsd:double"&gt;15.5452802498984&lt;/D&gt;&lt;D xsi:type="xsd:double"&gt;16.5178792115996&lt;/D&gt;&lt;D xsi:type="xsd:double"&gt;16.4210711619048&lt;/D&gt;&lt;D xsi:type="xsd:double"&gt;16.6155396496692&lt;/D&gt;&lt;D xsi:type="xsd:double"&gt;16.4442610302739&lt;/D&gt;&lt;D xsi:type="xsd:double"&gt;16.8349175874189&lt;/D&gt;&lt;D xsi:type="xsd:double"&gt;16.386880696913&lt;/D&gt;&lt;D xsi:type="xsd:double"&gt;16.3965500817174&lt;/D&gt;&lt;D xsi:type="xsd:double"&gt;16.5630849777346&lt;/D&gt;&lt;D xsi:type="xsd:double"&gt;16.6580464294516&lt;/D&gt;&lt;D xsi:type="xsd:double"&gt;16.5465558681358&lt;/D&gt;&lt;D xsi:type="xsd:double"&gt;16.5634571301043&lt;/D&gt;&lt;D xsi:type="xsd:double"&gt;16.696109110865&lt;/D&gt;&lt;D xsi:type="xsd:double"&gt;16.8697495982062&lt;/D&gt;&lt;D xsi:type="xsd:double"&gt;16.8812014479075&lt;/D&gt;&lt;D xsi:type="xsd:double"&gt;16.8640834885757&lt;/D&gt;&lt;D xsi:type="xsd:double"&gt;16.8274908857238&lt;/D&gt;&lt;D xsi:type="xsd:double"&gt;17.0028225161782&lt;/D&gt;&lt;D xsi:type="xsd:double"&gt;16.7158445585193&lt;/D&gt;&lt;D xsi:type="xsd:double"&gt;16.8728191066751&lt;/D&gt;&lt;D xsi:type="xsd:double"&gt;16.5949060354546&lt;/D&gt;&lt;D xsi:type="xsd:double"&gt;16.5614092745115&lt;/D&gt;&lt;D xsi:type="xsd:double"&gt;16.9538692837992&lt;/D&gt;&lt;D xsi:type="xsd:double"&gt;16.5190637253525&lt;/D&gt;&lt;D xsi:type="xsd:double"&gt;16.6515331179745&lt;/D&gt;&lt;D xsi:type="xsd:double"&gt;16.9386405956784&lt;/D&gt;&lt;D xsi:type="xsd:double"&gt;16.9887500291932&lt;/D&gt;&lt;D xsi:type="xsd:double"&gt;16.8928979715025&lt;/D&gt;&lt;D xsi:type="xsd:double"&gt;16.5673061608096&lt;/D&gt;&lt;D xsi:type="xsd:double"&gt;16.0994998459397&lt;/D&gt;&lt;D xsi:type="xsd:double"&gt;16.4513229596894&lt;/D&gt;&lt;D xsi:type="xsd:double"&gt;15.9995784140515&lt;/D&gt;&lt;D xsi:type="xsd:double"&gt;16.0738961610704&lt;/D&gt;&lt;D xsi:type="xsd:double"&gt;16.0022803919482&lt;/D&gt;&lt;D xsi:type="xsd:double"&gt;16.2615787273948&lt;/D&gt;&lt;D xsi:type="xsd:double"&gt;16.1335491915788&lt;/D&gt;&lt;D xsi:type="xsd:double"&gt;15.5375530953417&lt;/D&gt;&lt;D xsi:type="xsd:double"&gt;16.0096665452525&lt;/D&gt;&lt;D xsi:type="xsd:double"&gt;15.9330657212866&lt;/D&gt;&lt;D xsi:type="xsd:double"&gt;15.8805707666188&lt;/D&gt;&lt;D xsi:type="xsd:double"&gt;15.7267694125718&lt;/D&gt;&lt;D xsi:type="xsd:double"&gt;15.6565526195252&lt;/D&gt;&lt;D xsi:type="xsd:double"&gt;15.5658988314771&lt;/D&gt;&lt;D xsi:type="xsd:double"&gt;15.1467133402477&lt;/D&gt;&lt;D xsi:type="xsd:double"&gt;14.502526858201&lt;/D&gt;&lt;D xsi:type="xsd:double"&gt;14.6006208188339&lt;/D&gt;&lt;D xsi:type="xsd:double"&gt;15.0566683632687&lt;/D&gt;&lt;/FQL&gt;&lt;FQL&gt;&lt;Q&gt;^ECON_EXPR_UNITS('RETURNS(FDS_ECON[US.LMCLAIMS,DIST=STEP,CONV=AVERAGE], -1AY)')&lt;/Q&gt;&lt;R&gt;1&lt;/R&gt;&lt;C&gt;1&lt;/C&gt;&lt;D xsi:type="xsd:string"&gt;Growth Rate&lt;/D&gt;&lt;/FQL&gt;&lt;FQL&gt;&lt;Q&gt;ACWX-US^FMA_PE(LTMA,NOW,-10AY,W,"PORTAGG","MEANR")&lt;/Q&gt;&lt;R&gt;522&lt;/R&gt;&lt;C&gt;1&lt;/C&gt;&lt;D xsi:type="xsd:double"&gt;14.6547415884118&lt;/D&gt;&lt;D xsi:type="xsd:double"&gt;14.5268878873115&lt;/D&gt;&lt;D xsi:type="xsd:double"&gt;14.5096851251094&lt;/D&gt;&lt;D xsi:type="xsd:double"&gt;14.3919261281774&lt;/D&gt;&lt;D xsi:type="xsd:double"&gt;14.670410998902&lt;/D&gt;&lt;D xsi:type="xsd:double"&gt;14.6182061934246&lt;/D&gt;&lt;D xsi:type="xsd:double"&gt;14.531374031431&lt;/D&gt;&lt;D xsi:type="xsd:double"&gt;14.2687418046671&lt;/D&gt;&lt;D xsi:type="xsd:double"&gt;14.3218841903721&lt;/D&gt;&lt;D xsi:type="xsd:double"&gt;14.5600640770717&lt;/D&gt;&lt;D xsi:type="xsd:double"&gt;14.6601426275246&lt;/D&gt;&lt;D xsi:type="xsd:double"&gt;14.8457062388468&lt;/D&gt;&lt;D xsi:type="xsd:double"&gt;14.728614356462&lt;/D&gt;&lt;D xsi:type="xsd:double"&gt;14.628522116112&lt;/D&gt;&lt;D xsi:type="xsd:double"&gt;14.6203935044758&lt;/D&gt;&lt;D xsi:type="xsd:double"&gt;14.6094374983284&lt;/D&gt;&lt;D xsi:type="xsd:double"&gt;14.7080419169399&lt;/D&gt;&lt;D xsi:type="xsd:double"&gt;14.6550977532761&lt;/D&gt;&lt;D xsi:type="xsd:double"&gt;14.7242655832035&lt;/D&gt;&lt;D xsi:type="xsd:double"&gt;14.7897357243401&lt;/D&gt;&lt;D xsi:type="xsd:double"&gt;14.7483929504708&lt;/D&gt;&lt;D xsi:type="xsd:double"&gt;14.6840982796057&lt;/D&gt;&lt;D xsi:type="xsd:double"&gt;14.678394945492&lt;/D&gt;&lt;D xsi:type="xsd:double"&gt;14.6025476339074&lt;/D&gt;&lt;D xsi:type="xsd:double"&gt;14.7245181199289&lt;/D&gt;&lt;D xsi:type="xsd:double"&gt;14.7475687950916&lt;/D&gt;&lt;D xsi:type="xsd:double"&gt;14.7869069068535&lt;/D&gt;&lt;D xsi:type="xsd:double"&gt;14.8017194987828&lt;/D&gt;&lt;D xsi:type="xsd:double"&gt;14.7690950092147&lt;/D&gt;&lt;D xsi:type="xsd:double"&gt;14.7963452651906&lt;/D&gt;&lt;D xsi:type="xsd:double"&gt;14.7927127085433&lt;/D&gt;&lt;D xsi:type="xsd:double"&gt;14.8296419643686&lt;/D&gt;&lt;D xsi:type="xsd:double"&gt;14.6030056817573&lt;/D&gt;&lt;D xsi:type="xsd:double"&gt;14.3880694167376&lt;/D&gt;&lt;D xsi:type="xsd:double"&gt;14.2957113816701&lt;/D&gt;&lt;D xsi:type="xsd:double"&gt;14.2883267822692&lt;/D&gt;&lt;D xsi:type="xsd:double"&gt;14.0394636520841&lt;/D&gt;&lt;D xsi:type="xsd:double"&gt;14.2467153453274&lt;/D&gt;&lt;D xsi:type="xsd:double"&gt;14.1567963040295&lt;/D&gt;&lt;D xsi:type="xsd:double"&gt;14.2491570291085&lt;/D&gt;&lt;D xsi:type="xsd:double"&gt;14.0352907015785&lt;/D&gt;&lt;D xsi:type="xsd:double"&gt;13.9691822424265&lt;/D&gt;&lt;D xsi:type="xsd:double"&gt;13.7391313789011&lt;/D&gt;&lt;D xsi:type="xsd:double"&gt;13.71690695116&lt;/D&gt;&lt;D xsi:type="xsd:double"&gt;13.6238504185562&lt;/D&gt;&lt;D xsi:type="xsd:double"&gt;13.5540398343679&lt;/D&gt;&lt;D xsi:type="xsd:double"&gt;13.2586128653565&lt;/D&gt;&lt;D xsi:type="xsd:double"&gt;13.2614227116221&lt;/D&gt;&lt;D xsi:type="xsd:double"&gt;12.9031864589506&lt;/D&gt;&lt;D xsi:type="xsd:double"&gt;12.9909809074612&lt;/D&gt;&lt;D xsi:type="xsd:double"&gt;13.2612354945141&lt;/D&gt;&lt;D xsi:type="xsd:double"&gt;13.1339130772788&lt;/D&gt;&lt;D xsi:type="xsd:double"&gt;13.2679409934278&lt;/D&gt;&lt;D xsi:type="xsd:double"&gt;13.3624151146756&lt;/D&gt;&lt;D xsi:type="xsd:double"&gt;13.548017840543&lt;/D&gt;&lt;D xsi:type="xsd:double"&gt;13.3822679217856&lt;/D&gt;&lt;D xsi:type="xsd:double"&gt;13.4377076091703&lt;/D&gt;&lt;D xsi:type="xsd:double"&gt;13.2130018816364&lt;/D&gt;&lt;D xsi:type="xsd:double"&gt;13.1640987070937&lt;/D&gt;&lt;D xsi:type="xsd:double"&gt;13.3926973956627&lt;/D&gt;&lt;D xsi:type="xsd:double"&gt;13.4078537640774&lt;/D&gt;&lt;D xsi:type="xsd:double"&gt;13.5538007885274&lt;/D&gt;&lt;D xsi:type="xsd:double"&gt;13.4284220987615&lt;/D&gt;&lt;D xsi:type="xsd:double"&gt;13.3783445137405&lt;/D&gt;&lt;D xsi:type="xsd:double"&gt;13.1548488838089&lt;/D&gt;&lt;D xsi:type="xsd:double"&gt;13.2790506109889&lt;/D&gt;&lt;D xsi:type="xsd:double"&gt;13.1480940289186&lt;/D&gt;&lt;D xsi:type="xsd:double"&gt;13.3034705992021&lt;/D&gt;&lt;D xsi:type="xsd:double"&gt;13.1637818266217&lt;/D&gt;&lt;D xsi:type="xsd:double"&gt;13.1073420892402&lt;/D&gt;&lt;D xsi:type="xsd:double"&gt;13.0508268088628&lt;/D&gt;&lt;D xsi:type="xsd:double"&gt;13.1111817157109&lt;/D&gt;&lt;D xsi:type="xsd:double"&gt;13.0585366097043&lt;/D&gt;&lt;D xsi:type="xsd:double"&gt;13.0684565373031&lt;/D&gt;&lt;D xsi:type="xsd:double"&gt;13.072449884474&lt;/D&gt;&lt;D xsi:type="xsd:double"&gt;13.0783694856072&lt;/D&gt;&lt;D xsi:type="xsd:double"&gt;13.0605861176728&lt;/D&gt;&lt;D xsi:type="xsd:double"&gt;12.986883312011&lt;/D&gt;&lt;D xsi:type="xsd:double"&gt;12.9799113968191&lt;/D&gt;&lt;D xsi:type="xsd:double"&gt;12.8774936259007&lt;/D&gt;&lt;D xsi:type="xsd:double"&gt;12.8502222023152&lt;/D&gt;&lt;D xsi:type="xsd:double"&gt;12.9192219193542&lt;/D&gt;&lt;D xsi:type="xsd:double"&gt;12.9732852400737&lt;/D&gt;&lt;D xsi:type="xsd:double"&gt;12.8971718036269&lt;/D&gt;&lt;D xsi:type="xsd:double"&gt;13.1174211273875&lt;/D&gt;&lt;D xsi:type="xsd:double"&gt;13.0633740156373&lt;/D&gt;&lt;D xsi:type="xsd:double"&gt;13.1479640687272&lt;/D&gt;&lt;D xsi:type="xsd:double"&gt;13.2184133998687&lt;/D&gt;&lt;D xsi:type="xsd:double"&gt;13.0364229979312&lt;/D&gt;&lt;D xsi:type="xsd:double"&gt;12.885565620682&lt;/D&gt;&lt;D xsi:type="xsd:double"&gt;12.5625866249181&lt;/D&gt;&lt;D xsi:type="xsd:double"&gt;12.1723491421452&lt;/D&gt;&lt;D xsi:type="xsd:double"&gt;12.2387652817804&lt;/D&gt;&lt;D xsi:type="xsd:double"&gt;12.2991984341091&lt;/D&gt;&lt;D xsi:type="xsd:double"&gt;12.5777657156382&lt;/D&gt;&lt;D xsi:type="xsd:double"&gt;12.6317331968137&lt;/D&gt;&lt;D xsi:type="xsd:double"&gt;12.5694035670121&lt;/D&gt;&lt;D xsi:type="xsd:double"&gt;12.4905134043931&lt;/D&gt;&lt;D xsi:type="xsd:double"&gt;12.4799861577876&lt;/D&gt;&lt;D xsi:type="xsd:double"&gt;12.105737098638&lt;/D&gt;&lt;D xsi:type="xsd:double"&gt;11.9616117140261&lt;/D&gt;&lt;D xsi:type="xsd:double"&gt;11.9035245692246&lt;/D&gt;&lt;D xsi:type="xsd:double"&gt;11.8691514608433&lt;/D&gt;&lt;D xsi:type="xsd:double"&gt;12.0453455888821&lt;/D&gt;&lt;D xsi:type="xsd:double"&gt;11.9305621549603&lt;/D&gt;&lt;D xsi:type="xsd:double"&gt;12.1405107771781&lt;/D&gt;&lt;D xsi:type="xsd:double"&gt;12.5083874343647&lt;/D&gt;&lt;D xsi:type="xsd:double"&gt;12.7365295032442&lt;/D&gt;&lt;D xsi:type="xsd:double"&gt;12.7044053816473&lt;/D&gt;&lt;D xsi:type="xsd:double"&gt;12.9343908721867&lt;/D&gt;&lt;D xsi:type="xsd:double"&gt;13.0575256603869&lt;/D&gt;&lt;D xsi:type="xsd:double"&gt;13.143980356349&lt;/D&gt;&lt;D xsi:type="xsd:double"&gt;13.0913427161171&lt;/D&gt;&lt;D xsi:type="xsd:double"&gt;13.1840646379569&lt;/D&gt;&lt;D xsi:type="xsd:double"&gt;13.1763171225156&lt;/D&gt;&lt;D xsi:type="xsd:double"&gt;13.0075917765063&lt;/D&gt;&lt;D xsi:type="xsd:double"&gt;13.172035773002&lt;/D&gt;&lt;D xsi:type="xsd:double"&gt;13.1255104945208&lt;/D&gt;&lt;D xsi:type="xsd:double"&gt;13.2604312688603&lt;/D&gt;&lt;D xsi:type="xsd:double"&gt;13.2032108116794&lt;/D&gt;&lt;D xsi:type="xsd:double"&gt;13.5189503827987&lt;/D&gt;&lt;D xsi:type="xsd:double"&gt;13.6764728644719&lt;/D&gt;&lt;D xsi:type="xsd:double"&gt;13.6905880373503&lt;/D&gt;&lt;D xsi:type="xsd:double"&gt;13.6400872239219&lt;/D&gt;&lt;D xsi:type="xsd:double"&gt;13.6587865841457&lt;/D&gt;&lt;D xsi:type="xsd:double"&gt;13.7320664520625&lt;/D&gt;&lt;D xsi:type="xsd:double"&gt;13.9122738889822&lt;/D&gt;&lt;D xsi:type="xsd:double"&gt;13.9743110711744&lt;/D&gt;&lt;D xsi:type="xsd:double"&gt;14.0649565886838&lt;/D&gt;&lt;D xsi:type="xsd:double"&gt;14.1086069515283&lt;/D&gt;&lt;D xsi:type="xsd:double"&gt;14.1660630410552&lt;/D&gt;&lt;D xsi:type="xsd:double"&gt;14.1782745447973&lt;/D&gt;&lt;D xsi:type="xsd:double"&gt;14.1997778621705&lt;/D&gt;&lt;D xsi:type="xsd:double"&gt;14.1089898399735&lt;/D&gt;&lt;D xsi:type="xsd:double"&gt;14.1624326627137&lt;/D&gt;&lt;D xsi:type="xsd:double"&gt;14.0647713534843&lt;/D&gt;&lt;D xsi:type="xsd:double"&gt;14.4026497044571&lt;/D&gt;&lt;D xsi:type="xsd:double"&gt;14.6401057736234&lt;/D&gt;&lt;D xsi:type="xsd:double"&gt;14.566527066844&lt;/D&gt;&lt;D xsi:type="xsd:double"&gt;14.4100866238263&lt;/D&gt;&lt;D xsi:type="xsd:double"&gt;14.7906457029656&lt;/D&gt;&lt;D xsi:type="xsd:double"&gt;15.169950379309&lt;/D&gt;&lt;D xsi:type="xsd:double"&gt;15.1689054574136&lt;/D&gt;&lt;D xsi:type="xsd:double"&gt;15.2070827973445&lt;/D&gt;&lt;D xsi:type="xsd:double"&gt;15.2432803386998&lt;/D&gt;&lt;D xsi:type="xsd:double"&gt;15.203927145489&lt;/D&gt;&lt;D xsi:type="xsd:double"&gt;15.4697267783069&lt;/D&gt;&lt;D xsi:type="xsd:double"&gt;15.3588188453507&lt;/D&gt;&lt;D xsi:type="xsd:double"&gt;15.462784744819&lt;/D&gt;&lt;D xsi:type="xsd:double"&gt;16.0763741408709&lt;/D&gt;&lt;D xsi:type="xsd:double"&gt;16.3113542546633&lt;/D&gt;&lt;D xsi:type="xsd:double"&gt;16.3929917321578&lt;/D&gt;&lt;D xsi:type="xsd:double"&gt;16.4248137573694&lt;/D&gt;&lt;D xsi:type="xsd:double"&gt;16.6827187881142&lt;/D&gt;&lt;D xsi:type="xsd:double"&gt;16.7788359655102&lt;/D&gt;&lt;D xsi:type="xsd:double"&gt;16.6637903999122&lt;/D&gt;&lt;D xsi:type="xsd:double"&gt;16.7068223880864&lt;/D&gt;&lt;D xsi:type="xsd:double"&gt;17.0821602089182&lt;/D&gt;&lt;D xsi:type="xsd:double"&gt;17.242613611888&lt;/D&gt;&lt;D xsi:type="xsd:double"&gt;17.5021849489037&lt;/D&gt;&lt;D xsi:type="xsd:double"&gt;17.6881048813411&lt;/D&gt;&lt;D xsi:type="xsd:double"&gt;18.5745682958069&lt;/D&gt;&lt;D xsi:type="xsd:double"&gt;17.6149164617128&lt;/D&gt;&lt;D xsi:type="xsd:double"&gt;18.0277275878929&lt;/D&gt;&lt;D xsi:type="xsd:double"&gt;18.1329680460197&lt;/D&gt;&lt;D xsi:type="xsd:double"&gt;18.2603380147575&lt;/D&gt;&lt;D xsi:type="xsd:double"&gt;18.5615918847402&lt;/D&gt;&lt;D xsi:type="xsd:double"&gt;18.7340443699309&lt;/D&gt;&lt;D xsi:type="xsd:double"&gt;18.893040321081&lt;/D&gt;&lt;D xsi:type="xsd:double"&gt;19.1389347228528&lt;/D&gt;&lt;D xsi:type="xsd:double"&gt;19.3503966778176&lt;/D&gt;&lt;D xsi:type="xsd:double"&gt;19.4074989378348&lt;/D&gt;&lt;D xsi:type="xsd:double"&gt;19.5781827310463&lt;/D&gt;&lt;D xsi:type="xsd:double"&gt;19.6800045164525&lt;/D&gt;&lt;D xsi:type="xsd:double"&gt;19.7477056298603&lt;/D&gt;&lt;D xsi:type="xsd:double"&gt;19.7523627932398&lt;/D&gt;&lt;D xsi:type="xsd:double"&gt;19.829565209438&lt;/D&gt;&lt;D xsi:type="xsd:double"&gt;20.070955026724&lt;/D&gt;&lt;D xsi:type="xsd:double"&gt;20.1592735179647&lt;/D&gt;&lt;D xsi:type="xsd:double"&gt;20.3792263364738&lt;/D&gt;&lt;D xsi:type="xsd:double"&gt;20.5395670160943&lt;/D&gt;&lt;D xsi:type="xsd:double"&gt;20.6033671077216&lt;/D&gt;&lt;D xsi:type="xsd:double"&gt;20.7069849718433&lt;/D&gt;&lt;D xsi:type="xsd:double"&gt;20.7765492198135&lt;/D&gt;&lt;D xsi:type="xsd:double"&gt;20.902319860241&lt;/D&gt;&lt;D xsi:type="xsd:double"&gt;21.0153633136284&lt;/D&gt;&lt;D xsi:type="xsd:double"&gt;21.0621547076925&lt;/D&gt;&lt;D xsi:type="xsd:double"&gt;21.1505525264621&lt;/D&gt;&lt;D xsi:type="xsd:double"&gt;22.2205550219235&lt;/D&gt;&lt;D xsi:type="xsd:double"&gt;22.4079972193996&lt;/D&gt;&lt;D xsi:type="xsd:double"&gt;22.3510471443651&lt;/D&gt;&lt;D xsi:type="xsd:double"&gt;21.6800386510002&lt;/D&gt;&lt;D xsi:type="xsd:double"&gt;22.6359330876725&lt;/D&gt;&lt;D xsi:type="xsd:double"&gt;22.622261690106&lt;/D&gt;&lt;D xsi:type="xsd:double"&gt;22.7919702197529&lt;/D&gt;&lt;D xsi:type="xsd:double"&gt;22.0869377650642&lt;/D&gt;&lt;D xsi:type="xsd:double"&gt;21.6135342130903&lt;/D&gt;&lt;D xsi:type="xsd:double"&gt;21.6092712381614&lt;/D&gt;&lt;D xsi:type="xsd:double"&gt;21.2142546212612&lt;/D&gt;&lt;D xsi:type="xsd:double"&gt;21.1569904753051&lt;/D&gt;&lt;D xsi:type="xsd:double"&gt;20.9791145972395&lt;/D&gt;&lt;D xsi:type="xsd:double"&gt;20.5702177981037&lt;/D&gt;&lt;D xsi:type="xsd:double"&gt;20.2190070012948&lt;/D&gt;&lt;D xsi:type="xsd:double"&gt;19.5386458804491&lt;/D&gt;&lt;D xsi:type="xsd:double"&gt;18.5303680246458&lt;/D&gt;&lt;D xsi:type="xsd:double"&gt;19.2397819969563&lt;/D&gt;&lt;D xsi:type="xsd:double"&gt;19.1699081903679&lt;/D&gt;&lt;D xsi:type="xsd:double"&gt;19.2037367202862&lt;/D&gt;&lt;D xsi:type="xsd:double"&gt;18.7494079257112&lt;/D&gt;&lt;D xsi:type="xsd:double"&gt;18.5103968577355&lt;/D&gt;&lt;D xsi:type="xsd:double"&gt;18.7873129741185&lt;/D&gt;&lt;D xsi:type="xsd:double"&gt;18.6359614207764&lt;/D&gt;&lt;D xsi:type="xsd:double"&gt;18.4168234396626&lt;/D&gt;&lt;D xsi:type="xsd:double"&gt;18.4131514806595&lt;/D&gt;&lt;D xsi:type="xsd:double"&gt;18.0885974927395&lt;/D&gt;&lt;D xsi:type="xsd:double"&gt;18.0336358265937&lt;/D&gt;&lt;D xsi:type="xsd:double"&gt;17.7952282283542&lt;/D&gt;&lt;D xsi:type="xsd:double"&gt;17.4321279127577&lt;/D&gt;&lt;D xsi:type="xsd:double"&gt;17.4401865780405&lt;/D&gt;&lt;D xsi:type="xsd:double"&gt;17.3964248502264&lt;/D&gt;&lt;D xsi:type="xsd:double"&gt;17.1525309869941&lt;/D&gt;&lt;D xsi:type="xsd:double"&gt;16.8956288784416&lt;/D&gt;&lt;D xsi:type="xsd:double"&gt;16.5701780415733&lt;/D&gt;&lt;D xsi:type="xsd:double"&gt;16.5507640652041&lt;/D&gt;&lt;D xsi:type="xsd:double"&gt;16.2081256491646&lt;/D&gt;&lt;D xsi:type="xsd:double"&gt;16.3613881352995&lt;/D&gt;&lt;D xsi:type="xsd:double"&gt;15.702974752652&lt;/D&gt;&lt;D xsi:type="xsd:double"&gt;15.3628068105289&lt;/D&gt;&lt;D xsi:type="xsd:double"&gt;15.0976441970929&lt;/D&gt;&lt;D xsi:type="xsd:double"&gt;15.0774810006806&lt;/D&gt;&lt;D xsi:type="xsd:double"&gt;14.8913948331168&lt;/D&gt;&lt;D xsi:type="xsd:double"&gt;14.5992970489036&lt;/D&gt;&lt;D xsi:type="xsd:double"&gt;14.5276422888402&lt;/D&gt;&lt;D xsi:type="xsd:double"&gt;14.3196025348717&lt;/D&gt;&lt;D xsi:type="xsd:double"&gt;13.995120012664&lt;/D&gt;&lt;D xsi:type="xsd:double"&gt;13.9736185351616&lt;/D&gt;&lt;D xsi:type="xsd:double"&gt;13.744257514547&lt;/D&gt;&lt;D xsi:type="xsd:double"&gt;13.8513861851652&lt;/D&gt;&lt;D xsi:type="xsd:double"&gt;14.2119980515014&lt;/D&gt;&lt;D xsi:type="xsd:double"&gt;14.2421401550108&lt;/D&gt;&lt;D xsi:type="xsd:double"&gt;15.7064740600487&lt;/D&gt;&lt;D xsi:type="xsd:double"&gt;15.7538835265605&lt;/D&gt;&lt;D xsi:type="xsd:double"&gt;15.6067674153204&lt;/D&gt;&lt;D xsi:type="xsd:double"&gt;15.1913806235789&lt;/D&gt;&lt;D xsi:type="xsd:double"&gt;15.66327096631&lt;/D&gt;&lt;D xsi:type="xsd:double"&gt;15.8475031588022&lt;/D&gt;&lt;D xsi:type="xsd:double"&gt;15.6885470058143&lt;/D&gt;&lt;D xsi:type="xsd:double"&gt;15.6191706787321&lt;/D&gt;&lt;D xsi:type="xsd:double"&gt;15.6149339923148&lt;/D&gt;&lt;D xsi:type="xsd:double"&gt;15.4794801884238&lt;/D&gt;&lt;D xsi:type="xsd:double"&gt;15.2464273044124&lt;/D&gt;&lt;D xsi:type="xsd:double"&gt;14.9655062789182&lt;/D&gt;&lt;D xsi:type="xsd:double"&gt;14.8832775233746&lt;/D&gt;&lt;D xsi:type="xsd:double"&gt;14.7625450510983&lt;/D&gt;&lt;D xsi:type="xsd:double"&gt;14.7746371117315&lt;/D&gt;&lt;D xsi:type="xsd:double"&gt;14.8015268133917&lt;/D&gt;&lt;D xsi:type="xsd:double"&gt;14.5782101366835&lt;/D&gt;&lt;D xsi:type="xsd:double"&gt;14.4684430893289&lt;/D&gt;&lt;D xsi:type="xsd:double"&gt;14.2800627190315&lt;/D&gt;&lt;D xsi:type="xsd:double"&gt;14.1677426121507&lt;/D&gt;&lt;D xsi:type="xsd:double"&gt;13.9501605820144&lt;/D&gt;&lt;D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xsi:type="xsd:double"&gt;13.8117242417589&lt;/D&gt;&lt;D xsi:type="xsd:double"&gt;13.9410094167811&lt;/D&gt;&lt;D xsi:type="xsd:double"&gt;14.2280618922498&lt;/D&gt;&lt;/FQL&gt;&lt;FQL&gt;&lt;Q&gt;QQQ^FMA_PE(LTMA,NOW,-10AY,W,"PORTAGG","MEANR")&lt;/Q&gt;&lt;R&gt;522&lt;/R&gt;&lt;C&gt;1&lt;/C&gt;&lt;D xsi:type="xsd:double"&gt;30.6379487353777&lt;/D&gt;&lt;D xsi:type="xsd:double"&gt;30.3995005377839&lt;/D&gt;&lt;D xsi:type="xsd:double"&gt;30.1202012618898&lt;/D&gt;&lt;D xsi:type="xsd:double"&gt;29.0058841047581&lt;/D&gt;&lt;D xsi:type="xsd:double"&gt;30.2325918385899&lt;/D&gt;&lt;D xsi:type="xsd:double"&gt;30.4303484969528&lt;/D&gt;&lt;D xsi:type="xsd:double"&gt;30.2624523815066&lt;/D&gt;&lt;D xsi:type="xsd:double"&gt;29.3673081270622&lt;/D&gt;&lt;D xsi:type="xsd:double"&gt;29.0774872018383&lt;/D&gt;&lt;D xsi:type="xsd:double"&gt;29.5854216255028&lt;/D&gt;&lt;D xsi:type="xsd:double"&gt;29.8651547630893&lt;/D&gt;&lt;D xsi:type="xsd:double"&gt;30.5562190211179&lt;/D&gt;&lt;D xsi:type="xsd:double"&gt;30.6248291971531&lt;/D&gt;&lt;D xsi:type="xsd:double"&gt;30.1259045509055&lt;/D&gt;&lt;D xsi:type="xsd:double"&gt;30.13763053529&lt;/D&gt;&lt;D xsi:type="xsd:double"&gt;30.1533490467939&lt;/D&gt;&lt;D xsi:type="xsd:double"&gt;29.775773444123&lt;/D&gt;&lt;D xsi:type="xsd:double"&gt;29.5510047591364&lt;/D&gt;&lt;D xsi:type="xsd:double"&gt;29.7803484521878&lt;/D&gt;&lt;D xsi:type="xsd:double"&gt;29.7712000517821&lt;/D&gt;&lt;D xsi:type="xsd:double"&gt;29.6247975542498&lt;/D&gt;&lt;D xsi:type="xsd:double"&gt;29.5510918173862&lt;/D&gt;&lt;D xsi:type="xsd:double"&gt;29.5549109555509&lt;/D&gt;&lt;D xsi:type="xsd:double"&gt;29.3679985383502&lt;/D&gt;&lt;D xsi:type="xsd:double"&gt;29.8274247224523&lt;/D&gt;&lt;D xsi:type="xsd:double"&gt;29.9470755563685&lt;/D&gt;&lt;D xsi:type="xsd:double"&gt;30.0770143007722&lt;/D&gt;&lt;D xsi:type="xsd:double"&gt;30.1674179432499&lt;/D&gt;&lt;D xsi:type="xsd:double"&gt;30.0767866887903&lt;/D&gt;&lt;D xsi:type="xsd:double"&gt;30.2220539919325&lt;/D&gt;&lt;D xsi:type="xsd:double"&gt;30.3765869966773&lt;/D&gt;&lt;D xsi:type="xsd:double"&gt;30.2169890441607&lt;/D&gt;&lt;D xsi:type="xsd:double"&gt;29.9206775576223&lt;/D&gt;&lt;D xsi:type="xsd:double"&gt;30.4411695788596&lt;/D&gt;&lt;D xsi:type="xsd:double"&gt;30.0126927091888&lt;/D&gt;&lt;D xsi:type="xsd:double"&gt;29.8685186827659&lt;/D&gt;&lt;D xsi:type="xsd:double"&gt;29.8128267888166&lt;/D&gt;&lt;D xsi:type="xsd:double"&gt;29.0640321722614&lt;/D&gt;&lt;D xsi:type="xsd:double"&gt;28.2226103209788&lt;/D&gt;&lt;D xsi:type="xsd:double"&gt;29.1637516247492&lt;/D&gt;&lt;D xsi:type="xsd:double"&gt;29.0282515116585&lt;/D&gt;&lt;D xsi:type="xsd:double"&gt;28.6983013536744&lt;/D&gt;&lt;D xsi:type="xsd:double"&gt;27.9102500566803&lt;/D&gt;&lt;D xsi:type="xsd:double"&gt;27.7276252778541&lt;/D&gt;&lt;D xsi:type="xsd:double"&gt;27.6814717967113&lt;/D&gt;&lt;D xsi:type="xsd:double"&gt;27.5066187801758&lt;/D&gt;&lt;D xsi:type="xsd:double"&gt;26.9993362805735&lt;/D&gt;&lt;D xsi:type="xsd:double"&gt;26.3701895185455&lt;/D&gt;&lt;D xsi:type="xsd:double"&gt;24.9770167013131&lt;/D&gt;&lt;D xsi:type="xsd:double"&gt;25.7853727906294&lt;/D&gt;&lt;D xsi:type="xsd:double"&gt;26.3916180340639&lt;/D&gt;&lt;D xsi:type="xsd:double"&gt;26.3204467601469&lt;/D&gt;&lt;D xsi:type="xsd:double"&gt;25.9483017579632&lt;/D&gt;&lt;D xsi:type="xsd:double"&gt;25.8982480554191&lt;/D&gt;&lt;D xsi:type="xsd:double"&gt;26.4887535864697&lt;/D&gt;&lt;D xsi:type="xsd:double"&gt;26.5618125336929&lt;/D&gt;&lt;D xsi:type="xsd:double"&gt;26.7848354154062&lt;/D&gt;&lt;D xsi:type="xsd:double"&gt;26.1403801654383&lt;/D&gt;&lt;D xsi:type="xsd:double"&gt;25.9445503651231&lt;/D&gt;&lt;D xsi:type="xsd:double"&gt;26.330746581735&lt;/D&gt;&lt;D xsi:type="xsd:double"&gt;26.5557311891272&lt;/D&gt;&lt;D xsi:type="xsd:double"&gt;27.1285822264469&lt;/D&gt;&lt;D xsi:type="xsd:double"&gt;27.7469908301929&lt;/D&gt;&lt;D xsi:type="xsd:double"&gt;27.7801768712776&lt;/D&gt;&lt;D xsi:type="xsd:double"&gt;27.2021446303963&lt;/D&gt;&lt;D xsi:type="xsd:double"&gt;27.2777331965385&lt;/D&gt;&lt;D xsi:type="xsd:double"&gt;26.9343235919943&lt;/D&gt;&lt;D xsi:type="xsd:double"&gt;27.1823747014057&lt;/D&gt;&lt;D xsi:type="xsd:double"&gt;26.644519085267&lt;/D&gt;&lt;D xsi:type="xsd:double"&gt;26.5729609940198&lt;/D&gt;&lt;D xsi:type="xsd:double"&gt;26.3395697218156&lt;/D&gt;&lt;D xsi:type="xsd:double"&gt;26.0846459408917&lt;/D&gt;&lt;D xsi:type="xsd:double"&gt;25.7374304721665&lt;/D&gt;&lt;D xsi:type="xsd:double"&gt;25.6826816995831&lt;/D&gt;&lt;D xsi:type="xsd:double"&gt;25.6688299474519&lt;/D&gt;&lt;D xsi:type="xsd:double"&gt;25.6442902846919&lt;/D&gt;&lt;D xsi:type="xsd:double"&gt;25.6636063891559&lt;/D&gt;&lt;D xsi:type="xsd:double"&gt;25.6386052087014&lt;/D&gt;&lt;D xsi:type="xsd:double"&gt;25.6827595137603&lt;/D&gt;&lt;D xsi:type="xsd:double"&gt;25.4606070041817&lt;</t>
        </r>
      </text>
    </comment>
    <comment ref="A27" authorId="0" shapeId="0" xr:uid="{8FD9455A-898D-464A-9062-0B47A94459DE}">
      <text>
        <r>
          <rPr>
            <b/>
            <sz val="9"/>
            <color indexed="81"/>
            <rFont val="Tahoma"/>
            <charset val="1"/>
          </rPr>
          <t>/D&gt;&lt;D xsi:type="xsd:double"&gt;25.3557604753085&lt;/D&gt;&lt;D xsi:type="xsd:double"&gt;25.1199688160691&lt;/D&gt;&lt;D xsi:type="xsd:double"&gt;25.3131845513066&lt;/D&gt;&lt;D xsi:type="xsd:double"&gt;25.1136181284024&lt;/D&gt;&lt;D xsi:type="xsd:double"&gt;25.7287243935637&lt;/D&gt;&lt;D xsi:type="xsd:double"&gt;25.6388270133331&lt;/D&gt;&lt;D xsi:type="xsd:double"&gt;26.2413559949126&lt;/D&gt;&lt;D xsi:type="xsd:double"&gt;25.234562999323&lt;/D&gt;&lt;D xsi:type="xsd:double"&gt;24.0827496877293&lt;/D&gt;&lt;D xsi:type="xsd:double"&gt;23.9337094543747&lt;/D&gt;&lt;D xsi:type="xsd:double"&gt;22.9038234455494&lt;/D&gt;&lt;D xsi:type="xsd:double"&gt;22.7307340882845&lt;/D&gt;&lt;D xsi:type="xsd:double"&gt;22.9019269912453&lt;/D&gt;&lt;D xsi:type="xsd:double"&gt;22.4861961166464&lt;/D&gt;&lt;D xsi:type="xsd:double"&gt;23.1611527469911&lt;/D&gt;&lt;D xsi:type="xsd:double"&gt;24.0273414040444&lt;/D&gt;&lt;D xsi:type="xsd:double"&gt;23.6839319241955&lt;/D&gt;&lt;D xsi:type="xsd:double"&gt;23.5883636252808&lt;/D&gt;&lt;D xsi:type="xsd:double"&gt;23.9368884661692&lt;/D&gt;&lt;D xsi:type="xsd:double"&gt;22.3801722885583&lt;/D&gt;&lt;D xsi:type="xsd:double"&gt;23.5412009166946&lt;/D&gt;&lt;D xsi:type="xsd:double"&gt;23.0295275950635&lt;/D&gt;&lt;D xsi:type="xsd:double"&gt;22.1476504003074&lt;/D&gt;&lt;D xsi:type="xsd:double"&gt;22.7368196855912&lt;/D&gt;&lt;D xsi:type="xsd:double"&gt;22.6957009921365&lt;/D&gt;&lt;D xsi:type="xsd:double"&gt;23.2284727219227&lt;/D&gt;&lt;D xsi:type="xsd:double"&gt;24.0252426148826&lt;/D&gt;&lt;D xsi:type="xsd:double"&gt;25.0694818379426&lt;/D&gt;&lt;D xsi:type="xsd:double"&gt;24.4888979950373&lt;/D&gt;&lt;D xsi:type="xsd:double"&gt;25.2338284303912&lt;/D&gt;&lt;D xsi:type="xsd:double"&gt;26.0366694911579&lt;/D&gt;&lt;D xsi:type="xsd:double"&gt;26.4409384422465&lt;/D&gt;&lt;D xsi:type="xsd:double"&gt;25.9400737914846&lt;/D&gt;&lt;D xsi:type="xsd:double"&gt;25.6618446948771&lt;/D&gt;&lt;D xsi:type="xsd:double"&gt;24.8059367714826&lt;/D&gt;&lt;D xsi:type="xsd:double"&gt;24.4076556755719&lt;/D&gt;&lt;D xsi:type="xsd:double"&gt;24.6037718410184&lt;/D&gt;&lt;D xsi:type="xsd:double"&gt;24.173481217056&lt;/D&gt;&lt;D xsi:type="xsd:double"&gt;24.6537279164985&lt;/D&gt;&lt;D xsi:type="xsd:double"&gt;24.0144630893924&lt;/D&gt;&lt;D xsi:type="xsd:double"&gt;24.5884920731544&lt;/D&gt;&lt;D xsi:type="xsd:double"&gt;25.2369454955355&lt;/D&gt;&lt;D xsi:type="xsd:double"&gt;25.4113660931792&lt;/D&gt;&lt;D xsi:type="xsd:double"&gt;24.9005838971521&lt;/D&gt;&lt;D xsi:type="xsd:double"&gt;25.3602701634848&lt;/D&gt;&lt;D xsi:type="xsd:double"&gt;25.633863438601&lt;/D&gt;&lt;D xsi:type="xsd:double"&gt;25.8249987586891&lt;/D&gt;&lt;D xsi:type="xsd:double"&gt;25.9998559081199&lt;/D&gt;&lt;D xsi:type="xsd:double"&gt;26.3372749564859&lt;/D&gt;&lt;D xsi:type="xsd:double"&gt;26.572398606622&lt;/D&gt;&lt;D xsi:type="xsd:double"&gt;26.8365688471859&lt;/D&gt;&lt;D xsi:type="xsd:double"&gt;26.8096954931488&lt;/D&gt;&lt;D xsi:type="xsd:double"&gt;26.6823318870868&lt;/D&gt;&lt;D xsi:type="xsd:double"&gt;26.3272995773183&lt;/D&gt;&lt;D xsi:type="xsd:double"&gt;26.5577276832414&lt;/D&gt;&lt;D xsi:type="xsd:double"&gt;26.6272145612653&lt;/D&gt;&lt;D xsi:type="xsd:double"&gt;26.363043268453&lt;/D&gt;&lt;D xsi:type="xsd:double"&gt;26.9185129218343&lt;/D&gt;&lt;D xsi:type="xsd:double"&gt;27.8003755141687&lt;/D&gt;&lt;D xsi:type="xsd:double"&gt;27.8008874930052&lt;/D&gt;&lt;D xsi:type="xsd:double"&gt;28.0156536164433&lt;/D&gt;&lt;D xsi:type="xsd:double"&gt;30.3904088498279&lt;/D&gt;&lt;D xsi:type="xsd:double"&gt;30.4094441691213&lt;/D&gt;&lt;D xsi:type="xsd:double"&gt;31.9012290496674&lt;/D&gt;&lt;D xsi:type="xsd:double"&gt;31.9321810695466&lt;/D&gt;&lt;D xsi:type="xsd:double"&gt;30.8590137228075&lt;/D&gt;&lt;D xsi:type="xsd:double"&gt;31.8912178409412&lt;/D&gt;&lt;D xsi:type="xsd:double"&gt;30.8335049154955&lt;/D&gt;&lt;D xsi:type="xsd:double"&gt;31.4643744310015&lt;/D&gt;&lt;D xsi:type="xsd:double"&gt;32.4661714077463&lt;/D&gt;&lt;D xsi:type="xsd:double"&gt;31.9140195710666&lt;/D&gt;&lt;D xsi:type="xsd:double"&gt;32.2137122186399&lt;/D&gt;&lt;D xsi:type="xsd:double"&gt;31.4591247503008&lt;/D&gt;&lt;D xsi:type="xsd:double"&gt;30.8043887348248&lt;/D&gt;&lt;D xsi:type="xsd:double"&gt;30.6978547580085&lt;/D&gt;&lt;D xsi:type="xsd:double"&gt;30.463981035603&lt;/D&gt;&lt;D xsi:type="xsd:double"&gt;30.3830949916534&lt;/D&gt;&lt;D xsi:type="xsd:double"&gt;31.2107124882509&lt;/D&gt;&lt;D xsi:type="xsd:double"&gt;31.2286982645349&lt;/D&gt;&lt;D xsi:type="xsd:double"&gt;31.4491931775823&lt;/D&gt;&lt;D xsi:type="xsd:double"&gt;31.8010791799524&lt;/D&gt;&lt;D xsi:type="xsd:double"&gt;31.593722121893&lt;/D&gt;&lt;D xsi:type="xsd:double"&gt;31.1675871334355&lt;/D&gt;&lt;D xsi:type="xsd:double"&gt;31.3416059618028&lt;/D&gt;&lt;D xsi:type="xsd:double"&gt;31.3918842623312&lt;/D&gt;&lt;D xsi:type="xsd:double"&gt;31.4117273000125&lt;/D&gt;&lt;D xsi:type="xsd:double"&gt;32.210707248618&lt;/D&gt;&lt;D xsi:type="xsd:double"&gt;31.8082565700695&lt;/D&gt;&lt;D xsi:type="xsd:double"&gt;32.0521816388269&lt;/D&gt;&lt;D xsi:type="xsd:double"&gt;32.0171608648037&lt;/D&gt;&lt;D xsi:type="xsd:double"&gt;31.7214565941319&lt;/D&gt;&lt;D xsi:type="xsd:double"&gt;31.5046649221106&lt;/D&gt;&lt;D xsi:type="xsd:double"&gt;31.5580103949803&lt;/D&gt;&lt;D xsi:type="xsd:double"&gt;31.4616990050504&lt;/D&gt;&lt;D xsi:type="xsd:double"&gt;31.5157305428094&lt;/D&gt;&lt;D xsi:type="xsd:double"&gt;31.4472430933985&lt;/D&gt;&lt;D xsi:type="xsd:double"&gt;31.563439784081&lt;/D&gt;&lt;D xsi:type="xsd:double"&gt;31.9233352477873&lt;/D&gt;&lt;D xsi:type="xsd:double"&gt;32.1483462471193&lt;/D&gt;&lt;D xsi:type="xsd:double"&gt;32.7748595563323&lt;/D&gt;&lt;D xsi:type="xsd:double"&gt;32.9331432568562&lt;/D&gt;&lt;D xsi:type="xsd:double"&gt;32.8854908845747&lt;/D&gt;&lt;D xsi:type="xsd:double"&gt;32.6716433114302&lt;/D&gt;&lt;D xsi:type="xsd:double"&gt;32.5759048426548&lt;/D&gt;&lt;D xsi:type="xsd:double"&gt;32.6088201779772&lt;/D&gt;&lt;D xsi:type="xsd:double"&gt;32.7438575811241&lt;/D&gt;&lt;D xsi:type="xsd:double"&gt;32.744254892144&lt;/D&gt;&lt;D xsi:type="xsd:double"&gt;32.9457008039888&lt;/D&gt;&lt;D xsi:type="xsd:double"&gt;34.8594532875784&lt;/D&gt;&lt;D xsi:type="xsd:double"&gt;35.5964684595193&lt;/D&gt;&lt;D xsi:type="xsd:double"&gt;35.1932530157061&lt;/D&gt;&lt;D xsi:type="xsd:double"&gt;34.1163792512737&lt;/D&gt;&lt;D xsi:type="xsd:double"&gt;35.9334371676763&lt;/D&gt;&lt;D xsi:type="xsd:double"&gt;34.7099584268157&lt;/D&gt;&lt;D xsi:type="xsd:double"&gt;35.6737007326846&lt;/D&gt;&lt;D xsi:type="xsd:double"&gt;35.2372737359167&lt;/D&gt;&lt;D xsi:type="xsd:double"&gt;34.5642720208357&lt;/D&gt;&lt;D xsi:type="xsd:double"&gt;34.8551377915907&lt;/D&gt;&lt;D xsi:type="xsd:double"&gt;33.7056633670647&lt;/D&gt;&lt;D xsi:type="xsd:double"&gt;33.9094257456167&lt;/D&gt;&lt;D xsi:type="xsd:double"&gt;33.0475064613527&lt;/D&gt;&lt;D xsi:type="xsd:double"&gt;32.0086816816387&lt;/D&gt;&lt;D xsi:type="xsd:double"&gt;32.0005078562521&lt;/D&gt;&lt;D xsi:type="xsd:double"&gt;32.2838398179829&lt;/D&gt;&lt;D xsi:type="xsd:double"&gt;29.7425469292061&lt;/D&gt;&lt;D xsi:type="xsd:double"&gt;31.877728239722&lt;/D&gt;&lt;D xsi:type="xsd:double"&gt;32.1481850682443&lt;/D&gt;&lt;D xsi:type="xsd:double"&gt;31.7159203612129&lt;/D&gt;&lt;D xsi:type="xsd:double"&gt;30.5399242484687&lt;/D&gt;&lt;D xsi:type="xsd:double"&gt;30.166421010392&lt;/D&gt;&lt;D xsi:type="xsd:double"&gt;29.5646293956271&lt;/D&gt;&lt;D xsi:type="xsd:double"&gt;29.7589488467449&lt;/D&gt;&lt;D xsi:type="xsd:double"&gt;30.644888251398&lt;/D&gt;&lt;D xsi:type="xsd:double"&gt;31.2232506456407&lt;/D&gt;&lt;D xsi:type="xsd:double"&gt;30.1212571106744&lt;/D&gt;&lt;D xsi:type="xsd:double"&gt;29.2795951829522&lt;/D&gt;&lt;D xsi:type="xsd:double"&gt;29.1053992152996&lt;/D&gt;&lt;D xsi:type="xsd:double"&gt;28.7176937837155&lt;/D&gt;&lt;D xsi:type="xsd:double"&gt;28.4990635131837&lt;/D&gt;&lt;D xsi:type="xsd:double"&gt;28.7410644911963&lt;/D&gt;&lt;D xsi:type="xsd:double"&gt;28.9351544178542&lt;/D&gt;&lt;D xsi:type="xsd:double"&gt;27.9753212570849&lt;/D&gt;&lt;D xsi:type="xsd:double"&gt;27.1492679185661&lt;/D&gt;&lt;D xsi:type="xsd:double"&gt;27.4748981196454&lt;/D&gt;&lt;D xsi:type="xsd:double"&gt;26.8460780740525&lt;/D&gt;&lt;D xsi:type="xsd:double"&gt;26.923332091765&lt;/D&gt;&lt;D xsi:type="xsd:double"&gt;26.4841289593805&lt;/D&gt;&lt;D xsi:type="xsd:double"&gt;26.181417425051&lt;/D&gt;&lt;D xsi:type="xsd:double"&gt;25.6827403643461&lt;/D&gt;&lt;D xsi:type="xsd:double"&gt;25.6723466286591&lt;/D&gt;&lt;D xsi:type="xsd:double"&gt;24.9386388224355&lt;/D&gt;&lt;D xsi:type="xsd:double"&gt;24.7009917624928&lt;/D&gt;&lt;D xsi:type="xsd:double"&gt;24.6469647895811&lt;/D&gt;&lt;D xsi:type="xsd:double"&gt;23.9586368547635&lt;/D&gt;&lt;D xsi:type="xsd:double"&gt;23.364367539601&lt;/D&gt;&lt;D xsi:type="xsd:double"&gt;23.3607277387371&lt;/D&gt;&lt;D xsi:type="xsd:double"&gt;22.9689709294115&lt;/D&gt;&lt;D xsi:type="xsd:double"&gt;23.5291230315912&lt;/D&gt;&lt;D xsi:type="xsd:double"&gt;23.8037670883301&lt;/D&gt;&lt;D xsi:type="xsd:double"&gt;23.8036531136591&lt;/D&gt;&lt;D xsi:type="xsd:double"&gt;26.6641107690863&lt;/D&gt;&lt;D xsi:type="xsd:double"&gt;27.203944370797&lt;/D&gt;&lt;D xsi:type="xsd:double"&gt;26.6104979310327&lt;/D&gt;&lt;D xsi:type="xsd:double"&gt;25.5797299557387&lt;/D&gt;&lt;D xsi:type="xsd:double"&gt;26.3150802040268&lt;/D&gt;&lt;D xsi:type="xsd:double"&gt;26.6037632922193&lt;/D&gt;&lt;D xsi:type="xsd:double"&gt;26.0678810410784&lt;/D&gt;&lt;D xsi:type="xsd:double"&gt;25.623483398816&lt;/D&gt;&lt;D xsi:type="xsd:double"&gt;25.5340955973684&lt;/D&gt;&lt;D xsi:type="xsd:double"&gt;25.1219041672984&lt;/D&gt;&lt;D xsi:type="xsd:double"&gt;24.5110099581048&lt;/D&gt;&lt;D xsi:type="xsd:double"&gt;24.2058673161129&lt;/D&gt;&lt;D xsi:type="xsd:double"&gt;24.16222798216&lt;/D&gt;&lt;D xsi:type="xsd:double"&gt;23.7494206930971&lt;/D&gt;&lt;D xsi:type="xsd:double"&gt;23.6158368874338&lt;/D&gt;&lt;D xsi:type="xsd:double"&gt;23.4354247521183&lt;/D&gt;&lt;D xsi:type="xsd:double"&gt;23.1364507139203&lt;/D&gt;&lt;D xsi:type="xsd:double"&gt;22.7848820112827&lt;/D&gt;&lt;D xsi:type="xsd:double"&gt;22.4496336434393&lt;/D&gt;&lt;D xsi:type="xsd:double"&gt;22.3590161822328&lt;/D&gt;&lt;D xsi:type="xsd:double"&gt;22.129203881152&lt;/D&gt;&lt;D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xsi:type="xsd:double"&gt;18.4466686644066&lt;/D&gt;&lt;D xsi:type="xsd:double"&gt;18.6598352652074&lt;/D&gt;&lt;D xsi:type="xsd:double"&gt;19.2525087136177&lt;/D&gt;&lt;/FQL&gt;&lt;FQL&gt;&lt;Q&gt;SP50^FMA_PE(LTMA,NOW,-10AY,W,"PORTAGG","MEANR")&lt;/Q&gt;&lt;R&gt;522&lt;/R&gt;&lt;C&gt;1&lt;/C&gt;&lt;D xsi:type="xsd:double"&gt;23.7904535512373&lt;/D&gt;&lt;D xsi:type="xsd:double"&gt;23.6643157627029&lt;/D&gt;&lt;D xsi:type="xsd:double"&gt;23.4190022333113&lt;/D&gt;&lt;D xsi:type="xsd:double"&gt;22.7699503863882&lt;/D&gt;&lt;D xsi:type="xsd:double"&gt;23.4443051898578&lt;/D&gt;&lt;D xsi:type="xsd:double"&gt;23.4212206138331&lt;/D&gt;&lt;D xsi:type="xsd:double"&gt;23.2197089742851&lt;/D&gt;&lt;D xsi:type="xsd:double"&gt;22.6931596829589&lt;/D&gt;&lt;D xsi:type="xsd:double"&gt;22.674282477102&lt;/D&gt;&lt;D xsi:type="xsd:double"&gt;22.9769976722994&lt;/D&gt;&lt;D xsi:type="xsd:double"&gt;23.0770063012134&lt;/D&gt;&lt;D xsi:type="xsd:double"&gt;23.3296915090609&lt;/D&gt;&lt;D xsi:type="xsd:double"&gt;23.218938890413&lt;/D&gt;&lt;D xsi:type="xsd:double"&gt;22.9992227719611&lt;/D&gt;&lt;D xsi:type="xsd:double"&gt;23.0140136920864&lt;/D&gt;&lt;D xsi:type="xsd:double"&gt;22.958925250847&lt;/D&gt;&lt;D xsi:type="xsd:double"&gt;22.8276402434962&lt;/D&gt;&lt;D xsi:type="xsd:double"&gt;22.7354123474494&lt;/D&gt;&lt;D xsi:type="xsd:double"&gt;22.8139352208456&lt;/D&gt;&lt;D xsi:type="xsd:double"&gt;22.8592106502462&lt;/D&gt;&lt;D xsi:type="xsd:double"&gt;22.7717326982346&lt;/D&gt;&lt;D xsi:type="xsd:double"&gt;22.6748372357536&lt;/D&gt;&lt;D xsi:type="xsd:double"&gt;22.6936225219751&lt;/D&gt;&lt;D xsi:type="xsd:double"&gt;22.5966209639465&lt;/D&gt;&lt;D xsi:type="xsd:double"&gt;22.8398310631002&lt;/D&gt;&lt;D xsi:type="xsd:double"&gt;22.9403861047506&lt;/D&gt;&lt;D xsi:type="xsd:double"&gt;23.033954761825&lt;/D&gt;&lt;D xsi:type="xsd:double"&gt;23.0425715551646&lt;/D&gt;&lt;D xsi:type="xsd:double"&gt;22.9788779403149&lt;/D&gt;&lt;D xsi:type="xsd:double"&gt;23.0264735628171&lt;/D&gt;&lt;D xsi:type="xsd:double"&gt;23.0815738530396&lt;/D&gt;&lt;D xsi:type="xsd:double"&gt;23.0401169936866&lt;/D&gt;&lt;D xsi:type="xsd:double"&gt;22.7262386519903&lt;/D&gt;&lt;D xsi:type="xsd:double"&gt;22.8737798204584&lt;/D&gt;&lt;D xsi:type="xsd:double"&gt;22.6483836175284&lt;/D&gt;&lt;D xsi:type="xsd:double"&gt;22.5201923252787&lt;/D&gt;&lt;D xsi:type="xsd:double"&gt;22.3492062729403&lt;/D&gt;&lt;D xsi:type="xsd:double"&gt;22.0514460208573&lt;/D&gt;&lt;D xsi:type="xsd:double"&gt;21.61846561838&lt;/D&gt;&lt;D xsi:type="xsd:double"&gt;21.953365705936&lt;/D&gt;&lt;D xsi:type="xsd:double"&gt;21.8115281712024&lt;/D&gt;&lt;D xsi:type="xsd:double"&gt;21.5637004845915&lt;/D&gt;&lt;D xsi:type="xsd:double"&gt;20.994313870424&lt;/D&gt;&lt;D xsi:type="xsd:double"&gt;20.8840085402245&lt;/D&gt;&lt;D xsi:type="xsd:double"&gt;20.6794007661028&lt;/D&gt;&lt;D xsi:type="xsd:double"&gt;20.4736104738834&lt;/D&gt;&lt;D xsi:type="xsd:double"&gt;20.0464341285443&lt;/D&gt;&lt;D xsi:type="xsd:double"&gt;19.7980327117954&lt;/D&gt;&lt;D xsi:type="xsd:double"&gt;18.8370885530254&lt;/D&gt;&lt;D xsi:type="xsd:double"&gt;19.2543196144789&lt;/D&gt;&lt;D xsi:type="xsd:double"&gt;19.5282495980183&lt;/D&gt;&lt;D xsi:type="xsd:double"&gt;19.461886718471&lt;/D&gt;&lt;D xsi:type="xsd:double"&gt;19.3552126887302&lt;/D&gt;&lt;D xsi:type="xsd:double"&gt;19.4310219869702&lt;/D&gt;&lt;D xsi:type="xsd:double"&gt;19.8419026457978&lt;/D&gt;&lt;D xsi:type="xsd:double"&gt;19.8269464002317&lt;/D&gt;&lt;D xsi:type="xsd:double"&gt;19.9566606292453&lt;/D&gt;&lt;D xsi:type="xsd:double"&gt;19.5683898948465&lt;/D&gt;&lt;D xsi:type="xsd:double"&gt;19.4753587251088&lt;/D&gt;&lt;D xsi:type="xsd:double"&gt;19.7327691290449&lt;/D&gt;&lt;D xsi:type="xsd:double"&gt;19.7504767823153&lt;/D&gt;&lt;D xsi:type="xsd:double"&gt;20.0606422425668&lt;/D&gt;&lt;D xsi:type="xsd:double"&gt;19.952904097648&lt;/D&gt;&lt;D xsi:type="xsd:double"&gt;19.7685049344889&lt;/D&gt;&lt;D xsi:type="xsd:double"&gt;19.4562226199751&lt;/D&gt;&lt;D xsi:type="xsd:double"&gt;19.5246012310618&lt;/D&gt;&lt;D xsi:type="xsd:double"&gt;19.2332039613504&lt;/D&gt;&lt;D xsi:type="xsd:double"&gt;19.3277410627966&lt;/D&gt;&lt;D xsi:type="xsd:double"&gt;19.062842890975&lt;/D&gt;&lt;D xsi:type="xsd:double"&gt;19.0009846142772&lt;/D&gt;&lt;D xsi:type="xsd:double"&gt;18.8363633880641&lt;/D&gt;&lt;D xsi:type="xsd:double"&gt;18.8210065795549&lt;/D&gt;&lt;D xsi:type="xsd:double"&gt;18.6921179302814&lt;/D&gt;&lt;D xsi:type="xsd:double"&gt;18.6962095499298&lt;/D&gt;&lt;D xsi:type="xsd:double"&gt;18.7261431079518&lt;/D&gt;&lt;D xsi:type="xsd:double"&gt;18.7031929705217&lt;/D&gt;&lt;D xsi:type="xsd:double"&gt;18.6909776433292&lt;/D&gt;&lt;D xsi:type="xsd:double"&gt;18.635249091064&lt;/D&gt;&lt;D xsi:type="xsd:double"&gt;18.6265464046644&lt;/D&gt;&lt;D xsi:type="xsd:double"&gt;18.460308213792&lt;/D&gt;&lt;D xsi:type="xsd:double"&gt;18.4098169339887&lt;/D&gt;&lt;D xsi:type="xsd:double"&gt;18.3702723037531&lt;/D&gt;&lt;D xsi:type="xsd:double"&gt;18.531555636308&lt;/D&gt;&lt;D xsi:type="xsd:double"&gt;18.4818512624597&lt;/D&gt;&lt;D xsi:type="xsd:double"&gt;18.9600529194027&lt;/D&gt;&lt;D xsi:type="xsd:double"&gt;18.9955678190819&lt;/D&gt;&lt;D xsi:type="xsd:double"&gt;19.2320673994514&lt;/D&gt;&lt;D xsi:type="xsd:double"&gt;18.8975314896683&lt;/D&gt;&lt;D xsi:type="xsd:double"&gt;18.4085746133655&lt;/D&gt;&lt;D xsi:type="xsd:double"&gt;18.5037449071013&lt;/D&gt;&lt;D xsi:type="xsd:double"&gt;18.0302428150028&lt;/D&gt;&lt;D xsi:type="xsd:double"&gt;17.7668899569514&lt;/D&gt;&lt;D xsi:type="xsd:double"&gt;17.8596527866659&lt;/D&gt;&lt;D xsi:type="xsd:double"&gt;17.9612715699744&lt;/D&gt;&lt;D xsi:type="xsd:double"&gt;18.3773165079448&lt;/D&gt;&lt;D xsi:type="xsd:double"&gt;19.0279804303052&lt;/D&gt;&lt;D xsi:type="xsd:double"&gt;18.8801249846494&lt;/D&gt;&lt;D xsi:type="xsd:double"&gt;18.6984427674461&lt;/D&gt;&lt;D xsi:type="xsd:double"&gt;18.8582922727447&lt;/D&gt;&lt;D xsi:type="xsd:double"&gt;18.0594894643901&lt;/D&gt;&lt;D xsi:type="xsd:double"&gt;18.6104859099895&lt;/D&gt;&lt;D xsi:type="xsd:double"&gt;18.05379907237&lt;/D&gt;&lt;D xsi:type="xsd:double"&gt;17.4792159557014&lt;/D&gt;&lt;D xsi:type="xsd:double"&gt;17.7352744013915&lt;/D&gt;&lt;D xsi:type="xsd:double"&gt;17.6112022009181&lt;/D&gt;&lt;D xsi:type="xsd:double"&gt;18.0217230066655&lt;/D&gt;&lt;D xsi:type="xsd:double"&gt;18.6854029325613&lt;/D&gt;&lt;D xsi:type="xsd:double"&gt;19.3469465242857&lt;/D&gt;&lt;D xsi:type="xsd:double"&gt;18.9545068845885&lt;/D&gt;&lt;D xsi:type="xsd:double"&gt;19.4134370617027&lt;/D&gt;&lt;D xsi:type="xsd:double"&gt;19.9428650303383&lt;/D&gt;&lt;D xsi:type="xsd:double"&gt;20.1270436516052&lt;/D&gt;&lt;D xsi:type="xsd:double"&gt;19.7711334286149&lt;/D&gt;&lt;D xsi:type="xsd:double"&gt;19.752115616719&lt;/D&gt;&lt;D xsi:type="xsd:double"&gt;19.2895586302982&lt;/D&gt;&lt;D xsi:type="xsd:double"&gt;19.0899102646709&lt;/D&gt;&lt;D xsi:type="xsd:double"&gt;19.2323737472905&lt;/D&gt;&lt;D xsi:type="xsd:double"&gt;19.1438519073241&lt;/D&gt;&lt;D xsi:type="xsd:double"&gt;19.3975203703525&lt;/D&gt;&lt;D xsi:type="xsd:double"&gt;18.9818757528402&lt;/D&gt;&lt;D xsi:type="xsd:double"&gt;19.5171959057333&lt;/D&gt;&lt;D xsi:type="xsd:double"&gt;19.9961373183095&lt;/D&gt;&lt;D xsi:type="xsd:double"&gt;20.1462011501082&lt;/D&gt;&lt;D xsi:type="xsd:double"&gt;19.7676813954073&lt;/D&gt;&lt;D xsi:type="xsd:double"&gt;20.0499583389319&lt;/D&gt;&lt;D xsi:type="xsd:double"&gt;20.2721513575477&lt;/D&gt;&lt;D xsi:type="xsd:double"&gt;20.3426173730903&lt;/D&gt;&lt;D xsi:type="xsd:double"&gt;20.5484592766015&lt;/D&gt;&lt;D xsi:type="xsd:double"&gt;20.7760906045149&lt;/D&gt;&lt;D xsi:type="xsd:double"&gt;20.9390651657553&lt;/D&gt;&lt;D xsi:type="xsd:double"&gt;21.0432687760149&lt;/D&gt;&lt;D xsi:type="xsd:double"&gt;21.0630880551908&lt;/D&gt;&lt;D xsi:type="xsd:double"&gt;21.011588145387&lt;/D&gt;&lt;D xsi:type="xsd:double"&gt;20.8149808341724&lt;/D&gt;&lt;D xsi:type="xsd:double"&gt;20.9757224320569&lt;/D&gt;&lt;D xsi:type="xsd:double"&gt;21.0929594731311&lt;/D&gt;&lt;D xsi:type="xsd:double"&gt;20.9662989197145&lt;/D&gt;&lt;D xsi:type="xsd:double"&gt;21.3324688531682&lt;/D&gt;&lt;D xsi:type="xsd:double"&gt;21.8197031549904&lt;/D&gt;&lt;D xsi:type="xsd:double"&gt;21.6649875622765&lt;/D&gt;&lt;D xsi:type="xsd:double"&gt;21.532763769174&lt;/D&gt;&lt;D xsi:type="xsd:double"&gt;22.9091090903722&lt;/D&gt;&lt;D xsi:type="xsd:double"&gt;23.054175584181&lt;/D&gt;&lt;D xsi:type="xsd:double"&gt;23.5666248429068&lt;/D&gt;&lt;D xsi:type="xsd:double"&gt;23.465787441961&lt;/D&gt;&lt;D xsi:type="xsd:double"&gt;23.0270024185039&lt;/D&gt;&lt;D xsi:type="xsd:double"&gt;23.5582966017741&lt;/D&gt;&lt;D xsi:type="xsd:double"&gt;22.8731821327677&lt;/D&gt;&lt;D xsi:type="xsd:double"&gt;23.2464623019922&lt;/D&gt;&lt;D xsi:type="xsd:double"&gt;23.8092860584165&lt;/D&gt;&lt;D xsi:type="xsd:double"&gt;23.8401660443068&lt;/D&gt;&lt;D xsi:type="xsd:double"&gt;24.023717226891&lt;/D&gt;&lt;D xsi:type="xsd:double"&gt;23.7479969750057&lt;/D&gt;&lt;D xsi:type="xsd:double"&gt;23.663391575963&lt;/D&gt;&lt;D xsi:type="xsd:double"&gt;23.5548321238653&lt;/D&gt;&lt;D xsi:type="xsd:double"&gt;23.4473198191057&lt;/D&gt;&lt;D xsi:type="xsd:double"&gt;23.4314578965849&lt;/D&gt;&lt;D xsi:type="xsd:double"&gt;23.9078502632105&lt;/D&gt;&lt;D xsi:type="xsd:double"&gt;23.918475661873&lt;/D&gt;&lt;D xsi:type="xsd:double"&gt;24.0957425640666&lt;/D&gt;&lt;D xsi:type="xsd:double"&gt;24.4413141652109&lt;/D&gt;&lt;D xsi:type="xsd:double"&gt;24.4457857900573&lt;/D&gt;&lt;D xsi:type="xsd:double"&gt;24.3272974729184&lt;/D&gt;&lt;D xsi:type="xsd:double"&gt;24.545324548927&lt;/D&gt;&lt;D xsi:type="xsd:double"&gt;24.5733298560985&lt;/D&gt;&lt;D xsi:type="xsd:double"&gt;24.6244067523011&lt;/D&gt;&lt;D xsi:type="xsd:double"&gt;25.0235130583132&lt;/D&gt;&lt;D xsi:type="xsd:double"&gt;24.9732342989061&lt;/D&gt;&lt;D xsi:type="xsd:double"&gt;25.2949030153682&lt;/D&gt;&lt;D xsi:type="xsd:double"&gt;25.3448758550364&lt;/D&gt;&lt;D xsi:type="xsd:double"&gt;25.2740232333704&lt;/D&gt;&lt;D xsi:type="xsd:double"&gt;25.1046900077484&lt;/D&gt;&lt;D xsi:type="xsd:double"&gt;25.417237002545&lt;/D&gt;&lt;D xsi:type="xsd:double"&gt;25.4815812676482&lt;/D&gt;&lt;D xsi:type="xsd:double"&gt;25.5359780628013&lt;/D&gt;&lt;D xsi:type="xsd:double"&gt;25.5602340118508&lt;/D&gt;&lt;D xsi:type="xsd:double"&gt;25.730602251342&lt;/D&gt;&lt;D xsi:type="xsd:double"&gt;25.964964143325&lt;/D&gt;&lt;D xsi:type="xsd:double"&gt;26.0418071554072&lt;/D&gt;&lt;D xsi:type="xsd:double"&gt;26.3318001695232&lt;/D&gt;&lt;D xsi:type="xsd:double"&gt;26.4664798556353&lt;/D&gt;&lt;D xsi:type="xsd:double"&gt;26.5577689711273&lt;/D&gt;&lt;D xsi:type="xsd:double"&gt;26.5137258831016&lt;/D&gt;&lt;D xsi:type="xsd:double"&gt;26.5507455748738&lt;/D&gt;&lt;D xsi:type="xsd:double"&gt;26.5774777274812&lt;/D&gt;&lt;D xsi:type="xsd:double"&gt;26.7226781335392&lt;/D&gt;&lt;D xsi:type="xsd:double"&gt;26.7242474744926&lt;/D&gt;&lt;D xsi:type="xsd:double"&gt;26.8102819506602&lt;/D&gt;&lt;D xsi:type="xsd:double"&gt;27.6583776732024&lt;/D&gt;&lt;D xsi:type="xsd:double"&gt;28.018596438121&lt;/D&gt;&lt;D xsi:type="xsd:double"&gt;27.7939055226276&lt;/D&gt;&lt;D xsi:type="xsd:double"&gt;26.8590948607427&lt;/D&gt;&lt;D xsi:type="xsd:double"&gt;27.9967273699393&lt;/D&gt;&lt;D xsi:type="xsd:double"&gt;27.7002546505549&lt;/D&gt;&lt;D xsi:type="xsd:double"&gt;28.3399117225166&lt;/D&gt;&lt;D xsi:type="xsd:double"&gt;27.9875179247024&lt;/D&gt;&lt;D xsi:type="xsd:double"&gt;27.424269018475&lt;/D&gt;&lt;D xsi:type="xsd:double"&gt;27.3218615716732&lt;/D&gt;&lt;D xsi:type="xsd:double"&gt;26.8062402859894&lt;/D&gt;&lt;D xsi:type="xsd:double"&gt;26.8744212722071&lt;/D&gt;&lt;D xsi:type="xsd:double"&gt;26.2965940078642&lt;/D&gt;&lt;D xsi:type="xsd:double"&gt;25.5661874077779&lt;/D&gt;&lt;D xsi:type="xsd:double"&gt;25.6068896407827&lt;/D&gt;&lt;D xsi:type="xsd:double"&gt;25.0567777982363&lt;/D&gt;&lt;D xsi:type="xsd:double"&gt;23.5231895222586&lt;/D&gt;&lt;D xsi:type="xsd:double"&gt;25.0251880997266&lt;/D&gt;&lt;D xsi:type="xsd:double"&gt;25.0906290386971&lt;/D&gt;&lt;D xsi:type="xsd:double"&gt;25.0630104553011&lt;/D&gt;&lt;D xsi:type="xsd:double"&gt;24.2170946080984&lt;/D&gt;&lt;D xsi:type="xsd:double"&gt;23.7835430325242&lt;/D&gt;&lt;D xsi:type="xsd:double"&gt;23.7964305958776&lt;/D&gt;&lt;D xsi:type="xsd:double"&gt;23.7775955653878&lt;/D&gt;&lt;D xsi:type="xsd:double"&gt;24.131182296203&lt;/D&gt;&lt;D xsi:type="xsd:double"&gt;24.4088727250895&lt;/D&gt;&lt;D xsi:type="xsd:double"&gt;23.707557844225&lt;/D&gt;&lt;D xsi:type="xsd:double"&gt;23.449361504329&lt;/D&gt;&lt;D xsi:type="xsd:double"&gt;23.181318064048&lt;/D&gt;&lt;D xsi:type="xsd:double"&gt;22.7275441915957&lt;/D&gt;&lt;D xsi:type="xsd:double"&gt;22.6799039870156&lt;/D&gt;&lt;D xsi:type="xsd:double"&gt;22.7060278639519&lt;/D&gt;&lt;D xsi:type="xsd:double"&gt;22.4873174527934&lt;/D&gt;&lt;D xsi:type="xsd:double"&gt;22.0335311553645&lt;/D&gt;&lt;D xsi:type="xsd:double"&gt;21.4633222323772&lt;/D&gt;&lt;D xsi:type="xsd:double"&gt;21.6766598652577&lt;/D&gt;&lt;D xsi:type="xsd:double"&gt;21.3350018881017&lt;/D&gt;&lt;D xsi:type="xsd:double"&gt;21.7427941291589&lt;/D&gt;&lt;D xsi:type="xsd:double"&gt;21.1198796770667&lt;/D&gt;&lt;D xsi:type="xsd:double"&gt;20.7111835828129&lt;/D&gt;&lt;D xsi:type="xsd:double"&gt;20.2849701008256&lt;/D&gt;&lt;D xsi:type="xsd:double"&gt;20.3324559460055&lt;/D&gt;&lt;D xsi:type="xsd:double"&gt;19.8168878336547&lt;/D&gt;&lt;D xsi:type="xsd:double"&gt;19.5943086729832&lt;/D&gt;&lt;D xsi:type="xsd:double"&gt;19.4299909478626&lt;/D&gt;&lt;D xsi:type="xsd:double"&gt;18.8842392642186&lt;/D&gt;&lt;D xsi:type="xsd:double"&gt;18.1501972684685&lt;/D&gt;&lt;D xsi:type="xsd:double"&gt;18.1251978067888&lt;/D&gt;&lt;D xsi:type="xsd:double"&gt;17.762011678904&lt;/D&gt;&lt;D xsi:type="xsd:double"&gt;18.2671669252729&lt;/D&gt;&lt;D xsi:type="xsd:double"&gt;18.5562000056267&lt;/D&gt;&lt;D xsi:type="xsd:double"&gt;18.5431250882629&lt;/D&gt;&lt;D xsi:type="xsd:double"&gt;20.9765580262168&lt;/D&gt;&lt;D xsi:type="xsd:double"&gt;21.2466833253456&lt;/D&gt;&lt;D xsi:type="xsd:double"&gt;20.9247735996387&lt;/D&gt;&lt;D xsi:type="xsd:double"&gt;20.3237949804858&lt;/D&gt;&lt;D xsi:type="xsd:double"&gt;20.7910534239971&lt;/D&gt;&lt;D xsi:type="xsd:double"&gt;21.0530897040438&lt;/D&gt;&lt;D xsi:type="xsd:double"&gt;20.6667912481994&lt;/D&gt;&lt;D xsi:type="xsd:double"&gt;20.476619330548&lt;/D&gt;&lt;D xsi:type="xsd:double"&gt;20.4796529101267&lt;/D&gt;&lt;D xsi:type="xsd:double"&gt;20.3052574620351&lt;/D&gt;&lt;D xsi:type="xsd:double"&gt;19.9243640026302&lt;/D&gt;&lt;D xsi:type="xsd:double"&gt;19.757122488467&lt;/D&gt;&lt;D xsi:type="xsd:double"&gt;19.7020350806401&lt;/D&gt;&lt;D xsi:type="xsd:double"&gt;19.4813830502419&lt;/D&gt;&lt;D xsi:type="xsd:double"&gt;19.5001568217713&lt;/D&gt;&lt;D xsi:type="xsd:double"&gt;19.3103647313714&lt;/D&gt;&lt;D xsi:type="xsd:double"&gt;19.1082531126856&lt;/D&gt;&lt;D xsi:type="xsd:double"&gt;18.8430441475578&lt;/D&gt;&lt;D xsi:type="xsd:double"&gt;18.6328779070547&lt;/D&gt;&lt;D xsi:type="xsd:double"&gt;18.5118261933167&lt;/D&gt;&lt;D xsi:type="xsd:double"&gt;18.3680323869184&lt;/D&gt;&lt;D xsi:type="xsd:double"&gt;18.3339743497384&lt;/D&gt;&lt;D xsi:type="xsd:double"&gt;18.4503573411508&lt;/D&gt;&lt;D xsi:type="xsd:double"&gt;18.4760277369797&lt;/D&gt;&lt;D xsi:type="xsd:double"&gt;18.341070320104&lt;/D&gt;&lt;D xsi:type="xsd:double"&gt;18.1081234207401&lt;/D&gt;&lt;D xsi:type="xsd:double"&gt;17.7750525512762&lt;/D&gt;&lt;D xsi:type="xsd:double"&gt;17.93166232373&lt;/D&gt;&lt;D xsi:type="xsd:double"&gt;18.029641376038&lt;/D&gt;&lt;D xsi:type="xsd:double"&gt;18.0183017985473&lt;/D&gt;&lt;D xsi:type="xsd:double"&gt;18.332285539034&lt;/D&gt;&lt;D xsi:type="xsd:double"&gt;18.1233923716734&lt;/D&gt;&lt;D xsi:type="xsd:double"&gt;18.1943019498306&lt;/D&gt;&lt;D xsi:type="xsd:double"&gt;18.0597766255918&lt;/D&gt;&lt;D xsi:type="xsd:double"&gt;17.8630131441359&lt;/D&gt;&lt;D xsi:type="xsd:double"&gt;17.873318397964&lt;/D&gt;&lt;D xsi:type="xsd:double"&gt;17.6774782405091&lt;/D&gt;&lt;D xsi:type="xsd:double"&gt;17.6272269705878&lt;/D&gt;&lt;D xsi:type="xsd:double"&gt;17.2915495857656&lt;/D&gt;&lt;D xsi:type="xsd:double"&gt;17.4786547368998&lt;/D&gt;&lt;D xsi:type="xsd:double"&gt;17.5615360240175&lt;/D&gt;&lt;D xsi:type="xsd:double"&gt;17.6079370132259&lt;/D&gt;&lt;D xsi:type="xsd:double"&gt;17.6961210405675&lt;/D&gt;&lt;D xsi:type="xsd:double"&gt;17.6781630956052&lt;/D&gt;&lt;D xsi:type="xsd:double"&gt;17.6079888817885&lt;/D&gt;&lt;D xsi:type="xsd:double"&gt;17.6145351726668&lt;/D&gt;&lt;D xsi:t</t>
        </r>
      </text>
    </comment>
    <comment ref="A28" authorId="0" shapeId="0" xr:uid="{64E59622-165E-430C-916A-2B89F7B85941}">
      <text>
        <r>
          <rPr>
            <b/>
            <sz val="9"/>
            <color indexed="81"/>
            <rFont val="Tahoma"/>
            <charset val="1"/>
          </rPr>
          <t>ype="xsd:double"&gt;17.5898016226974&lt;/D&gt;&lt;D xsi:type="xsd:double"&gt;17.4966271236297&lt;/D&gt;&lt;D xsi:type="xsd:double"&gt;17.4584532134188&lt;/D&gt;&lt;D xsi:type="xsd:double"&gt;17.4961412479054&lt;/D&gt;&lt;D xsi:type="xsd:double"&gt;17.4161254067808&lt;/D&gt;&lt;D xsi:type="xsd:double"&gt;17.4938597889295&lt;/D&gt;&lt;D xsi:type="xsd:double"&gt;17.5284279257964&lt;/D&gt;&lt;D xsi:type="xsd:double"&gt;17.42453477629&lt;/D&gt;&lt;D xsi:type="xsd:double"&gt;17.015038689474&lt;/D&gt;&lt;D xsi:type="xsd:double"&gt;17.0314903291575&lt;/D&gt;&lt;D xsi:type="xsd:double"&gt;16.7759425201483&lt;/D&gt;&lt;D xsi:type="xsd:double"&gt;16.8280800229678&lt;/D&gt;&lt;D xsi:type="xsd:double"&gt;16.3901577701057&lt;/D&gt;&lt;D xsi:type="xsd:double"&gt;15.9780481514172&lt;/D&gt;&lt;D xsi:type="xsd:double"&gt;15.7048728522612&lt;/D&gt;&lt;D xsi:type="xsd:double"&gt;15.3778848222671&lt;/D&gt;&lt;D xsi:type="xsd:double"&gt;16.5640691004317&lt;/D&gt;&lt;D xsi:type="xsd:double"&gt;16.8182566188576&lt;/D&gt;&lt;D xsi:type="xsd:double"&gt;17.6133120114836&lt;/D&gt;&lt;D xsi:type="xsd:double"&gt;16.9558132296103&lt;/D&gt;&lt;D xsi:type="xsd:double"&gt;17.604926048574&lt;/D&gt;&lt;D xsi:type="xsd:double"&gt;17.9131612211517&lt;/D&gt;&lt;D xsi:type="xsd:double"&gt;17.674472054369&lt;/D&gt;&lt;D xsi:type="xsd:double"&gt;17.425023755782&lt;/D&gt;&lt;D xsi:type="xsd:double"&gt;18.1020671406435&lt;/D&gt;&lt;D xsi:type="xsd:double"&gt;18.1565633497552&lt;/D&gt;&lt;D xsi:type="xsd:double"&gt;18.7771229015341&lt;/D&gt;&lt;D xsi:type="xsd:double"&gt;18.964543580754&lt;/D&gt;&lt;D xsi:type="xsd:double"&gt;19.087834575089&lt;/D&gt;&lt;D xsi:type="xsd:double"&gt;19.0307072987023&lt;/D&gt;&lt;D xsi:type="xsd:double"&gt;18.9265299984025&lt;/D&gt;&lt;D xsi:type="xsd:double"&gt;19.1122815433739&lt;/D&gt;&lt;D xsi:type="xsd:double"&gt;19.0529222419135&lt;/D&gt;&lt;D xsi:type="xsd:double"&gt;19.0055072480158&lt;/D&gt;&lt;D xsi:type="xsd:double"&gt;18.9932832074049&lt;/D&gt;&lt;D xsi:type="xsd:double"&gt;19.0797140966572&lt;/D&gt;&lt;D xsi:type="xsd:double"&gt;19.0700479926605&lt;/D&gt;&lt;D xsi:type="xsd:double"&gt;19.0844397111795&lt;/D&gt;&lt;D xsi:type="xsd:double"&gt;19.1603174874645&lt;/D&gt;&lt;D xsi:type="xsd:double"&gt;19.0817736047628&lt;/D&gt;&lt;D xsi:type="xsd:double"&gt;19.0179712844905&lt;/D&gt;&lt;D xsi:type="xsd:double"&gt;19.1989890503464&lt;/D&gt;&lt;D xsi:type="xsd:double"&gt;19.3439381352384&lt;/D&gt;&lt;D xsi:type="xsd:double"&gt;19.414153098891&lt;/D&gt;&lt;D xsi:type="xsd:double"&gt;19.3637354296131&lt;/D&gt;&lt;D xsi:type="xsd:double"&gt;19.3986482113325&lt;/D&gt;&lt;D xsi:type="xsd:double"&gt;19.4450487580612&lt;/D&gt;&lt;D xsi:type="xsd:double"&gt;19.5593401835558&lt;/D&gt;&lt;D xsi:type="xsd:double"&gt;19.4960174830169&lt;/D&gt;&lt;D xsi:type="xsd:double"&gt;19.5879430930436&lt;/D&gt;&lt;D xsi:type="xsd:double"&gt;19.7098443897113&lt;/D&gt;&lt;D xsi:type="xsd:double"&gt;19.7615737519053&lt;/D&gt;&lt;D xsi:type="xsd:double"&gt;19.7497056493783&lt;/D&gt;&lt;D xsi:type="xsd:double"&gt;19.8950865154897&lt;/D&gt;&lt;D xsi:type="xsd:double"&gt;19.8823083038316&lt;/D&gt;&lt;D xsi:type="xsd:double"&gt;20.1837857834395&lt;/D&gt;&lt;D xsi:type="xsd:double"&gt;20.2808467950477&lt;/D&gt;&lt;D xsi:type="xsd:double"&gt;20.2296935108892&lt;/D&gt;&lt;D xsi:type="xsd:double"&gt;20.5406446521328&lt;/D&gt;&lt;D xsi:type="xsd:double"&gt;20.5092152480861&lt;/D&gt;&lt;D xsi:type="xsd:double"&gt;19.7222331012584&lt;/D&gt;&lt;D xsi:type="xsd:double"&gt;20.9023083275021&lt;/D&gt;&lt;D xsi:type="xsd:double"&gt;21.9428437600065&lt;/D&gt;&lt;D xsi:type="xsd:double"&gt;21.5718454991981&lt;/D&gt;&lt;D xsi:type="xsd:double"&gt;21.4458887376278&lt;/D&gt;&lt;D xsi:type="xsd:double"&gt;21.1753977625194&lt;/D&gt;&lt;D xsi:type="xsd:double"&gt;20.6724386148059&lt;/D&gt;&lt;D xsi:type="xsd:double"&gt;20.73436105991&lt;/D&gt;&lt;D xsi:type="xsd:double"&gt;20.6973731644517&lt;/D&gt;&lt;D xsi:type="xsd:double"&gt;20.5093217860834&lt;/D&gt;&lt;D xsi:type="xsd:double"&gt;20.4377594597716&lt;/D&gt;&lt;D xsi:type="xsd:double"&gt;20.1858067866573&lt;/D&gt;&lt;D xsi:type="xsd:double"&gt;20.0193672603685&lt;/D&gt;&lt;D xsi:type="xsd:double"&gt;20.0337312561963&lt;/D&gt;&lt;D xsi:type="xsd:double"&gt;20.0854052566996&lt;/D&gt;&lt;D xsi:type="xsd:double"&gt;20.0626913474255&lt;/D&gt;&lt;D xsi:type="xsd:double"&gt;20.0993472882802&lt;/D&gt;&lt;D xsi:type="xsd:double"&gt;19.9172646480484&lt;/D&gt;&lt;D xsi:type="xsd:double"&gt;19.8584077184396&lt;/D&gt;&lt;D xsi:type="xsd:double"&gt;19.665332826634&lt;/D&gt;&lt;D xsi:type="xsd:double"&gt;19.5649812764253&lt;/D&gt;&lt;D xsi:type="xsd:double"&gt;19.5601674826453&lt;/D&gt;&lt;D xsi:type="xsd:double"&gt;19.3559129703746&lt;/D&gt;&lt;D xsi:type="xsd:double"&gt;19.4625028266384&lt;/D&gt;&lt;D xsi:type="xsd:double"&gt;19.31920205926&lt;/D&gt;&lt;D xsi:type="xsd:double"&gt;19.2590995684677&lt;/D&gt;&lt;D xsi:type="xsd:double"&gt;19.35202633987&lt;/D&gt;&lt;D xsi:type="xsd:double"&gt;19.5235888710143&lt;/D&gt;&lt;D xsi:type="xsd:double"&gt;19.5190806005391&lt;/D&gt;&lt;D xsi:type="xsd:double"&gt;19.5855613274051&lt;/D&gt;&lt;D xsi:type="xsd:double"&gt;19.5412325365836&lt;/D&gt;&lt;D xsi:type="xsd:double"&gt;19.3836755886716&lt;/D&gt;&lt;D xsi:type="xsd:double"&gt;19.4058017968898&lt;/D&gt;&lt;D xsi:type="xsd:double"&gt;19.4960266285687&lt;/D&gt;&lt;D xsi:type="xsd:double"&gt;19.5020495757043&lt;/D&gt;&lt;D xsi:type="xsd:double"&gt;19.5231125608581&lt;/D&gt;&lt;D xsi:type="xsd:double"&gt;19.5773125363108&lt;/D&gt;&lt;D xsi:type="xsd:double"&gt;19.525152752976&lt;/D&gt;&lt;D xsi:type="xsd:double"&gt;19.4391239793286&lt;/D&gt;&lt;D xsi:type="xsd:double"&gt;19.4986571188116&lt;/D&gt;&lt;D xsi:type="xsd:double"&gt;19.5490245332937&lt;/D&gt;&lt;D xsi:type="xsd:double"&gt;19.5391838578168&lt;/D&gt;&lt;D xsi:type="xsd:double"&gt;19.5064395339918&lt;/D&gt;&lt;D xsi:type="xsd:double"&gt;19.5105448659584&lt;/D&gt;&lt;D xsi:type="xsd:double"&gt;19.5997860251701&lt;/D&gt;&lt;D xsi:type="xsd:double"&gt;19.6501653873037&lt;/D&gt;&lt;D xsi:type="xsd:double"&gt;19.6586601632787&lt;/D&gt;&lt;D xsi:type="xsd:double"&gt;19.7547183121545&lt;/D&gt;&lt;D xsi:type="xsd:double"&gt;19.7784822055274&lt;/D&gt;&lt;D xsi:type="xsd:double"&gt;19.8233163600571&lt;/D&gt;&lt;D xsi:type="xsd:double"&gt;19.8629596467448&lt;/D&gt;&lt;D xsi:type="xsd:double"&gt;19.7591957419562&lt;/D&gt;&lt;D xsi:type="xsd:double"&gt;19.4633985147956&lt;/D&gt;&lt;D xsi:type="xsd:double"&gt;19.3106871847349&lt;/D&gt;&lt;D xsi:type="xsd:double"&gt;19.3585738582086&lt;/D&gt;&lt;D xsi:type="xsd:double"&gt;19.1839202752801&lt;/D&gt;&lt;D xsi:type="xsd:double"&gt;19.2513972986352&lt;/D&gt;&lt;D xsi:type="xsd:double"&gt;19.3163205092142&lt;/D&gt;&lt;D xsi:type="xsd:double"&gt;19.0226493525769&lt;/D&gt;&lt;D xsi:type="xsd:double"&gt;19.1845075316126&lt;/D&gt;&lt;D xsi:type="xsd:double"&gt;19.0929505804183&lt;/D&gt;&lt;D xsi:type="xsd:double"&gt;19.0324426280495&lt;/D&gt;&lt;D xsi:type="xsd:double"&gt;18.4439581435471&lt;/D&gt;&lt;D xsi:type="xsd:double"&gt;18.5938214678742&lt;/D&gt;&lt;D xsi:type="xsd:double"&gt;18.3118402993127&lt;/D&gt;&lt;D xsi:type="xsd:double"&gt;18.1472649422496&lt;/D&gt;&lt;D xsi:type="xsd:double"&gt;17.560081807905&lt;/D&gt;&lt;D xsi:type="xsd:double"&gt;17.8243392369358&lt;/D&gt;&lt;D xsi:type="xsd:double"&gt;17.9087044359211&lt;/D&gt;&lt;D xsi:type="xsd:double"&gt;17.8827103236224&lt;/D&gt;&lt;D xsi:type="xsd:double"&gt;17.9839281708584&lt;/D&gt;&lt;D xsi:type="xsd:double"&gt;18.0516200207685&lt;/D&gt;&lt;D xsi:type="xsd:double"&gt;17.9853692784798&lt;/D&gt;&lt;D xsi:type="xsd:double"&gt;17.7901877243338&lt;/D&gt;&lt;D xsi:type="xsd:double"&gt;17.6860541592691&lt;/D&gt;&lt;D xsi:type="xsd:double"&gt;17.9788241395316&lt;/D&gt;&lt;D xsi:type="xsd:double"&gt;17.8664225325581&lt;/D&gt;&lt;D xsi:type="xsd:double"&gt;17.901345146084&lt;/D&gt;&lt;D xsi:type="xsd:double"&gt;17.8778718560416&lt;/D&gt;&lt;D xsi:type="xsd:double"&gt;17.834723879906&lt;/D&gt;&lt;D xsi:type="xsd:double"&gt;17.7399757034785&lt;/D&gt;&lt;D xsi:type="xsd:double"&gt;17.6898807528595&lt;/D&gt;&lt;D xsi:type="xsd:double"&gt;17.584637937903&lt;/D&gt;&lt;D xsi:type="xsd:double"&gt;17.4123306283413&lt;/D&gt;&lt;D xsi:type="xsd:double"&gt;17.249372061782&lt;/D&gt;&lt;D xsi:type="xsd:double"&gt;16.9414837601856&lt;/D&gt;&lt;D xsi:type="xsd:double"&gt;17.0559385701953&lt;/D&gt;&lt;D xsi:type="xsd:double"&gt;17.1222101138795&lt;/D&gt;&lt;D xsi:type="xsd:double"&gt;17.1085373462341&lt;/D&gt;&lt;D xsi:type="xsd:double"&gt;17.0875747409182&lt;/D&gt;&lt;D xsi:type="xsd:double"&gt;16.9130242176448&lt;/D&gt;&lt;D xsi:type="xsd:double"&gt;16.8734620104791&lt;/D&gt;&lt;D xsi:type="xsd:double"&gt;16.8803254797187&lt;/D&gt;&lt;D xsi:type="xsd:double"&gt;16.8763214848643&lt;/D&gt;&lt;D xsi:type="xsd:double"&gt;16.9181989226625&lt;/D&gt;&lt;D xsi:type="xsd:double"&gt;16.8713407279686&lt;/D&gt;&lt;D xsi:type="xsd:double"&gt;16.7727034439858&lt;/D&gt;&lt;D xsi:type="xsd:double"&gt;16.8035340141286&lt;/D&gt;&lt;D xsi:type="xsd:double"&gt;16.7032602227618&lt;/D&gt;&lt;D xsi:type="xsd:double"&gt;16.715726231454&lt;/D&gt;&lt;D xsi:type="xsd:double"&gt;16.6570008651376&lt;/D&gt;&lt;D xsi:type="xsd:double"&gt;16.6190354224374&lt;/D&gt;&lt;D xsi:type="xsd:double"&gt;16.6496052395933&lt;/D&gt;&lt;D xsi:type="xsd:double"&gt;16.3987148375478&lt;/D&gt;&lt;D xsi:type="xsd:double"&gt;15.9526015311435&lt;/D&gt;&lt;D xsi:type="xsd:double"&gt;16.0688425406825&lt;/D&gt;&lt;D xsi:type="xsd:double"&gt;16.6458055367748&lt;/D&gt;&lt;D xsi:type="xsd:double"&gt;16.3260085782612&lt;/D&gt;&lt;D xsi:type="xsd:double"&gt;16.0912381445338&lt;/D&gt;&lt;D xsi:type="xsd:double"&gt;16.4480772038151&lt;/D&gt;&lt;D xsi:type="xsd:double"&gt;17.4952810542645&lt;/D&gt;&lt;D xsi:type="xsd:double"&gt;17.6329634374023&lt;/D&gt;&lt;D xsi:type="xsd:double"&gt;17.1882510762393&lt;/D&gt;&lt;D xsi:type="xsd:double"&gt;17.2130875624357&lt;/D&gt;&lt;D xsi:type="xsd:double"&gt;17.8480878245394&lt;/D&gt;&lt;D xsi:type="xsd:double"&gt;17.8290777358464&lt;/D&gt;&lt;D xsi:type="xsd:double"&gt;17.8172834309474&lt;/D&gt;&lt;D xsi:type="xsd:double"&gt;17.3194533713328&lt;/D&gt;&lt;D xsi:type="xsd:double"&gt;17.8770281975323&lt;/D&gt;&lt;D xsi:type="xsd:double"&gt;17.6547374798945&lt;/D&gt;&lt;D xsi:type="xsd:double"&gt;17.718825611453&lt;/D&gt;&lt;D xsi:type="xsd:double"&gt;17.4340141969496&lt;/D&gt;&lt;D xsi:type="xsd:double"&gt;17.3376627361615&lt;/D&gt;&lt;D xsi:type="xsd:double"&gt;16.9043963512205&lt;/D&gt;&lt;D xsi:type="xsd:double"&gt;16.7980751188572&lt;/D&gt;&lt;D xsi:type="xsd:double"&gt;16.9544275783623&lt;/D&gt;&lt;D xsi:type="xsd:double"&gt;16.9816563613931&lt;/D&gt;&lt;D xsi:type="xsd:double"&gt;16.7465417597409&lt;/D&gt;&lt;D xsi:type="xsd:double"&gt;17.139999760248&lt;/D&gt;&lt;D xsi:type="xsd:double"&gt;17.0651759063413&lt;/D&gt;&lt;D xsi:type="xsd:double"&gt;17.7103509081981&lt;/D&gt;&lt;D xsi:type="xsd:double"&gt;17.6319578162637&lt;/D&gt;&lt;D xsi:type="xsd:double"&gt;17.7483435674177&lt;/D&gt;&lt;D xsi:type="xsd:double"&gt;17.6450010236441&lt;/D&gt;&lt;D xsi:type="xsd:double"&gt;17.8737672358485&lt;/D&gt;&lt;D xsi:type="xsd:double"&gt;17.6027361515748&lt;/D&gt;&lt;D xsi:type="xsd:double"&gt;17.6005263951105&lt;/D&gt;&lt;D xsi:type="xsd:double"&gt;17.6877257873368&lt;/D&gt;&lt;D xsi:type="xsd:double"&gt;17.7226919343338&lt;/D&gt;&lt;D xsi:type="xsd:double"&gt;17.6643609912306&lt;/D&gt;&lt;D xsi:type="xsd:double"&gt;17.6641153804007&lt;/D&gt;&lt;D xsi:type="xsd:double"&gt;17.7177018968794&lt;/D&gt;&lt;D xsi:type="xsd:double"&gt;17.7818713311637&lt;/D&gt;&lt;D xsi:type="xsd:double"&gt;17.7781272942907&lt;/D&gt;&lt;D xsi:type="xsd:double"&gt;17.7668019486019&lt;/D&gt;&lt;D xsi:type="xsd:double"&gt;17.7494310346119&lt;/D&gt;&lt;D xsi:type="xsd:double"&gt;17.8079447525072&lt;/D&gt;&lt;D xsi:type="xsd:double"&gt;17.7162117676897&lt;/D&gt;&lt;D xsi:type="xsd:double"&gt;17.7624730977931&lt;/D&gt;&lt;D xsi:type="xsd:double"&gt;17.6911177118386&lt;/D&gt;&lt;D xsi:type="xsd:double"&gt;17.687821510545&lt;/D&gt;&lt;D xsi:type="xsd:double"&gt;17.7827811502721&lt;/D&gt;&lt;D xsi:type="xsd:double"&gt;17.6967706841646&lt;/D&gt;&lt;D xsi:type="xsd:double"&gt;17.732876197159&lt;/D&gt;&lt;D xsi:type="xsd:double"&gt;17.7901304326618&lt;/D&gt;&lt;D xsi:type="xsd:double"&gt;17.8319129274945&lt;/D&gt;&lt;D xsi:type="xsd:double"&gt;17.7324363120144&lt;/D&gt;&lt;D xsi:type="xsd:double"&gt;17.3915848107282&lt;/D&gt;&lt;D xsi:type="xsd:double"&gt;16.9169814880719&lt;/D&gt;&lt;D xsi:type="xsd:double"&gt;17.4400381169911&lt;/D&gt;&lt;D xsi:type="xsd:double"&gt;17.1265012171942&lt;/D&gt;&lt;D xsi:type="xsd:double"&gt;17.3428938070541&lt;/D&gt;&lt;D xsi:type="xsd:double"&gt;17.4264060833398&lt;/D&gt;&lt;D xsi:type="xsd:double"&gt;17.6733579218348&lt;/D&gt;&lt;D xsi:type="xsd:double"&gt;17.4938341483291&lt;/D&gt;&lt;D xsi:type="xsd:double"&gt;16.8306356777465&lt;/D&gt;&lt;D xsi:type="xsd:double"&gt;17.3342863687842&lt;/D&gt;&lt;D xsi:type="xsd:double"&gt;17.2508998256388&lt;/D&gt;&lt;D xsi:type="xsd:double"&gt;17.1855909124989&lt;/D&gt;&lt;D xsi:type="xsd:double"&gt;17.0251974034746&lt;/D&gt;&lt;D xsi:type="xsd:double"&gt;16.948178998202&lt;/D&gt;&lt;D xsi:type="xsd:double"&gt;16.8432706767072&lt;/D&gt;&lt;D xsi:type="xsd:double"&gt;16.4910521493005&lt;/D&gt;&lt;D xsi:type="xsd:double"&gt;15.9555081805512&lt;/D&gt;&lt;D xsi:type="xsd:double"&gt;16.075959931764&lt;/D&gt;&lt;D xsi:type="xsd:double"&gt;16.4487455164885&lt;/D&gt;&lt;/FQL&gt;&lt;FQL&gt;&lt;Q&gt;ACWX-US^FMA_PE(NTMA,NOW,-10AY,W,"PORTAGG","MEANR")&lt;/Q&gt;&lt;R&gt;522&lt;/R&gt;&lt;C&gt;1&lt;/C&gt;&lt;D xsi:type="xsd:double"&gt;13.4922932344276&lt;/D&gt;&lt;D xsi:type="xsd:double"&gt;13.3306664372823&lt;/D&gt;&lt;D xsi:type="xsd:double"&gt;13.2952571013365&lt;/D&gt;&lt;D xsi:type="xsd:double"&gt;13.1319973440009&lt;/D&gt;&lt;D xsi:type="xsd:double"&gt;13.521240309022&lt;/D&gt;&lt;D xsi:type="xsd:double"&gt;13.4648572904877&lt;/D&gt;&lt;D xsi:type="xsd:double"&gt;13.3509948059252&lt;/D&gt;&lt;D xsi:type="xsd:double"&gt;12.9480497687792&lt;/D&gt;&lt;D xsi:type="xsd:double"&gt;13.0138285151864&lt;/D&gt;&lt;D xsi:type="xsd:double"&gt;13.4069023866632&lt;/D&gt;&lt;D xsi:type="xsd:double"&gt;13.5888992633797&lt;/D&gt;&lt;D xsi:type="xsd:double"&gt;13.923862563111&lt;/D&gt;&lt;D xsi:type="xsd:double"&gt;13.7390495691383&lt;/D&gt;&lt;D xsi:type="xsd:double"&gt;13.5589038148722&lt;/D&gt;&lt;D xsi:type="xsd:double"&gt;13.5511689184768&lt;/D&gt;&lt;D xsi:type="xsd:double"&gt;13.5271420135481&lt;/D&gt;&lt;D xsi:type="xsd:double"&gt;13.741970449741&lt;/D&gt;&lt;D xsi:type="xsd:double"&gt;13.619569040643&lt;/D&gt;&lt;D xsi:type="xsd:double"&gt;13.7809031752313&lt;/D&gt;&lt;D xsi:type="xsd:double"&gt;13.9424462839387&lt;/D&gt;&lt;D xsi:type="xsd:double"&gt;13.8262470116525&lt;/D&gt;&lt;D xsi:type="xsd:double"&gt;13.63286578605&lt;/D&gt;&lt;D xsi:type="xsd:double"&gt;13.5890446939269&lt;/D&gt;&lt;D xsi:type="xsd:double"&gt;13.3162684730366&lt;/D&gt;&lt;D xsi:type="xsd:double"&gt;13.6812829082871&lt;/D&gt;&lt;D xsi:type="xsd:double"&gt;13.7314286635902&lt;/D&gt;&lt;D xsi:type="xsd:double"&gt;13.8421821428741&lt;/D&gt;&lt;D xsi:type="xsd:double"&gt;13.8733982372501&lt;/D&gt;&lt;D xsi:type="xsd:double"&gt;13.673980738855&lt;/D&gt;&lt;D xsi:type="xsd:double"&gt;13.7421358405379&lt;/D&gt;&lt;D xsi:type="xsd:double"&gt;13.6396512028642&lt;/D&gt;&lt;D xsi:type="xsd:double"&gt;13.564161762213&lt;/D&gt;&lt;D xsi:type="xsd:double"&gt;13.4290407482022&lt;/D&gt;&lt;D xsi:type="xsd:double"&gt;13.2272119008029&lt;/D&gt;&lt;D xsi:type="xsd:double"&gt;13.1454495852097&lt;/D&gt;&lt;D xsi:type="xsd:double"&gt;13.0937873735109&lt;/D&gt;&lt;D xsi:type="xsd:double"&gt;12.8432375264755&lt;/D&gt;&lt;D xsi:type="xsd:double"&gt;12.9934434680778&lt;/D&gt;&lt;D xsi:type="xsd:double"&gt;12.9177534649347&lt;/D&gt;&lt;D xsi:type="xsd:double"&gt;13.0125880080938&lt;/D&gt;&lt;D xsi:type="xsd:double"&gt;12.8625677648663&lt;/D&gt;&lt;D xsi:type="xsd:double"&gt;12.84421879326&lt;/D&gt;&lt;D xsi:type="xsd:double"&gt;12.6479956243542&lt;/D&gt;&lt;D xsi:type="xsd:double"&gt;12.6605318097532&lt;/D&gt;&lt;D xsi:type="xsd:double"&gt;12.6270483847827&lt;/D&gt;&lt;D xsi:type="xsd:double"&gt;12.5770769484007&lt;/D&gt;&lt;D xsi:type="xsd:double"&gt;12.2742611861402&lt;/D&gt;&lt;D xsi:type="xsd:double"&gt;12.3175438174954&lt;/D&gt;&lt;D xsi:type="xsd:double"&gt;11.9287965362189&lt;/D&gt;&lt;D xsi:type="xsd:double"&gt;12.0460095376315&lt;/D&gt;&lt;D xsi:type="xsd:double"&gt;12.3945288537167&lt;/D&gt;&lt;D xsi:type="xsd:double"&gt;12.2742129160877&lt;/D&gt;&lt;D xsi:type="xsd:double"&gt;12.4732003380431&lt;/D&gt;&lt;D xsi:type="xsd:double"&gt;12.6229530691931&lt;/D&gt;&lt;D xsi:type="xsd:double"&gt;12.9108562090218&lt;/D&gt;&lt;D xsi:type="xsd:double"&gt;12.7390708853963&lt;/D&gt;&lt;D xsi:type="xsd:double"&gt;12.8542545529983&lt;/D&gt;&lt;D xsi:type="xsd:double"&gt;12.5893394935495&lt;/D&gt;&lt;D xsi:type="xsd:double"&gt;12.5486880276741&lt;/D&gt;&lt;D xsi:type="xsd:double"&gt;12.9250876052771&lt;/D&gt;&lt;D xsi:type="xsd:double"&gt;12.9797064879851&lt;/D&gt;&lt;D xsi:type="xsd:double"&gt;13.2709405685239&lt;/D&gt;&lt;D xsi:type="xsd:double"&gt;13.097114652274&lt;/D&gt;&lt;D xsi:type="xsd:double"&gt;13.0642461479623&lt;/D&gt;&lt;D xsi:type="xsd:double"&gt;12.7054623521311&lt;/D&gt;&lt;D xsi:type="xsd:double"&gt;12.9860199133638&lt;/D&gt;&lt;D xsi:type="xsd:double"&gt;12.7853168202372&lt;/D&gt;&lt;D xsi:type="xsd:double"&gt;13.1557783768733&lt;/D&gt;&lt;D xsi:type="xsd:double"&gt;12.9041299902529&lt;/D&gt;&lt;D xsi:type="xsd:double"&gt;12.8214621806976&lt;/D&gt;&lt;D xsi:type="xsd:double"&gt;12.7315976631831&lt;/D&gt;&lt;D xsi:type="xsd:double"&gt;12.9252866682782&lt;/D&gt;&lt;D xsi:type="xsd:double"&gt;12.8271871091119&lt;/D&gt;&lt;D xsi:type="xsd:double"&gt;12.89004263211&lt;/D&gt;&lt;D xsi:type="xsd:double"&gt;12.9408306738463&lt;/D&gt;&lt;D xsi:type="xsd:double"&gt;13.0036422756078&lt;/D&gt;&lt;D xsi:type="xsd:double"&gt;12.9976403900408&lt;/D&gt;&lt;D xsi:type="xsd:double"&gt;12.7904707124471&lt;/D&gt;&lt;D xsi:type="xsd:double"&gt;12.7989957646668&lt;/D&gt;&lt;D xsi:type="xsd:double"&gt;12.3933389030608&lt;/D&gt;&lt;D xsi:type="xsd:double"&gt;12.2635715566563&lt;/D&gt;&lt;D xsi:type="xsd:double"&gt;12.6035593597286&lt;/D&gt;&lt;D xsi:type="xsd:double"&gt;12.921872292444&lt;/D&gt;&lt;D xsi:type="xsd:double"&gt;12.7160666824716&lt;/D&gt;&lt;D xsi:type="xsd:double"&gt;12.9714035775381&lt;/D&gt;&lt;D xsi:type="xsd:double"&gt;12.9393358984687&lt;/D&gt;&lt;D xsi:type="xsd:double"&gt;13.0450561410523&lt;/D&gt;&lt;D xsi:type="xsd:double"&gt;13.0357312694499&lt;/D&gt;&lt;D xsi:type="xsd:double"&gt;12.8724492952937&lt;/D&gt;&lt;D xsi:type="xsd:double"&gt;12.7481900407925&lt;/D&gt;&lt;D xsi:type="xsd:double"&gt;12.4292881559339&lt;/D&gt;&lt;D xsi:type="xsd:double"&gt;12.0312295223621&lt;/D&gt;&lt;D xsi:type="xsd:double"&gt;12.0603304198242&lt;/D&gt;&lt;D xsi:type="xsd:double"&gt;12.0634918050341&lt;/D&gt;&lt;D xsi:type="xsd:double"&gt;12.3246156009749&lt;/D&gt;&lt;D xsi:type="xsd:double"&gt;12.3447063122164&lt;/D&gt;&lt;D xsi:type="xsd:double"&gt;12.2066714798078&lt;/D&gt;&lt;D xsi:type="xsd:double"&gt;12.0727179465182&lt;/D&gt;&lt;D xsi:type="xsd:double"&gt;12.0139995775025&lt;/D&gt;&lt;D xsi:type="xsd:double"&gt;11.5075190830155&lt;/D&gt;&lt;D xsi:type="xsd:double"&gt;11.2661975064392&lt;/D&gt;&lt;D xsi:type="xsd:double"&gt;11.0820951456958&lt;/D&gt;&lt;D xsi:type="xsd:double"&gt;10.9641311615632&lt;/D&gt;&lt;D xsi:type="xsd:double"&gt;11.0983115586243&lt;/D&gt;&lt;D xsi:type="xsd:double"&gt;10.8531412591017&lt;/D&gt;&lt;D xsi:type="xsd:double"&gt;11.0372538071761&lt;/D&gt;&lt;D xsi:type="xsd:double"&gt;11.4658428202489&lt;/D&gt;&lt;D xsi:type="xsd:double"&gt;11.7236446438557&lt;/D&gt;&lt;D xsi:type="xsd:double"&gt;11.6138752054659&lt;/D&gt;&lt;D xsi:type="xsd:double"&gt;11.8999869078095&lt;/D&gt;&lt;D xsi:type="xsd:double"&gt;12.0232866845803&lt;/D&gt;&lt;D xsi:type="xsd:double"&gt;12.0971581827994&lt;/D&gt;&lt;D xsi:type="xsd:double"&gt;11.9457927029634&lt;/D&gt;&lt;D xsi:type="xsd:double"&gt;11.9918153255591&lt;/D&gt;&lt;D xsi:type="xsd:double"&gt;11.8877863262021&lt;/D&gt;&lt;D xsi:type="xsd:double"&gt;11.5237762218609&lt;/D&gt;&lt;D xsi:type="xsd:double"&gt;11.7260426776425&lt;/D&gt;&lt;D xsi:type="xsd:double"&gt;11.5527576747859&lt;/D&gt;&lt;D xsi:type="xsd:double"&gt;11.7286026683101&lt;/D&gt;&lt;D xsi:type="xsd:double"&gt;11.5186981463488&lt;/D&gt;&lt;D xsi:type="xsd:double"&gt;12.1215712482001&lt;/D&gt;&lt;D xsi:type="xsd:double"&gt;12.4185826489707&lt;/D&gt;&lt;D xsi:type="xsd:double"&gt;12.3795167920476&lt;/D&gt;&lt;D xsi:type="xsd:double"&gt;12.1777670894432&lt;/D&gt;&lt;D xsi:type="xsd:double"&gt;12.1345021787881&lt;/D&gt;&lt;D xsi:type="xsd:double"&gt;12.2607775952981&lt;/D&gt;&lt;D xsi:type="xsd:double"&gt;12.6855274982023&lt;/D&gt;&lt;D xsi:type="xsd:double"&gt;12.7938506535101&lt;/D&gt;&lt;D xsi:type="xsd:double"&gt;13.0185675471432&lt;/D&gt;&lt;D xsi:type="xsd:double"&gt;13.129959395652&lt;/D&gt;&lt;D xsi:type="xsd:double"&gt;13.2863706352388&lt;/D&gt;&lt;D xsi:type="xsd:double"&gt;13.2758138984516&lt;/D&gt;&lt;D xsi:type="xsd:double"&gt;13.2969158680987&lt;/D&gt;&lt;D xsi:type="xsd:double"&gt;12.7523509102619&lt;/D&gt;&lt;D xsi:type="xsd:double"&gt;12.9109348352121&lt;/D&gt;&lt;D xsi:type="xsd:double"&gt;13.1935489428476&lt;/D&gt;&lt;D xsi:type="xsd:double"&gt;13.5344420407591&lt;/D&gt;&lt;D xsi:type="xsd:double"&gt;13.8115364425363&lt;/D&gt;&lt;D xsi:type="xsd:double"&gt;13.6840808121156&lt;/D&gt;&lt;D xsi:type="xsd:double"&gt;13.557453244218&lt;/D&gt;&lt;D xsi:type="xsd:double"&gt;13.9752463156576&lt;/D&gt;&lt;D xsi:type="xsd:double"&gt;14.2805325295659&lt;/D&gt;&lt;D xsi:type="xsd:double"&gt;14.3305505359804&lt;/D&gt;&lt;D xsi:type="xsd:double"&gt;14.4032197698097&lt;/D&gt;&lt;D xsi:type="xsd:double"&gt;14.3136502805077&lt;/D&gt;&lt;D xsi:type="xsd:double"&gt;14.1756004014344&lt;/D&gt;&lt;D xsi:type="xsd:double"&gt;14.3384439529488&lt;/D&gt;&lt;D xsi:type="xsd:double"&gt;14.1024597384435&lt;/D&gt;&lt;D xsi:type="xsd:double"&gt;14.1154598172517&lt;/D&gt;&lt;D xsi:type="xsd:double"&gt;14.6368242484855&lt;/D&gt;&lt;D xsi:type="xsd:double"&gt;14.7522840187189&lt;/D&gt;&lt;D xsi:type="xsd:double"&gt;14.6971806956357&lt;/D&gt;&lt;D xsi:type="xsd:double"&gt;14.5888913866332&lt;/D&gt;&lt;D xsi:type="xsd:double"&gt;14.7057855460735&lt;/D&gt;&lt;D xsi:type="xsd:double"&gt;14.7086866309577&lt;/D&gt;&lt;D xsi:type="xsd:double"&gt;14.4261874857368&lt;/D&gt;&lt;D xsi:type="xsd:double"&gt;14.3361250815654&lt;/D&gt;&lt;D xsi:type="xsd:double"&gt;14.6781990024948&lt;/D&gt;&lt;D xsi:type="xsd:double"&gt;14.7294561617483&lt;/D&gt;&lt;D xsi:type="xsd:double"&gt;14.9261802666627&lt;/D&gt;&lt;D xsi:type="xsd:double"&gt;15.019795051654&lt;/D&gt;&lt;D xsi:type="xsd:double"&gt;15.9841123914668&lt;/D&gt;&lt;D xsi:type="xsd:double"&gt;14.5610072790369&lt;/D&gt;&lt;D xsi:type="xsd:double"&gt;15.013384645523&lt;/D&gt;&lt;D xsi:type="xsd:double"&gt;14.9791690710269&lt;/D&gt;&lt;D xsi:type="xsd:double"&gt;14.9139289617665&lt;/D&gt;&lt;D xsi:type="xsd:double"&gt;15.1945814412259&lt;/D&gt;&lt;D xsi:type="xsd:double"&gt;15.2915889608797&lt;/D&gt;&lt;D xsi:type="xsd:double"&gt;15.376830290654&lt;/D&gt;&lt;D xsi:type="xsd:double"&gt;15.6257942287661&lt;/D&gt;&lt;D xsi:type="xsd:double"&gt;15.8359289063277&lt;/D&gt;&lt;D xsi:type="xsd:double"&gt;15.7569116090358&lt;/D&gt;&lt;D xsi:type="xsd:double"&gt;15.9256675064511&lt;/D&gt;&lt;D xsi:type="xsd:double"&gt;15.9388949585305&lt;/D&gt;&lt;D xsi:type="xsd:double"&gt;15.8748669406521&lt;/D&gt;&lt;D xsi:type="xsd:double"&gt;15.6520815076333&lt;/D&gt;&lt;D xsi:type="xsd:double"&gt;15.5806986764049&lt;/D&gt;&lt;D xsi:type="xsd:double"&gt;15.9408559623926&lt;/D&gt;&lt;D xsi:type="xsd:double"&gt;15.9045686477096&lt;/D&gt;&lt;D xsi:type="xsd:double"&gt;16.2434767078429&lt;/D&gt;&lt;D xsi:type="xsd:double"&gt;16.4579660129203&lt;/D&gt;&lt;D xsi:type="xsd:double"&gt;16.3709971969688&lt;/D&gt;&lt;D xsi:type="xsd:double"&gt;16.3734902750195&lt;/D&gt;&lt;D xsi:type="xsd:double"&gt;16.3376343690448&lt;/D&gt;&lt;D xsi:type="xsd:double"&gt;16.4904050957033&lt;/D&gt;&lt;D xsi:type="xsd:double"&gt;16.6077103579876&lt;/D&gt;&lt;D xsi:type="xsd:double"&gt;16.3706323548334&lt;/D&gt;&lt;D xsi:type="xsd:double"&gt;16.3297694055462&lt;/D&gt;&lt;D xsi:type="xsd:double"&gt;17.0817080132901&lt;/D&gt;&lt;D xsi:type="xsd:double"&gt;17.2009345892666&lt;/D&gt;&lt;D xsi:type="xsd:double"&gt;17.0150906403451&lt;/D&gt;&lt;D xsi:type="xsd:double"&gt;16.4814967443397&lt;/D&gt;&lt;D xsi:type="xsd:double"&gt;17.1577023837899&lt;/D&gt;&lt;D xsi:type="xsd:double"&gt;17.0698505334856&lt;/D&gt;&lt;D xsi:type="xsd:double"&gt;17.2525130523438&lt;/D&gt;&lt;D xsi:type="xsd:double"&gt;16.7262735240604&lt;/D&gt;&lt;D xsi:type="xsd:double"&gt;16.5934294491395&lt;/D&gt;&lt;D xsi:type="xsd:double"&gt;16.7730651407279&lt;/D&gt;&lt;D xsi:type="xsd:double"&gt;16.7383776943523&lt;/D&gt;&lt;D xsi:type="xsd:double"&gt;16.9571108366487&lt;/D&gt;&lt;D xsi:type="xsd:double"&gt;16.9276191708343&lt;/D&gt;&lt;D xsi:type="xsd:double"&gt;16.7783299966586&lt;/D&gt;&lt;D xsi:type="xsd:double"&gt;16.7004680879787&lt;/D&gt;&lt;D xsi:type="xsd:double"&gt;16.3224908352452&lt;/D&gt;&lt;D xsi:type="xsd:double"&gt;15.5055740624197&lt;/D&gt;&lt;D xsi:type="xsd:double"&gt;16.3137629403098&lt;/D&gt;&lt;D xsi:type="xsd:double"&gt;16.4326783940046&lt;/D&gt;&lt;D xsi:type="xsd:double"&gt;16.6670276530128&lt;/D&gt;&lt;D xsi:type="xsd:double"&gt;16.370772919015&lt;/D&gt;&lt;D xsi:type="xsd:double"&gt;16.315264859238&lt;/D&gt;&lt;D xsi:type="xsd:double"&gt;16.8566092294629&lt;/D&gt;&lt;D xsi:type="xsd:double"&gt;16.9142606272044&lt;/D&gt;&lt;D xsi:type="xsd:double"&gt;16.8953241914314&lt;/D&gt;&lt;D xsi:type="xsd:double"&gt;17.1778212348939&lt;/D&gt;&lt;D xsi:type="xsd:double"&gt;17.036386062567&lt;/D&gt;&lt;D xsi:type="xsd:double"&gt;17.2014198682931&lt;/D&gt;&lt;D xsi:type="xsd:double"&gt;17.0827138783503&lt;/D&gt;&lt;D xsi:type="xsd:double"&gt;16.840981822317&lt;/D&gt;&lt;D xsi:type="xsd:double"&gt;17.1343847555912&lt;/D&gt;&lt;D xsi:type="xsd:double"&gt;17.3140878581066&lt;/D&gt;&lt;D xsi:type="xsd:double"&gt;17.1866935669892&lt;/D&gt;&lt;D xsi:type="xsd:double"&gt;17.0614589333798&lt;/D&gt;&lt;D xsi:type="xsd:double"&gt;16.748618312025&lt;/D&gt;&lt;D xsi:type="xsd:double"&gt;16.9603622227775&lt;/D&gt;&lt;D xsi:type="xsd:double"&gt;16.5564336268214&lt;/D&gt;&lt;D xsi:type="xsd:double"&gt;17.1438522058972&lt;/D&gt;&lt;D xsi:type="xsd:double"&gt;15.9643382359026&lt;/D&gt;&lt;D xsi:type="xsd:double"&gt;15.3787100335438&lt;/D&gt;&lt;D xsi:type="xsd:double"&gt;14.962175206027&lt;/D&gt;&lt;D xsi:type="xsd:double"&gt;15.1066362985284&lt;/D&gt;&lt;D xsi:type="xsd:double"&gt;14.792214719319&lt;/D&gt;&lt;D xsi:type="xsd:double"&gt;14.1266840626066&lt;/D&gt;&lt;D xsi:type="xsd:double"&gt;14.0428695597525&lt;/D&gt;&lt;D xsi:type="xsd:double"&gt;13.4638452751938&lt;/D&gt;&lt;D xsi:type="xsd:double"&gt;12.3052656566121&lt;/D&gt;&lt;D xsi:type="xsd:double"&gt;12.1610707049212&lt;/D&gt;&lt;D xsi:type="xsd:double"&gt;11.0333228304514&lt;/D&gt;&lt;D xsi:type="xsd:double"&gt;11.3082493173885&lt;/D&gt;&lt;D xsi:type="xsd:double"&gt;13.0050951999248&lt;/D&gt;&lt;D xsi:type="xsd:double"&gt;13.080037629691&lt;/D&gt;&lt;D xsi:type="xsd:double"&gt;14.3874069880735&lt;/D&gt;&lt;D xsi:type="xsd:double"&gt;14.4585507430272&lt;/D&gt;&lt;D xsi:type="xsd:double"&gt;14.3581065973693&lt;/D&gt;&lt;D xsi:type="xsd:double"&gt;13.9477535104789&lt;/D&gt;&lt;D xsi:type="xsd:double"&gt;14.3879105726407&lt;/D&gt;&lt;D xsi:type="xsd:double"&gt;14.5320569005346&lt;/D&gt;&lt;D xsi:type="xsd:double"&gt;14.3811960383022&lt;/D&gt;&lt;D xsi:type="xsd:double"&gt;14.3385288001259&lt;/D&gt;&lt;D xsi:type="xsd:double"&gt;14.374999812211&lt;/D&gt;&lt;D xsi:type="xsd:double"&gt;14.3130706331217&lt;/D&gt;&lt;D xsi:type="xsd:double"&gt;14.1591008400972&lt;/D&gt;&lt;D xsi:type="xsd:double"&gt;13.9406498671864&lt;/D&gt;&lt;D xsi:type="xsd:double"&gt;13.9018777420341&lt;/D&gt;&lt;D xsi:type="xsd:double"&gt;13.8422198829204&lt;/D&gt;&lt;D xsi:type="xsd:double"&gt;13.8857690025703&lt;/D&gt;&lt;D xsi:type="xsd:double"&gt;13.9363298284501&lt;/D&gt;&lt;D xsi:type="xsd:double"&gt;13.7354726990359&lt;/D&gt;&lt;D xsi:type="xsd:double"&gt;13.6266367885084&lt;/D&gt;&lt;D xsi:type="xsd:double"&gt;13.4530658059597&lt;/D&gt;&lt;D xsi:type="xsd:double"&gt;13.3699685360919&lt;/D&gt;&lt;D xsi:type="xsd:double"&gt;13.1330332278821&lt;/D&gt;&lt;D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</t>
        </r>
      </text>
    </comment>
    <comment ref="A29" authorId="0" shapeId="0" xr:uid="{08F3F816-3156-43C2-B687-E35751052255}">
      <text>
        <r>
          <rPr>
            <b/>
            <sz val="9"/>
            <color indexed="81"/>
            <rFont val="Tahoma"/>
            <charset val="1"/>
          </rPr>
          <t>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xsi:type="xsd:double"&gt;12.4177761630501&lt;/D&gt;&lt;D xsi:type="xsd:double"&gt;12.5657807069133&lt;/D&gt;&lt;D xsi:type="xsd:double"&gt;12.9374354102629&lt;/D&gt;&lt;/FQL&gt;&lt;FQL&gt;&lt;Q&gt;QQQ^FMA_PE(NTMA,NOW,-10AY,W,"PORTAGG","MEANR")&lt;/Q&gt;&lt;R&gt;522&lt;/R&gt;&lt;C&gt;1&lt;/C&gt;&lt;D xsi:type="xsd:double"&gt;26.4319131780709&lt;/D&gt;&lt;D xsi:type="xsd:double"&gt;26.2418495965338&lt;/D&gt;&lt;D xsi:type="xsd:double"&gt;25.948082081945&lt;/D&gt;&lt;D xsi:type="xsd:double"&gt;24.5888762441602&lt;/D&gt;&lt;D xsi:type="xsd:double"&gt;26.2426822689208&lt;/D&gt;&lt;D xsi:type="xsd:double"&gt;26.5836235500849&lt;/D&gt;&lt;D xsi:type="xsd:double"&gt;26.434751958829&lt;/D&gt;&lt;D xsi:type="xsd:double"&gt;25.1957517766385&lt;/D&gt;&lt;D xsi:type="xsd:double"&gt;24.9997067362703&lt;/D&gt;&lt;D xsi:type="xsd:double"&gt;25.7891694667476&lt;/D&gt;&lt;D xsi:type="xsd:double"&gt;26.4029291395718&lt;/D&gt;&lt;D xsi:type="xsd:double"&gt;27.6206168878862&lt;/D&gt;&lt;D xsi:type="xsd:double"&gt;27.8116527782296&lt;/D&gt;&lt;D xsi:type="xsd:double"&gt;26.9424678989898&lt;/D&gt;&lt;D xsi:type="xsd:double"&gt;26.9919916779661&lt;/D&gt;&lt;D xsi:type="xsd:double"&gt;27.054972550831&lt;/D&gt;&lt;D xsi:type="xsd:double"&gt;26.2675154559762&lt;/D&gt;&lt;D xsi:type="xsd:double"&gt;25.7369855244336&lt;/D&gt;&lt;D xsi:type="xsd:double"&gt;26.2148177476651&lt;/D&gt;&lt;D xsi:type="xsd:double"&gt;26.1298822678147&lt;/D&gt;&lt;D xsi:type="xsd:double"&gt;25.6603158041669&lt;/D&gt;&lt;D xsi:type="xsd:double"&gt;25.3402306963591&lt;/D&gt;&lt;D xsi:type="xsd:double"&gt;25.1802716804208&lt;/D&gt;&lt;D xsi:type="xsd:double"&gt;24.3701929815842&lt;/D&gt;&lt;D xsi:type="xsd:double"&gt;25.7012746296209&lt;/D&gt;&lt;D xsi:type="xsd:double"&gt;25.9293804034797&lt;/D&gt;&lt;D xsi:type="xsd:double"&gt;26.1912428247901&lt;/D&gt;&lt;D xsi:type="xsd:double"&gt;26.3733376369956&lt;/D&gt;&lt;D xsi:type="xsd:double"&gt;25.6826101909946&lt;/D&gt;&lt;D xsi:type="xsd:double"&gt;26.0659055886772&lt;/D&gt;&lt;D xsi:type="xsd:double"&gt;26.5773126596653&lt;/D&gt;&lt;D xsi:type="xsd:double"&gt;26.149834698624&lt;/D&gt;&lt;D xsi:type="xsd:double"&gt;25.9134441804435&lt;/D&gt;&lt;D xsi:type="xsd:double"&gt;26.3892479213666&lt;/D&gt;&lt;D xsi:type="xsd:double"&gt;25.983101602031&lt;/D&gt;&lt;D xsi:type="xsd:double"&gt;25.9371330644283&lt;/D&gt;&lt;D xsi:type="xsd:double"&gt;25.6158519784259&lt;/D&gt;&lt;D xsi:type="xsd:double"&gt;24.9767530651253&lt;/D&gt;&lt;D xsi:type="xsd:double"&gt;24.2508434262947&lt;/D&gt;&lt;D xsi:type="xsd:double"&gt;25.0896940935095&lt;/D&gt;&lt;D xsi:type="xsd:double"&gt;25.1114857168929&lt;/D&gt;&lt;D xsi:type="xsd:double"&gt;24.9407300121875&lt;/D&gt;&lt;D xsi:type="xsd:double"&gt;24.3258427373202&lt;/D&gt;&lt;D xsi:type="xsd:double"&gt;24.3017034477751&lt;/D&gt;&lt;D xsi:type="xsd:double"&gt;24.3928171666065&lt;/D&gt;&lt;D xsi:type="xsd:double"&gt;24.4014958643889&lt;/D&gt;&lt;D xsi:type="xsd:double"&gt;23.9914235776155&lt;/D&gt;&lt;D xsi:type="xsd:double"&gt;23.3834650637671&lt;/D&gt;&lt;D xsi:type="xsd:double"&gt;21.9620001998105&lt;/D&gt;&lt;D xsi:type="xsd:double"&gt;22.7540014964098&lt;/D&gt;&lt;D xsi:type="xsd:double"&gt;23.4867408826258&lt;/D&gt;&lt;D xsi:type="xsd:double"&gt;23.5228794634514&lt;/D&gt;&lt;D xsi:type="xsd:double"&gt;23.1704665749416&lt;/D&gt;&lt;D xsi:type="xsd:double"&gt;23.1870542529301&lt;/D&gt;&lt;D xsi:type="xsd:double"&gt;24.0257522359041&lt;/D&gt;&lt;D xsi:type="xsd:double"&gt;24.2277087465282&lt;/D&gt;&lt;D xsi:type="xsd:double"&gt;24.6469528715631&lt;/D&gt;&lt;D xsi:type="xsd:double"&gt;23.9003621241794&lt;/D&gt;&lt;D xsi:type="xsd:double"&gt;23.775948490261&lt;/D&gt;&lt;D xsi:type="xsd:double"&gt;24.4427155398554&lt;/D&gt;&lt;D xsi:type="xsd:double"&gt;24.9002385185846&lt;/D&gt;&lt;D xsi:type="xsd:double"&gt;25.8855678863521&lt;/D&gt;&lt;D xsi:type="xsd:double"&gt;26.9202592262493&lt;/D&gt;&lt;D xsi:type="xsd:double"&gt;27.209686590746&lt;/D&gt;&lt;D xsi:type="xsd:double"&gt;26.4414607724603&lt;/D&gt;&lt;D xsi:type="xsd:double"&gt;26.7916992184786&lt;/D&gt;&lt;D xsi:type="xsd:double"&gt;26.3281908670336&lt;/D&gt;&lt;D xsi:type="xsd:double"&gt;26.9865524617692&lt;/D&gt;&lt;D xsi:type="xsd:double"&gt;26.0804306537319&lt;/D&gt;&lt;D xsi:type="xsd:double"&gt;26.1242967847946&lt;/D&gt;&lt;D xsi:type="xsd:double"&gt;25.781700275714&lt;/D&gt;&lt;D xsi:type="xsd:double"&gt;25.349797873056&lt;/D&gt;&lt;D xsi:type="xsd:double"&gt;24.5935295485677&lt;/D&gt;&lt;D xsi:type="xsd:double"&gt;24.5531890765846&lt;/D&gt;&lt;D xsi:type="xsd:double"&gt;24.5979455662019&lt;/D&gt;&lt;D xsi:type="xsd:double"&gt;24.5963669951164&lt;/D&gt;&lt;D xsi:type="xsd:double"&gt;24.7640318029717&lt;/D&gt;&lt;D xsi:type="xsd:double"&gt;24.8026213059034&lt;/D&gt;&lt;D xsi:type="xsd:double"&gt;25.0734268756692&lt;/D&gt;&lt;D xsi:type="xsd:double"&gt;24.2711495698982&lt;/D&gt;&lt;D xsi:type="xsd:double"&gt;23.8382466397449&lt;/D&gt;&lt;D xsi:type="xsd:double"&gt;22.6207215339589&lt;/D&gt;&lt;D xsi:type="xsd:double"&gt;23.5610648536918&lt;/D&gt;&lt;D xsi:type="xsd:double"&gt;22.9845027079707&lt;/D&gt;&lt;D xsi:type="xsd:double"&gt;23.7858269552604&lt;/D&gt;&lt;D xsi:type="xsd:double"&gt;23.7898835231528&lt;/D&gt;&lt;D xsi:type="xsd:double"&gt;24.328771729871&lt;/D&gt;&lt;D xsi:type="xsd:double"&gt;23.5583326008305&lt;/D&gt;&lt;D xsi:type="xsd:double"&gt;22.2236461689451&lt;/D&gt;&lt;D xsi:type="xsd:double"&gt;22.0460347748702&lt;/D&gt;&lt;D xsi:type="xsd:double"&gt;21.0619732631053&lt;/D&gt;&lt;D xsi:type="xsd:double"&gt;20.8845995565862&lt;/D&gt;&lt;D xsi:type="xsd:double"&gt;20.9910391260705&lt;/D&gt;&lt;D xsi:type="xsd:double"&gt;20.8801569146459&lt;/D&gt;&lt;D xsi:type="xsd:double"&gt;21.4621614369091&lt;/D&gt;&lt;D xsi:type="xsd:double"&gt;22.2772242058322&lt;/D&gt;&lt;D xsi:type="xsd:double"&gt;21.8646692731444&lt;/D&gt;&lt;D xsi:type="xsd:double"&gt;21.7048819264425&lt;/D&gt;&lt;D xsi:type="xsd:double"&gt;22.0148633981415&lt;/D&gt;&lt;D xsi:type="xsd:double"&gt;20.2643594678984&lt;/D&gt;&lt;D xsi:type="xsd:double"&gt;21.3641208756212&lt;/D&gt;&lt;D xsi:type="xsd:double"&gt;20.2908366247172&lt;/D&gt;&lt;D xsi:type="xsd:double"&gt;19.1199623394111&lt;/D&gt;&lt;D xsi:type="xsd:double"&gt;19.6791945347373&lt;/D&gt;&lt;D xsi:type="xsd:double"&gt;19.5241374051716&lt;/D&gt;&lt;D xsi:type="xsd:double"&gt;20.049375989093&lt;/D&gt;&lt;D xsi:type="xsd:double"&gt;20.9876374793818&lt;/D&gt;&lt;D xsi:type="xsd:double"&gt;22.3198637417737&lt;/D&gt;&lt;D xsi:type="xsd:double"&gt;21.4813742694238&lt;/D&gt;&lt;D xsi:type="xsd:double"&gt;22.4622742229447&lt;/D&gt;&lt;D xsi:type="xsd:double"&gt;23.5964733965823&lt;/D&gt;&lt;D xsi:type="xsd:double"&gt;24.1950765010883&lt;/D&gt;&lt;D xsi:type="xsd:double"&gt;23.4492310823777&lt;/D&gt;&lt;D xsi:type="xsd:double"&gt;23.0159823027826&lt;/D&gt;&lt;D xsi:type="xsd:double"&gt;21.5848910045764&lt;/D&gt;&lt;D xsi:type="xsd:double"&gt;20.8050622734957&lt;/D&gt;&lt;D xsi:type="xsd:double"&gt;21.009363599673&lt;/D&gt;&lt;D xsi:type="xsd:double"&gt;20.0874046940477&lt;/D&gt;&lt;D xsi:type="xsd:double"&gt;20.8128611957958&lt;/D&gt;&lt;D xsi:type="xsd:double"&gt;19.3627279794622&lt;/D&gt;&lt;D xsi:type="xsd:double"&gt;20.3747036676011&lt;/D&gt;&lt;D xsi:type="xsd:double"&gt;21.6483580174814&lt;/D&gt;&lt;D xsi:type="xsd:double"&gt;21.9131370898426&lt;/D&gt;&lt;D xsi:type="xsd:double"&gt;20.5131447595625&lt;/D&gt;&lt;D xsi:type="xsd:double"&gt;21.4935464026393&lt;/D&gt;&lt;D xsi:type="xsd:double"&gt;22.0750027893109&lt;/D&gt;&lt;D xsi:type="xsd:double"&gt;22.460155029882&lt;/D&gt;&lt;D xsi:type="xsd:double"&gt;22.9230498031298&lt;/D&gt;&lt;D xsi:type="xsd:double"&gt;23.8929409541168&lt;/D&gt;&lt;D xsi:type="xsd:double"&gt;24.6582484638766&lt;/D&gt;&lt;D xsi:type="xsd:double"&gt;25.6253249698258&lt;/D&gt;&lt;D xsi:type="xsd:double"&gt;25.5247100156618&lt;/D&gt;&lt;D xsi:type="xsd:double"&gt;24.9321289367404&lt;/D&gt;&lt;D xsi:type="xsd:double"&gt;23.0478841874513&lt;/D&gt;&lt;D xsi:type="xsd:double"&gt;24.0416845124104&lt;/D&gt;&lt;D xsi:type="xsd:double"&gt;24.7314666312442&lt;/D&gt;&lt;D xsi:type="xsd:double"&gt;24.4590802772974&lt;/D&gt;&lt;D xsi:type="xsd:double"&gt;25.0762048991211&lt;/D&gt;&lt;D xsi:type="xsd:double"&gt;25.8669134826448&lt;/D&gt;&lt;D xsi:type="xsd:double"&gt;25.3824190539666&lt;/D&gt;&lt;D xsi:type="xsd:double"&gt;25.6563747089589&lt;/D&gt;&lt;D xsi:type="xsd:double"&gt;27.7465200365737&lt;/D&gt;&lt;D xsi:type="xsd:double"&gt;27.8037566200103&lt;/D&gt;&lt;D xsi:type="xsd:double"&gt;29.1673116054554&lt;/D&gt;&lt;D xsi:type="xsd:double"&gt;29.221219344246&lt;/D&gt;&lt;D xsi:type="xsd:double"&gt;28.210686334422&lt;/D&gt;&lt;D xsi:type="xsd:double"&gt;29.1991785938116&lt;/D&gt;&lt;D xsi:type="xsd:double"&gt;28.1983203910881&lt;/D&gt;&lt;D xsi:type="xsd:double"&gt;28.8558287392063&lt;/D&gt;&lt;D xsi:type="xsd:double"&gt;29.9299637907101&lt;/D&gt;&lt;D xsi:type="xsd:double"&gt;29.3974661820578&lt;/D&gt;&lt;D xsi:type="xsd:double"&gt;29.6505374027574&lt;/D&gt;&lt;D xsi:type="xsd:double"&gt;28.9228223807414&lt;/D&gt;&lt;D xsi:type="xsd:double"&gt;27.9890849084842&lt;/D&gt;&lt;D xsi:type="xsd:double"&gt;27.5836089144702&lt;/D&gt;&lt;D xsi:type="xsd:double"&gt;27.2112019988192&lt;/D&gt;&lt;D xsi:type="xsd:double"&gt;27.0611439315946&lt;/D&gt;&lt;D xsi:type="xsd:double"&gt;28.009287785794&lt;/D&gt;&lt;D xsi:type="xsd:double"&gt;27.9876321693237&lt;/D&gt;&lt;D xsi:type="xsd:double"&gt;28.2556535056897&lt;/D&gt;&lt;D xsi:type="xsd:double"&gt;28.7401385133963&lt;/D&gt;&lt;D xsi:type="xsd:double"&gt;28.4368663167648&lt;/D&gt;&lt;D xsi:type="xsd:double"&gt;27.7932012442976&lt;/D&gt;&lt;D xsi:type="xsd:double"&gt;28.0002625966381&lt;/D&gt;&lt;D xsi:type="xsd:double"&gt;28.0392862379312&lt;/D&gt;&lt;D xsi:type="xsd:double"&gt;27.9887796450749&lt;/D&gt;&lt;D xsi:type="xsd:double"&gt;29.133211591924&lt;/D&gt;&lt;D xsi:type="xsd:double"&gt;28.357474145499&lt;/D&gt;&lt;D xsi:type="xsd:double"&gt;28.7357353779074&lt;/D&gt;&lt;D xsi:type="xsd:double"&gt;28.6177147205566&lt;/D&gt;&lt;D xsi:type="xsd:double"&gt;27.977357250208&lt;/D&gt;&lt;D xsi:type="xsd:double"&gt;27.4331397284254&lt;/D&gt;&lt;D xsi:type="xsd:double"&gt;27.4005083828957&lt;/D&gt;&lt;D xsi:type="xsd:double"&gt;27.0259898238736&lt;/D&gt;&lt;D xsi:type="xsd:double"&gt;26.9600673695396&lt;/D&gt;&lt;D xsi:type="xsd:double"&gt;26.5666597273854&lt;/D&gt;&lt;D xsi:type="xsd:double"&gt;26.6188911952045&lt;/D&gt;&lt;D xsi:type="xsd:double"&gt;27.3554658061718&lt;/D&gt;&lt;D xsi:type="xsd:double"&gt;27.7969174895948&lt;/D&gt;&lt;D xsi:type="xsd:double"&gt;29.3706554860363&lt;/D&gt;&lt;D xsi:type="xsd:double"&gt;29.7510792935204&lt;/D&gt;&lt;D xsi:type="xsd:double"&gt;29.4433191798274&lt;/D&gt;&lt;D xsi:type="xsd:double"&gt;28.4157876009043&lt;/D&gt;&lt;D xsi:type="xsd:double"&gt;27.777401217899&lt;/D&gt;&lt;D xsi:type="xsd:double"&gt;27.5395162062282&lt;/D&gt;&lt;D xsi:type="xsd:double"&gt;27.7459488384533&lt;/D&gt;&lt;D xsi:type="xsd:double"&gt;27.2359709305513&lt;/D&gt;&lt;D xsi:type="xsd:double"&gt;27.8476226233012&lt;/D&gt;&lt;D xsi:type="xsd:double"&gt;29.668559485409&lt;/D&gt;&lt;D xsi:type="xsd:double"&gt;30.3313840156775&lt;/D&gt;&lt;D xsi:type="xsd:double"&gt;29.9671217360244&lt;/D&gt;&lt;D xsi:type="xsd:double"&gt;28.8909633790274&lt;/D&gt;&lt;D xsi:type="xsd:double"&gt;30.6990153661744&lt;/D&gt;&lt;D xsi:type="xsd:double"&gt;29.6062107217083&lt;/D&gt;&lt;D xsi:type="xsd:double"&gt;30.421325340842&lt;/D&gt;&lt;D xsi:type="xsd:double"&gt;30.0918514273639&lt;/D&gt;&lt;D xsi:type="xsd:double"&gt;29.8058062296451&lt;/D&gt;&lt;D xsi:type="xsd:double"&gt;30.2277697396649&lt;/D&gt;&lt;D xsi:type="xsd:double"&gt;29.6192076120874&lt;/D&gt;&lt;D xsi:type="xsd:double"&gt;30.1397217260688&lt;/D&gt;&lt;D xsi:type="xsd:double"&gt;29.6785102645287&lt;/D&gt;&lt;D xsi:type="xsd:double"&gt;28.9387351085829&lt;/D&gt;&lt;D xsi:type="xsd:double"&gt;29.1890779536159&lt;/D&gt;&lt;D xsi:type="xsd:double"&gt;29.7470550939152&lt;/D&gt;&lt;D xsi:type="xsd:double"&gt;27.3491680218503&lt;/D&gt;&lt;D xsi:type="xsd:double"&gt;29.4977265377935&lt;/D&gt;&lt;D xsi:type="xsd:double"&gt;30.0153742797704&lt;/D&gt;&lt;D xsi:type="xsd:double"&gt;29.8249901137751&lt;/D&gt;&lt;D xsi:type="xsd:double"&gt;28.7721261111426&lt;/D&gt;&lt;D xsi:type="xsd:double"&gt;28.590384960219&lt;/D&gt;&lt;D xsi:type="xsd:double"&gt;28.1272411395311&lt;/D&gt;&lt;D xsi:type="xsd:double"&gt;28.6459693208661&lt;/D&gt;&lt;D xsi:type="xsd:double"&gt;30.1632565686729&lt;/D&gt;&lt;D xsi:type="xsd:double"&gt;31.2978925486281&lt;/D&gt;&lt;D xsi:type="xsd:double"&gt;30.1504637985223&lt;/D&gt;&lt;D xsi:type="xsd:double"&gt;29.2731357457991&lt;/D&gt;&lt;D xsi:type="xsd:double"&gt;29.3011650908687&lt;/D&gt;&lt;D xsi:type="xsd:double"&gt;28.9096784418728&lt;/D&gt;&lt;D xsi:type="xsd:double"&gt;28.5986889987468&lt;/D&gt;&lt;D xsi:type="xsd:double"&gt;29.3211786572768&lt;/D&gt;&lt;D xsi:type="xsd:double"&gt;30.070499278686&lt;/D&gt;&lt;D xsi:type="xsd:double"&gt;28.823008327338&lt;/D&gt;&lt;D xsi:type="xsd:double"&gt;27.5830899828416&lt;/D&gt;&lt;D xsi:type="xsd:double"&gt;28.2973766212042&lt;/D&gt;&lt;D xsi:type="xsd:double"&gt;27.4277931838089&lt;/D&gt;&lt;D xsi:type="xsd:double"&gt;27.9791280548053&lt;/D&gt;&lt;D xsi:type="xsd:double"&gt;27.3863824788738&lt;/D&gt;&lt;D xsi:type="xsd:double"&gt;27.0419870800648&lt;/D&gt;&lt;D xsi:type="xsd:double"&gt;26.200783518857&lt;/D&gt;&lt;D xsi:type="xsd:double"&gt;26.4652696966101&lt;/D&gt;&lt;D xsi:type="xsd:double"&gt;24.7721685339768&lt;/D&gt;&lt;D xsi:type="xsd:double"&gt;24.4080358996511&lt;/D&gt;&lt;D xsi:type="xsd:double"&gt;24.3781995052618&lt;/D&gt;&lt;D xsi:type="xsd:double"&gt;22.2789832634245&lt;/D&gt;&lt;D xsi:type="xsd:double"&gt;20.1149121724151&lt;/D&gt;&lt;D xsi:type="xsd:double"&gt;19.9634008467081&lt;/D&gt;&lt;D xsi:type="xsd:double"&gt;18.038494813801&lt;/D&gt;&lt;D xsi:type="xsd:double"&gt;20.3392332833608&lt;/D&gt;&lt;D xsi:type="xsd:double"&gt;21.5527114399984&lt;/D&gt;&lt;D xsi:type="xsd:double"&gt;21.3634001632936&lt;/D&gt;&lt;D xsi:type="xsd:double"&gt;23.8626995171732&lt;/D&gt;&lt;D xsi:type="xsd:double"&gt;24.3524417360749&lt;/D&gt;&lt;D xsi:type="xsd:double"&gt;23.845665534744&lt;/D&gt;&lt;D xsi:type="xsd:double"&gt;22.7772007772957&lt;/D&gt;&lt;D xsi:type="xsd:double"&gt;23.5188575148781&lt;/D&gt;&lt;D xsi:type="xsd:double"&gt;23.7403872596701&lt;/D&gt;&lt;D xsi:type="xsd:double"&gt;23.2526543589725&lt;/D&gt;&lt;D xsi:type="xsd:double"&gt;22.8635331653895&lt;/D&gt;&lt;D xsi:type="xsd:double"&gt;22.864363673259&lt;/D&gt;&lt;D xsi:type="xsd:double"&gt;22.5772066770214&lt;/D&gt;&lt;D xsi:type="xsd:double"&gt;22.1199044178831&lt;/D&gt;&lt;D xsi:type="xsd:double"&gt;21.9288251922343&lt;/D&gt;&lt;D xsi:type="xsd:double"&gt;22.0033633041591&lt;/D&gt;&lt;D xsi:type="xsd:double"&gt;21.6930258811606&lt;/D&gt;&lt;D xsi:type="xsd:double"&gt;21.6443772082714&lt;/D&gt;&lt;D xsi:type="xsd:double"&gt;21.5592617921428&lt;/D&gt;&lt;D xsi:type="xsd:double"&gt;21.3230852985599&lt;/D&gt;&lt;D xsi:type="xsd:double"&gt;20.99045249218&lt;/D&gt;&lt;D xsi:type="xsd:double"&gt;20.6184008303186&lt;/D&gt;&lt;D xsi:type="xsd:double"&gt;20.6079454146621&lt;/D&gt;&lt;D xsi:type="xsd:double"&gt;20.411648732354&lt;/D&gt;&lt;D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xsi:type="xsd:double"&gt;16.3570414656842&lt;/D&gt;&lt;D xsi:type="xsd:double"&gt;16.5901439608725&lt;/D&gt;&lt;D xsi:type="xsd:double"&gt;17.3233638844064&lt;/D&gt;&lt;/FQL&gt;&lt;FQL&gt;&lt;Q&gt;QQQ^FMA_EPS(NTMA,0,-5AY,W,USD,"PORTAGG","MEANR")&lt;/Q&gt;&lt;R&gt;261&lt;/R&gt;&lt;C&gt;1&lt;/C&gt;&lt;D xsi:type="xsd:double"&gt;18.5560154964926&lt;/D&gt;&lt;D xsi:type="xsd:double"&gt;18.5310882722528&lt;/D&gt;&lt;D xsi:type="xsd:double"&gt;18.473727266567&lt;/D&gt;&lt;D xsi:type="xsd:double"&gt;18.4076765360232&lt;/D&gt;&lt;D xsi:type="xsd:double"&gt;18.3121084369358&lt;/D&gt;&lt;D xsi:type="xsd:double"&gt;18.2234677801557&lt;/D&gt;&lt;D xsi:type="xsd:double"&gt;18.1391968705276&lt;/D&gt;&lt;D xsi:type="xsd:double"&gt;18.0475414498402&lt;/D&gt;&lt;D xsi:type="xsd:double"&gt;18.0966356607073&lt;/D&gt;&lt;D xsi:type="xsd:double"&gt;18.1013519366495&lt;/D&gt;&lt;D xsi:type="xsd:double"&gt;18.1338377176686&lt;/D&gt;&lt;D xsi:type="xsd:double"&gt;18.0488987147619&lt;/D&gt;&lt;D xsi:type="xsd:double"&gt;17.9733048790933&lt;/D&gt;&lt;D xsi:type="xsd:double"&gt;17.9155081335052&lt;/D&gt;&lt;D xsi:type="xsd:double"&gt;17.9216056166776&lt;/D&gt;&lt;D xsi:type="xsd:double"&gt;17.8403672408518&lt;/D&gt;&lt;D xsi:type="xsd:double"&gt;17.7500760740269&lt;/D&gt;&lt;D xsi:type="xsd:double"&gt;17.6332306618566&lt;/D&gt;&lt;D xsi:type="xsd:double"&gt;17.5864343256435&lt;/D&gt;&lt;D xsi:type="xsd:double"&gt;17.402563743618&lt;/D&gt;&lt;D xsi:type="xsd:double"&gt;17.3380640532938&lt;/D&gt;&lt;D xsi:type="xsd:double"&gt;17.2909266784199&lt;/D&gt;&lt;D xsi:type="xsd:double"&gt;17.2196613806309&lt;/D&gt;&lt;D xsi:type="xsd:double"&gt;17.1173313911149&lt;/D&gt;&lt;D xsi:type="xsd:double"&gt;17.1430196116563&lt;/D&gt;&lt;D xsi:type="xsd:double"&gt;17.0726579717972&lt;/D&gt;&lt;D xsi:type="xsd:double"&gt;17.0320428680245&lt;/D&gt;&lt;D xsi:type="xsd:double"&gt;17.0012572000864&lt;/D&gt;&lt;D xsi:type="xsd:double"&gt;16.9668587644818&lt;/D&gt;&lt;D xsi:type="xsd:double"&gt;16.9088751378257&lt;/D&gt;&lt;D xsi:type="xsd:double"&gt;16.826968760996&lt;/D&gt;&lt;D xsi:type="xsd:double"&gt;16.7574795883445&lt;/D&gt;&lt;D xsi:type="xsd:double"&gt;16.6624807388284&lt;/D&gt;&lt;D xsi:type="xsd:double"&gt;16.6021456833642&lt;/D&gt;&lt;D xsi:type="xsd:double"&gt;16.5454294933353&lt;/D&gt;&lt;D xsi:type="xsd:double"&gt;16.3676731753364&lt;/D&gt;&lt;D xsi:type="xsd:double"&gt;16.4615973127125&lt;/D&gt;&lt;D xsi:type="xsd:double"&gt;16.410169417196&lt;/D&gt;&lt;D xsi:type="xsd:double"&gt;16.3654953999932&lt;/D&gt;&lt;D xsi:type="xsd:double"&gt;16.3243000888956&lt;/D&gt;&lt;D xsi:type="xsd:double"&gt;16.2717333934391&lt;/D&gt;&lt;D xsi:type="xsd:double"&gt;16.2680170721517&lt;/D&gt;&lt;D xsi:type="xsd:double"&gt;16.1440254457791&lt;/D&gt;&lt;D xsi:type="xsd:double"&gt;16.0739405956216&lt;/D&gt;&lt;D xsi:type="xsd:double"&gt;16.0017290509614&lt;/D&gt;&lt;D xsi:type="xsd:double"&gt;15.8574805492899&lt;/D&gt;&lt;D xsi:type="xsd:double"&gt;15.8140896134024&lt;/D&gt;&lt;D xsi:type="xsd:double"&gt;15.7737734395182&lt;/D&gt;&lt;D xsi:type="xsd:double"&gt;15.7768296654019&lt;/D&gt;&lt;D xsi:type="xsd:double"&gt;15.6484572296688&lt;/D&gt;&lt;D xsi:type="xsd:double"&gt;15.6229284253612&lt;/D&gt;&lt;D xsi:type="xsd:double"&gt;15.5775733267617&lt;/D&gt;&lt;D xsi:type="xsd:double"&gt;15.5401341043595&lt;/D&gt;&lt;D xsi:type="xsd:double"&gt;15.5177296930569&lt;/D&gt;&lt;D xsi:type="xsd:double"&gt;15.5188968809297&lt;/D&gt;&lt;D xsi:type="xsd:double"&gt;15.4663852377437&lt;/D&gt;&lt;D xsi:type="xsd:double"&gt;15.4103253376557&lt;/D&gt;&lt;D xsi:type="xsd:double"&gt;15.3214787485703&lt;/D&gt;&lt;D xsi:type="xsd:double"&gt;15.1500825355604&lt;/D&gt;&lt;D xsi:type="xsd:double"&gt;15.0722986970173&lt;/D&gt;&lt;D xsi:type="xsd:double"&gt;15.0313765782086&lt;/D&gt;&lt;D xsi:type="xsd:double"&gt;14.9100865486893&lt;/D&gt;&lt;D xsi:type="xsd:double"&gt;14.0578661473817&lt;/D&gt;&lt;D xsi:type="xsd:double"&gt;14.0353880410032&lt;/D&gt;&lt;D xsi:type="xsd:double"&gt;13.9520057477754&lt;/D&gt;&lt;D xsi:type="xsd:double"&gt;13.8884765950504&lt;/D&gt;&lt;D xsi:type="xsd:double"&gt;13.8710398271866&lt;/D&gt;&lt;D xsi:type="xsd:double"&gt;13.7379978236979&lt;/D&gt;&lt;D xsi:type="xsd:double"&gt;13.695735102193&lt;/D&gt;&lt;D xsi:type="xsd:double"&gt;13.6763093985356&lt;/D&gt;&lt;D xsi:type="xsd:double"&gt;13.6115305073444&lt;/D&gt;&lt;D xsi:type="xsd:double"&gt;13.3670248186233&lt;/D&gt;&lt;D xsi:type="xsd:double"&gt;13.3066201742757&lt;/D&gt;&lt;D xsi:type="xsd:double"&gt;13.2381048938844&lt;/D&gt;&lt;D xsi:type="xsd:double"&gt;13.2003509717511&lt;/D&gt;&lt;D xsi:type="xsd:double"&gt;12.9589883542049&lt;/D&gt;&lt;D xsi:type="xsd:double"&gt;12.9476792014528&lt;/D&gt;&lt;D xsi:type="xsd:double"&gt;12.9020358683726&lt;/D&gt;&lt;D xsi:type="xsd:double"&gt;12.8740849190937&lt;/D&gt;&lt;D xsi:type="xsd:double"&gt;12.8777457871068&lt;/D&gt;&lt;D xsi:type="xsd:double"&gt;12.8728050589561&lt;/D&gt;&lt;D xsi:type="xsd:double"&gt;12.8135909346226&lt;/D&gt;&lt;D xsi:type="xsd:double"&gt;12.7707879962184&lt;/D&gt;&lt;D xsi:type="xsd:double"&gt;12.7446047626969&lt;/D&gt;&lt;D xsi:type="xsd:double"&gt;12.7033253622878&lt;/D&gt;&lt;D xsi:type="xsd:double"&gt;12.6344059611356&lt;/D&gt;&lt;D xsi:type="xsd:double"&gt;12.615442407135&lt;/D&gt;&lt;D xsi:type="xsd:double"&gt;12.5996810626955&lt;/D&gt;&lt;D xsi:type="xsd:double"&gt;12.7363324089116&lt;/D&gt;&lt;D xsi:type="xsd:double"&gt;12.7557948686135&lt;/D&gt;&lt;D xsi:type="xsd:double"&gt;12.7676613563123&lt;/D&gt;&lt;D xsi:type="xsd:double"&gt;12.7503134079603&lt;/D&gt;&lt;D xsi:type="xsd:double"&gt;12.7388409028974&lt;/D&gt;&lt;D xsi:type="xsd:double"&gt;13.1369032172872&lt;/D&gt;&lt;D xsi:type="xsd:double"&gt;13.1449073910573&lt;/D&gt;&lt;D xsi:type="xsd:double"&gt;13.1370612949922&lt;/D&gt;&lt;D xsi:type="xsd:double"&gt;13.1285773887362&lt;/D&gt;&lt;D xsi:type="xsd:double"&gt;13.1296025873039&lt;/D&gt;&lt;D xsi:type="xsd:double"&gt;13.0886730967364&lt;/D&gt;&lt;D xsi:type="xsd:double"&gt;13.0703265733803&lt;/D&gt;&lt;D xsi:type="xsd:double"&gt;13.1753841233037&lt;/D&gt;&lt;D xsi:type="xsd:double"&gt;13.5974480152518&lt;/D&gt;&lt;D xsi:type="xsd:double"&gt;13.6651103516419&lt;/D&gt;&lt;D xsi:type="xsd:double"&gt;13.706030833363&lt;/D&gt;&lt;D xsi:type="xsd:double"&gt;13.7229456276537&lt;/D&gt;&lt;D xsi:type="xsd:double"&gt;13.7800322104992&lt;/D&gt;&lt;D xsi:type="xsd:double"&gt;13.8261534084663&lt;/D&gt;&lt;D xsi:type="xsd:double"&gt;13.8011794284853&lt;/D&gt;&lt;D xsi:type="xsd:double"&gt;13.7856585249662&lt;/D&gt;&lt;D xsi:type="xsd:double"&gt;13.7343877215813&lt;/D&gt;&lt;D xsi:type="xsd:double"&gt;13.732240452422&lt;/D&gt;&lt;D xsi:type="xsd:double"&gt;13.7074168420781&lt;/D&gt;&lt;D xsi:type="xsd:double"&gt;13.7742038831049&lt;/D&gt;&lt;D xsi:type="xsd:double"&gt;13.758920210348&lt;/D&gt;&lt;D xsi:type="xsd:double"&gt;14.0433697128463&lt;/D&gt;&lt;D xsi:type="xsd:double"&gt;14.0822906588044&lt;/D&gt;&lt;D xsi:type="xsd:double"&gt;14.1148383447529&lt;/D&gt;&lt;D xsi:type="xsd:double"&gt;14.1015679760607&lt;/D&gt;&lt;D xsi:type="xsd:double"&gt;14.2174794698691&lt;/D&gt;&lt;D xsi:type="xsd:double"&gt;14.2490220802674&lt;/D&gt;&lt;D xsi:type="xsd:double"&gt;14.2386502723086&lt;/D&gt;&lt;D xsi:type="xsd:double"&gt;14.2057889695439&lt;/D&gt;&lt;D xsi:type="xsd:double"&gt;14.1678703625584&lt;/D&gt;&lt;D xsi:type="xsd:double"&gt;14.1344069069952&lt;/D&gt;&lt;D xsi:type="xsd:double"&gt;14.1084937403735&lt;/D&gt;&lt;D xsi:type="xsd:double"&gt;14.0674575669977&lt;/D&gt;&lt;D xsi:type="xsd:double"&gt;14.0051588388978&lt;/D&gt;&lt;D xsi:type="xsd:double"&gt;14.2439517537568&lt;/D&gt;&lt;D xsi:type="xsd:double"&gt;14.2108751376541&lt;/D&gt;&lt;D xsi:type="xsd:double"&gt;14.2040521954868&lt;/D&gt;&lt;D xsi:type="xsd:double"&gt;14.1638497819659&lt;/D&gt;&lt;D xsi:type="xsd:double"&gt;14.1194013973748&lt;/D&gt;&lt;D xsi:type="xsd:double"&gt;14.1363663208347&lt;/D&gt;&lt;D xsi:type="xsd:double"&gt;14.1105724025364&lt;/D&gt;&lt;D xsi:type="xsd:double"&gt;14.0623171908687&lt;/D&gt;&lt;D xsi:type="xsd:double"&gt;14.0102621986264&lt;/D&gt;&lt;D xsi:type="xsd:double"&gt;13.9885578045846&lt;/D&gt;&lt;D xsi:type="xsd:double"&gt;13.8623369339578&lt;/D&gt;&lt;D xsi:type="xsd:double"&gt;13.8591267290873&lt;/D&gt;&lt;D xsi:type="xsd:double"&gt;13.8753944858421&lt;/D&gt;&lt;D xsi:type="xsd:double"&gt;13.7196279376858&lt;/D&gt;&lt;D xsi:type="xsd:double"&gt;13.7035900034048&lt;/D&gt;&lt;D xsi:type="xsd:double"&gt;13.6661910493024&lt;/D&gt;&lt;D xsi:type="xsd:double"&gt;13.640269812374&lt;/D&gt;&lt;D xsi:type="xsd:double"&gt;13.5856119817495&lt;/D&gt;&lt;D xsi:type="xsd:double"&gt;13.648155802584&lt;/D&gt;&lt;D xsi:type="xsd:double"&gt;13.6368467401803&lt;/D&gt;&lt;D xsi:type="xsd:double"&gt;13.5945050918914&lt;/D&gt;&lt;D xsi:type="xsd:double"&gt;13.566034474811&lt;/D&gt;&lt;D xsi:type="xsd:double"&gt;13.508097185051&lt;/D&gt;&lt;D xsi:type="xsd:double"&gt;13.4375507415278&lt;/D&gt;&lt;D xsi:type="xsd:double"&gt;13.4567989575381&lt;/D&gt;&lt;D xsi:type="xsd:double"&gt;13.3629235967805&lt;/D&gt;&lt;D xsi:type="xsd:double"&gt;13.3829370454997&lt;/D&gt;&lt;D xsi:type="xsd:double"&gt;13.3985543631815&lt;/D&gt;&lt;D xsi:type="xsd:double"&gt;13.3650567846498&lt;/D&gt;&lt;D xsi:type="xsd:double"&gt;13.3373836115517&lt;/D&gt;&lt;D xsi:type="xsd:double"&gt;13.3590154542059&lt;/D&gt;&lt;D xsi:type="xsd:double"&gt;13.3890629473072&lt;/D&gt;&lt;D xsi:type="xsd:double"&gt;13.3610080002739&lt;/D&gt;&lt;D xsi:type="xsd:double"&gt;13.3096254056141&lt;/D&gt;&lt;D xsi:type="xsd:double"&gt;13.257084845604&lt;/D&gt;&lt;D xsi:type="xsd:double"&gt;13.2644093645987&lt;/D&gt;&lt;D xsi:type="xsd:double"&gt;13.2057997604917&lt;/D&gt;&lt;D xsi:type="xsd:double"&gt;13.1595204575791&lt;/D&gt;&lt;D xsi:type="xsd:double"&gt;13.0596227247116&lt;/D&gt;&lt;D xsi:type="xsd:double"&gt;12.6774667437027&lt;/D&gt;&lt;D xsi:type="xsd:double"&gt;12.6516063395941&lt;/D&gt;&lt;D xsi:type="xsd:double"&gt;12.6042488206112&lt;/D&gt;&lt;D xsi:type="xsd:double"&gt;12.5729080133837&lt;/D&gt;&lt;D xsi:type="xsd:double"&gt;12.5307752967348&lt;/D&gt;&lt;D xsi:type="xsd:double"&gt;12.5288813381045&lt;/D&gt;&lt;D xsi:type="xsd:double"&gt;12.4927930917972&lt;/D&gt;&lt;D xsi:type="xsd:double"&gt;12.456159972547&lt;/D&gt;&lt;D xsi:type="xsd:</t>
        </r>
      </text>
    </comment>
    <comment ref="A30" authorId="0" shapeId="0" xr:uid="{505E9E7F-0950-4EAB-A66B-3E1A04A45E95}">
      <text>
        <r>
          <rPr>
            <b/>
            <sz val="9"/>
            <color indexed="81"/>
            <rFont val="Tahoma"/>
            <charset val="1"/>
          </rPr>
          <t>double"&gt;12.4241664869975&lt;/D&gt;&lt;D xsi:type="xsd:double"&gt;12.3472158688253&lt;/D&gt;&lt;D xsi:type="xsd:double"&gt;12.2992093425639&lt;/D&gt;&lt;D xsi:type="xsd:double"&gt;12.253143893148&lt;/D&gt;&lt;D xsi:type="xsd:double"&gt;12.192554803364&lt;/D&gt;&lt;D xsi:type="xsd:double"&gt;11.5971876570498&lt;/D&gt;&lt;D xsi:type="xsd:double"&gt;11.5353339871447&lt;/D&gt;&lt;D xsi:type="xsd:double"&gt;11.4879135652406&lt;/D&gt;&lt;D xsi:type="xsd:double"&gt;11.4578756484473&lt;/D&gt;&lt;D xsi:type="xsd:double"&gt;11.4091336158499&lt;/D&gt;&lt;D xsi:type="xsd:double"&gt;11.4013116827106&lt;/D&gt;&lt;D xsi:type="xsd:double"&gt;11.3985654917943&lt;/D&gt;&lt;D xsi:type="xsd:double"&gt;11.3602848276158&lt;/D&gt;&lt;D xsi:type="xsd:double"&gt;11.3047988189696&lt;/D&gt;&lt;D xsi:type="xsd:double"&gt;11.1809537831514&lt;/D&gt;&lt;D xsi:type="xsd:double"&gt;11.1126726955291&lt;/D&gt;&lt;D xsi:type="xsd:double"&gt;11.0748135744452&lt;/D&gt;&lt;D xsi:type="xsd:double"&gt;10.9026271246131&lt;/D&gt;&lt;D xsi:type="xsd:double"&gt;10.6121320879527&lt;/D&gt;&lt;D xsi:type="xsd:double"&gt;10.5417525555953&lt;/D&gt;&lt;D xsi:type="xsd:double"&gt;10.491449101773&lt;/D&gt;&lt;D xsi:type="xsd:double"&gt;10.4260783274605&lt;/D&gt;&lt;D xsi:type="xsd:double"&gt;10.3907209459309&lt;/D&gt;&lt;D xsi:type="xsd:double"&gt;10.2664459678451&lt;/D&gt;&lt;D xsi:type="xsd:double"&gt;10.2036180900903&lt;/D&gt;&lt;D xsi:type="xsd:double"&gt;10.1529305633257&lt;/D&gt;&lt;D xsi:type="xsd:double"&gt;10.0939716758702&lt;/D&gt;&lt;D xsi:type="xsd:double"&gt;10.0565127135298&lt;/D&gt;&lt;D xsi:type="xsd:double"&gt;9.99234794054917&lt;/D&gt;&lt;D xsi:type="xsd:double"&gt;9.93201015344785&lt;/D&gt;&lt;D xsi:type="xsd:double"&gt;9.8800450286088&lt;/D&gt;&lt;D xsi:type="xsd:double"&gt;9.69349032512081&lt;/D&gt;&lt;D xsi:type="xsd:double"&gt;9.65738760003615&lt;/D&gt;&lt;D xsi:type="xsd:double"&gt;9.62817304208413&lt;/D&gt;&lt;D xsi:type="xsd:double"&gt;9.584950644844&lt;/D&gt;&lt;D xsi:type="xsd:double"&gt;9.55248274738961&lt;/D&gt;&lt;D xsi:type="xsd:double"&gt;9.54472279757238&lt;/D&gt;&lt;D xsi:type="xsd:double"&gt;9.50011289716213&lt;/D&gt;&lt;D xsi:type="xsd:double"&gt;9.46038476222329&lt;/D&gt;&lt;D xsi:type="xsd:double"&gt;9.40698836400131&lt;/D&gt;&lt;D xsi:type="xsd:double"&gt;9.41015145903079&lt;/D&gt;&lt;D xsi:type="xsd:double"&gt;9.35999725890694&lt;/D&gt;&lt;D xsi:type="xsd:double"&gt;9.330429936106&lt;/D&gt;&lt;D xsi:type="xsd:double"&gt;9.26636392294855&lt;/D&gt;&lt;D xsi:type="xsd:double"&gt;9.02436573802232&lt;/D&gt;&lt;D xsi:type="xsd:double"&gt;8.93764402225417&lt;/D&gt;&lt;D xsi:type="xsd:double"&gt;8.86671082753332&lt;/D&gt;&lt;D xsi:type="xsd:double"&gt;8.83802635314503&lt;/D&gt;&lt;D xsi:type="xsd:double"&gt;8.79820890273373&lt;/D&gt;&lt;D xsi:type="xsd:double"&gt;8.73945361401908&lt;/D&gt;&lt;D xsi:type="xsd:double"&gt;8.70594113167788&lt;/D&gt;&lt;D xsi:type="xsd:double"&gt;8.66859445261471&lt;/D&gt;&lt;D xsi:type="xsd:double"&gt;8.6207632609979&lt;/D&gt;&lt;D xsi:type="xsd:double"&gt;8.59006886130842&lt;/D&gt;&lt;D xsi:type="xsd:double"&gt;8.61229533315703&lt;/D&gt;&lt;D xsi:type="xsd:double"&gt;8.58649358965616&lt;/D&gt;&lt;D xsi:type="xsd:double"&gt;8.67254606255117&lt;/D&gt;&lt;D xsi:type="xsd:double"&gt;8.83076725473579&lt;/D&gt;&lt;D xsi:type="xsd:double"&gt;8.90407668218062&lt;/D&gt;&lt;D xsi:type="xsd:double"&gt;9.0767226711429&lt;/D&gt;&lt;D xsi:type="xsd:double"&gt;9.17039720399893&lt;/D&gt;&lt;D xsi:type="xsd:double"&gt;9.32806844730426&lt;/D&gt;&lt;D xsi:type="xsd:double"&gt;9.50126255584939&lt;/D&gt;&lt;D xsi:type="xsd:double"&gt;9.48724592951799&lt;/D&gt;&lt;D xsi:type="xsd:double"&gt;9.67891284854356&lt;/D&gt;&lt;D xsi:type="xsd:double"&gt;9.65776980741768&lt;/D&gt;&lt;D xsi:type="xsd:double"&gt;9.671287977524&lt;/D&gt;&lt;D xsi:type="xsd:double"&gt;9.65390262611655&lt;/D&gt;&lt;D xsi:type="xsd:double"&gt;9.62786699664118&lt;/D&gt;&lt;D xsi:type="xsd:double"&gt;9.63081831417194&lt;/D&gt;&lt;D xsi:type="xsd:double"&gt;9.47922492658945&lt;/D&gt;&lt;D xsi:type="xsd:double"&gt;9.41660065239028&lt;/D&gt;&lt;D xsi:type="xsd:double"&gt;9.39817132164688&lt;/D&gt;&lt;D xsi:type="xsd:double"&gt;9.36909000735905&lt;/D&gt;&lt;D xsi:type="xsd:double"&gt;9.34379648829412&lt;/D&gt;&lt;D xsi:type="xsd:double"&gt;9.38081684110825&lt;/D&gt;&lt;D xsi:type="xsd:double"&gt;9.37259030629927&lt;/D&gt;&lt;D xsi:type="xsd:double"&gt;9.35656719772494&lt;/D&gt;&lt;D xsi:type="xsd:double"&gt;9.33146151808145&lt;/D&gt;&lt;D xsi:type="xsd:double"&gt;9.31613228291673&lt;/D&gt;&lt;D xsi:type="xsd:double"&gt;9.38921350026274&lt;/D&gt;&lt;D xsi:type="xsd:double"&gt;9.35014388137518&lt;/D&gt;&lt;D xsi:type="xsd:double"&gt;9.34494359815172&lt;/D&gt;&lt;D xsi:type="xsd:double"&gt;9.34145388874451&lt;/D&gt;&lt;D xsi:type="xsd:double"&gt;9.32172290906696&lt;/D&gt;&lt;D xsi:type="xsd:double"&gt;9.29982250503483&lt;/D&gt;&lt;D xsi:type="xsd:double"&gt;9.27816238346258&lt;/D&gt;&lt;/FQL&gt;&lt;FQL&gt;&lt;Q&gt;ACWX-US^FMA_EPS(NTMA,0,-5AY,W,USD,"PORTAGG","MEANR")&lt;/Q&gt;&lt;R&gt;261&lt;/R&gt;&lt;C&gt;1&lt;/C&gt;&lt;D xsi:type="xsd:double"&gt;4.19253456914819&lt;/D&gt;&lt;D xsi:type="xsd:double"&gt;4.18968249651767&lt;/D&gt;&lt;D xsi:type="xsd:double"&gt;4.1466601957361&lt;/D&gt;&lt;D xsi:type="xsd:double"&gt;4.10114049784359&lt;/D&gt;&lt;D xsi:type="xsd:double"&gt;4.13406130641062&lt;/D&gt;&lt;D xsi:type="xsd:double"&gt;4.15977200248666&lt;/D&gt;&lt;D xsi:type="xsd:double"&gt;4.09777219891987&lt;/D&gt;&lt;D xsi:type="xsd:double"&gt;4.076146683523&lt;/D&gt;&lt;D xsi:type="xsd:double"&gt;4.01981384317119&lt;/D&gt;&lt;D xsi:type="xsd:double"&gt;4.01112988214841&lt;/D&gt;&lt;D xsi:type="xsd:double"&gt;3.97061858639364&lt;/D&gt;&lt;D xsi:type="xsd:double"&gt;3.99127851612662&lt;/D&gt;&lt;D xsi:type="xsd:double"&gt;3.96504971197431&lt;/D&gt;&lt;D xsi:type="xsd:double"&gt;3.92961666590441&lt;/D&gt;&lt;D xsi:type="xsd:double"&gt;3.91378560323572&lt;/D&gt;&lt;D xsi:type="xsd:double"&gt;3.90873938706227&lt;/D&gt;&lt;D xsi:type="xsd:double"&gt;3.95828097348704&lt;/D&gt;&lt;D xsi:type="xsd:double"&gt;3.98636969133801&lt;/D&gt;&lt;D xsi:type="xsd:double"&gt;3.96854771827464&lt;/D&gt;&lt;D xsi:type="xsd:double"&gt;3.96271171470251&lt;/D&gt;&lt;D xsi:type="xsd:double"&gt;3.9177590149662&lt;/D&gt;&lt;D xsi:type="xsd:double"&gt;3.92686714937006&lt;/D&gt;&lt;D xsi:type="xsd:double"&gt;3.875229036905&lt;/D&gt;&lt;D xsi:type="xsd:double"&gt;3.85105263866715&lt;/D&gt;&lt;D xsi:type="xsd:double"&gt;3.80732982418106&lt;/D&gt;&lt;D xsi:type="xsd:double"&gt;3.87548005413935&lt;/D&gt;&lt;D xsi:type="xsd:double"&gt;3.86512032827289&lt;/D&gt;&lt;D xsi:type="xsd:double"&gt;3.83873471502185&lt;/D&gt;&lt;D xsi:type="xsd:double"&gt;3.86857889572524&lt;/D&gt;&lt;D xsi:type="xsd:double"&gt;3.86276622986295&lt;/D&gt;&lt;D xsi:type="xsd:double"&gt;3.83757441943502&lt;/D&gt;&lt;D xsi:type="xsd:double"&gt;3.84120616291758&lt;/D&gt;&lt;D xsi:type="xsd:double"&gt;3.81964547495421&lt;/D&gt;&lt;D xsi:type="xsd:double"&gt;3.83639934512629&lt;/D&gt;&lt;D xsi:type="xsd:double"&gt;3.82976709360046&lt;/D&gt;&lt;D xsi:type="xsd:double"&gt;3.84877724172177&lt;/D&gt;&lt;D xsi:type="xsd:double"&gt;3.8677617180962&lt;/D&gt;&lt;D xsi:type="xsd:double"&gt;3.88240389405072&lt;/D&gt;&lt;D xsi:type="xsd:double"&gt;3.88740596459859&lt;/D&gt;&lt;D xsi:type="xsd:double"&gt;3.9225361015619&lt;/D&gt;&lt;D xsi:type="xsd:double"&gt;3.92302567861862&lt;/D&gt;&lt;D xsi:type="xsd:double"&gt;3.9229863375468&lt;/D&gt;&lt;D xsi:type="xsd:double"&gt;3.91407075078491&lt;/D&gt;&lt;D xsi:type="xsd:double"&gt;3.9321104843945&lt;/D&gt;&lt;D xsi:type="xsd:double"&gt;3.91362092914866&lt;/D&gt;&lt;D xsi:type="xsd:double"&gt;3.8963384834217&lt;/D&gt;&lt;D xsi:type="xsd:double"&gt;3.86020668538853&lt;/D&gt;&lt;D xsi:type="xsd:double"&gt;3.86896411224659&lt;/D&gt;&lt;D xsi:type="xsd:double"&gt;3.77575216781651&lt;/D&gt;&lt;D xsi:type="xsd:double"&gt;3.78105732456793&lt;/D&gt;&lt;D xsi:type="xsd:double"&gt;3.77930834583132&lt;/D&gt;&lt;D xsi:type="xsd:double"&gt;3.81261631732691&lt;/D&gt;&lt;D xsi:type="xsd:double"&gt;3.7753832801967&lt;/D&gt;&lt;D xsi:type="xsd:double"&gt;3.78416882316827&lt;/D&gt;&lt;D xsi:type="xsd:double"&gt;3.78070743818543&lt;/D&gt;&lt;D xsi:type="xsd:double"&gt;3.77675898896035&lt;/D&gt;&lt;D xsi:type="xsd:double"&gt;3.81414711419173&lt;/D&gt;&lt;D xsi:type="xsd:double"&gt;3.81866690839652&lt;/D&gt;&lt;D xsi:type="xsd:double"&gt;3.80251460925112&lt;/D&gt;&lt;D xsi:type="xsd:double"&gt;3.81233382588632&lt;/D&gt;&lt;D xsi:type="xsd:double"&gt;3.82460089845079&lt;/D&gt;&lt;D xsi:type="xsd:double"&gt;3.86236185473742&lt;/D&gt;&lt;D xsi:type="xsd:double"&gt;3.85375827281211&lt;/D&gt;&lt;D xsi:type="xsd:double"&gt;3.86809116132915&lt;/D&gt;&lt;D xsi:type="xsd:double"&gt;3.82428691663614&lt;/D&gt;&lt;D xsi:type="xsd:double"&gt;3.79949581003781&lt;/D&gt;&lt;D xsi:type="xsd:double"&gt;3.78820463074352&lt;/D&gt;&lt;D xsi:type="xsd:double"&gt;3.81468550380086&lt;/D&gt;&lt;D xsi:type="xsd:double"&gt;3.79357540946123&lt;/D&gt;&lt;D xsi:type="xsd:double"&gt;3.8562164979912&lt;/D&gt;&lt;D xsi:type="xsd:double"&gt;3.84536000960345&lt;/D&gt;&lt;D xsi:type="xsd:double"&gt;3.84480495836258&lt;/D&gt;&lt;D xsi:type="xsd:double"&gt;3.8476047451092&lt;/D&gt;&lt;D xsi:type="xsd:double"&gt;3.88174654751815&lt;/D&gt;&lt;D xsi:type="xsd:double"&gt;3.84717573950728&lt;/D&gt;&lt;D xsi:type="xsd:double"&gt;3.82699791878876&lt;/D&gt;&lt;D xsi:type="xsd:double"&gt;3.83690309294726&lt;/D&gt;&lt;D xsi:type="xsd:double"&gt;3.83579060939396&lt;/D&gt;&lt;D xsi:type="xsd:double"&gt;3.81705552849646&lt;/D&gt;&lt;D xsi:type="xsd:double"&gt;3.81072158077323&lt;/D&gt;&lt;D xsi:type="xsd:double"&gt;3.75990805929405&lt;/D&gt;&lt;D xsi:type="xsd:double"&gt;3.7175243370266&lt;/D&gt;&lt;D xsi:type="xsd:double"&gt;3.76134661846705&lt;/D&gt;&lt;D xsi:type="xsd:double"&gt;3.7184037059009&lt;/D&gt;&lt;D xsi:type="xsd:double"&gt;3.75728593856138&lt;/D&gt;&lt;D xsi:type="xsd:double"&gt;3.77142730289364&lt;/D&gt;&lt;D xsi:type="xsd:double"&gt;3.78056029150423&lt;/D&gt;&lt;D xsi:type="xsd:double"&gt;3.82961500455112&lt;/D&gt;&lt;D xsi:type="xsd:double"&gt;3.83817657372309&lt;/D&gt;&lt;D xsi:type="xsd:double"&gt;3.84761931188198&lt;/D&gt;&lt;D xsi:type="xsd:double"&gt;3.81312502020285&lt;/D&gt;&lt;D xsi:type="xsd:double"&gt;3.78182591267077&lt;/D&gt;&lt;D xsi:type="xsd:double"&gt;3.78017153743253&lt;/D&gt;&lt;D xsi:type="xsd:double"&gt;3.759299726558&lt;/D&gt;&lt;D xsi:type="xsd:double"&gt;3.77783498508822&lt;/D&gt;&lt;D xsi:type="xsd:double"&gt;3.82516051480704&lt;/D&gt;&lt;D xsi:type="xsd:double"&gt;3.78079257187437&lt;/D&gt;&lt;D xsi:type="xsd:double"&gt;3.76477816017958&lt;/D&gt;&lt;D xsi:type="xsd:double"&gt;3.80483714007184&lt;/D&gt;&lt;D xsi:type="xsd:double"&gt;3.71859565339736&lt;/D&gt;&lt;D xsi:type="xsd:double"&gt;3.70685886940872&lt;/D&gt;&lt;D xsi:type="xsd:double"&gt;3.70903406402906&lt;/D&gt;&lt;D xsi:type="xsd:double"&gt;3.62311037295896&lt;/D&gt;&lt;D xsi:type="xsd:double"&gt;3.66320893681554&lt;/D&gt;&lt;D xsi:type="xsd:double"&gt;3.68712863331368&lt;/D&gt;&lt;D xsi:type="xsd:double"&gt;3.68919847799613&lt;/D&gt;&lt;D xsi:type="xsd:double"&gt;3.76420397009294&lt;/D&gt;&lt;D xsi:type="xsd:double"&gt;3.80602749467552&lt;/D&gt;&lt;D xsi:type="xsd:double"&gt;3.74645601907221&lt;/D&gt;&lt;D xsi:type="xsd:double"&gt;3.78580720699879&lt;/D&gt;&lt;D xsi:type="xsd:double"&gt;3.82111406633821&lt;/D&gt;&lt;D xsi:type="xsd:double"&gt;3.91610823667077&lt;/D&gt;&lt;D xsi:type="xsd:double"&gt;3.85948453476932&lt;/D&gt;&lt;D xsi:type="xsd:double"&gt;3.88109975415807&lt;/D&gt;&lt;D xsi:type="xsd:double"&gt;3.79681013168831&lt;/D&gt;&lt;D xsi:type="xsd:double"&gt;3.8089833877209&lt;/D&gt;&lt;D xsi:type="xsd:double"&gt;3.83242196934756&lt;/D&gt;&lt;D xsi:type="xsd:double"&gt;3.89520225196576&lt;/D&gt;&lt;D xsi:type="xsd:double"&gt;3.90440885784545&lt;/D&gt;&lt;D xsi:type="xsd:double"&gt;3.85401160912309&lt;/D&gt;&lt;D xsi:type="xsd:double"&gt;3.84225749263124&lt;/D&gt;&lt;D xsi:type="xsd:double"&gt;3.98226151887676&lt;/D&gt;&lt;D xsi:type="xsd:double"&gt;4.01191358547561&lt;/D&gt;&lt;D xsi:type="xsd:double"&gt;3.94192660083815&lt;/D&gt;&lt;D xsi:type="xsd:double"&gt;3.89996512085456&lt;/D&gt;&lt;D xsi:type="xsd:double"&gt;3.88958607714643&lt;/D&gt;&lt;D xsi:type="xsd:double"&gt;3.84731266964689&lt;/D&gt;&lt;D xsi:type="xsd:double"&gt;3.88931335854713&lt;/D&gt;&lt;D xsi:type="xsd:double"&gt;3.9351066867208&lt;/D&gt;&lt;D xsi:type="xsd:double"&gt;3.95018144166164&lt;/D&gt;&lt;D xsi:type="xsd:double"&gt;3.97525211053089&lt;/D&gt;&lt;D xsi:type="xsd:double"&gt;3.94596152859857&lt;/D&gt;&lt;D xsi:type="xsd:double"&gt;3.94291544122661&lt;/D&gt;&lt;D xsi:type="xsd:double"&gt;3.84283487502846&lt;/D&gt;&lt;D xsi:type="xsd:double"&gt;3.86445590446627&lt;/D&gt;&lt;D xsi:type="xsd:double"&gt;4.03770129332849&lt;/D&gt;&lt;D xsi:type="xsd:double"&gt;3.98592431513088&lt;/D&gt;&lt;D xsi:type="xsd:double"&gt;3.92303637758216&lt;/D&gt;&lt;D xsi:type="xsd:double"&gt;3.96591672320473&lt;/D&gt;&lt;D xsi:type="xsd:double"&gt;3.91787855575421&lt;/D&gt;&lt;D xsi:type="xsd:double"&gt;3.89207450647325&lt;/D&gt;&lt;D xsi:type="xsd:double"&gt;3.9311111566684&lt;/D&gt;&lt;D xsi:type="xsd:double"&gt;3.88012637989169&lt;/D&gt;&lt;D xsi:type="xsd:double"&gt;3.86024797847924&lt;/D&gt;&lt;D xsi:type="xsd:double"&gt;3.87556573797597&lt;/D&gt;&lt;D xsi:type="xsd:double"&gt;3.83164662329821&lt;/D&gt;&lt;D xsi:type="xsd:double"&gt;3.91315528075347&lt;/D&gt;&lt;D xsi:type="xsd:double"&gt;3.88023768373163&lt;/D&gt;&lt;D xsi:type="xsd:double"&gt;3.88312181719903&lt;/D&gt;&lt;D xsi:type="xsd:double"&gt;3.89872976208311&lt;/D&gt;&lt;D xsi:type="xsd:double"&gt;3.92741609627682&lt;/D&gt;&lt;D xsi:type="xsd:double"&gt;3.9308064864802&lt;/D&gt;&lt;D xsi:type="xsd:double"&gt;3.91357422983288&lt;/D&gt;&lt;D xsi:type="xsd:double"&gt;3.91012625641874&lt;/D&gt;&lt;D xsi:type="xsd:double"&gt;3.88488024424857&lt;/D&gt;&lt;D xsi:type="xsd:double"&gt;3.86398462306429&lt;/D&gt;&lt;D xsi:type="xsd:double"&gt;3.88623059624877&lt;/D&gt;&lt;D xsi:type="xsd:double"&gt;3.8611335335807&lt;/D&gt;&lt;D xsi:type="xsd:double"&gt;3.86416976240049&lt;/D&gt;&lt;D xsi:type="xsd:double"&gt;3.86296931694666&lt;/D&gt;&lt;D xsi:type="xsd:double"&gt;3.88839354147744&lt;/D&gt;&lt;D xsi:type="xsd:double"&gt;3.58185364696271&lt;/D&gt;&lt;D xsi:type="xsd:double"&gt;3.83730355119324&lt;/D&gt;&lt;D xsi:type="xsd:double"&gt;3.83378202746424&lt;/D&gt;&lt;D xsi:type="xsd:double"&gt;3.81482138428313&lt;/D&gt;&lt;D xsi:type="xsd:double"&gt;3.79731586676776&lt;/D&gt;&lt;D xsi:type="xsd:double"&gt;3.74118487657958&lt;/D&gt;&lt;D xsi:type="xsd:double"&gt;3.70679913098163&lt;/D&gt;&lt;D xsi:type="xsd:double"&gt;3.73420956347429&lt;/D&gt;&lt;D xsi:type="xsd:double"&gt;3.69071085921227&lt;/D&gt;&lt;D xsi:type="xsd:double"&gt;3.67888194058043&lt;/D&gt;&lt;D xsi:type="xsd:double"&gt;3.62180568667508&lt;/D&gt;&lt;D xsi:type="xsd:double"&gt;3.68587252673047&lt;/D&gt;&lt;D xsi:type="xsd:double"&gt;3.71819550648857&lt;/D&gt;&lt;D xsi:type="xsd:double"&gt;3.68274861714397&lt;/D&gt;&lt;D xsi:type="xsd:double"&gt;3.67481293560286&lt;/D&gt;&lt;D xsi:type="xsd:double"&gt;3.67059641735577&lt;/D&gt;&lt;D xsi:type="xsd:double"&gt;3.64552364274766&lt;/D&gt;&lt;D xsi:type="xsd:double"&gt;3.56655927788249&lt;/D&gt;&lt;D xsi:type="xsd:double"&gt;3.5287433813524&lt;/D&gt;&lt;D xsi:type="xsd:double"&gt;3.4881909655377&lt;/D&gt;&lt;D xsi:type="xsd:double"&gt;3.4546889027824&lt;/D&gt;&lt;D xsi:type="xsd:double"&gt;3.42524851907485&lt;/D&gt;&lt;D xsi:type="xsd:double"&gt;3.4081031455665&lt;/D&gt;&lt;D xsi:type="xsd:double"&gt;3.39023072603262&lt;/D&gt;&lt;D xsi:type="xsd:double"&gt;3.36457900345049&lt;/D&gt;&lt;D xsi:type="xsd:double"&gt;3.35411639031331&lt;/D&gt;&lt;D xsi:type="xsd:double"&gt;3.32941693082016&lt;/D&gt;&lt;D xsi:type="xsd:double"&gt;3.32308396305887&lt;/D&gt;&lt;D xsi:type="xsd:double"&gt;3.30232253754818&lt;/D&gt;&lt;D xsi:type="xsd:double"&gt;3.25803907212432&lt;/D&gt;&lt;D xsi:type="xsd:double"&gt;3.23198467607999&lt;/D&gt;&lt;D xsi:type="xsd:double"&gt;3.23209521463666&lt;/D&gt;&lt;D xsi:type="xsd:double"&gt;3.20010681501681&lt;/D&gt;&lt;D xsi:type="xsd:double"&gt;3.21027981589736&lt;/D&gt;&lt;D xsi:type="xsd:double"&gt;3.17105898834568&lt;/D&gt;&lt;D xsi:type="xsd:double"&gt;3.15580771494154&lt;/D&gt;&lt;D xsi:type="xsd:double"&gt;3.14725166765652&lt;/D&gt;&lt;D xsi:type="xsd:double"&gt;3.13899319801345&lt;/D&gt;&lt;D xsi:type="xsd:double"&gt;3.11260954215982&lt;/D&gt;&lt;D xsi:type="xsd:double"&gt;3.08269325212318&lt;/D&gt;&lt;D xsi:type="xsd:double"&gt;3.05075164925346&lt;/D&gt;&lt;D xsi:type="xsd:double"&gt;3.02091769192488&lt;/D&gt;&lt;D xsi:type="xsd:double"&gt;2.99501828573059&lt;/D&gt;&lt;D xsi:type="xsd:double"&gt;2.93641218878743&lt;/D&gt;&lt;D xsi:type="xsd:double"&gt;2.93459808854526&lt;/D&gt;&lt;D xsi:type="xsd:double"&gt;2.90227866404991&lt;/D&gt;&lt;D xsi:type="xsd:double"&gt;2.89597325039272&lt;/D&gt;&lt;D xsi:type="xsd:double"&gt;2.86167463223344&lt;/D&gt;&lt;D xsi:type="xsd:double"&gt;2.8252453178237&lt;/D&gt;&lt;D xsi:type="xsd:double"&gt;2.82373044931267&lt;/D&gt;&lt;D xsi:type="xsd:double"&gt;2.79783332371404&lt;/D&gt;&lt;D xsi:type="xsd:double"&gt;2.8046561027653&lt;/D&gt;&lt;D xsi:type="xsd:double"&gt;2.81047164194045&lt;/D&gt;&lt;D xsi:type="xsd:double"&gt;2.77510314772725&lt;/D&gt;&lt;D xsi:type="xsd:double"&gt;2.75969471780853&lt;/D&gt;&lt;D xsi:type="xsd:double"&gt;2.74109099529374&lt;/D&gt;&lt;D xsi:type="xsd:double"&gt;2.7207239333743&lt;/D&gt;&lt;D xsi:type="xsd:double"&gt;2.69800770851074&lt;/D&gt;&lt;D xsi:type="xsd:double"&gt;2.66999801407268&lt;/D&gt;&lt;D xsi:type="xsd:double"&gt;2.66212355655906&lt;/D&gt;&lt;D xsi:type="xsd:double"&gt;2.63109281338795&lt;/D&gt;&lt;D xsi:type="xsd:double"&gt;2.60685036517133&lt;/D&gt;&lt;D xsi:type="xsd:double"&gt;2.59307237978335&lt;/D&gt;&lt;D xsi:type="xsd:double"&gt;2.65960162371752&lt;/D&gt;&lt;D xsi:type="xsd:double"&gt;2.66040541065172&lt;/D&gt;&lt;D xsi:type="xsd:double"&gt;2.66318395598931&lt;/D&gt;&lt;D xsi:type="xsd:double"&gt;2.65196481138258&lt;/D&gt;&lt;D xsi:type="xsd:double"&gt;2.65242457373073&lt;/D&gt;&lt;D xsi:type="xsd:double"&gt;2.69411861297228&lt;/D&gt;&lt;D xsi:type="xsd:double"&gt;2.66712111251938&lt;/D&gt;&lt;D xsi:type="xsd:double"&gt;2.78529595501525&lt;/D&gt;&lt;D xsi:type="xsd:double"&gt;2.82605129535968&lt;/D&gt;&lt;D xsi:type="xsd:double"&gt;2.91857446526938&lt;/D&gt;&lt;D xsi:type="xsd:double"&gt;2.9334627118745&lt;/D&gt;&lt;D xsi:type="xsd:double"&gt;3.0535658995284&lt;/D&gt;&lt;D xsi:type="xsd:double"&gt;3.03631109080742&lt;/D&gt;&lt;D xsi:type="xsd:double"&gt;3.3580390528306&lt;/D&gt;&lt;D xsi:type="xsd:double"&gt;3.39035299417209&lt;/D&gt;&lt;D xsi:type="xsd:double"&gt;3.39018513739684&lt;/D&gt;&lt;D xsi:type="xsd:double"&gt;3.35286085516038&lt;/D&gt;&lt;D xsi:type="xsd:double"&gt;3.38621652060363&lt;/D&gt;&lt;D xsi:type="xsd:double"&gt;3.38209763236365&lt;/D&gt;&lt;D xsi:type="xsd:double"&gt;3.40352543739644&lt;/D&gt;&lt;D xsi:type="xsd:double"&gt;3.41434270873249&lt;/D&gt;&lt;D xsi:type="xsd:double"&gt;3.44196356477489&lt;/D&gt;&lt;D xsi:type="xsd:double"&gt;3.42885404482274&lt;/D&gt;&lt;D xsi:type="xsd:double"&gt;3.42317819272103&lt;/D&gt;&lt;D xsi:type="xsd:double"&gt;3.42426880383809&lt;/D&gt;&lt;D xsi:type="xsd:double"&gt;3.41367842213632&lt;/D&gt;&lt;D xsi:type="xsd:double"&gt;3.47876073992105&lt;/D&gt;&lt;D xsi:type="xsd:double"&gt;3.4654972939644&lt;/D&gt;&lt;D xsi:type="xsd:double"&gt;3.45037828065416&lt;/D&gt;&lt;D xsi:type="xsd:double"&gt;3.46265523571012&lt;/D&gt;&lt;D xsi:type="xsd:double"&gt;3.47384490561151&lt;/D&gt;&lt;D xsi:type="xsd:double"&gt;3.47252217157802&lt;/D&gt;&lt;D xsi:type="xsd:double"&gt;3.49743351511109&lt;/D&gt;&lt;D xsi:type="xsd:double"&gt;3.47892513438776&lt;/D&gt;&lt;D xsi:type="xsd:double"&gt;3.48169938534366&lt;/D&gt;&lt;D xsi:type="xsd:double"&gt;3.47206966151769&lt;/D&gt;&lt;D xsi:type="xsd:double"&gt;3.47329390191691&lt;/D&gt;&lt;/FQL&gt;&lt;FQL&gt;&lt;Q&gt;QQQ^FMA_COS_UP("EPS","1M",+1,0,-7AY,,"PORTAGG","MEANR")/(FMA_COS_UP("EPS","1M",+1,0,-7AY,,"PORTAGG","MEANR")+FMA_COS_DOWN("EPS","1M",+1,0,-7AY,,"PORTAGG","MEANR"))&lt;/Q&gt;&lt;R&gt;1761&lt;/R&gt;&lt;C&gt;1&lt;/C&gt;&lt;D xsi:type="xsd:double"&gt;0.569230769230769&lt;/D&gt;&lt;D xsi:type="xsd:double"&gt;0.569230769230769&lt;/D&gt;&lt;D xsi:type="xsd:double"&gt;0.575757575757576&lt;/D&gt;&lt;D xsi:type="xsd:double"&gt;0.569230769230769&lt;/D&gt;&lt;D xsi:type="xsd:double"&gt;0.538461538461538&lt;/D&gt;&lt;D xsi:type="xsd:double"&gt;0.538461538461538&lt;/D&gt;&lt;D xsi:type="xsd:double"&gt;0.544117647058823&lt;/D&gt;&lt;D xsi:type="xsd:double"&gt;0.545454545454545&lt;/D&gt;&lt;D xsi:type="xsd:double"&gt;0.553846153846154&lt;/D&gt;&lt;D xsi:type="xsd:double"&gt;0.553846153846154&lt;/D&gt;&lt;D xsi:type="xsd:double"&gt;0.553846153846154&lt;/D&gt;&lt;D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xsi:type="xsd:double"&gt;0.573170731707317&lt;/D&gt;&lt;D xsi:type="xsd:double"&gt;0.548780487804878&lt;/D&gt;&lt;D xsi:type="xsd:double"&gt;0.564705882352941&lt;/D&gt;&lt;D xsi:type="xsd:double"&gt;0.564705882352941&lt;/D&gt;&lt;D xsi:type="xsd:double"&gt;0.564705882352941&lt;/D&gt;&lt;D xsi:type="xsd:double"&gt;0.573033707865168&lt;/D&gt;&lt;D xsi:type="xsd:double"&gt;0.538461538461538&lt;/D&gt;&lt;D xsi:type="xsd:double"&gt;0.539325842696629&lt;/D&gt;&lt;D xsi:type="xsd:double"&gt;0.539325842696629&lt;/D&gt;&lt;D xsi:type="xsd:double"&gt;0.539325842696629&lt;/D&gt;&lt;D xsi:type="xsd:double"&gt;0.534090909090909&lt;/D&gt;&lt;D xsi:type="xsd:double"&gt;0.568181818181818&lt;/D&gt;&lt;D xsi:type="xsd:double"&gt;0.558139534883721&lt;/D&gt;&lt;D xsi:type="xsd:double"&gt;0.558139534883721&lt;/D&gt;&lt;D xsi:type="xsd:double"&gt;0.564705882352941&lt;/D&gt;&lt;D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xsi:type="xsd:double"&gt;0.554054054054054&lt;/D&gt;&lt;D xsi:type="xsd:double"&gt;0.528571428571429&lt;/D&gt;&lt;D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xsi:type="xsd:double"&gt;0.485714285714286&lt;/D&gt;&lt;D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xsi:type="xsd:double"&gt;0.712121212121212&lt;/D&gt;&lt;D xsi:type="xsd:double"&gt;0.695652173913043&lt;/D&gt;&lt;D xsi:type="xsd:double"&gt;0.693548387096774&lt;/D&gt;&lt;D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xsi:type="xsd:double"&gt;0.411764705882353&lt;/D&gt;&lt;D xsi:type="xsd:double"&gt;0.393939393939394&lt;/D&gt;&lt;D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xsi:type="xsd:double"&gt;0.605263157894737&lt;/D&gt;&lt;D xsi:type="xsd:double"&gt;0.618421052631579&lt;/D&gt;&lt;D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xsi:type="xsd:double"&gt;0.71264367816092&lt;/D&gt;&lt;D xsi:type="xsd:double"&gt;0.670454545454545&lt;/D&gt;&lt;D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</t>
        </r>
      </text>
    </comment>
    <comment ref="A31" authorId="0" shapeId="0" xr:uid="{41D63734-4DEB-4904-84F6-BEC8AB30534D}">
      <text>
        <r>
          <rPr>
            <b/>
            <sz val="9"/>
            <color indexed="81"/>
            <rFont val="Tahoma"/>
            <charset val="1"/>
          </rPr>
          <t>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xsi:type="xsd:double"&gt;0.265625&lt;/D&gt;&lt;D xsi:type="xsd:double"&gt;0.303030303030303&lt;/D&gt;&lt;D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xsi:type="xsd:double"&gt;0.484848484848485&lt;/D&gt;&lt;D xsi:type="xsd:double"&gt;0.46969696969697&lt;/D&gt;&lt;D xsi:type="xsd:double"&gt;0.46969696969697&lt;/D&gt;&lt;D xsi:type="xsd:double"&gt;0.476190476190476&lt;/D&gt;&lt;D xsi:type="xsd:double"&gt;0.476190476190476&lt;/D&gt;&lt;D xsi:type="xsd:double"&gt;0.529411764705882&lt;/D&gt;&lt;D xsi:type="xsd:double"&gt;0.521739130434783&lt;/D&gt;&lt;D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xsi:type="xsd:double"&gt;0.553846153846154&lt;/D&gt;&lt;D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</t>
        </r>
      </text>
    </comment>
    <comment ref="A32" authorId="0" shapeId="0" xr:uid="{BE50A334-A4E3-41E1-A376-ADDB8D44F106}">
      <text>
        <r>
          <rPr>
            <b/>
            <sz val="9"/>
            <color indexed="81"/>
            <rFont val="Tahoma"/>
            <charset val="1"/>
          </rPr>
          <t>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xsi:type="xsd:double"&gt;0.607594936708861&lt;/D&gt;&lt;D xsi:type="xsd:double"&gt;0.623376623376623&lt;/D&gt;&lt;D xsi:type="xsd:double"&gt;0.602564102564103&lt;/D&gt;&lt;D xsi:type="xsd:double"&gt;0.632911392405063&lt;/D&gt;&lt;D xsi:type="xsd:double"&gt;0.6&lt;/D&gt;&lt;D xsi:type="xsd:double"&gt;0.647058823529412&lt;/D&gt;&lt;D xsi:type="xsd:double"&gt;0.636363636363636&lt;/D&gt;&lt;D xsi:type="xsd:double"&gt;0.636363636363636&lt;/D&gt;&lt;D xsi:type="xsd:double"&gt;0.626865671641791&lt;/D&gt;&lt;D xsi:type="xsd:double"&gt;0.634920634920635&lt;/D&gt;&lt;D xsi:type="xsd:double"&gt;0.620689655172414&lt;/D&gt;&lt;D xsi:type="xsd:double"&gt;0.583333333333333&lt;/D&gt;&lt;D xsi:type="xsd:double"&gt;0.56140350877193&lt;/D&gt;&lt;D xsi:type="xsd:double"&gt;0.573770491803279&lt;/D&gt;&lt;/FQL&gt;&lt;FQL&gt;&lt;Q&gt;ACWX^FG_PRICE(0,-7AY)&lt;/Q&gt;&lt;R&gt;1761&lt;/R&gt;&lt;C&gt;1&lt;/C&gt;&lt;D xsi:type="xsd:double"&gt;57.22&lt;/D&gt;&lt;D xsi:type="xsd:double"&gt;57.56&lt;/D&gt;&lt;D xsi:type="xsd:double"&gt;57.81&lt;/D&gt;&lt;D xsi:type="xsd:double"&gt;56.45&lt;/D&gt;&lt;D xsi:type="xsd:double"&gt;56.87&lt;/D&gt;&lt;D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</t>
        </r>
      </text>
    </comment>
    <comment ref="A33" authorId="0" shapeId="0" xr:uid="{9021EA1D-518E-4BA3-8F52-7FC964C71023}">
      <text>
        <r>
          <rPr>
            <b/>
            <sz val="9"/>
            <color indexed="81"/>
            <rFont val="Tahoma"/>
            <charset val="1"/>
          </rPr>
          <t>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</t>
        </r>
      </text>
    </comment>
    <comment ref="A34" authorId="0" shapeId="0" xr:uid="{723D1AE3-DCD7-4B0E-9358-D554C8AA134D}">
      <text>
        <r>
          <rPr>
            <b/>
            <sz val="9"/>
            <color indexed="81"/>
            <rFont val="Tahoma"/>
            <charset val="1"/>
          </rPr>
          <t>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xsi:type="xsd:double"&gt;49.33&lt;/D&gt;&lt;D xsi:type="xsd:double"&gt;49.21&lt;/D&gt;&lt;D xsi:type="xsd:double"&gt;49.345&lt;/D&gt;&lt;D xsi:type="xsd:double"&gt;49.35&lt;/D&gt;&lt;D xsi:type="xsd:double"&gt;49.08&lt;/D&gt;&lt;D xsi:type="xsd:double"&gt;49.09&lt;/D&gt;&lt;D xsi:type="xsd:double"&gt;48.95&lt;/D&gt;&lt;D xsi:type="xsd:double"&gt;48.5&lt;/D&gt;&lt;D xsi:type="xsd:double"&gt;48.54&lt;/D&gt;&lt;D xsi:type="xsd:double"&gt;48.62&lt;/D&gt;&lt;D xsi:type="xsd:double"&gt;48.57&lt;/D&gt;&lt;D xsi:type="xsd:double"&gt;48.62&lt;/D&gt;&lt;D xsi:type="xsd:double"&gt;48.31&lt;/D&gt;&lt;D xsi:type="xsd:double"&gt;48.35&lt;/D&gt;&lt;/FQL&gt;&lt;FQL&gt;&lt;Q&gt;SHY-US^FG_PRICE(0,-7AY)&lt;/Q&gt;&lt;R&gt;1761&lt;/R&gt;&lt;C&gt;1&lt;/C&gt;&lt;D xsi:type="xsd:double"&gt;83.15&lt;/D&gt;&lt;D xsi:type="xsd:double"&gt;83.27&lt;/D&gt;&lt;D xsi:type="xsd:double"&gt;83.14&lt;/D&gt;&lt;D xsi:type="xsd:double"&gt;83.22&lt;/D&gt;&lt;D xsi:type="xsd:double"&gt;83.29&lt;/D&gt;&lt;D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</t>
        </r>
      </text>
    </comment>
    <comment ref="A35" authorId="0" shapeId="0" xr:uid="{9DBBB741-BA98-44E5-82F8-9BA218287C6D}">
      <text>
        <r>
          <rPr>
            <b/>
            <sz val="9"/>
            <color indexed="81"/>
            <rFont val="Tahoma"/>
            <charset val="1"/>
          </rPr>
          <t>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</t>
        </r>
      </text>
    </comment>
    <comment ref="A36" authorId="0" shapeId="0" xr:uid="{428B2D82-67CF-4D77-87A2-EAEA8C51A407}">
      <text>
        <r>
          <rPr>
            <b/>
            <sz val="9"/>
            <color indexed="81"/>
            <rFont val="Tahoma"/>
            <charset val="1"/>
          </rPr>
          <t>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xsi:type="xsd:double"&gt;84.29&lt;/D&gt;&lt;D xsi:type="xsd:double"&gt;84.32&lt;/D&gt;&lt;D xsi:type="xsd:double"&gt;84.31&lt;/D&gt;&lt;D xsi:type="xsd:double"&gt;84.39&lt;/D&gt;&lt;D xsi:type="xsd:double"&gt;84.34&lt;/D&gt;&lt;D xsi:type="xsd:double"&gt;84.35&lt;/D&gt;&lt;D xsi:type="xsd:double"&gt;84.36&lt;/D&gt;&lt;D xsi:type="xsd:double"&gt;84.34&lt;/D&gt;&lt;D xsi:type="xsd:double"&gt;84.34&lt;/D&gt;&lt;D xsi:type="xsd:double"&gt;84.37&lt;/D&gt;&lt;D xsi:type="xsd:double"&gt;84.55&lt;/D&gt;&lt;D xsi:type="xsd:double"&gt;84.39&lt;/D&gt;&lt;D xsi:type="xsd:double"&gt;84.44&lt;/D&gt;&lt;D xsi:type="xsd:double"&gt;84.45&lt;/D&gt;&lt;/FQL&gt;&lt;FQL&gt;&lt;Q&gt;TLT^FG_PRICE(0,-7AY)&lt;/Q&gt;&lt;R&gt;1761&lt;/R&gt;&lt;C&gt;1&lt;/C&gt;&lt;D xsi:type="xsd:double"&gt;98.1&lt;/D&gt;&lt;D xsi:type="xsd:double"&gt;98.57&lt;/D&gt;&lt;D xsi:type="xsd:double"&gt;98.06&lt;/D&gt;&lt;D xsi:type="xsd:double"&gt;97.83&lt;/D&gt;&lt;D xsi:type="xsd:double"&gt;98.65&lt;/D&gt;&lt;D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</t>
        </r>
      </text>
    </comment>
    <comment ref="A37" authorId="0" shapeId="0" xr:uid="{62343B6F-DC4E-4051-A997-CC08DFB57454}">
      <text>
        <r>
          <rPr>
            <b/>
            <sz val="9"/>
            <color indexed="81"/>
            <rFont val="Tahoma"/>
            <charset val="1"/>
          </rPr>
          <t>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</t>
        </r>
      </text>
    </comment>
    <comment ref="A38" authorId="0" shapeId="0" xr:uid="{51D8C25B-FB67-4FC8-8B4A-721FAAB7E187}">
      <text>
        <r>
          <rPr>
            <b/>
            <sz val="9"/>
            <color indexed="81"/>
            <rFont val="Tahoma"/>
            <charset val="1"/>
          </rPr>
          <t>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xsi:type="xsd:double"&gt;125.09&lt;/D&gt;&lt;D xsi:type="xsd:double"&gt;125.92&lt;/D&gt;&lt;D xsi:type="xsd:double"&gt;125.76&lt;/D&gt;&lt;D xsi:type="xsd:double"&gt;125.85&lt;/D&gt;&lt;D xsi:type="xsd:double"&gt;124.95&lt;/D&gt;&lt;D xsi:type="xsd:double"&gt;124.42&lt;/D&gt;&lt;D xsi:type="xsd:double"&gt;124.18&lt;/D&gt;&lt;D xsi:type="xsd:double"&gt;123.98&lt;/D&gt;&lt;D xsi:type="xsd:double"&gt;123.59&lt;/D&gt;&lt;D xsi:type="xsd:double"&gt;123.94&lt;/D&gt;&lt;D xsi:type="xsd:double"&gt;124.41&lt;/D&gt;&lt;D xsi:type="xsd:double"&gt;124.4&lt;/D&gt;&lt;D xsi:type="xsd:double"&gt;124.28&lt;/D&gt;&lt;D xsi:type="xsd:double"&gt;124.76&lt;/D&gt;&lt;/FQL&gt;&lt;FQL&gt;&lt;Q&gt;XAUUSD-FX1^FG_PRICE(0,-7AY)&lt;/Q&gt;&lt;R&gt;1761&lt;/R&gt;&lt;C&gt;1&lt;/C&gt;&lt;D xsi:type="xsd:double"&gt;2634.64&lt;/D&gt;&lt;D xsi:type="xsd:double"&gt;2655.05&lt;/D&gt;&lt;D xsi:type="xsd:double"&gt;2672.25&lt;/D&gt;&lt;D xsi:type="xsd:double"&gt;2657.34&lt;/D&gt;&lt;D xsi:type="xsd:double"&gt;2657.27&lt;/D&gt;&lt;D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</t>
        </r>
      </text>
    </comment>
    <comment ref="A39" authorId="0" shapeId="0" xr:uid="{413823F1-F04F-42B4-9953-0EF6F245B0EE}">
      <text>
        <r>
          <rPr>
            <b/>
            <sz val="9"/>
            <color indexed="81"/>
            <rFont val="Tahoma"/>
            <charset val="1"/>
          </rPr>
          <t xml:space="preserve">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</t>
        </r>
      </text>
    </comment>
    <comment ref="A40" authorId="0" shapeId="0" xr:uid="{E5C18CA7-7D73-4699-AB09-5A9398238A84}">
      <text>
        <r>
          <rPr>
            <b/>
            <sz val="9"/>
            <color indexed="81"/>
            <rFont val="Tahoma"/>
            <charset val="1"/>
          </rPr>
          <t>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xsi:type="xsd:double"&gt;1281.17&lt;/D&gt;&lt;D xsi:type="xsd:double"&gt;1285.2&lt;/D&gt;&lt;D xsi:type="xsd:double"&gt;1294.74&lt;/D&gt;&lt;D xsi:type="xsd:double"&gt;1304.88&lt;/D&gt;&lt;D xsi:type="xsd:double"&gt;1293.75&lt;/D&gt;&lt;D xsi:type="xsd:double"&gt;1291.8&lt;/D&gt;&lt;D xsi:type="xsd:double"&gt;1287.85&lt;/D&gt;&lt;D xsi:type="xsd:double"&gt;1284.11&lt;/D&gt;&lt;D xsi:type="xsd:double"&gt;1276.03&lt;/D&gt;&lt;D xsi:type="xsd:double"&gt;1268.05&lt;/D&gt;&lt;D xsi:type="xsd:double"&gt;1274.7&lt;/D&gt;&lt;D xsi:type="xsd:double"&gt;1271.36&lt;/D&gt;&lt;D xsi:type="xsd:double"&gt;1271.13&lt;/D&gt;&lt;D xsi:type="xsd:double"&gt;1279.45&lt;/D&gt;&lt;/FQL&gt;&lt;FQL&gt;&lt;Q&gt;SP50^FG_PRICE(0,-7AY)&lt;/Q&gt;&lt;R&gt;1761&lt;/R&gt;&lt;C&gt;1&lt;/C&gt;&lt;D xsi:type="xsd:double"&gt;5762.48&lt;/D&gt;&lt;D xsi:type="xsd:double"&gt;5738.17&lt;/D&gt;&lt;D xsi:type="xsd:double"&gt;5745.37&lt;/D&gt;&lt;D xsi:type="xsd:double"&gt;5722.26&lt;/D&gt;&lt;D xsi:type="xsd:double"&gt;5732.93&lt;/D&gt;&lt;D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</t>
        </r>
      </text>
    </comment>
    <comment ref="A41" authorId="0" shapeId="0" xr:uid="{34997AB7-8670-4F7B-B4C6-71CB66ADF85D}">
      <text>
        <r>
          <rPr>
            <b/>
            <sz val="9"/>
            <color indexed="81"/>
            <rFont val="Tahoma"/>
            <charset val="1"/>
          </rPr>
          <t>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</t>
        </r>
      </text>
    </comment>
    <comment ref="A42" authorId="0" shapeId="0" xr:uid="{FDE595D5-B00A-4555-A1EC-F9092EE16418}">
      <text>
        <r>
          <rPr>
            <b/>
            <sz val="9"/>
            <color indexed="81"/>
            <rFont val="Tahoma"/>
            <charset val="1"/>
          </rPr>
          <t>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xsi:type="xsd:double"&gt;2561.26&lt;/D&gt;&lt;D xsi:type="xsd:double"&gt;2559.36&lt;/D&gt;&lt;D xsi:type="xsd:double"&gt;2557.64&lt;/D&gt;&lt;D xsi:type="xsd:double"&gt;2553.17&lt;/D&gt;&lt;D xsi:type="xsd:double"&gt;2550.93&lt;/D&gt;&lt;D xsi:type="xsd:double"&gt;2555.24&lt;/D&gt;&lt;D xsi:type="xsd:double"&gt;2550.64&lt;/D&gt;&lt;D xsi:type="xsd:double"&gt;2544.73&lt;/D&gt;&lt;D xsi:type="xsd:double"&gt;2549.33&lt;/D&gt;&lt;D xsi:type="xsd:double"&gt;2552.07&lt;/D&gt;&lt;D xsi:type="xsd:double"&gt;2537.74&lt;/D&gt;&lt;D xsi:type="xsd:double"&gt;2534.58&lt;/D&gt;&lt;D xsi:type="xsd:double"&gt;2529.12&lt;/D&gt;&lt;D xsi:type="xsd:double"&gt;2519.36&lt;/D&gt;&lt;/FQL&gt;&lt;FQL&gt;&lt;Q&gt;QQQ^FG_PRICE(0,-7AY)&lt;/Q&gt;&lt;R&gt;1761&lt;/R&gt;&lt;C&gt;1&lt;/C&gt;&lt;D xsi:type="xsd:double"&gt;488.07&lt;/D&gt;&lt;D xsi:type="xsd:double"&gt;486.75&lt;/D&gt;&lt;D xsi:type="xsd:double"&gt;489.47&lt;/D&gt;&lt;D xsi:type="xsd:double"&gt;485.82&lt;/D&gt;&lt;D xsi:type="xsd:double"&gt;485.37&lt;/D&gt;&lt;D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</t>
        </r>
      </text>
    </comment>
    <comment ref="A43" authorId="0" shapeId="0" xr:uid="{5724E485-5800-4698-B7EC-1E0E5BC648C3}">
      <text>
        <r>
          <rPr>
            <b/>
            <sz val="9"/>
            <color indexed="81"/>
            <rFont val="Tahoma"/>
            <charset val="1"/>
          </rPr>
          <t>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</t>
        </r>
      </text>
    </comment>
    <comment ref="A44" authorId="0" shapeId="0" xr:uid="{21E0B04A-69E0-4296-A57E-C7FAC18F5D4E}">
      <text>
        <r>
          <rPr>
            <b/>
            <sz val="9"/>
            <color indexed="81"/>
            <rFont val="Tahoma"/>
            <charset val="1"/>
          </rPr>
          <t>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xsi:type="xsd:double"&gt;148.86&lt;/D&gt;&lt;D xsi:type="xsd:double"&gt;149.04&lt;/D&gt;&lt;D xsi:type="xsd:double"&gt;148.85&lt;/D&gt;&lt;D xsi:type="xsd:double"&gt;148.34&lt;/D&gt;&lt;D xsi:type="xsd:double"&gt;147.77&lt;/D&gt;&lt;D xsi:type="xsd:double"&gt;148.04&lt;/D&gt;&lt;D xsi:type="xsd:double"&gt;147.6&lt;/D&gt;&lt;D xsi:type="xsd:double"&gt;147.49&lt;/D&gt;&lt;D xsi:type="xsd:double"&gt;147.66&lt;/D&gt;&lt;D xsi:type="xsd:double"&gt;147.46&lt;/D&gt;&lt;D xsi:type="xsd:double"&gt;146.03&lt;/D&gt;&lt;D xsi:type="xsd:double"&gt;145.89&lt;/D&gt;&lt;D xsi:type="xsd:double"&gt;145.58&lt;/D&gt;&lt;D xsi:type="xsd:double"&gt;145.45&lt;/D&gt;&lt;/FQL&gt;&lt;FQL&gt;&lt;Q&gt;VIX^FG_PRICE(-1M,,,USD)&lt;/Q&gt;&lt;R&gt;1&lt;/R&gt;&lt;C&gt;1&lt;/C&gt;&lt;D xsi:type="xsd:double"&gt;15&lt;/D&gt;&lt;/FQL&gt;&lt;FQL&gt;&lt;Q&gt;TLT-US^FG_PRICE(-1M)/FG_PRICE_MAVG(-1M,,,,200)&lt;/Q&gt;&lt;R&gt;1&lt;/R&gt;&lt;C&gt;1&lt;/C&gt;&lt;D xsi:type="xsd:double"&gt;1.03071364288213&lt;/D&gt;&lt;/FQL&gt;&lt;FQL&gt;&lt;Q&gt;^ECON_EXPR_DATA('RETURNS(SPEC_ID[DXY.Z:FG_PRICE_IDX,DIST=NONE,CONV=NONE], -1AY)',-1M,-1M,D)&lt;/Q&gt;&lt;R&gt;1&lt;/R&gt;&lt;C&gt;1&lt;/C&gt;&lt;D xsi:type="xsd:double"&gt;-1.80936932761752&lt;/D&gt;&lt;/FQL&gt;&lt;FQL&gt;&lt;Q&gt;ACWI-US^FMA_PCT_ABOVE_MAVG(200,-1M,,,,"PORTAGG")/AVG(FMA_PCT_ABOVE_MAVG(200,-1M,-200D,,,"PORTAGG"))&lt;/Q&gt;&lt;R&gt;1&lt;/R&gt;&lt;C&gt;1&lt;/C&gt;&lt;D xsi:type="xsd:double"&gt;1.01171393141444&lt;/D&gt;&lt;/FQL&gt;&lt;FQL&gt;&lt;Q&gt;VIX^FG_PRICE(-1W,,,USD)&lt;/Q&gt;&lt;R&gt;1&lt;/R&gt;&lt;C&gt;1&lt;/C&gt;&lt;D xsi:type="xsd:double"&gt;16.15&lt;/D&gt;&lt;/FQL&gt;&lt;FQL&gt;&lt;Q&gt;ACWX-US^FG_PRICE(-1W)/FG_PRICE_MAVG(-1W,,,,200)&lt;/Q&gt;&lt;R&gt;1&lt;/R&gt;&lt;C&gt;1&lt;/C&gt;&lt;D xsi:type="xsd:double"&gt;1.05754743118256&lt;/D&gt;&lt;/FQL&gt;&lt;FQL&gt;&lt;Q&gt;ACWI-US^FMA_PCT_ABOVE_MAVG(50,-1W,,,,"PORTAGG")/AVG(FMA_PCT_ABOVE_MAVG(50,-1W,-200D,,,"PORTAGG"))&lt;/Q&gt;&lt;R&gt;1&lt;/R&gt;&lt;C&gt;1&lt;/C&gt;&lt;D xsi:type="xsd:double"&gt;1.09210312246879&lt;/D&gt;&lt;/FQL&gt;&lt;FQL&gt;&lt;Q&gt;SHY-US^FG_PRICE(-1W)/FG_PRICE_MAVG(-1W,,,,200)&lt;/Q&gt;&lt;R&gt;1&lt;/R&gt;&lt;C&gt;1&lt;/C&gt;&lt;D xsi:type="xsd:double"&gt;1.01656918589558&lt;/D&gt;&lt;/FQL&gt;&lt;FQL&gt;&lt;Q&gt;VIX^FG_PRICE(NOW,,,USD)&lt;/Q&gt;&lt;R&gt;1&lt;/R&gt;&lt;C&gt;1&lt;/C&gt;&lt;D xsi:type="xsd:double"&gt;16.73&lt;/D&gt;&lt;/FQL&gt;&lt;FQL&gt;&lt;Q&gt;ACWX-US^FG_PRICE(0)/FG_PRICE_MAVG(0,,,,200)&lt;/Q&gt;&lt;R&gt;1&lt;/R&gt;&lt;C&gt;1&lt;/C&gt;&lt;D xsi:type="xsd:double"&gt;1.08116176708163&lt;/D&gt;&lt;/FQL&gt;&lt;FQL&gt;&lt;Q&gt;TLT-US^FG_PRICE(0)/FG_PRICE_MAVG(0,,,,200)&lt;/Q&gt;&lt;R&gt;1&lt;/R&gt;&lt;C&gt;1&lt;/C&gt;&lt;D xsi:type="xsd:double"&gt;1.03981087101597&lt;/D&gt;&lt;/FQL&gt;&lt;FQL&gt;&lt;Q&gt;ACWX-US^FMA_PCT_ABOVE_MAVG(50,0,,,,"PORTAGG")/AVG(FMA_PCT_ABOVE_MAVG(50,0,-200D,,,"PORTAGG"))&lt;/Q&gt;&lt;R&gt;1&lt;/R&gt;&lt;C&gt;1&lt;/C&gt;&lt;D xsi:type="xsd:double"&gt;1.2329154470829&lt;/D&gt;&lt;/FQL&gt;&lt;FQL&gt;&lt;Q&gt;RR00-USA^FG_PRICE(0)/FG_PRICE_MAVG(0,,,,200)&lt;/Q&gt;&lt;R&gt;1&lt;/R&gt;&lt;C&gt;1&lt;/C&gt;&lt;D xsi:type="xsd:double"&gt;0.901777317897877&lt;/D&gt;&lt;/FQL&gt;&lt;FQL&gt;&lt;Q&gt;CC00-USA^FG_PRICE(0)/FG_PRICE_MAVG(0,,,,200)&lt;/Q&gt;&lt;R&gt;1&lt;/R&gt;&lt;C&gt;1&lt;/C&gt;&lt;D xsi:type="xsd:double"&gt;1.04310261565883&lt;/D&gt;&lt;/FQL&gt;&lt;FQL&gt;&lt;Q&gt;W00-USA^FG_PRICE(0)/FG_PRICE_MAVG(0,,,,200)&lt;/Q&gt;&lt;R&gt;1&lt;/R&gt;&lt;C&gt;1&lt;/C&gt;&lt;D xsi:type="xsd:double"&gt;0.998935210328032&lt;/D&gt;&lt;/FQL&gt;&lt;FQL&gt;&lt;Q&gt;S00-USA^FG_PRICE(0)/FG_PRICE_MAVG(0,,,,200)&lt;/Q&gt;&lt;R&gt;1&lt;/R&gt;&lt;C&gt;1&lt;/C&gt;&lt;D xsi:type="xsd:double"&gt;0.922426062576791&lt;/D&gt;&lt;/FQL&gt;&lt;FQL&gt;&lt;Q&gt;FEFS00-SIM^FG_PRICE(0)/FG_PRICE_MAVG(0,,,,200)&lt;/Q&gt;&lt;R&gt;1&lt;/R&gt;&lt;C&gt;1&lt;/C&gt;&lt;D xsi:type="xsd:double"&gt;0.96563035281901&lt;/D&gt;&lt;/FQL&gt;&lt;FQL&gt;&lt;Q&gt;HG00-USA^FG_PRICE(0)/FG_PRICE_MAVG(0,,,,200)&lt;/Q&gt;&lt;R&gt;1&lt;/R&gt;&lt;C&gt;1&lt;/C&gt;&lt;D xsi:type="xsd:double"&gt;1.08306321773158&lt;/D&gt;&lt;/FQL&gt;&lt;FQL&gt;&lt;Q&gt;PA00-USA^FG_PRICE(0)/FG_PRICE_MAVG(0,,,,200)&lt;/Q&gt;&lt;R&gt;1&lt;/R&gt;&lt;C&gt;1&lt;/C&gt;&lt;D xsi:type="xsd:double"&gt;1.01636632272933&lt;/D&gt;&lt;/FQL&gt;&lt;FQL&gt;&lt;Q&gt;GC00-USA^FG_PRICE(0)/FG_PRICE_MAVG(0,,,,200)&lt;/Q&gt;&lt;R&gt;1&lt;/R&gt;&lt;C&gt;1&lt;/C&gt;&lt;D xsi:type="xsd:double"&gt;1.15720806952682&lt;/D&gt;&lt;/FQL&gt;&lt;FQL&gt;&lt;Q&gt;HHGAS-FDS^FG_PRICE(0)/FG_PRICE_MAVG(0,,,,200)&lt;/Q&gt;&lt;R&gt;1&lt;/R&gt;&lt;C&gt;1&lt;/C&gt;&lt;D xsi:type="xsd:double"&gt;1.40194543935626&lt;/D&gt;&lt;/FQL&gt;&lt;FQL&gt;&lt;Q&gt;HO00-USA^FG_PRICE(0)/FG_PRICE_MAVG(0,,,,200)&lt;/Q&gt;&lt;R&gt;1&lt;/R&gt;&lt;C&gt;1&lt;/C&gt;&lt;D xsi:type="xsd:double"&gt;0.85625748390662&lt;/D&gt;&lt;/FQL&gt;&lt;FQL&gt;&lt;Q&gt;OILB-FDS^FG_PRICE(0)/FG_PRICE_MAVG(0,,,,200)&lt;/Q&gt;&lt;R&gt;1&lt;/R&gt;&lt;C&gt;1&lt;/C&gt;&lt;D xsi:type="xsd:double"&gt;0.879729988962006&lt;/D&gt;&lt;/FQL&gt;&lt;FQL&gt;&lt;Q&gt;BBGCISPI^FG_PRICE(0,,,USD)/FG_PRICE_MAVG(0,,,USD,200)&lt;/Q&gt;&lt;R&gt;1&lt;/R&gt;&lt;C&gt;1&lt;/C&gt;&lt;D xsi:type="xsd:double"&gt;1.07490614669918&lt;/D&gt;&lt;/FQL&gt;&lt;FQL&gt;&lt;Q&gt;BBGCISPE^FG_PRICE(0,,,USD)/FG_PRICE_MAVG(0,,,USD,200)&lt;/Q&gt;&lt;R&gt;1&lt;/R&gt;&lt;C&gt;1&lt;/C&gt;&lt;D xsi:type="xsd:double"&gt;0.961505696943882&lt;/D&gt;&lt;/FQL&gt;&lt;FQL&gt;&lt;Q&gt;BBGCISPA^FG_PRICE(NOW,,,USD)/FG_PRICE(-1AM,,,USD)&lt;/Q&gt;&lt;R&gt;1&lt;/R&gt;&lt;C&gt;1&lt;/C&gt;&lt;D xsi:type="xsd:double"&gt;1.07359313741299&lt;/D&gt;&lt;/FQL&gt;&lt;FQL&gt;&lt;Q&gt;BBGCISPM^FG_PRICE(NOW,,,USD)/FG_PRICE(-26AW,,,USD)&lt;/Q&gt;&lt;R&gt;1&lt;/R&gt;&lt;C&gt;1&lt;/C&gt;&lt;D xsi:type="xsd:double"&gt;1.19608756484884&lt;/D&gt;&lt;/FQL&gt;&lt;FQL&gt;&lt;Q&gt;BBGCISPE^FG_PRICE(NOW,,,USD)/FG_PRICE(-1AM,,,USD)&lt;/Q&gt;&lt;R&gt;1&lt;/R&gt;&lt;C&gt;1&lt;/C&gt;&lt;D xsi:type="xsd:double"&gt;0.997679686205182&lt;/D&gt;&lt;/FQL&gt;&lt;FQL&gt;&lt;Q&gt;KC00-USA^FG_PRICE(NOW)/FG_PRICE(-26AW)&lt;/Q&gt;&lt;R&gt;1&lt;/R&gt;&lt;C&gt;1&lt;/C&gt;&lt;D xsi:type="xsd:double"&gt;1.39494260483663&lt;/D&gt;&lt;/FQL&gt;&lt;FQL&gt;&lt;Q&gt;CC00-USA^FG_PRICE(NOW)/FG_PRICE(-1AM)&lt;/Q&gt;&lt;R&gt;1&lt;/R&gt;&lt;C&gt;1&lt;/C&gt;&lt;D xsi:type="xsd:double"&gt;1.00703949941338&lt;/D&gt;&lt;/FQL&gt;&lt;FQL&gt;&lt;Q&gt;W00-USA^FG_PRICE(NOW)/FG_PRICE(-26AW)&lt;/Q&gt;&lt;R&gt;1&lt;/R&gt;&lt;C&gt;1&lt;/C&gt;&lt;D xsi:type="xsd:double"&gt;1.05026928269885&lt;/D&gt;&lt;/FQL&gt;&lt;FQL&gt;&lt;Q&gt;SB00-USA^FG_PRICE(NOW)/FG_PRICE(-1AM)&lt;/Q&gt;&lt;R&gt;1&lt;/R&gt;&lt;C&gt;1&lt;/C&gt;&lt;D xsi:type="xsd:double"&gt;1.16253869513855&lt;/D&gt;&lt;/FQL&gt;&lt;FQL&gt;&lt;Q&gt;AH-FDS^FG_PRICE(NOW)/FG_PRICE(-26AW)&lt;/Q&gt;&lt;R&gt;1&lt;/R&gt;&lt;C&gt;1&lt;/C&gt;&lt;D xsi:type="xsd:double"&gt;1.15022026431718&lt;/D&gt;&lt;/FQL&gt;&lt;FQL&gt;&lt;Q&gt;FEFS00-SIM^FG_PRICE(NOW)/FG_PRICE(-1AM)&lt;/Q&gt;&lt;R&gt;1&lt;/R&gt;&lt;C&gt;1&lt;/C&gt;&lt;D xsi:type="xsd:double"&gt;1.07206583590284&lt;/D&gt;&lt;/FQL&gt;&lt;FQL&gt;&lt;Q&gt;HG00-USA^FG_PRICE(NOW)/FG_PRICE(-26AW)&lt;/Q&gt;&lt;R&gt;1&lt;/R&gt;&lt;C&gt;1&lt;/C&gt;&lt;D xsi:type="xsd:double"&gt;1.12436706083151&lt;/D&gt;&lt;/FQL&gt;&lt;FQL&gt;&lt;Q&gt;PL00-USA^FG_PRICE(NOW)/FG_PRICE(-1AM)&lt;/Q&gt;&lt;R&gt;1&lt;/R&gt;&lt;C&gt;1&lt;/C&gt;&lt;D xsi:type="xsd:double"&gt;1.06028751814424&lt;/D&gt;&lt;/FQL&gt;&lt;FQL&gt;&lt;Q&gt;SI00-USA^FG_PRICE(NOW)/FG_PRICE(-26AW)&lt;/Q&gt;&lt;R&gt;1&lt;/R&gt;&lt;C&gt;1&lt;/C&gt;&lt;D xsi:type="xsd:double"&gt;1.25872450308868&lt;/D&gt;&lt;/FQL&gt;&lt;FQL&gt;&lt;Q&gt;GC00-USA^FG_PRICE(NOW)/FG_PRICE(-1AM)&lt;/Q&gt;&lt;R&gt;1&lt;/R&gt;&lt;C&gt;1&lt;/C&gt;&lt;D xsi:type="xsd:double"&gt;1.05582368696466&lt;/D&gt;&lt;/FQL&gt;&lt;FQL&gt;&lt;Q&gt;HHGAS-FDS^FG_PRICE(NOW)/FG_PRICE(-26AW)&lt;/Q&gt;&lt;R&gt;1&lt;/R&gt;&lt;C&gt;1&lt;/C&gt;&lt;D xsi:type="xsd:double"&gt;1.78048780487805&lt;/D&gt;&lt;/FQL&gt;&lt;FQL&gt;&lt;Q&gt;CVRGNY-FDS^FG_PRICE(NOW)/FG_PRICE(-1AM)&lt;/Q&gt;&lt;R&gt;1&lt;/R&gt;&lt;C&gt;1&lt;/C&gt;&lt;D xsi:type="xsd:double"&gt;0.935135135135135&lt;/D&gt;&lt;/FQL&gt;&lt;FQL&gt;&lt;Q&gt;WTI-FDS^FG_PRICE(NOW)/FG_PRICE(-26AW)&lt;/Q&gt;&lt;R&gt;1&lt;/R&gt;&lt;C&gt;1&lt;/C&gt;&lt;D xsi:type="xsd:double"&gt;0.806008989827301&lt;/D&gt;&lt;/FQL&gt;&lt;FQL&gt;&lt;Q&gt;OILB-FDS^FG_PRICE(NOW)/FG_PRICE(-1AM)&lt;/Q&gt;&lt;R&gt;1&lt;/R&gt;&lt;C&gt;1&lt;/C&gt;&lt;D xsi:type="xsd:double"&gt;0.910786802030457&lt;/D&gt;&lt;/FQL&gt;&lt;FQL&gt;&lt;Q&gt;MS700333^FG_PRICE(0)/FG_PRICE_MAVG(0,,,,50)&lt;/Q&gt;&lt;R&gt;1&lt;/R&gt;&lt;C&gt;1&lt;/C&gt;&lt;D xsi:type="xsd:double"&gt;1.04333105938765&lt;/D&gt;&lt;/FQL&gt;&lt;FQL&gt;&lt;Q&gt;106063^FG_PRICE(0)/FG_PRICE_MAVG(0,,,,50)&lt;/Q&gt;&lt;R&gt;1&lt;/R&gt;&lt;C&gt;1&lt;/C&gt;&lt;D xsi:type="xsd:double"&gt;1.05621885347623&lt;/D&gt;&lt;/FQL&gt;&lt;FQL&gt;&lt;Q&gt;MS703757^FG_PRICE(0)/FG_PRICE_MAVG(0,,,,50)&lt;/Q&gt;&lt;R&gt;1&lt;/R&gt;&lt;C&gt;1&lt;/C&gt;&lt;D xsi:type="xsd:double"&gt;1.02891687111637&lt;/D&gt;&lt;/FQL&gt;&lt;FQL&gt;&lt;Q&gt;0GLJCQ-E^FG_PRICE(0)/FG_PRICE_MAVG(0,,,,50)&lt;/Q&gt;&lt;R&gt;1&lt;/R&gt;&lt;C&gt;1&lt;/C&gt;&lt;D xsi:type="xsd:double"&gt;0.995540339654939&lt;/D&gt;&lt;/FQL&gt;&lt;FQL&gt;&lt;Q&gt;106039^FG_PRICE(0)/FG_PRICE_MAVG(0,,,,50)&lt;/Q&gt;&lt;R&gt;1&lt;/R&gt;&lt;C&gt;1&lt;/C&gt;&lt;D xsi:type="xsd:double"&gt;1.03598143176821&lt;/D&gt;&lt;/FQL&gt;&lt;FQL&gt;&lt;Q&gt;MS703755^FG_PRICE(0)/FG_PRICE_MAVG(0,,,,50)&lt;/Q&gt;&lt;R&gt;1&lt;/R&gt;&lt;C&gt;1&lt;/C&gt;&lt;D xsi:type="xsd:double"&gt;1.03911704127821&lt;/D&gt;&lt;/FQL&gt;&lt;FQL&gt;&lt;Q&gt;MS700191^FG_PRICE(0)/FG_PRICE_MAVG(0,,,,50)&lt;/Q&gt;&lt;R&gt;1&lt;/R&gt;&lt;C&gt;1&lt;/C&gt;&lt;D xsi:type="xsd:double"&gt;1.02876906170604&lt;/D&gt;&lt;/FQL&gt;&lt;FQL&gt;&lt;Q&gt;MS700463^FG_PRICE(0)/FG_PRICE_MAVG(0,,,,50)&lt;/Q&gt;&lt;R&gt;1&lt;/R&gt;&lt;C&gt;1&lt;/C&gt;&lt;D xsi:type="xsd:double"&gt;1.03777453769693&lt;/D&gt;&lt;/FQL&gt;&lt;FQL&gt;&lt;Q&gt;MS703025^FG_PRICE(0)/FG_PRICE_MAVG(0,,,,50)&lt;/Q&gt;&lt;R&gt;1&lt;/R&gt;&lt;C&gt;1&lt;/C&gt;&lt;D xsi:type="xsd:double"&gt;1.05707358590102&lt;/D&gt;&lt;/FQL&gt;&lt;FQL&gt;&lt;Q&gt;MS700333^FG_PRICE(NOW)/FG_PRICE(-26AW)&lt;/Q&gt;&lt;R&gt;1&lt;/R&gt;&lt;C&gt;1&lt;/C&gt;&lt;D xsi:type="xsd:double"&gt;1.09483101428634&lt;/D&gt;&lt;/FQL&gt;&lt;FQL&gt;&lt;Q&gt;MS702788^FG_PRICE(NOW)/FG_PRICE(-1AM)&lt;/Q&gt;&lt;R&gt;1&lt;/R&gt;&lt;C&gt;1&lt;/C&gt;&lt;D xsi:type="xsd:double"&gt;1.04167749371235&lt;/D&gt;&lt;/FQL&gt;&lt;FQL&gt;&lt;Q&gt;106062^FG_PRICE(NOW)/FG_PRICE(-26AW)&lt;/Q&gt;&lt;R&gt;1&lt;/R&gt;&lt;C&gt;1&lt;/C&gt;&lt;D xsi:type="xsd:double"&gt;1.12878797167032&lt;/D&gt;&lt;/FQL&gt;&lt;FQL&gt;&lt;Q&gt;MS703757^FG_PRICE(NOW)/FG_PRICE(-1AM)&lt;/Q&gt;&lt;R&gt;1&lt;/R&gt;&lt;C&gt;1&lt;/C&gt;&lt;D xsi:type="xsd:double"&gt;1.01378113375325&lt;/D&gt;&lt;/FQL&gt;&lt;FQL&gt;&lt;Q&gt;0GLJCQ-E^FG_PRICE(NOW)/FG_PRICE(-26AW)&lt;/Q&gt;&lt;R&gt;1&lt;/R&gt;&lt;C&gt;1&lt;/C&gt;&lt;D xsi:type="xsd:double"&gt;1.01041931385006&lt;/D&gt;&lt;/FQL&gt;&lt;FQL&gt;&lt;Q&gt;MS702787^FG_PRICE(NOW)/FG_PRICE(-1AM)&lt;/Q&gt;&lt;R&gt;1&lt;/R&gt;&lt;C&gt;1&lt;/C&gt;&lt;D xsi:type="xsd:double"&gt;1.00077174280246&lt;/D&gt;&lt;/FQL&gt;&lt;FQL&gt;&lt;Q&gt;106038^FG_PRICE(NOW)/FG_PRICE(-26AW)&lt;/Q&gt;&lt;R&gt;1&lt;/R&gt;&lt;C&gt;1&lt;/C&gt;&lt;D xsi:type="xsd:double"&gt;1.0886546845044&lt;/D&gt;&lt;/FQL&gt;&lt;FQL&gt;&lt;Q&gt;MS703755^FG_PRICE(NOW)/FG_PRICE(-1AM)&lt;/Q&gt;&lt;R&gt;1&lt;/R&gt;&lt;C&gt;1&lt;/C&gt;&lt;D xsi:type="xsd:double"&gt;1.01125994064635&lt;/D&gt;&lt;/FQL&gt;&lt;FQL&gt;&lt;Q&gt;MS700191^FG_PRICE(NOW)/FG_PRICE(-26AW)&lt;/Q&gt;&lt;R&gt;1&lt;/R&gt;&lt;C&gt;1&lt;/C&gt;&lt;D xsi:type="xsd:double"&gt;1.10046685435218&lt;/D&gt;&lt;/FQL&gt;&lt;FQL&gt;&lt;Q&gt;MS702789^FG_PRICE(NOW)/FG_PRICE(-1AM)&lt;/Q&gt;&lt;R&gt;1&lt;/R&gt;&lt;C&gt;1&lt;/C&gt;&lt;D xsi:type="xsd:double"&gt;1.00852243353866&lt;/D&gt;&lt;/FQL&gt;&lt;FQL&gt;&lt;Q&gt;105825^FG_PRICE(NOW)/FG_PRICE(-26AW)&lt;/Q&gt;&lt;R&gt;1&lt;/R&gt;&lt;C&gt;1&lt;/C&gt;&lt;D xsi:type="xsd:double"&gt;1.11934752565101&lt;/D&gt;&lt;/FQL&gt;&lt;FQL&gt;&lt;Q&gt;MS703025^FG_PRICE(NOW)/FG_PRICE(-1AM)&lt;/Q&gt;&lt;R&gt;1&lt;/R&gt;&lt;C&gt;1&lt;/C&gt;&lt;D xsi:type="xsd:double"&gt;1.03003272055685&lt;/D&gt;&lt;/FQL&gt;&lt;FQL&gt;&lt;Q&gt;SHY-US^FG_PRICE(-1M)/FG_PRICE_MAVG(-1M,,,,50)&lt;/Q&gt;&lt;R&gt;1&lt;/R&gt;&lt;C&gt;1&lt;/C&gt;&lt;D xsi:type="xsd:double"&gt;1.00764863730125&lt;/D&gt;&lt;/FQL&gt;&lt;FQL&gt;&lt;Q&gt;QQQ^FMA_EPS(NTMA,-1M,,,,"PORTAGG","MEANR")/AVG(FMA_EPS(NTMA,-1M,-50D,,,"PORTAGG","MEANR"))&lt;/Q&gt;&lt;R&gt;1&lt;/R&gt;&lt;C&gt;1&lt;/C&gt;&lt;D xsi:type="xsd:double"&gt;1.0085466434376&lt;/D&gt;&lt;/FQL&gt;&lt;FQL&gt;&lt;Q&gt;QQQ^FMA_PCT_ABOVE_MAVG(200,-1M,,,,"PORTAGG")/AVG(FMA_PCT_ABOVE_MAVG(200,-1M,-50D,,,"PORTAGG"))&lt;/Q&gt;&lt;R&gt;1&lt;/R&gt;&lt;C&gt;1&lt;/C&gt;&lt;D xsi:type="xsd:double"&gt;1.13776595744681&lt;/D&gt;&lt;/FQL&gt;&lt;FQL&gt;&lt;Q&gt;QQQ^FG_PRICE(-1M)/FG_PRICE_MAVG(-1M,,,,50)&lt;/Q&gt;&lt;R&gt;1&lt;/R&gt;&lt;C&gt;1&lt;/C&gt;&lt;D xsi:type="xsd:double"&gt;1.00493574167368&lt;/D&gt;&lt;/FQL&gt;&lt;FQL&gt;&lt;Q&gt;QQQ^FMA_EPS(NTMA,-1W,,,,"PORTAGG","MEANR")/AVG(FMA_EPS(NTMA,-1W,-50D,,,"PORTAGG","MEANR"))&lt;/Q&gt;&lt;R&gt;1&lt;/R&gt;&lt;C&gt;1&lt;/C&gt;&lt;D xsi:type="xsd:double"&gt;1.01541647024957&lt;/D&gt;&lt;/FQL&gt;&lt;FQL&gt;&lt;Q&gt;QQQ^FMA_PCT_ABOVE_MAVG(200,-1W,,,,"PORTAGG")/AVG(FMA_PCT_ABOVE_MAVG(200,-1W,-50D,,,"PORTAGG"))&lt;/Q&gt;&lt;R&gt;1&lt;/R&gt;&lt;C&gt;1&lt;/C&gt;&lt;D xsi:type="xsd:double"&gt;1.00521221146687&lt;/D&gt;&lt;/FQL&gt;&lt;FQL&gt;&lt;Q&gt;QQQ^FG_PRICE(-1W)/FG_PRICE_MAVG(-1W,,,,50)&lt;/Q&gt;&lt;R&gt;1&lt;/R&gt;&lt;C&gt;1&lt;/C&gt;&lt;D xsi:type="xsd:double"&gt;1.02987543895228&lt;/D&gt;&lt;/FQL&gt;&lt;FQL&gt;&lt;Q&gt;TLT-US^FG_PRICE(-1W)/FG_PRICE_MAVG(-1W,,,,50)&lt;/Q&gt;&lt;R&gt;1&lt;/R&gt;&lt;C&gt;1&lt;/C&gt;&lt;D xsi:type="xsd:double"&gt;1.02033235097452&lt;/D&gt;&lt;/FQL&gt;&lt;FQL&gt;&lt;Q&gt;QQQ^FMA_EPS(NTMA,0,,,,"PORTAGG","MEANR")/AVG(FMA_EPS(NTMA,0,-50D,,,"PORTAGG","MEANR"))&lt;/Q&gt;&lt;R&gt;1&lt;/R&gt;&lt;C&gt;1&lt;/C&gt;&lt;D xsi:type="xsd:double"&gt;1.01490361342273&lt;/D&gt;&lt;/FQL&gt;&lt;FQL&gt;&lt;Q&gt;TLT-US^FG_PRICE(0)/FG_PRICE_MAVG(0,,,,50)&lt;/Q&gt;&lt;R&gt;1&lt;/R&gt;&lt;C&gt;1&lt;/C&gt;&lt;D xsi:type="xsd:double"&gt;1.00639951085496&lt;/D&gt;&lt;/FQL&gt;&lt;FQL&gt;&lt;Q&gt;QQQ^FMA_PCT_ABOVE_MAVG(200,0,,,,"PORTAGG")/AVG(FMA_PCT_ABOVE_MAVG(200,0,-50D,,,"PORTAGG"))&lt;/Q&gt;&lt;R&gt;1&lt;/R&gt;&lt;C&gt;1&lt;/C&gt;&lt;D xsi:type="xsd:double"&gt;1.05206286836935&lt;/D&gt;&lt;/FQL&gt;&lt;FQL&gt;&lt;Q&gt;QQQ^FG_PRICE(0)/FG_PRICE_MAVG(0,,,,50)&lt;/Q&gt;&lt;R&gt;1&lt;/R&gt;&lt;C&gt;1&lt;/C&gt;&lt;D xsi:type="xsd:double"&gt;1.04212929432343&lt;/D&gt;&lt;/FQL&gt;&lt;FQL&gt;&lt;Q&gt;SP50^FMA_EPS(NTMA,-1M,,,,"PORTAGG","MEANR")/AVG(FMA_EPS(NTMA,-1M,-50D,,,"PORTAGG","MEANR"))&lt;/Q&gt;&lt;R&gt;1&lt;/R&gt;&lt;C&gt;1&lt;/C&gt;&lt;D xsi:type="xsd:double"&gt;1.00878338624837&lt;/D&gt;&lt;/FQL&gt;&lt;FQL&gt;&lt;Q&gt;SP50^FMA_PCT_ABOVE_MAVG(200,-1M,,,,"PORTAGG")/AVG(FMA_PCT_ABOVE_MAVG(200,-1M,-50D,,,"PORTAGG"))&lt;/Q&gt;&lt;R&gt;1&lt;/R&gt;&lt;C&gt;1&lt;/C&gt;&lt;D xsi:type="xsd:double"&gt;1.10482180293501&lt;/D&gt;&lt;/FQL&gt;&lt;FQL&gt;&lt;Q&gt;SP50^FG_PRICE(-1M)/FG_PRICE_MAVG(-1M,,,,50)&lt;/Q&gt;&lt;R&gt;1&lt;/R&gt;&lt;C&gt;1&lt;/C&gt;&lt;D xsi:type="xsd:double"&gt;1.02638515250035&lt;/D&gt;&lt;/FQL&gt;&lt;FQL&gt;&lt;Q&gt;SP50^FMA_EPS(NTMA,-1W,,,,"PORTAGG","MEANR")/AVG(FMA_EPS(NTMA,-1W,-50D,,,"PORTAGG","MEANR"))&lt;/Q&gt;&lt;R&gt;1&lt;/R&gt;&lt;C&gt;1&lt;/C&gt;&lt;D xsi:type="xsd:double"&gt;1.0081534503161&lt;/D&gt;&lt;/FQL&gt;&lt;FQL&gt;&lt;Q&gt;SP50^FMA_PCT_ABOVE_MAVG(200,-1W,,,,"PORTAGG")/AVG(FMA_PCT_ABOVE_MAVG(200,-1W,-50D,,,"PORTAGG"))&lt;/Q&gt;&lt;R&gt;1&lt;/R&gt;&lt;C&gt;1&lt;/C&gt;&lt;D xsi:type="xsd:double"&gt;1.05554513041847&lt;/D&gt;&lt;/FQL&gt;&lt;FQL&gt;&lt;Q&gt;SP50^FG_PRICE(-1W)/FG_PRICE_MAVG(-1W,,,,50)&lt;/Q&gt;&lt;R&gt;1&lt;/R&gt;&lt;C&gt;1&lt;/C&gt;&lt;D xsi:type="xsd:double"&gt;1.03342386971286&lt;/D&gt;&lt;/FQL&gt;&lt;FQL&gt;&lt;Q&gt;SP50^FMA_EPS(NTMA,0,,,,"PORTAGG","MEANR")/AVG(FMA_EPS(NTMA,0,-50D,,,"PORTAGG","MEANR"))&lt;/Q&gt;&lt;R&gt;1&lt;/R&gt;&lt;C&gt;1&lt;/C&gt;&lt;D xsi:type="xsd:double"&gt;1.00893650456817&lt;/D&gt;&lt;/FQL&gt;&lt;FQL&gt;&lt;Q&gt;SP50^FMA_PCT_ABOVE_MAVG(200,0,,,,"PORTAGG")/AVG(FMA_PCT_ABOVE_MAVG(200,0,-50D,,,"PORTAGG"))&lt;/Q&gt;&lt;R&gt;1&lt;/R&gt;&lt;C&gt;1&lt;/C&gt;&lt;D xsi:type="xsd:double"&gt;1.11129921904866&lt;/D&gt;&lt;/FQL&gt;&lt;FQL&gt;&lt;Q&gt;SP50^FG_PRICE(0)/FG_PRICE_MAVG(0,,,,50)&lt;/Q&gt;&lt;R&gt;1&lt;/R&gt;&lt;C&gt;1&lt;/C&gt;&lt;D xsi:type="xsd:double"&gt;1.04100893942996&lt;/D&gt;&lt;/FQL&gt;&lt;FQL&gt;&lt;Q&gt;SPXEKW^FG_PRICE(0)/FG_PRICE_MAVG(0,,,,200)&lt;/Q&gt;&lt;R&gt;1&lt;/R&gt;&lt;C&gt;1&lt;/C&gt;&lt;D xsi:type="xsd:double"&gt;1.08809840023461&lt;/D&gt;&lt;/FQL&gt;&lt;FQL&gt;&lt;Q&gt;ACWI-US^FMA_PCT_ABOVE_MAVG(200,-1M,,,,"PORTAGG")&lt;/Q&gt;&lt;R&gt;1&lt;/R&gt;&lt;C&gt;1&lt;/C&gt;&lt;D xsi:type="xsd:double"&gt;64.5770717045942&lt;/D&gt;&lt;/FQL&gt;&lt;FQL&gt;&lt;Q&gt;TLT-US^FG_PRICE(-1M)/FG_PRICE_MAVG(-1M,,,,100)&lt;/Q&gt;&lt;R&gt;1&lt;/R&gt;&lt;C&gt;1&lt;/C&gt;&lt;D xsi:type="xsd:double"&gt;1.03973492093424&lt;/D&gt;&lt;/FQL&gt;&lt;FQL&gt;&lt;Q&gt;^ECON_EXPR_DATA('RETURNS(SPEC_ID[DXY.Z:FG_PRICE_IDX,DIST=NONE,CONV=NONE], -6AM)',-1M,-1M,D)&lt;/Q&gt;&lt;R&gt;1&lt;/R&gt;&lt;C&gt;1&lt;/C&gt;&lt;D xsi:type="xsd:double"&gt;-2.17301384226171&lt;/D&gt;&lt;/FQL&gt;&lt;FQL&gt;&lt;Q&gt;ACWI-US^FMA_PCT_ABOVE_MAVG(200,-1M,,,,"PORTAGG")/AVG(FMA_PCT_ABOVE_MAVG(200,-1M,-100D,,,"PORTAGG"))&lt;/Q&gt;&lt;R&gt;1&lt;/R&gt;&lt;C&gt;1&lt;/C&gt;&lt;D xsi:type="xsd:double"&gt;1.01040199483435&lt;/D&gt;&lt;/FQL&gt;&lt;FQL&gt;&lt;Q&gt;ACWI-US^FMA_PCT_ABOVE_MAVG(200,-1W,,,,"PORTAGG")&lt;/Q&gt;&lt;R&gt;1&lt;/R&gt;&lt;C&gt;1&lt;/C&gt;&lt;D xsi:type="xsd:double"&gt;61.7353579175705&lt;/D&gt;&lt;/FQL&gt;&lt;FQL&gt;&lt;Q&gt;ACWX-US^FG_PRICE(-1W)/FG_PRICE_MAVG(-1W,,,,100)&lt;/Q&gt;&lt;R&gt;1&lt;/R&gt;&lt;C&gt;1&lt;/C&gt;&lt;D xsi:type="xsd:double"&gt;1.03122924079841&lt;/D&gt;&lt;/FQL&gt;&lt;FQL&gt;&lt;Q&gt;ACWI-US^FMA_PCT_ABOVE_MAVG(50,-1W,,,,"PORTAGG")/AVG(FMA_PCT_ABOVE_MAVG(50,-1W,-100D,,,"PORTAGG"))&lt;/Q&gt;&lt;R&gt;1&lt;/R&gt;&lt;C&gt;1&lt;/C&gt;&lt;D xsi:type="xsd:double"&gt;1.18707907497167&lt;/D&gt;&lt;/FQL&gt;&lt;FQL&gt;&lt;Q&gt;SHY-US^FG_PRICE(-1W)/FG_PRICE_MAVG(-1W,,,,100)&lt;/Q&gt;&lt;R&gt;1&lt;/R&gt;&lt;C&gt;1&lt;/C&gt;&lt;D xsi:type="xsd:double"&gt;1.01470907445753&lt;/D&gt;&lt;/FQL&gt;&lt;FQL&gt;&lt;Q&gt;ACWX-US^FMA_PCT_ABOVE_MAVG(200,0,,,,"PORTAGG")&lt;/Q&gt;&lt;R&gt;1&lt;/R&gt;&lt;C&gt;1&lt;/C&gt;&lt;D xsi:type="xsd:double"&gt;61.6864742501415&lt;/D&gt;&lt;/FQL&gt;&lt;FQL&gt;&lt;Q&gt;ACWX-US^FG_PRICE(0)/FG_PRICE_MAVG(0,,,,100)&lt;/Q&gt;&lt;R&gt;1&lt;/R&gt;&lt;C&gt;1&lt;/C&gt;&lt;D xsi:type="xsd:double"&gt;1.05410145311993&lt;/D&gt;&lt;/FQL&gt;&lt;FQL&gt;&lt;Q&gt;TLT-US^FG_PRICE(0)/FG_PRICE_MAVG(0,,,,100)&lt;/Q&gt;&lt;R&gt;1&lt;/R&gt;&lt;C&gt;1&lt;/C&gt;&lt;D xsi:type="xsd:double"&gt;1.03425699546761&lt;/D&gt;&lt;/FQL&gt;&lt;FQL&gt;&lt;Q&gt;ACWX-US^FMA_PCT_ABOVE_MAVG(50,0,,,,"PORTAGG")/AVG(FMA_PCT_ABOVE_MAVG(50,0,-100D,,,"PORTAGG"))&lt;/Q&gt;&lt;R&gt;1&lt;/R&gt;&lt;C&gt;1&lt;/C&gt;&lt;D xsi:type="xsd:double"&gt;1.32419866654079&lt;/D&gt;&lt;/FQL&gt;&lt;FQL&gt;&lt;Q&gt;RR00-USA^FG_PRICE(0)/FG_PRICE_MAVG(0,,,,100)&lt;/Q&gt;&lt;R&gt;1&lt;/R&gt;&lt;C&gt;1&lt;/C&gt;&lt;D xsi:type="xsd:double"&gt;0.953007003464347&lt;/D&gt;&lt;/FQL&gt;&lt;FQL&gt;&lt;Q&gt;CC00-USA^FG_PRICE(0)/FG_PRICE_MAVG(0,,,,100)&lt;/Q&gt;&lt;R&gt;1&lt;/R&gt;&lt;C&gt;1&lt;/C&gt;&lt;D xsi:type="xsd:double"&gt;0.962448073047341&lt;/D&gt;&lt;/FQL&gt;&lt;FQL&gt;&lt;Q&gt;W00-USA^FG_PRICE(0)/FG_PRICE_MAVG(0,,,,100)&lt;/Q&gt;&lt;R&gt;1&lt;/R&gt;&lt;C&gt;1&lt;/C&gt;&lt;D xsi:type="xsd:double"&gt;0.998013372353833&lt;/D&gt;&lt;/FQL&gt;&lt;FQL&gt;&lt;Q&gt;S00-USA^FG_PRICE(0)/FG_PRICE_MAVG(0,,,,100)&lt;/Q&gt;&lt;R&gt;1&lt;/R&gt;&lt;C&gt;1&lt;/C&gt;&lt;D xsi:type="xsd:double"&gt;0.973933234435036&lt;/D&gt;&lt;/FQL&gt;&lt;FQL&gt;&lt;Q&gt;FEFS00-SIM^FG_PRICE(0)/FG_PRICE_MAVG(0,,,,100)&lt;/Q&gt;&lt;R&gt;1&lt;/R&gt;&lt;C&gt;1&lt;/C&gt;&lt;D xsi:type="xsd:double"&gt;1.04852229726493&lt;/D&gt;&lt;/FQL&gt;&lt;FQL&gt;&lt;Q&gt;HG00-USA^FG_PRICE(0)/FG_PRICE_MAVG(0,,,,100)&lt;/Q&gt;&lt;R&gt;1&lt;/R&gt;&lt;C&gt;1&lt;/C&gt;&lt;D xsi:type="xsd:double"&gt;1.03576612114346&lt;/D&gt;&lt;/FQL&gt;&lt;FQL&gt;&lt;Q&gt;PA00-USA^FG_PRICE(0)/FG_PRICE_MAVG(0,,,,100)&lt;/Q&gt;&lt;R&gt;1&lt;/R&gt;&lt;C&gt;1&lt;/C&gt;&lt;D xsi:type="xsd:double"&gt;1.04477752255485&lt;/D&gt;&lt;/FQL&gt;&lt;FQL&gt;&lt;Q&gt;GC00-USA^FG_PRICE(0)/FG_PRICE_MAVG(0,,,,100)&lt;/Q&gt;&lt;R&gt;1&lt;/R&gt;&lt;C&gt;1&lt;/C&gt;&lt;D xsi:type="xsd:double"&gt;1.08618405252762&lt;/D&gt;&lt;/FQL&gt;&lt;FQL&gt;&lt;Q&gt;HHGAS-FDS^FG_PRICE(0)/FG_PRICE_MAVG(0,,,,100)&lt;/Q&gt;&lt;R&gt;1&lt;/R&gt;&lt;C&gt;1&lt;/C&gt;&lt;D xsi:type="xsd:double"&gt;1.31736851128335&lt;/D&gt;&lt;/FQL&gt;&lt;FQL&gt;&lt;Q&gt;HO00-USA^FG_PRICE(0)/FG_PRICE_MAVG(0,,,,100)&lt;/Q&gt;&lt;R&gt;1&lt;/R&gt;&lt;C&gt;1&lt;/C&gt;&lt;D xsi:type="xsd:double"&gt;0.9076500609622&lt;/D&gt;&lt;/FQL&gt;&lt;FQL&gt;&lt;Q&gt;OILB-FDS^FG_PRICE(0)/FG_PRICE_MAVG(0,,,,100)&lt;/Q&gt;&lt;R&gt;1&lt;/R&gt;&lt;C&gt;1&lt;/C&gt;&lt;D xsi:type="xsd:double"&gt;0.895561126383054&lt;/D&gt;&lt;/FQL&gt;&lt;FQL&gt;&lt;Q&gt;BBGCISPI^FG_PRICE(0,,,USD)/FG_PRICE_MAVG(0,,,USD,100)&lt;/Q&gt;&lt;R&gt;1&lt;/R&gt;&lt;C&gt;1&lt;/C&gt;&lt;D xsi:type="xsd:double"&gt;1.03970884960681&lt;/D&gt;&lt;/FQL&gt;&lt;FQL&gt;&lt;Q&gt;BBGCISPE^FG_PRICE(0,,,USD)/FG_PRICE_MAVG(0,,,USD,100)&lt;/Q&gt;&lt;R&gt;1&lt;/R&gt;&lt;C&gt;1&lt;/C&gt;&lt;D xsi:type="xsd:double"&gt;0.95871343753856&lt;/D&gt;&lt;/FQL&gt;&lt;FQL&gt;&lt;Q&gt;BBGCISPI^FG_PRICE(NOW,,,USD)/FG_PRICE(-52AW,,,USD)&lt;/Q&gt;&lt;R&gt;1&lt;/R&gt;&lt;C&gt;1&lt;/C&gt;&lt;D xsi:type="xsd:double"&gt;1.13988910289352&lt;/D&gt;&lt;/FQL&gt;&lt;FQL&gt;&lt;Q&gt;BBGCISPM^FG_PRICE(NOW,,,USD)/FG_PRICE(-13AW,,,USD)&lt;/Q&gt;&lt;R&gt;1&lt;/R&gt;&lt;C&gt;1&lt;/C&gt;&lt;D xsi:type="xsd:double"&gt;1.1177649631549&lt;/D&gt;&lt;/FQL&gt;&lt;FQL&gt;&lt;Q&gt;RR00-USA^FG_PRICE(NOW)/FG_PRICE(-52AW)&lt;/Q&gt;&lt;R&gt;1&lt;/R&gt;&lt;C&gt;1&lt;/C&gt;&lt;D xsi:type="xsd:double"&gt;0.95780856663394&lt;/D&gt;&lt;/FQL&gt;&lt;FQL&gt;&lt;Q&gt;KC00-USA^FG_PRICE(NOW)/FG_PRICE(-13AW)&lt;/Q&gt;&lt;R&gt;1&lt;/R&gt;&lt;C&gt;1&lt;/C&gt;&lt;D xsi:type="xsd:double"&gt;1.1899043433741&lt;/D&gt;&lt;/FQL&gt;&lt;FQL&gt;&lt;Q&gt;C00-USA^FG_PRICE(NOW)/FG_PRICE(-52AW)&lt;/Q&gt;&lt;R&gt;1&lt;/R&gt;&lt;C&gt;1&lt;/C&gt;&lt;D xsi:type="xsd:double"&gt;0.867007711659307&lt;/D&gt;&lt;/FQL&gt;&lt;FQL&gt;&lt;Q&gt;W00-USA^FG_PRICE(NOW)/FG_PRICE(-13AW)&lt;/Q&gt;&lt;R&gt;1&lt;/R&gt;&lt;C&gt;1&lt;/C&gt;&lt;D xsi:type="xsd:double"&gt;0.991105447629406&lt;/D&gt;&lt;/FQL&gt;&lt;FQL&gt;&lt;Q&gt;S00-USA^FG_PRICE(NOW)/FG_PRICE(-52AW)&lt;/Q&gt;&lt;R&gt;1&lt;/R&gt;&lt;C&gt;1&lt;/C&gt;&lt;D xsi:type="xsd:double"&gt;0.821064969199471&lt;/D&gt;&lt;/FQL&gt;&lt;FQL&gt;&lt;Q&gt;AH-FDS^FG_PRICE(NOW)/FG_PRICE(-13AW)&lt;/Q&gt;&lt;R&gt;1&lt;/R&gt;&lt;C&gt;1&lt;/C&gt;&lt;D xsi:type="xsd:double"&gt;1.04586420989385&lt;/D&gt;&lt;/FQL&gt;&lt;FQL&gt;&lt;Q&gt;ZNS00-SGE^FG_PRICE(NOW)/FG_PRICE(-52AW)&lt;/Q&gt;&lt;R&gt;1&lt;/R&gt;&lt;C&gt;1&lt;/C&gt;&lt;D xsi:type="xsd:double"&gt;1.15344036697248&lt;/D&gt;&lt;/FQL&gt;&lt;FQL&gt;&lt;Q&gt;HG00-USA^FG_PRICE(NOW)/FG_PRICE(-13AW)&lt;/Q&gt;&lt;R&gt;1&lt;/R&gt;&lt;C&gt;1&lt;/C&gt;&lt;D xsi:type="xsd:double"&gt;1.03033047663566&lt;/D&gt;&lt;/FQL&gt;&lt;FQL&gt;&lt;Q&gt;PA00-USA^FG_PRICE(NOW)/FG_PRICE(-52AW)&lt;/Q&gt;&lt;R&gt;1&lt;/R&gt;&lt;C&gt;1&lt;/C&gt;&lt;D xsi:type="xsd:double"&gt;0.819719711418857&lt;/D&gt;&lt;/FQL&gt;&lt;FQL&gt;&lt;Q&gt;SI00-USA^FG_PRICE(NOW)/FG_PRICE(-13AW)&lt;/Q&gt;&lt;R&gt;1&lt;/R&gt;&lt;C&gt;1&lt;/C&gt;&lt;D xsi:type="xsd:double"&gt;1.06574813311527&lt;/D&gt;&lt;/FQL&gt;&lt;FQL&gt;&lt;Q&gt;COALAUT-FDS^FG_PRICE(NOW)/FG_PRICE(-52AW)&lt;/Q&gt;&lt;R&gt;1&lt;/R&gt;&lt;C&gt;1&lt;/C&gt;&lt;D xsi:type="xsd:double"&gt;0.897150243121807&lt;/D&gt;&lt;/FQL&gt;&lt;FQL&gt;&lt;Q&gt;HHGAS-FDS^FG_PRICE(NOW)/FG_PRICE(-13AW)&lt;/Q&gt;&lt;R&gt;1&lt;/R&gt;&lt;C&gt;1&lt;/C&gt;&lt;D xsi:type="xsd:double"&gt;1.32126696832579&lt;/D&gt;&lt;/FQL&gt;&lt;FQL&gt;&lt;Q&gt;HO00-USA^FG_PRICE(NOW)/FG_PRICE(-52AW)&lt;/Q&gt;&lt;R&gt;1&lt;/R&gt;&lt;C&gt;1&lt;/C&gt;&lt;D xsi:type="xsd:double"&gt;0.661815350327592&lt;/D&gt;&lt;/FQL&gt;&lt;FQL&gt;&lt;Q&gt;WTI-FDS^FG_PRICE(NOW)/FG_PRICE(-13AW)&lt;/Q&gt;&lt;R&gt;1&lt;/R&gt;&lt;C&gt;1&lt;/C&gt;&lt;D xsi:type="xsd:double"&gt;0.804486422668241&lt;/D&gt;&lt;/FQL&gt;&lt;FQL&gt;&lt;Q&gt;MS701087^FG_PRICE(0)/FG_PRICE_MAVG(0,,,,200)&lt;/Q&gt;&lt;R&gt;1&lt;/R&gt;&lt;C&gt;1&lt;/C&gt;&lt;D xsi:type="xsd:double"&gt;1.07220029809596&lt;/D&gt;&lt;/FQL&gt;&lt;FQL&gt;&lt;Q&gt;MS702788^FG_PRICE(0)/FG_PRICE_MAVG(0,,,,200)&lt;/Q&gt;&lt;R&gt;1&lt;/R&gt;&lt;C&gt;1&lt;/C&gt;&lt;D xsi:type="xsd:double"&gt;1.07727552255135&lt;/D&gt;&lt;/FQL&gt;&lt;FQL&gt;&lt;Q&gt;106062^FG_PRICE(0)/FG_PRICE_MAVG(0,,,,200)&lt;/Q&gt;&lt;R&gt;1&lt;/R&gt;&lt;C&gt;1&lt;/C&gt;&lt;D xsi:type="xsd:double"&gt;1.11752362632226&lt;/D&gt;&lt;/FQL&gt;&lt;FQL&gt;&lt;Q&gt;MS136064^FG_PRICE(0)/FG_PRICE_MAVG(0,,,,200)&lt;/Q&gt;&lt;R&gt;1&lt;/R&gt;&lt;C&gt;1&lt;/C&gt;&lt;D xsi:type="xsd:double"&gt;1.06703106271123&lt;/D&gt;&lt;/FQL&gt;&lt;FQL&gt;&lt;Q&gt;MS702787^FG_PRICE(0)/FG_PRICE_MAVG(0,,,,200)&lt;/Q&gt;&lt;R&gt;1&lt;/R&gt;&lt;C&gt;1&lt;/C&gt;&lt;D xsi:type="xsd:double"&gt;1.08029531256819&lt;/D&gt;&lt;/FQL&gt;&lt;FQL&gt;&lt;Q&gt;106038^FG_PRICE(0)/FG_PRICE_MAVG(0,,,,200)&lt;/Q&gt;&lt;R&gt;1&lt;/R&gt;&lt;C&gt;1&lt;/C&gt;&lt;D xsi:type="xsd:double"&gt;1.08682083336075&lt;/D&gt;&lt;/FQL&gt;&lt;FQL&gt;&lt;Q&gt;MS129788^FG_PRICE(0)/FG_PRICE_MAVG(0,,,,200)&lt;/Q&gt;&lt;R&gt;1&lt;/R&gt;&lt;C&gt;1&lt;/C&gt;&lt;D xsi:type="xsd:double"&gt;1.08550996436041&lt;/D&gt;&lt;/FQL&gt;&lt;FQL&gt;&lt;Q&gt;MS702789^FG_PRICE(0)/FG_PRICE_MAVG(0,,,,200)&lt;/Q&gt;&lt;R&gt;1&lt;/R&gt;&lt;C&gt;1&lt;/C&gt;&lt;D xsi:type="xsd:double"&gt;1.09911294516431&lt;/D&gt;&lt;/FQL&gt;&lt;FQL&gt;&lt;Q&gt;105825^FG_PRICE(0)/FG_PRICE_MAVG(0,,,,200)&lt;/Q&gt;&lt;R&gt;1&lt;/R&gt;&lt;C&gt;1&lt;/C&gt;&lt;D xsi:type="xsd:double"&gt;1.1059932380884&lt;/D&gt;&lt;/FQL&gt;&lt;FQL&gt;&lt;Q&gt;MS701087^FG_PRICE(NOW)/FG_PRICE(-52AW)&lt;/Q&gt;&lt;R&gt;1&lt;/R&gt;&lt;C&gt;1&lt;/C&gt;&lt;D xsi:type="xsd:double"&gt;1.18796733298225&lt;/D&gt;&lt;/FQL&gt;&lt;FQL&gt;&lt;Q&gt;MS700333^FG_PRICE(NOW)/FG_PRICE(-13AW)&lt;/Q&gt;&lt;R&gt;1&lt;/R&gt;&lt;C&gt;1&lt;/C&gt;&lt;D xsi:type="xsd:double"&gt;1.065893301206&lt;/D&gt;&lt;/FQL&gt;&lt;FQL&gt;&lt;Q&gt;106063^FG_PRICE(NOW)/FG_PRICE(-52AW)&lt;/Q&gt;&lt;R&gt;1&lt;/R&gt;&lt;C&gt;1&lt;/C&gt;&lt;D xsi:type="xsd:double"&gt;1.18691130372913&lt;/D&gt;&lt;/FQL&gt;&lt;FQL&gt;&lt;Q&gt;106062^FG_PRICE(NOW)/FG_PRICE(-13AW)&lt;/Q&gt;&lt;R&gt;1&lt;/R&gt;&lt;C&gt;1&lt;/C&gt;&lt;D xsi:type="xsd:double"&gt;1.06492737852625&lt;/D&gt;&lt;/FQL&gt;&lt;FQL&gt;&lt;Q&gt;MS136064^FG_PRICE(NOW)/FG_PRICE(-52AW)&lt;/Q&gt;&lt;R&gt;1&lt;/R&gt;&lt;C&gt;1&lt;/C&gt;&lt;D xsi:type="xsd:double"&gt;1.1747237294651&lt;/D&gt;&lt;/FQL&gt;&lt;FQL&gt;&lt;Q&gt;0GLJCQ-E^FG_PRICE(NOW)/FG_PRICE(-13AW)&lt;/Q&gt;&lt;R&gt;1&lt;/R&gt;&lt;C&gt;1&lt;/C&gt;&lt;D xsi:type="xsd:double"&gt;1.056884635832&lt;/D&gt;&lt;/FQL&gt;&lt;FQL&gt;&lt;Q&gt;106039^FG_PRICE(NOW)/FG_PRICE(-52AW)&lt;/Q&gt;&lt;R&gt;1&lt;/R&gt;&lt;C&gt;1&lt;/C&gt;&lt;D xsi:type="xsd:double"&gt;1.22952350699149&lt;/D&gt;&lt;/FQL&gt;&lt;FQL&gt;&lt;Q&gt;106038^FG_PRICE(NOW)/FG_PRICE(-13AW)&lt;/Q&gt;&lt;R&gt;1&lt;/R&gt;&lt;C&gt;1&lt;/C&gt;&lt;D xsi:type="xsd:double"&gt;1.01632167292738&lt;/D&gt;&lt;/FQL&gt;&lt;FQL&gt;&lt;Q&gt;MS129788^FG_PRICE(NOW)/FG_PRICE(-52AW)&lt;/Q&gt;&lt;R&gt;1&lt;/R&gt;&lt;C&gt;1&lt;/C&gt;&lt;D xsi:type="xsd:double"&gt;1.23456099556034&lt;/D&gt;&lt;/FQL&gt;&lt;FQL&gt;&lt;Q&gt;MS700191^FG_PRICE(NOW)/FG_PRICE(-13AW)&lt;/Q&gt;&lt;R&gt;1&lt;/R&gt;&lt;C&gt;1&lt;/C&gt;&lt;D xsi:type="xsd:double"&gt;1.05163234411797&lt;/D&gt;&lt;/FQL&gt;&lt;FQL&gt;&lt;Q&gt;MS700463^FG_PRICE(NOW)/FG_PRICE(-52AW)&lt;/Q&gt;&lt;R&gt;1&lt;/R&gt;&lt;C&gt;1&lt;/C&gt;&lt;D xsi:type="xsd:double"&gt;1.35249419772532&lt;/D&gt;&lt;/FQL&gt;&lt;FQL&gt;&lt;Q&gt;105825^FG_PRICE(NOW)/FG_PRICE(-13AW)&lt;/Q&gt;&lt;R&gt;1&lt;/R&gt;&lt;C&gt;1&lt;/C&gt;&lt;D xsi:type="xsd:double"&gt;1.01573249126971&lt;/D&gt;&lt;/FQL&gt;&lt;FQL&gt;&lt;Q&gt;QQQ^FMA_PCT_ABOVE_MAVG(50,-1M,,,,"PORTAGG")/AVG(FMA_PCT_ABOVE_MAVG(50,-1M,-200D,,,"PORTAGG"))&lt;/Q&gt;&lt;R&gt;1&lt;/R&gt;&lt;C&gt;1&lt;/C&gt;&lt;D xsi:type="xsd:double"&gt;1.10007322928171&lt;/D&gt;&lt;/FQL&gt;&lt;FQL&gt;&lt;Q&gt;LLN4K^FG_PRICE(-1M)/FG_PRICE_MAVG(-1M,,,,200)&lt;/Q&gt;&lt;R&gt;1&lt;/R&gt;&lt;C&gt;1&lt;/C&gt;&lt;D xsi:type="xsd:double"&gt;1.03916762604047&lt;/D&gt;&lt;/FQL&gt;&lt;FQL&gt;&lt;Q&gt;QQQ^FMA_PCT_ABOVE_MAVG(50,-1W,,,,"PORTAGG")/AVG(FMA_PCT_ABOVE_MAVG(50,-1W,-200D,,,"PORTAGG"))&lt;/Q&gt;&lt;R&gt;1&lt;/R&gt;&lt;C&gt;1&lt;/C&gt;&lt;D xsi:type="xsd:double"&gt;1.1397795872465&lt;/D&gt;&lt;/FQL&gt;&lt;FQL&gt;&lt;Q&gt;LLN4K^FG_PRICE(-1W)/FG_PRICE_MAVG(-1W,,,,200)&lt;/Q&gt;&lt;R&gt;1&lt;/R&gt;&lt;C&gt;1&lt;/C&gt;&lt;D xsi:type="xsd:double"&gt;1.02953556403588&lt;/D&gt;&lt;/FQL&gt;&lt;FQL&gt;&lt;Q&gt;SHY-US^FG_PRICE(0)/FG_PRICE_MAVG(0,,,,200)&lt;/Q&gt;&lt;R&gt;1&lt;/R&gt;&lt;C&gt;1&lt;/C&gt;&lt;D xsi:type="xsd:double"&gt;1.01522160889732&lt;/D&gt;&lt;/FQL&gt;&lt;FQL&gt;&lt;Q&gt;QQQ^FMA_PCT_ABOVE_MAVG(50,0,,,,"PORTAGG")/AVG(FMA_PCT_ABOVE_MAVG(50,0,-200D,,,"PORTAGG"))&lt;/Q&gt;&lt;R&gt;1&lt;/R&gt;&lt;C&gt;1&lt;/C&gt;&lt;D xsi:type="xsd:double"&gt;1.33462292539062&lt;/D&gt;&lt;/FQL&gt;&lt;FQL&gt;&lt;Q&gt;LLN4K^FG_PRICE(0)/FG_PRICE_MAVG(0,,,,200)&lt;/Q&gt;&lt;R&gt;1&lt;/R&gt;&lt;C&gt;1&lt;/C&gt;&lt;D xsi:type="xsd:double"&gt;1.03646875109601&lt;/D&gt;&lt;/FQL&gt;&lt;FQL&gt;&lt;Q&gt;SP50^FMA_PCT_ABOVE_MAVG(50,-1M,,,,"PORTAGG")/AVG(FMA_PCT_ABOVE_MAVG(50,-1M,-200D,,,"PORTAGG"))&lt;/Q&gt;&lt;R&gt;1&lt;/R&gt;&lt;C&gt;1&lt;/C&gt;&lt;D xsi:type="xsd:double"&gt;1.28687654087073&lt;/D&gt;&lt;/FQL&gt;&lt;FQL&gt;&lt;Q&gt;SPXEKW^FG_PRICE(-1M)/FG_PRICE_MAVG(-1M,,,,200)&lt;/Q&gt;&lt;R&gt;1&lt;/R&gt;&lt;C&gt;1&lt;/C&gt;&lt;D xsi:type="xsd:double"&gt;1.08315649398839&lt;/D&gt;&lt;/FQL&gt;&lt;FQL&gt;&lt;Q&gt;SP50^FMA_PCT_ABOVE_MAVG(50,-1W,,,,"PORTAGG")/AVG(FMA_PCT_ABOVE_MAVG(50,-1W,-200D,,,"PORTAGG"))&lt;/Q&gt;&lt;R&gt;1&lt;/R&gt;&lt;C&gt;1&lt;/C&gt;&lt;D xsi:type="xsd:double"&gt;1.20619020343713&lt;/D&gt;&lt;/FQL&gt;&lt;FQL&gt;&lt;Q&gt;SPXEKW^FG_PRICE(-1W)/FG_PRICE_MAVG(-1W,,,,200)&lt;/Q&gt;&lt;R&gt;1&lt;/R&gt;&lt;C&gt;1&lt;/C&gt;&lt;D xsi:type="xsd:double"&gt;1.07884713869877&lt;/D&gt;&lt;/FQL&gt;&lt;FQL&gt;&lt;Q&gt;SP50^FMA_PCT_ABOVE_MAVG(50,0,,,,"PORTAGG")/AVG(FMA_PCT_ABOVE_MAVG(50,0,-200D,,,"PORTAGG"))&lt;/Q&gt;&lt;R&gt;1&lt;/R&gt;&lt;C&gt;1&lt;/C&gt;&lt;D xsi:type="xsd:double"&gt;1.27797323369654&lt;/D&gt;&lt;/FQL&gt;&lt;FQL&gt;&lt;Q&gt;SPXEKW^FG_PRICE(-1M)/FG_PRICE_MAVG(-1M,,,,50)&lt;/Q&gt;&lt;R&gt;1&lt;/R&gt;&lt;C&gt;1&lt;/C&gt;&lt;D xsi:type="xsd:double"&gt;1.04350723116486&lt;/D&gt;&lt;/FQL&gt;&lt;FQL&gt;&lt;Q&gt;SP50^FMA_PCT_ABOVE_MAVG(50,-1W,,,,"PORTAGG")/AVG(FMA_PCT_ABOVE_MAVG(50,-1W,-50D,,,"PORTAGG"))&lt;/Q&gt;&lt;R&gt;1&lt;/R&gt;&lt;C&gt;1&lt;/C&gt;&lt;D xsi:type="xsd:double"&gt;1.14874670184697&lt;/D&gt;&lt;/FQL&gt;&lt;FQL&gt;&lt;Q&gt;SHY-US^FG_PRICE(-1W)/FG_PRICE_MAVG(-1W,,,,50)&lt;/Q&gt;&lt;R&gt;1&lt;/R&gt;&lt;C&gt;1&lt;/C&gt;&lt;D xsi:type="xsd:double"&gt;1.00777296828561&lt;/D&gt;&lt;/FQL&gt;&lt;FQL&gt;&lt;Q&gt;SP50^FMA_PCT_ABOVE_MAVG(50,0,,,,"PORTAGG")/AVG(FMA_PCT_ABOVE_MAVG(50,0,-50D,,,"PORTAGG"))&lt;/Q&gt;&lt;R&gt;1&lt;/R&gt;&lt;C&gt;1&lt;/C&gt;&lt;D xsi:type="xsd:double"&gt;1.20003418413856&lt;/D&gt;&lt;/FQL&gt;&lt;FQL&gt;&lt;Q&gt;SP50^FMA_PCT_ABOVE_MAVG(200,-1M,,,,"PORTAGG")&lt;/Q&gt;&lt;R&gt;1&lt;/R&gt;&lt;C&gt;1&lt;/C&gt;&lt;D xsi:type="xsd:double"&gt;78.0439121756487&lt;/D&gt;&lt;/FQL&gt;&lt;FQL&gt;&lt;Q&gt;TLT-US^FG_PRICE(-1M)/FG_PRICE_MAVG(-1M,,,,50)&lt;/Q&gt;&lt;R&gt;1&lt;/R&gt;&lt;C&gt;1&lt;/C&gt;&lt;D xsi:type="xsd:double"&gt;1.01669662632474&lt;/D&gt;&lt;/FQL&gt;&lt;FQL&gt;&lt;Q&gt;^ECON_EXPR_DATA('RETURNS(SPEC_ID[DXY.Z:FG_PRICE_IDX,DIST=NONE,CONV=NONE], -1AQ)',-1M,-1M,D)&lt;/Q&gt;&lt;R&gt;1&lt;/R&gt;&lt;C&gt;1&lt;/C&gt;&lt;D xsi:type="xsd:double"&gt;-2.78738983310074&lt;/D&gt;&lt;/FQL&gt;&lt;FQL&gt;&lt;Q&gt;ACWI-US^FMA_PCT_ABOVE_MAVG(200,-1M,,,,"PORTAGG")/AVG(FMA_PCT_ABOVE_MAVG(200,-1M,-50D,,,"PORTAGG"))&lt;/Q&gt;&lt;R&gt;1&lt;/R&gt;&lt;C&gt;1&lt;/C&gt;&lt;D xsi:type="xsd:double"&gt;1.07014054135846&lt;/D&gt;&lt;/FQL&gt;&lt;FQL&gt;&lt;Q&gt;ACWX-US^FG_PRICE(-1W)/FG_PRICE_MAVG(-1W,,,,50)&lt;/Q&gt;&lt;R&gt;1&lt;/R&gt;&lt;C&gt;1&lt;/C&gt;&lt;D xsi:type="xsd:double"&gt;1.02754249007121&lt;/D&gt;&lt;/FQL&gt;&lt;FQL&gt;&lt;Q&gt;ACWI-US^FMA_PCT_ABOVE_MAVG(50,-1W,,,,"PORTAGG")/AVG(FMA_PCT_ABOVE_MAVG(50,-1W,-50D,,,"PORTAGG"))&lt;/Q&gt;&lt;R&gt;1&lt;/R&gt;&lt;C&gt;1&lt;/C&gt;&lt;D xsi:type="xsd:double"&gt;1.19083247244503&lt;/D&gt;&lt;/FQL&gt;&lt;FQL&gt;&lt;Q&gt;ACWX-US^FG_PRICE(0)/FG_PRICE_MAVG(0,,,,50)&lt;/Q&gt;&lt;R&gt;1&lt;/R&gt;&lt;C&gt;1&lt;/C&gt;&lt;D xsi:type="xsd:double"&gt;1.049696391554&lt;/D&gt;&lt;/FQL&gt;&lt;FQL&gt;&lt;Q&gt;ACWX-US^FMA_PCT_ABOVE_MAVG(50,0,,,,"PORTAGG")/AVG(FMA_PCT_ABOVE_MAVG(50,0,-50D,,,"PORTAGG"))&lt;/Q&gt;&lt;R&gt;1&lt;/R&gt;&lt;C&gt;1&lt;/C&gt;&lt;D xsi:type="xsd:double"&gt;1.3532305890514&lt;/D&gt;&lt;/FQL&gt;&lt;FQL&gt;&lt;Q&gt;RR00-USA^FG_PRICE(0)/FG_PRICE_MAVG(0,,,,50)&lt;/Q&gt;&lt;R&gt;1&lt;/R&gt;&lt;C&gt;1&lt;/C&gt;&lt;D xsi:type="xsd:double"&gt;1.01588081748683&lt;/D&gt;&lt;/FQL&gt;&lt;FQL&gt;&lt;Q&gt;CC00-USA^FG_PRICE(0)/FG_PRICE_MAVG(0,,,,50)&lt;/Q&gt;&lt;R&gt;1&lt;/R&gt;&lt;C&gt;1&lt;/C&gt;&lt;D xsi:type="xsd:double"&gt;1.01561164231321&lt;/D&gt;&lt;/FQL&gt;&lt;FQL&gt;&lt;Q&gt;W00-USA^FG_PRICE(0)/FG_PRICE_MAVG(0,,,,50)&lt;/Q&gt;&lt;R&gt;1&lt;/R&gt;&lt;C&gt;1&lt;/C&gt;&lt;D xsi:type="xsd:double"&gt;1.05503717018797&lt;/D&gt;&lt;/FQL&gt;&lt;FQL&gt;&lt;Q&gt;S00-USA^FG_PRICE(0)/FG_PRICE_MAVG(0,,,,50)&lt;/Q&gt;&lt;R&gt;1&lt;/R&gt;&lt;C&gt;1&lt;/C&gt;&lt;D xsi:type="xsd:double"&gt;1.04342504022665&lt;/D&gt;&lt;/FQL&gt;&lt;FQL&gt;&lt;Q&gt;FEFS00-SIM^FG_PRICE(0)/FG_PRICE_MAVG(0,,,,50)&lt;/Q&gt;&lt;R&gt;1&lt;/R&gt;&lt;C&gt;1&lt;/C&gt;&lt;D xsi:type="xsd:double"&gt;1.11890328054877&lt;/D&gt;&lt;/FQL&gt;&lt;FQL&gt;&lt;Q&gt;HG00-USA^FG_PRICE(0)/FG_PRICE_MAVG(0,,,,50)&lt;/Q&gt;&lt;R&gt;1&lt;/R&gt;&lt;C&gt;1&lt;/C&gt;&lt;D xsi:type="xsd:double"&gt;1.08644296711321&lt;/D&gt;&lt;/FQL&gt;&lt;FQL&gt;&lt;Q&gt;PA00-USA^FG_PRICE(0)/FG_PRICE_MAVG(0,,,,50)&lt;/Q&gt;&lt;R&gt;1&lt;/R&gt;&lt;C&gt;1&lt;/C&gt;&lt;D xsi:type="xsd:double"&gt;1.04645980200755&lt;/D&gt;&lt;/FQL&gt;&lt;FQL&gt;&lt;Q&gt;GC00-USA^FG_PRICE(0)/FG_PRICE_MAVG(0,,,,50)&lt;/Q&gt;&lt;R&gt;1&lt;/R&gt;&lt;C&gt;1&lt;/C&gt;&lt;D xsi:type="xsd:double"&gt;1.05171159200202&lt;/D&gt;&lt;/FQL&gt;&lt;FQL&gt;&lt;Q&gt;HHGAS-FDS^FG_PRICE(0)/FG_PRICE_MAVG(0,,,,50)&lt;/Q&gt;&lt;R&gt;1&lt;/R&gt;&lt;C&gt;1&lt;/C&gt;&lt;D xsi:type="xsd:double"&gt;1.37860704033842&lt;/D&gt;&lt;/FQL&gt;&lt;FQL&gt;&lt;Q&gt;HO00-USA^FG_PRICE(0)/FG_PRICE_MAVG(0,,,,50)&lt;/Q&gt;&lt;R&gt;1&lt;/R&gt;&lt;C&gt;1&lt;/C&gt;&lt;D xsi:type="xsd:double"&gt;0.9484598533462&lt;/D&gt;&lt;/FQL&gt;&lt;FQL&gt;&lt;Q&gt;OILB-FDS^FG_PRICE(0)/FG_PRICE_MAVG(0,,,,50)&lt;/Q&gt;&lt;R&gt;1&lt;/R&gt;&lt;C&gt;1&lt;/C&gt;&lt;D xsi:type="xsd:double"&gt;0.935535759443345&lt;/D&gt;&lt;/FQL&gt;&lt;FQL&gt;&lt;Q&gt;BBGCISPI^FG_PRICE(0,,,USD)/FG_PRICE_MAVG(0,,,USD,50)&lt;/Q&gt;&lt;R&gt;1&lt;/R&gt;&lt;C&gt;1&lt;/C&gt;&lt;D xsi:type="xsd:double"&gt;1.08186882945708&lt;/D&gt;&lt;/FQL&gt;&lt;FQL&gt;&lt;Q&gt;BBGCISPE^FG_PRICE(0,,,USD)/FG_PRICE_MAVG(0,,,USD,50)&lt;/Q&gt;&lt;R&gt;1&lt;/R&gt;&lt;C&gt;1&lt;/C&gt;&lt;D xsi:type="xsd:double"&gt;1.00178791157559&lt;/D&gt;&lt;/FQL&gt;&lt;FQL&gt;&lt;Q&gt;BBGCISPI^FG_PRICE(NOW,,,USD)/FG_PRICE(-26AW,,,USD)&lt;/Q&gt;&lt;R&gt;1&lt;/R&gt;&lt;C&gt;1&lt;/C&gt;&lt;D xsi:type="xsd:double"&gt;1.12675601341865&lt;/D&gt;&lt;/FQL&gt;&lt;FQL&gt;&lt;Q&gt;BBGCISPM^FG_PRICE(NOW,,,USD)/FG_PRICE(-1AM,,,USD)&lt;/Q&gt;&lt;R&gt;1&lt;/R&gt;&lt;C&gt;1&lt;/C&gt;&lt;D xsi:type="xsd:double"&gt;1.05870282055649&lt;/D&gt;&lt;/FQL&gt;&lt;FQL&gt;&lt;Q&gt;RR00-USA^FG_PRICE(NOW)/FG_PRICE(-26AW)&lt;/Q&gt;&lt;R&gt;1&lt;/R&gt;&lt;C&gt;1&lt;/C&gt;&lt;D xsi:type="xsd:double"&gt;0.933415160364957&lt;/D&gt;&lt;/FQL&gt;&lt;FQL&gt;&lt;Q&gt;KC00-USA^FG_PRICE(NOW)/FG_PRICE(-1AM)&lt;/Q&gt;&lt;R&gt;1&lt;/R&gt;&lt;C&gt;1&lt;/C&gt;&lt;D xsi:type="xsd:double"&gt;1.09629170910742&lt;/D&gt;&lt;/FQL&gt;&lt;FQL&gt;&lt;Q&gt;C00-USA^FG_PRICE(NOW)/FG_PRICE(-26AW)&lt;/Q&gt;&lt;R&gt;1&lt;/R&gt;&lt;C&gt;1&lt;/C&gt;&lt;D xsi:type="xsd:double"&gt;0.973019561592391&lt;/D&gt;&lt;/FQL&gt;&lt;FQL&gt;&lt;Q&gt;W00-USA^FG_PRICE(NOW)/FG_PRICE(-1AM)&lt;/Q&gt;&lt;R&gt;1&lt;/R&gt;&lt;C&gt;1&lt;/C&gt;&lt;D xsi:type="xsd:double"&gt;1.06074340972485&lt;/D&gt;&lt;/FQL&gt;&lt;FQL&gt;&lt;Q&gt;S00-USA^FG_PRICE(NOW)/FG_PRICE(-26AW)&lt;/Q&gt;&lt;R&gt;1&lt;/R&gt;&lt;C&gt;1&lt;/C&gt;&lt;D xsi:type="xsd:double"&gt;0.884250445429243&lt;/D&gt;&lt;/FQL&gt;&lt;FQL&gt;&lt;Q&gt;AH-FDS^FG_PRICE(NOW)/FG_PRICE(-1AM)&lt;/Q&gt;&lt;R&gt;1&lt;/R&gt;&lt;C&gt;1&lt;/C&gt;&lt;D xsi:type="xsd:double"&gt;1.05987416277654&lt;/D&gt;&lt;/FQL&gt;&lt;FQL&gt;&lt;Q&gt;ZNS00-SGE^FG_PRICE(NOW)/FG_PRICE(-26AW)&lt;/Q&gt;&lt;R&gt;1&lt;/R&gt;&lt;C&gt;1&lt;/C&gt;&lt;D xsi:type="xsd:double"&gt;1.20397414412258&lt;/D&gt;&lt;/FQL&gt;&lt;FQL&gt;&lt;Q&gt;HG00-USA^FG_PRICE(NOW)/FG_PRICE(-1AM)&lt;/Q&gt;&lt;R&gt;1&lt;/R&gt;&lt;C&gt;1&lt;/C&gt;&lt;D xsi:type="xsd:double"&gt;1.08085006429452&lt;/D&gt;&lt;/FQL&gt;&lt;FQL&gt;&lt;Q&gt;PA00-USA^FG_PRICE(NOW)/FG_PRICE(-26AW)&lt;/Q&gt;&lt;R&gt;1&lt;/R&gt;&lt;C&gt;1&lt;/C&gt;&lt;D xsi:type="xsd:double"&gt;0.984561752988048&lt;/D&gt;&lt;/FQL&gt;&lt;FQL&gt;&lt;Q&gt;SI00-USA^FG_PRICE(NOW)/FG_PRICE(-1AM)&lt;/Q&gt;&lt;R&gt;1&lt;/R&gt;&lt;C&gt;1&lt;/C&gt;&lt;D xsi:type="xsd:double"&gt;1.08293584963601&lt;/D&gt;&lt;/FQL&gt;&lt;FQL&gt;&lt;Q&gt;COALAUT-FDS^FG_PRICE(NOW)/FG_PRICE(-26AW)&lt;/Q&gt;&lt;R&gt;1&lt;/R&gt;&lt;C&gt;1&lt;/C&gt;&lt;D xsi:type="xsd:double"&gt;1.10852536314549&lt;/D&gt;&lt;/FQL&gt;&lt;FQL&gt;&lt;Q&gt;HHGAS-FDS^FG_PRICE(NOW)/FG_PRICE(-1AM)&lt;/Q&gt;&lt;R&gt;1&lt;/R&gt;&lt;C&gt;1&lt;/C&gt;&lt;D xsi:type="xsd:double"&gt;1.51295336787565&lt;/D&gt;&lt;/FQL&gt;&lt;FQL&gt;&lt;Q&gt;HO00-USA^FG_PRICE(NOW)/FG_PRICE(-26AW)&lt;/Q&gt;&lt;R&gt;1&lt;/R&gt;&lt;C&gt;1&lt;/C&gt;&lt;D xsi:type="xsd:double"&gt;0.811807683921687&lt;/D&gt;&lt;/FQL&gt;&lt;FQL&gt;&lt;Q&gt;WTI-FDS^FG_PRICE(NOW)/FG_PRICE(-1AM)&lt;/Q&gt;&lt;R&gt;1&lt;/R&gt;&lt;C&gt;1&lt;/C&gt;&lt;D xsi:type="xsd:double"&gt;0.914385399892646&lt;/D&gt;&lt;/FQL&gt;&lt;FQL&gt;&lt;Q&gt;MS701087^FG_PRICE(0)/FG_PRICE_MAVG(0,,,,100)&lt;/Q&gt;&lt;R&gt;1&lt;/R&gt;&lt;C&gt;1&lt;/C&gt;&lt;D xsi:type="xsd:double"&gt;1.035340814214&lt;/D&gt;&lt;/FQL&gt;&lt;FQL&gt;&lt;Q&gt;MS702788^FG_PRICE(0)/FG_PRICE_MAVG(0,,,,100)&lt;/Q&gt;&lt;R&gt;1&lt;/R&gt;&lt;C&gt;1&lt;/C&gt;&lt;D xsi:type="xsd:double"&gt;1.04983359004706&lt;/D&gt;&lt;/FQL&gt;&lt;FQL&gt;&lt;Q&gt;106062^FG_PRICE(0)/FG_PRICE_MAVG(0,,,,100)&lt;/Q&gt;&lt;R&gt;1&lt;/R&gt;&lt;C&gt;1&lt;/C&gt;&lt;D xsi:type="xsd:double"&gt;1.06861470411644&lt;/D&gt;&lt;/FQL&gt;&lt;FQL&gt;&lt;Q&gt;MS136064^FG_PRICE(0)/FG_PRICE_MAVG(0,,,,100)&lt;/Q&gt;&lt;R&gt;1&lt;/R&gt;&lt;C&gt;1&lt;/C&gt;&lt;D xsi:type="xsd:double"&gt;1.04343982695206&lt;/D&gt;&lt;/FQL&gt;&lt;FQL&gt;&lt;Q&gt;MS702787^FG_PRICE(0)/FG_PRICE_MAVG(0,,,,100)&lt;/Q&gt;&lt;R&gt;1&lt;/R&gt;&lt;C&gt;1&lt;/C&gt;&lt;D xsi:type="xsd:double"&gt;1.03040920687642&lt;/D&gt;&lt;/FQL&gt;&lt;FQL&gt;&lt;Q&gt;106038^FG_PRICE(0)/FG_PRICE_MAVG(0,,,,100)&lt;/Q&gt;&lt;R&gt;1&lt;/R&gt;&lt;C&gt;1&lt;/C&gt;&lt;D xsi:type="xsd:double"&gt;1.03809556483066&lt;/D&gt;&lt;/FQL&gt;&lt;FQL&gt;&lt;Q&gt;MS129788^FG_PRICE(0)/FG_PRICE_MAVG(0,,,,100)&lt;/Q&gt;&lt;R&gt;1&lt;/R&gt;&lt;C&gt;1&lt;/C&gt;&lt;D xsi:type="xsd:double"&gt;1.06017350718921&lt;/D&gt;&lt;/FQL&gt;&lt;FQL&gt;&lt;Q&gt;MS702789^FG_PRICE(0)/FG_PRICE_MAVG(0,,,,100)&lt;/Q&gt;&lt;R&gt;1&lt;/R&gt;&lt;C&gt;1&lt;/C&gt;&lt;D xsi:type="xsd:double"&gt;1.04595363336139&lt;/D&gt;&lt;/FQL&gt;&lt;FQL&gt;&lt;Q&gt;105825^FG_PRICE(0)/FG_PRICE_MAVG(0,,,,100)&lt;/Q&gt;&lt;R&gt;1&lt;/R&gt;&lt;C&gt;1&lt;/C&gt;&lt;D xsi:type="xsd:double"&gt;1.04542480658896&lt;/D&gt;&lt;/FQL&gt;&lt;FQL&gt;&lt;Q&gt;MS701087^FG_PRICE(NOW)/FG_PRICE(-26AW)&lt;/Q&gt;&lt;R&gt;1&lt;/R&gt;&lt;C&gt;1&lt;/C&gt;&lt;D xsi:type="xsd:double"&gt;1.08881811635411&lt;/D&gt;&lt;/FQL&gt;&lt;FQL&gt;&lt;Q&gt;MS700333^FG_PRICE(NOW)/FG_PRICE(-1AM)&lt;/Q&gt;&lt;R&gt;1&lt;/R&gt;&lt;C&gt;1&lt;/C&gt;&lt;D xsi:type="xsd:double"&gt;1.03444021408454&lt;/D&gt;&lt;/FQL&gt;&lt;FQL&gt;&lt;Q&gt;106063^FG_PRICE(NOW)/FG_PRICE(-26AW)&lt;/Q&gt;&lt;R&gt;1&lt;/R&gt;&lt;C&gt;1&lt;/C&gt;&lt;D xsi:type="xsd:double"&gt;1.09769256217879&lt;/D&gt;&lt;/FQL&gt;&lt;FQL&gt;&lt;Q&gt;106062^FG_PRICE(NOW)/FG_PRICE(-1AM)&lt;/Q&gt;&lt;R&gt;1&lt;/R&gt;&lt;C&gt;1&lt;/C&gt;&lt;D xsi:type="xsd:double"&gt;1.06207807803502&lt;/D&gt;&lt;/FQL&gt;&lt;FQL&gt;&lt;Q&gt;MS136064^FG_PRICE(NOW)/FG_PRICE(-26AW)&lt;/Q&gt;&lt;R&gt;1&lt;/R&gt;&lt;C&gt;1&lt;/C&gt;&lt;D xsi:type="xsd:double"&gt;1.05369980155383&lt;/D&gt;&lt;/FQL&gt;&lt;FQL&gt;&lt;Q&gt;0GLJCQ-E^FG_PRICE(NOW)/FG_PRICE(-1AM)&lt;/Q&gt;&lt;R&gt;1&lt;/R&gt;&lt;C&gt;1&lt;/C&gt;&lt;D xsi:type="xsd:double"&gt;0.992511233150274&lt;/D&gt;&lt;/FQL&gt;&lt;FQL&gt;&lt;Q&gt;106039^FG_PRICE(NOW)/FG_PRICE(-26AW)&lt;/Q&gt;&lt;R&gt;1&lt;/R&gt;&lt;C&gt;1&lt;/C&gt;&lt;D xsi:type="xsd:double"&gt;1.06478213467166&lt;/D&gt;&lt;/FQL&gt;&lt;FQL&gt;&lt;Q&gt;106038^FG_PRICE(NOW)/FG_PRICE(-1AM)&lt;/Q&gt;&lt;R&gt;1&lt;/R&gt;&lt;C&gt;1&lt;/C&gt;&lt;D xsi:type="xsd:double"&gt;1.02056190168546&lt;/D&gt;&lt;/FQL&gt;&lt;FQL&gt;&lt;Q&gt;MS129788^FG_PRICE(NOW)/FG_PRICE(-26AW)&lt;/Q&gt;&lt;R&gt;1&lt;/R&gt;&lt;C&gt;1&lt;/C&gt;&lt;D xsi:type="xsd:double"&gt;1.06633873260468&lt;/D&gt;&lt;/FQL&gt;&lt;FQL&gt;&lt;Q&gt;MS700191^FG_PRICE(NOW)/FG_PRICE(-1AM)&lt;/Q&gt;&lt;R&gt;1&lt;/R&gt;&lt;C&gt;1&lt;/C&gt;&lt;D xsi:type="xsd:double"&gt;1.00695659697292&lt;/D&gt;&lt;/FQL&gt;&lt;FQL&gt;&lt;Q&gt;MS700463^FG_PRICE(NOW)/FG_PRICE(-26AW)&lt;/Q&gt;&lt;R&gt;1&lt;/R&gt;&lt;C&gt;1&lt;/C&gt;&lt;D xsi:type="xsd:double"&gt;1.10620894599285&lt;/D&gt;&lt;/FQL&gt;&lt;FQL&gt;&lt;Q&gt;105825^FG_PRICE(NOW)/FG_PRICE(-1AM)&lt;/Q&gt;&lt;R&gt;1&lt;/R&gt;&lt;C&gt;1&lt;/C&gt;&lt;D xsi:type="xsd:double"&gt;1.02508551627168&lt;/D&gt;&lt;/FQL&gt;&lt;FQL&gt;&lt;Q&gt;QQQ^FMA_PCT_ABOVE_MAVG(200,-1M,,,,"PORTAGG")&lt;/Q&gt;&lt;R&gt;1&lt;/R&gt;&lt;C&gt;1&lt;/C&gt;&lt;D xsi:type="xsd:double"&gt;67.6470588235294&lt;/D&gt;&lt;/FQL&gt;&lt;FQL&gt;&lt;Q&gt;QQQ^FMA_PCT_ABOVE_MAVG(50,-1M,,,,"PORTAGG")/AVG(FMA_PCT_ABOVE_MAVG(50,-1M,-100D,,,"PORTAGG"))&lt;/Q&gt;&lt;R&gt;1&lt;/R&gt;&lt;C&gt;1&lt;/C&gt;&lt;D xsi:type="xsd:double"&gt;1.1</t>
        </r>
      </text>
    </comment>
    <comment ref="A45" authorId="0" shapeId="0" xr:uid="{3B732C61-7335-4895-BE1F-8B1DE0A3D33D}">
      <text>
        <r>
          <rPr>
            <b/>
            <sz val="9"/>
            <color indexed="81"/>
            <rFont val="Tahoma"/>
            <charset val="1"/>
          </rPr>
          <t>9686292339168&lt;/D&gt;&lt;/FQL&gt;&lt;FQL&gt;&lt;Q&gt;LLN4K^FG_PRICE(-1M)/FG_PRICE_MAVG(-1M,,,,100)&lt;/Q&gt;&lt;R&gt;1&lt;/R&gt;&lt;C&gt;1&lt;/C&gt;&lt;D xsi:type="xsd:double"&gt;1.02353324755898&lt;/D&gt;&lt;/FQL&gt;&lt;FQL&gt;&lt;Q&gt;QQQ^FMA_PCT_ABOVE_MAVG(200,-1W,,,,"PORTAGG")&lt;/Q&gt;&lt;R&gt;1&lt;/R&gt;&lt;C&gt;1&lt;/C&gt;&lt;D xsi:type="xsd:double"&gt;58.8235294117647&lt;/D&gt;&lt;/FQL&gt;&lt;FQL&gt;&lt;Q&gt;QQQ^FMA_PCT_ABOVE_MAVG(50,-1W,,,,"PORTAGG")/AVG(FMA_PCT_ABOVE_MAVG(50,-1W,-100D,,,"PORTAGG"))&lt;/Q&gt;&lt;R&gt;1&lt;/R&gt;&lt;C&gt;1&lt;/C&gt;&lt;D xsi:type="xsd:double"&gt;1.23185600928972&lt;/D&gt;&lt;/FQL&gt;&lt;FQL&gt;&lt;Q&gt;LLN4K^FG_PRICE(-1W)/FG_PRICE_MAVG(-1W,,,,100)&lt;/Q&gt;&lt;R&gt;1&lt;/R&gt;&lt;C&gt;1&lt;/C&gt;&lt;D xsi:type="xsd:double"&gt;1.01777051410484&lt;/D&gt;&lt;/FQL&gt;&lt;FQL&gt;&lt;Q&gt;QQQ^FMA_PCT_ABOVE_MAVG(200,0,,,,"PORTAGG")&lt;/Q&gt;&lt;R&gt;1&lt;/R&gt;&lt;C&gt;1&lt;/C&gt;&lt;D xsi:type="xsd:double"&gt;61.7647058823529&lt;/D&gt;&lt;/FQL&gt;&lt;FQL&gt;&lt;Q&gt;SHY-US^FG_PRICE(0)/FG_PRICE_MAVG(0,,,,100)&lt;/Q&gt;&lt;R&gt;1&lt;/R&gt;&lt;C&gt;1&lt;/C&gt;&lt;D xsi:type="xsd:double"&gt;1.01249330281038&lt;/D&gt;&lt;/FQL&gt;&lt;FQL&gt;&lt;Q&gt;QQQ^FMA_PCT_ABOVE_MAVG(50,0,,,,"PORTAGG")/AVG(FMA_PCT_ABOVE_MAVG(50,0,-100D,,,"PORTAGG"))&lt;/Q&gt;&lt;R&gt;1&lt;/R&gt;&lt;C&gt;1&lt;/C&gt;&lt;D xsi:type="xsd:double"&gt;1.42431274544805&lt;/D&gt;&lt;/FQL&gt;&lt;FQL&gt;&lt;Q&gt;LLN4K^FG_PRICE(0)/FG_PRICE_MAVG(0,,,,100)&lt;/Q&gt;&lt;R&gt;1&lt;/R&gt;&lt;C&gt;1&lt;/C&gt;&lt;D xsi:type="xsd:double"&gt;1.0249364474935&lt;/D&gt;&lt;/FQL&gt;&lt;FQL&gt;&lt;Q&gt;SP50^FMA_PCT_ABOVE_MAVG(50,-1M,,,,"PORTAGG")/AVG(FMA_PCT_ABOVE_MAVG(50,-1M,-100D,,,"PORTAGG"))&lt;/Q&gt;&lt;R&gt;1&lt;/R&gt;&lt;C&gt;1&lt;/C&gt;&lt;D xsi:type="xsd:double"&gt;1.41193030239831&lt;/D&gt;&lt;/FQL&gt;&lt;FQL&gt;&lt;Q&gt;SPXEKW^FG_PRICE(-1M)/FG_PRICE_MAVG(-1M,,,,100)&lt;/Q&gt;&lt;R&gt;1&lt;/R&gt;&lt;C&gt;1&lt;/C&gt;&lt;D xsi:type="xsd:double"&gt;1.05681736587349&lt;/D&gt;&lt;/FQL&gt;&lt;FQL&gt;&lt;Q&gt;SP50^FMA_PCT_ABOVE_MAVG(200,-1W,,,,"PORTAGG")&lt;/Q&gt;&lt;R&gt;1&lt;/R&gt;&lt;C&gt;1&lt;/C&gt;&lt;D xsi:type="xsd:double"&gt;74.8502994011976&lt;/D&gt;&lt;/FQL&gt;&lt;FQL&gt;&lt;Q&gt;SP50^FMA_PCT_ABOVE_MAVG(50,-1W,,,,"PORTAGG")/AVG(FMA_PCT_ABOVE_MAVG(50,-1W,-100D,,,"PORTAGG"))&lt;/Q&gt;&lt;R&gt;1&lt;/R&gt;&lt;C&gt;1&lt;/C&gt;&lt;D xsi:type="xsd:double"&gt;1.29367717315346&lt;/D&gt;&lt;/FQL&gt;&lt;FQL&gt;&lt;Q&gt;SPXEKW^FG_PRICE(-1W)/FG_PRICE_MAVG(-1W,,,,100)&lt;/Q&gt;&lt;R&gt;1&lt;/R&gt;&lt;C&gt;1&lt;/C&gt;&lt;D xsi:type="xsd:double"&gt;1.05430700242179&lt;/D&gt;&lt;/FQL&gt;&lt;FQL&gt;&lt;Q&gt;SP50^FMA_PCT_ABOVE_MAVG(200,0,,,,"PORTAGG")&lt;/Q&gt;&lt;R&gt;1&lt;/R&gt;&lt;C&gt;1&lt;/C&gt;&lt;D xsi:type="xsd:double"&gt;79.6407185628742&lt;/D&gt;&lt;/FQL&gt;&lt;FQL&gt;&lt;Q&gt;SP50^FMA_PCT_ABOVE_MAVG(50,0,,,,"PORTAGG")/AVG(FMA_PCT_ABOVE_MAVG(50,0,-100D,,,"PORTAGG"))&lt;/Q&gt;&lt;R&gt;1&lt;/R&gt;&lt;C&gt;1&lt;/C&gt;&lt;D xsi:type="xsd:double"&gt;1.35383506288385&lt;/D&gt;&lt;/FQL&gt;&lt;FQL&gt;&lt;Q&gt;SPXEKW^FG_PRICE(0)/FG_PRICE_MAVG(0,,,,100)&lt;/Q&gt;&lt;R&gt;1&lt;/R&gt;&lt;C&gt;1&lt;/C&gt;&lt;D xsi:type="xsd:double"&gt;1.06278141360893&lt;/D&gt;&lt;/FQL&gt;&lt;FQL&gt;&lt;Q&gt;SP50^FMA_PCT_ABOVE_MAVG(50,-1M,,,,"PORTAGG")/AVG(FMA_PCT_ABOVE_MAVG(50,-1M,-50D,,,"PORTAGG"))&lt;/Q&gt;&lt;R&gt;1&lt;/R&gt;&lt;C&gt;1&lt;/C&gt;&lt;D xsi:type="xsd:double"&gt;1.23854999025531&lt;/D&gt;&lt;/FQL&gt;&lt;FQL&gt;&lt;Q&gt;SPXEKW^FG_PRICE(-1W)/FG_PRICE_MAVG(-1W,,,,50)&lt;/Q&gt;&lt;R&gt;1&lt;/R&gt;&lt;C&gt;1&lt;/C&gt;&lt;D xsi:type="xsd:double"&gt;1.03552665746259&lt;/D&gt;&lt;/FQL&gt;&lt;FQL&gt;&lt;Q&gt;SPXEKW^FG_PRICE(0)/FG_PRICE_MAVG(0,,,,50)&lt;/Q&gt;&lt;R&gt;1&lt;/R&gt;&lt;C&gt;1&lt;/C&gt;&lt;D xsi:type="xsd:double"&gt;1.04341136120443&lt;/D&gt;&lt;/FQL&gt;&lt;FQL&gt;&lt;Q&gt;SP50^FMA_COS_UP("EPS","1M",+1,0,-7AY,,"PORTAGG","MEANR")/(FMA_COS_UP("EPS","1M",+1,0,-7AY,,"PORTAGG","MEANR")+FMA_COS_DOWN("EPS","1M",+1,0,-7AY,,"PORTAGG","MEANR"))&lt;/Q&gt;&lt;R&gt;1761&lt;/R&gt;&lt;C&gt;1&lt;/C&gt;&lt;D xsi:type="xsd:double"&gt;0.46474358974359&lt;/D&gt;&lt;D xsi:type="xsd:double"&gt;0.46474358974359&lt;/D&gt;&lt;D xsi:type="xsd:double"&gt;0.476489028213166&lt;/D&gt;&lt;D xsi:type="xsd:double"&gt;0.488888888888889&lt;/D&gt;&lt;D xsi:type="xsd:double"&gt;0.487341772151899&lt;/D&gt;&lt;D xsi:type="xsd:double"&gt;0.477848101265823&lt;/D&gt;&lt;D xsi:type="xsd:double"&gt;0.48948948948949&lt;/D&gt;&lt;D xsi:type="xsd:double"&gt;0.48&lt;/D&gt;&lt;D xsi:type="xsd:double"&gt;0.470769230769231&lt;/D&gt;&lt;D xsi:type="xsd:double"&gt;0.471337579617834&lt;/D&gt;&lt;D xsi:type="xsd:double"&gt;0.469648562300319&lt;/D&gt;&lt;D xsi:type="xsd:double"&gt;0.483076923076923&lt;/D&gt;&lt;D xsi:type="xsd:double"&gt;0.503067484662577&lt;/D&gt;&lt;D xsi:type="xsd:double"&gt;0.504531722054381&lt;/D&gt;&lt;D xsi:type="xsd:double"&gt;0.524691358024691&lt;/D&gt;&lt;D xsi:type="xsd:double"&gt;0.526479750778816&lt;/D&gt;&lt;D xsi:type="xsd:double"&gt;0.554913294797688&lt;/D&gt;&lt;D xsi:type="xsd:double"&gt;0.571847507331378&lt;/D&gt;&lt;D xsi:type="xsd:double"&gt;0.571428571428571&lt;/D&gt;&lt;D xsi:type="xsd:double"&gt;0.581395348837209&lt;/D&gt;&lt;D xsi:type="xsd:double"&gt;0.595854922279793&lt;/D&gt;&lt;D xsi:type="xsd:double"&gt;0.60253164556962&lt;/D&gt;&lt;D xsi:type="xsd:double"&gt;0.604477611940298&lt;/D&gt;&lt;D xsi:type="xsd:double"&gt;0.6075&lt;/D&gt;&lt;D xsi:type="xsd:double"&gt;0.605&lt;/D&gt;&lt;D xsi:type="xsd:double"&gt;0.611738148984199&lt;/D&gt;&lt;D xsi:type="xsd:double"&gt;0.606593406593407&lt;/D&gt;&lt;D xsi:type="xsd:double"&gt;0.602649006622517&lt;/D&gt;&lt;D xsi:type="xsd:double"&gt;0.598233995584989&lt;/D&gt;&lt;D xsi:type="xsd:double"&gt;0.595555555555556&lt;/D&gt;&lt;D xsi:type="xsd:double"&gt;0.591304347826087&lt;/D&gt;&lt;D xsi:type="xsd:double"&gt;0.596949891067538&lt;/D&gt;&lt;D xsi:type="xsd:double"&gt;0.589010989010989&lt;/D&gt;&lt;D xsi:type="xsd:double"&gt;0.589403973509934&lt;/D&gt;&lt;D xsi:type="xsd:double"&gt;0.592920353982301&lt;/D&gt;&lt;D xsi:type="xsd:double"&gt;0.578260869565217&lt;/D&gt;&lt;D xsi:type="xsd:double"&gt;0.572368421052632&lt;/D&gt;&lt;D xsi:type="xsd:double"&gt;0.568927789934354&lt;/D&gt;&lt;D xsi:type="xsd:double"&gt;0.557522123893805&lt;/D&gt;&lt;D xsi:type="xsd:double"&gt;0.545045045045045&lt;/D&gt;&lt;D xsi:type="xsd:double"&gt;0.547085201793722&lt;/D&gt;&lt;D xsi:type="xsd:double"&gt;0.526436781609195&lt;/D&gt;&lt;D xsi:type="xsd:double"&gt;0.509478672985782&lt;/D&gt;&lt;D xsi:type="xsd:double"&gt;0.503597122302158&lt;/D&gt;&lt;D xsi:type="xsd:double"&gt;0.490338164251208&lt;/D&gt;&lt;D xsi:type="xsd:double"&gt;0.478155339805825&lt;/D&gt;&lt;D xsi:type="xsd:double"&gt;0.454545454545455&lt;/D&gt;&lt;D xsi:type="xsd:double"&gt;0.450248756218905&lt;/D&gt;&lt;D xsi:type="xsd:double"&gt;0.461152882205514&lt;/D&gt;&lt;D xsi:type="xsd:double"&gt;0.452196382428941&lt;/D&gt;&lt;D xsi:type="xsd:double"&gt;0.458333333333333&lt;/D&gt;&lt;D xsi:type="xsd:double"&gt;0.46112600536193&lt;/D&gt;&lt;D xsi:type="xsd:double"&gt;0.453551912568306&lt;/D&gt;&lt;D xsi:type="xsd:double"&gt;0.467391304347826&lt;/D&gt;&lt;D xsi:type="xsd:double"&gt;0.450819672131148&lt;/D&gt;&lt;D xsi:type="xsd:double"&gt;0.43801652892562&lt;/D&gt;&lt;D xsi:type="xsd:double"&gt;0.449567723342939&lt;/D&gt;&lt;D xsi:type="xsd:double"&gt;0.444126074498567&lt;/D&gt;&lt;D xsi:type="xsd:double"&gt;0.451612903225806&lt;/D&gt;&lt;D xsi:type="xsd:double"&gt;0.465875370919881&lt;/D&gt;&lt;D xsi:type="xsd:double"&gt;0.4375&lt;/D&gt;&lt;D xsi:type="xsd:double"&gt;0.45&lt;/D&gt;&lt;D xsi:type="xsd:double"&gt;0.443396226415094&lt;/D&gt;&lt;D xsi:type="xsd:double"&gt;0.44620253164557&lt;/D&gt;&lt;D xsi:type="xsd:double"&gt;0.477341389728097&lt;/D&gt;&lt;D xsi:type="xsd:double"&gt;0.478787878787879&lt;/D&gt;&lt;D xsi:type="xsd:double"&gt;0.475&lt;/D&gt;&lt;D xsi:type="xsd:double"&gt;0.495238095238095&lt;/D&gt;&lt;D xsi:type="xsd:double"&gt;0.493548387096774&lt;/D&gt;&lt;D xsi:type="xsd:double"&gt;0.496951219512195&lt;/D&gt;&lt;D xsi:type="xsd:double"&gt;0.518292682926829&lt;/D&gt;&lt;D xsi:type="xsd:double"&gt;0.517460317460318&lt;/D&gt;&lt;D xsi:type="xsd:double"&gt;0.534201954397394&lt;/D&gt;&lt;D xsi:type="xsd:double"&gt;0.550314465408805&lt;/D&gt;&lt;D xsi:type="xsd:double"&gt;0.546623794212219&lt;/D&gt;&lt;D xsi:type="xsd:double"&gt;0.542857142857143&lt;/D&gt;&lt;D xsi:type="xsd:double"&gt;0.525806451612903&lt;/D&gt;&lt;D xsi:type="xsd:double"&gt;0.52442996742671&lt;/D&gt;&lt;D xsi:type="xsd:double"&gt;0.548961424332344&lt;/D&gt;&lt;D xsi:type="xsd:double"&gt;0.564841498559078&lt;/D&gt;&lt;D xsi:type="xsd:double"&gt;0.579250720461095&lt;/D&gt;&lt;D xsi:type="xsd:double"&gt;0.580174927113703&lt;/D&gt;&lt;D xsi:type="xsd:double"&gt;0.575581395348837&lt;/D&gt;&lt;D xsi:type="xsd:double"&gt;0.592207792207792&lt;/D&gt;&lt;D xsi:type="xsd:double"&gt;0.587467362924282&lt;/D&gt;&lt;D xsi:type="xsd:double"&gt;0.594458438287154&lt;/D&gt;&lt;D xsi:type="xsd:double"&gt;0.591370558375635&lt;/D&gt;&lt;D xsi:type="xsd:double"&gt;0.613583138173302&lt;/D&gt;&lt;D xsi:type="xsd:double"&gt;0.611494252873563&lt;/D&gt;&lt;D xsi:type="xsd:double"&gt;0.609480812641084&lt;/D&gt;&lt;D xsi:type="xsd:double"&gt;0.612244897959184&lt;/D&gt;&lt;D xsi:type="xsd:double"&gt;0.61503416856492&lt;/D&gt;&lt;D xsi:type="xsd:double"&gt;0.62247191011236&lt;/D&gt;&lt;D xsi:type="xsd:double"&gt;0.626423690205011&lt;/D&gt;&lt;D xsi:type="xsd:double"&gt;0.611738148984199&lt;/D&gt;&lt;D xsi:type="xsd:double"&gt;0.604026845637584&lt;/D&gt;&lt;D xsi:type="xsd:double"&gt;0.608501118568233&lt;/D&gt;&lt;D xsi:type="xsd:double"&gt;0.596026490066225&lt;/D&gt;&lt;D xsi:type="xsd:double"&gt;0.59070796460177&lt;/D&gt;&lt;D xsi:type="xsd:double"&gt;0.581291759465479&lt;/D&gt;&lt;D xsi:type="xsd:double"&gt;0.573991031390135&lt;/D&gt;&lt;D xsi:type="xsd:double"&gt;0.565909090909091&lt;/D&gt;&lt;D xsi:type="xsd:double"&gt;0.566893424036281&lt;/D&gt;&lt;D xsi:type="xsd:double"&gt;0.551162790697674&lt;/D&gt;&lt;D xsi:type="xsd:double"&gt;0.52093023255814&lt;/D&gt;&lt;D xsi:type="xsd:double"&gt;0.521531100478469&lt;/D&gt;&lt;D xsi:type="xsd:double"&gt;0.51566265060241&lt;/D&gt;&lt;D xsi:type="xsd:double"&gt;0.510688836104513&lt;/D&gt;&lt;D xsi:type="xsd:double"&gt;0.487745098039216&lt;/D&gt;&lt;D xsi:type="xsd:double"&gt;0.480099502487562&lt;/D&gt;&lt;D xsi:type="xsd:double"&gt;0.466836734693878&lt;/D&gt;&lt;D xsi:type="xsd:double"&gt;0.469387755102041&lt;/D&gt;&lt;D xsi:type="xsd:double"&gt;0.473282442748092&lt;/D&gt;&lt;D xsi:type="xsd:double"&gt;0.479274611398964&lt;/D&gt;&lt;D xsi:type="xsd:double"&gt;0.478835978835979&lt;/D&gt;&lt;D xsi:type="xsd:double"&gt;0.493188010899183&lt;/D&gt;&lt;D xsi:type="xsd:double"&gt;0.487534626038781&lt;/D&gt;&lt;D xsi:type="xsd:double"&gt;0.497282608695652&lt;/D&gt;&lt;D xsi:type="xsd:double"&gt;0.508196721311475&lt;/D&gt;&lt;D xsi:type="xsd:double"&gt;0.501385041551247&lt;/D&gt;&lt;D xsi:type="xsd:double"&gt;0.512893982808023&lt;/D&gt;&lt;D xsi:type="xsd:double"&gt;0.517647058823529&lt;/D&gt;&lt;D xsi:type="xsd:double"&gt;0.515580736543909&lt;/D&gt;&lt;D xsi:type="xsd:double"&gt;0.517241379310345&lt;/D&gt;&lt;D xsi:type="xsd:double"&gt;0.516129032258065&lt;/D&gt;&lt;D xsi:type="xsd:double"&gt;0.518181818181818&lt;/D&gt;&lt;D xsi:type="xsd:double"&gt;0.514285714285714&lt;/D&gt;&lt;D xsi:type="xsd:double"&gt;0.489296636085627&lt;/D&gt;&lt;D xsi:type="xsd:double"&gt;0.492492492492492&lt;/D&gt;&lt;D xsi:type="xsd:double"&gt;0.5&lt;/D&gt;&lt;D xsi:type="xsd:double"&gt;0.492753623188406&lt;/D&gt;&lt;D xsi:type="xsd:double"&gt;0.497159090909091&lt;/D&gt;&lt;D xsi:type="xsd:double"&gt;0.487603305785124&lt;/D&gt;&lt;D xsi:type="xsd:double"&gt;0.483425414364641&lt;/D&gt;&lt;D xsi:type="xsd:double"&gt;0.484848484848485&lt;/D&gt;&lt;D xsi:type="xsd:double"&gt;0.483050847457627&lt;/D&gt;&lt;D xsi:type="xsd:double"&gt;0.476056338028169&lt;/D&gt;&lt;D xsi:type="xsd:double"&gt;0.494565217391304&lt;/D&gt;&lt;D xsi:type="xsd:double"&gt;0.502673796791444&lt;/D&gt;&lt;D xsi:type="xsd:double"&gt;0.518617021276596&lt;/D&gt;&lt;D xsi:type="xsd:double"&gt;0.513020833333333&lt;/D&gt;&lt;D xsi:type="xsd:double"&gt;0.507692307692308&lt;/D&gt;&lt;D xsi:type="xsd:double"&gt;0.4975&lt;/D&gt;&lt;D xsi:type="xsd:double"&gt;0.483870967741935&lt;/D&gt;&lt;D xsi:type="xsd:double"&gt;0.490243902439024&lt;/D&gt;&lt;D xsi:type="xsd:double"&gt;0.496350364963504&lt;/D&gt;&lt;D xsi:type="xsd:double"&gt;0.492822966507177&lt;/D&gt;&lt;D xsi:type="xsd:double"&gt;0.725373134328358&lt;/D&gt;&lt;D xsi:type="xsd:double"&gt;0.734042553191489&lt;/D&gt;&lt;D xsi:type="xsd:double"&gt;0.731707317073171&lt;/D&gt;&lt;D xsi:type="xsd:double"&gt;0.736986301369863&lt;/D&gt;&lt;D xsi:type="xsd:double"&gt;0.729268292682927&lt;/D&gt;&lt;D xsi:type="xsd:double"&gt;0.73508353221957&lt;/D&gt;&lt;D xsi:type="xsd:double"&gt;0.724390243902439&lt;/D&gt;&lt;D xsi:type="xsd:double"&gt;0.73134328358209&lt;/D&gt;&lt;D xsi:type="xsd:double"&gt;0.711627906976744&lt;/D&gt;&lt;D xsi:type="xsd:double"&gt;0.702078521939954&lt;/D&gt;&lt;D xsi:type="xsd:double"&gt;0.69392523364486&lt;/D&gt;&lt;D xsi:type="xsd:double"&gt;0.684834123222749&lt;/D&gt;&lt;D xsi:type="xsd:double"&gt;0.688249400479616&lt;/D&gt;&lt;D xsi:type="xsd:double"&gt;0.68384074941452&lt;/D&gt;&lt;D xsi:type="xsd:double"&gt;0.676959619952494&lt;/D&gt;&lt;D xsi:type="xsd:double"&gt;0.658711217183771&lt;/D&gt;&lt;D xsi:type="xsd:double"&gt;0.641463414634146&lt;/D&gt;&lt;D xsi:type="xsd:double"&gt;0.623762376237624&lt;/D&gt;&lt;D xsi:type="xsd:double"&gt;0.631840796019901&lt;/D&gt;&lt;D xsi:type="xsd:double"&gt;0.640198511166253&lt;/D&gt;&lt;D xsi:type="xsd:double"&gt;0.6175&lt;/D&gt;&lt;D xsi:type="xsd:double"&gt;0.603092783505155&lt;/D&gt;&lt;D xsi:type="xsd:double"&gt;0.590078328981723&lt;/D&gt;&lt;D xsi:type="xsd:double"&gt;0.586206896551724&lt;/D&gt;&lt;D xsi:type="xsd:double"&gt;0.598930481283422&lt;/D&gt;&lt;D xsi:type="xsd:double"&gt;0.582210242587601&lt;/D&gt;&lt;D xsi:type="xsd:double"&gt;0.576502732240437&lt;/D&gt;&lt;D xsi:type="xsd:double"&gt;0.568627450980392&lt;/D&gt;&lt;D xsi:type="xsd:double"&gt;0.57909604519774&lt;/D&gt;&lt;D xsi:type="xsd:double"&gt;0.574229691876751&lt;/D&gt;&lt;D xsi:type="xsd:double"&gt;0.564469914040115&lt;/D&gt;&lt;D xsi:type="xsd:double"&gt;0.557803468208092&lt;/D&gt;&lt;D xsi:type="xsd:double"&gt;0.549707602339181&lt;/D&gt;&lt;D xsi:type="xsd:double"&gt;0.541176470588235&lt;/D&gt;&lt;D xsi:type="xsd:double"&gt;0.536231884057971&lt;/D&gt;&lt;D xsi:type="xsd:double"&gt;0.534124629080119&lt;/D&gt;&lt;D xsi:type="xsd:double"&gt;0.520249221183801&lt;/D&gt;&lt;D xsi:type="xsd:double"&gt;0.540372670807453&lt;/D&gt;&lt;D xsi:type="xsd:double"&gt;0.519230769230769&lt;/D&gt;&lt;D xsi:type="xsd:double"&gt;0.49025974025974&lt;/D&gt;&lt;D xsi:type="xsd:double"&gt;0.491694352159468&lt;/D&gt;&lt;D xsi:type="xsd:double"&gt;0.508532423208191&lt;/D&gt;&lt;D xsi:type="xsd:double"&gt;0.512027491408935&lt;/D&gt;&lt;D xsi:type="xsd:double"&gt;0.511784511784512&lt;/D&gt;&lt;D xsi:type="xsd:double"&gt;0.511551155115512&lt;/D&gt;&lt;D xsi:type="xsd:double"&gt;0.522727272727273&lt;/D&gt;&lt;D xsi:type="xsd:double"&gt;0.527331189710611&lt;/D&gt;&lt;D xsi:type="xsd:double"&gt;0.515625&lt;/D&gt;&lt;D xsi:type="xsd:double"&gt;0.511041009463722&lt;/D&gt;&lt;D xsi:type="xsd:double"&gt;0.519108280254777&lt;/D&gt;&lt;D xsi:type="xsd:double"&gt;0.522796352583587&lt;/D&gt;&lt;D xsi:type="xsd:double"&gt;0.525835866261398&lt;/D&gt;&lt;D xsi:type="xsd:double"&gt;0.526153846153846&lt;/D&gt;&lt;D xsi:type="xsd:double"&gt;0.530487804878049&lt;/D&gt;&lt;D xsi:type="xsd:double"&gt;0.544025157232704&lt;/D&gt;&lt;D xsi:type="xsd:double"&gt;0.569767441860465&lt;/D&gt;&lt;D xsi:type="xsd:double"&gt;0.57183908045977&lt;/D&gt;&lt;D xsi:type="xsd:double"&gt;0.584795321637427&lt;/D&gt;&lt;D xsi:type="xsd:double"&gt;0.587392550143267&lt;/D&gt;&lt;D xsi:type="xsd:double"&gt;0.589080459770115&lt;/D&gt;&lt;D xsi:type="xsd:double"&gt;0.597911227154047&lt;/D&gt;&lt;D xsi:type="xsd:double"&gt;0.585677749360614&lt;/D&gt;&lt;D xsi:type="xsd:double"&gt;0.598039215686274&lt;/D&gt;&lt;D xsi:type="xsd:double"&gt;0.600997506234414&lt;/D&gt;&lt;D xsi:type="xsd:double"&gt;0.604534005037783&lt;/D&gt;&lt;D xsi:type="xsd:double"&gt;0.623287671232877&lt;/D&gt;&lt;D xsi:type="xsd:double"&gt;0.628378378378378&lt;/D&gt;&lt;D xsi:type="xsd:double"&gt;0.627539503386005&lt;/D&gt;&lt;D xsi:type="xsd:double"&gt;0.629545454545455&lt;/D&gt;&lt;D xsi:type="xsd:double"&gt;0.631578947368421&lt;/D&gt;&lt;D xsi:type="xsd:double"&gt;0.629955947136564&lt;/D&gt;&lt;D xsi:type="xsd:double"&gt;0.63019693654267&lt;/D&gt;&lt;D xsi:type="xsd:double"&gt;0.629385964912281&lt;/D&gt;&lt;D xsi:type="xsd:double"&gt;0.629385964912281&lt;/D&gt;&lt;D xsi:type="xsd:double"&gt;0.619047619047619&lt;/D&gt;&lt;D xsi:type="xsd:double"&gt;0.612200435729848&lt;/D&gt;&lt;D xsi:type="xsd:double"&gt;0.606986899563319&lt;/D&gt;&lt;D xsi:type="xsd:double"&gt;0.599118942731278&lt;/D&gt;&lt;D xsi:type="xsd:double"&gt;0.584821428571429&lt;/D&gt;&lt;D xsi:type="xsd:double"&gt;0.567328918322296&lt;/D&gt;&lt;D xsi:type="xsd:double"&gt;0.534521158129176&lt;/D&gt;&lt;D xsi:type="xsd:double"&gt;0.506818181818182&lt;/D&gt;&lt;D xsi:type="xsd:double"&gt;0.497674418604651&lt;/D&gt;&lt;D xsi:type="xsd:double"&gt;0.475177304964539&lt;/D&gt;&lt;D xsi:type="xsd:double"&gt;0.480278422273782&lt;/D&gt;&lt;D xsi:type="xsd:double"&gt;0.459715639810427&lt;/D&gt;&lt;D xsi:type="xsd:double"&gt;0.435835351089588&lt;/D&gt;&lt;D xsi:type="xsd:double"&gt;0.417690417690418&lt;/D&gt;&lt;D xsi:type="xsd:double"&gt;0.404522613065327&lt;/D&gt;&lt;D xsi:type="xsd:double"&gt;0.408060453400504&lt;/D&gt;&lt;D xsi:type="xsd:double"&gt;0.414758269720102&lt;/D&gt;&lt;D xsi:type="xsd:double"&gt;0.406169665809769&lt;/D&gt;&lt;D xsi:type="xsd:double"&gt;0.400523560209424&lt;/D&gt;&lt;D xsi:type="xsd:double"&gt;0.397333333333333&lt;/D&gt;&lt;D xsi:type="xsd:double"&gt;0.397297297297297&lt;/D&gt;&lt;D xsi:type="xsd:double"&gt;0.409836065573771&lt;/D&gt;&lt;D xsi:type="xsd:double"&gt;0.410958904109589&lt;/D&gt;&lt;D xsi:type="xsd:double"&gt;0.42090395480226&lt;/D&gt;&lt;D xsi:type="xsd:double"&gt;0.430635838150289&lt;/D&gt;&lt;D xsi:type="xsd:double"&gt;0.454545454545455&lt;/D&gt;&lt;D xsi:type="xsd:double"&gt;0.452722063037249&lt;/D&gt;&lt;D xsi:type="xsd:double"&gt;0.45821325648415&lt;/D&gt;&lt;D xsi:type="xsd:double"&gt;0.445086705202312&lt;/D&gt;&lt;D xsi:type="xsd:double"&gt;0.467065868263473&lt;/D&gt;&lt;D xsi:type="xsd:double"&gt;0.479289940828402&lt;/D&gt;&lt;D xsi:type="xsd:double"&gt;0.490853658536585&lt;/D&gt;&lt;D xsi:type="xsd:double"&gt;0.492492492492492&lt;/D&gt;&lt;D xsi:type="xsd:double"&gt;0.496969696969697&lt;/D&gt;&lt;D xsi:type="xsd:double"&gt;0.49390243902439&lt;/D&gt;&lt;D xsi:type="xsd:double"&gt;0.519756838905775&lt;/D&gt;&lt;D xsi:type="xsd:double"&gt;0.510510510510511&lt;/D&gt;&lt;D xsi:type="xsd:double"&gt;0.514880952380952&lt;/D&gt;&lt;D xsi:type="xsd:double"&gt;0.517964071856287&lt;/D&gt;&lt;D xsi:type="xsd:double"&gt;0.518072289156627&lt;/D&gt;&lt;D xsi:type="xsd:double"&gt;0.522388059701492&lt;/D&gt;&lt;D xsi:type="xsd:double"&gt;0.547400611620795&lt;/D&gt;&lt;D xsi:type="xsd:double"&gt;0.549079754601227&lt;/D&gt;&lt;D xsi:type="xsd:double"&gt;0.548895899053628&lt;/D&gt;&lt;D xsi:type="xsd:double"&gt;0.546925566343042&lt;/D&gt;&lt;D xsi:type="xsd:double"&gt;0.543283582089552&lt;/D&gt;&lt;D xsi:type="xsd:double"&gt;0.544910179640719&lt;/D&gt;&lt;D xsi:type="xsd:double"&gt;0.555555555555556&lt;/D&gt;&lt;D xsi:type="xsd:double"&gt;0.561604584527221&lt;/D&gt;&lt;D xsi:type="xsd:double"&gt;0.571059431524548&lt;/D&gt;&lt;D xsi:type="xsd:double"&gt;0.585677749360614&lt;/D&gt;&lt;D xsi:type="xsd:double"&gt;0.595477386934673&lt;/D&gt;&lt;D xsi:type="xsd:double"&gt;0.599489795918367&lt;/D&gt;&lt;D xsi:type="xsd:double"&gt;0.595907928388747&lt;/D&gt;&lt;D xsi:type="xsd:double"&gt;0.616780045351474&lt;/D&gt;&lt;D xsi:type="xsd:double"&gt;0.607538802660754&lt;/D&gt;&lt;D xsi:type="xsd:double"&gt;0.613839285714286&lt;/D&gt;&lt;D xsi:type="xsd:double"&gt;0.61744966442953&lt;/D&gt;&lt;D xsi:type="xsd:double"&gt;0.616252821670429&lt;/D&gt;&lt;D xsi:type="xsd:double"&gt;0.617067833698031&lt;/D&gt;&lt;D xsi:type="xsd:double"&gt;0.61353711790393&lt;/D&gt;&lt;D xsi:type="xsd:double"&gt;0.612691466083151&lt;/D&gt;&lt;D xsi:type="xsd:double"&gt;0.611353711790393&lt;/D&gt;&lt;D xsi:type="xsd:double"&gt;0.608315098468271&lt;/D&gt;&lt;D xsi:type="xsd:double"&gt;0.609913793103448&lt;/D&gt;&lt;D xsi:type="xsd:double"&gt;0.604347826086956&lt;/D&gt;&lt;D xsi:type="xsd:double"&gt;0.603485838779956&lt;/D&gt;&lt;D xsi:type="xsd:double"&gt;0.6&lt;/D&gt;&lt;D xsi:type="xsd:double"&gt;0.588495575221239&lt;/D&gt;&lt;D xsi:type="xsd:double"&gt;0.580573951434879&lt;/D&gt;&lt;D xsi:type="xsd:double"&gt;0.578125&lt;/D&gt;&lt;D xsi:type="xsd:double"&gt;0.561085972850679&lt;/D&gt;&lt;D xsi:type="xsd:double"&gt;0.54337899543379&lt;/D&gt;&lt;D xsi:type="xsd:double"&gt;0.529002320185615&lt;/D&gt;&lt;D xsi:type="xsd:double"&gt;0.539351851851852&lt;/D&gt;&lt;D xsi:type="xsd:double"&gt;0.515366430260047&lt;/D&gt;&lt;D xsi:type="xsd:double"&gt;0.50363196125908&lt;/D&gt;&lt;D xsi:type="xsd:double"&gt;0.490196078431373&lt;/D&gt;&lt;D xsi:type="xsd:double"&gt;0.48019801980198&lt;/D&gt;&lt;D xsi:type="xsd:double"&gt;0.471882640586797&lt;/D&gt;&lt;D xsi:type="xsd:double"&gt;0.472772277227723&lt;/D&gt;&lt;D xsi:type="xsd:double"&gt;0.481296758104738&lt;/D&gt;&lt;D xsi:type="xsd:double"&gt;0.475826972010178&lt;/D&gt;&lt;D xsi:type="xsd:double"&gt;0.464751958224543&lt;/D&gt;&lt;D xsi:type="xsd:double"&gt;0.471052631578947&lt;/D&gt;&lt;D xsi:type="xsd:double"&gt;0.450276243093923&lt;/D&gt;&lt;D xsi:type="xsd:double"&gt;0.443835616438356&lt;/D&gt;&lt;D xsi:type="xsd:double"&gt;0.450549450549451&lt;/D&gt;&lt;D xsi:type="xsd:double"&gt;0.459610027855153&lt;/D&gt;&lt;D xsi:type="xsd:double"&gt;0.481586402266289&lt;/D&gt;&lt;D xsi:type="xsd:double"&gt;0.491379310344828&lt;/D&gt;&lt;D xsi:type="xsd:double"&gt;0.502941176470588&lt;/D&gt;&lt;D xsi:type="xsd:double"&gt;0.488372093023256&lt;/D&gt;&lt;D xsi:type="xsd:double"&gt;0.482857142857143&lt;/D&gt;&lt;D xsi:type="xsd:double"&gt;0.477272727272727&lt;/D&gt;&lt;D xsi:type="xsd:double"&gt;0.487179487179487&lt;/D&gt;&lt;D xsi:type="xsd:double"&gt;0.497109826589595&lt;/D&gt;&lt;D xsi:type="xsd:double"&gt;0.492537313432836&lt;/D&gt;&lt;D xsi:type="xsd:double"&gt;0.494117647058824&lt;/D&gt;&lt;D xsi:type="xsd:double"&gt;0.511834319526627&lt;/D&gt;&lt;D xsi:type="xsd:double"&gt;0.510385756676558&lt;/D&gt;&lt;D xsi:type="xsd:double"&gt;0.506024096385542&lt;/D&gt;&lt;D xsi:type="xsd:double"&gt;0.502906976744186&lt;/D&gt;&lt;D xsi:type="xsd:double"&gt;0.51304347826087&lt;/D&gt;&lt;D xsi:type="xsd:double"&gt;0.541547277936963&lt;/D&gt;&lt;D xsi:type="xsd:double"&gt;0.539589442815249&lt;/D&gt;&lt;D xsi:type="xsd:double"&gt;0.553846153846154&lt;/D&gt;&lt;D xsi:type="xsd:double"&gt;0.545454545454545&lt;/D&gt;&lt;D xsi:type="xsd:double"&gt;0.554285714285714&lt;/D&gt;&lt;D xsi:type="xsd:double"&gt;0.551820728291317&lt;/D&gt;&lt;D xsi:type="xsd:double"&gt;0.553977272727273&lt;/D&gt;&lt;D xsi:type="xsd:double"&gt;0.556818181818182&lt;/D&gt;&lt;D xsi:type="xsd:double"&gt;0.57286432160804&lt;/D&gt;&lt;D xsi:type="xsd:double"&gt;0.578163771712159&lt;/D&gt;&lt;D xsi:type="xsd:double"&gt;0.581683168316832&lt;/D&gt;&lt;D xsi:type="xsd:double"&gt;0.581453634085213&lt;/D&gt;&lt;D xsi:type="xsd:double"&gt;0.604118993135011&lt;/D&gt;&lt;D xsi:type="xsd:double"&gt;0.605442176870748&lt;/D&gt;&lt;D xsi:type="xsd:double"&gt;0.607223476297968&lt;/D&gt;&lt;D xsi:type="xsd:double"&gt;0.599552572706935&lt;/D&gt;&lt;D xsi:type="xsd:double"&gt;0.600896860986547&lt;/D&gt;&lt;D xsi:type="xsd:double"&gt;0.588362068965517&lt;/D&gt;&lt;D xsi:type="xsd:double"&gt;0.5863539445629&lt;/D&gt;&lt;D xsi:type="xsd:double"&gt;0.589247311827957&lt;/D&gt;&lt;D xsi:type="xsd:double"&gt;0.590128755364807&lt;/D&gt;&lt;D xsi:type="xsd:double"&gt;0.586206896551724&lt;/D&gt;&lt;D xsi:type="xsd:double"&gt;0.569868995633188&lt;/D&gt;&lt;D xsi:type="xsd:double"&gt;0.564159292035398&lt;/D&gt;&lt;D xsi:type="xsd:double"&gt;0.561946902654867&lt;/D&gt;&lt;D xsi:type="xsd:double"&gt;0.547461368653422&lt;/D&gt;&lt;D xsi:type="xsd:double"&gt;0.541202672605791&lt;/D&gt;&lt;D xsi:type="xsd:double"&gt;0.548314606741573&lt;/D&gt;&lt;D xsi:type="xsd:double"&gt;0.532879818594104&lt;/D&gt;&lt;D xsi:type="xsd:double"&gt;0.513888888888889&lt;/D&gt;&lt;D xsi:type="xsd:double"&gt;0.50462962962963&lt;/D&gt;&lt;D xsi:type="xsd:double"&gt;0.491764705882353&lt;/D&gt;&lt;D xsi:type="xsd:double"&gt;0.498834498834499&lt;/D&gt;&lt;D xsi:type="xsd:double"&gt;0.482352941176471&lt;/D&gt;&lt;D xsi:type="xsd:double"&gt;0.436893203883495&lt;/D&gt;&lt;D xsi:type="xsd:double"&gt;0.418316831683168&lt;/D&gt;&lt;D xsi:type="xsd:double"&gt;0.416666666666667&lt;/D&gt;&lt;D xsi:type="xsd:double"&gt;0.4275&lt;/D&gt;&lt;D xsi:type="xsd:double"&gt;0.423469387755102&lt;/D&gt;&lt;D xsi:type="xsd:double"&gt;0.418181818181818&lt;/D&gt;&lt;D xsi:type="xsd:double"&gt;0.4&lt;/D&gt;&lt;D xsi:type="xsd:double"&gt;0.388739946380697&lt;/D&gt;&lt;D xsi:type="xsd:double"&gt;0.389473684210526&lt;/D&gt;&lt;D xsi:type="xsd:double"&gt;0.401069518716578&lt;/D&gt;&lt;D xsi:type="xsd:double"&gt;0.389189189189189&lt;/D&gt;&lt;D xsi:type="xsd:double"&gt;0.40495867768595&lt;/D&gt;&lt;D xsi:type="xsd:double"&gt;0.415730337078652&lt;/D&gt;&lt;D xsi:type="xsd:double"&gt;0.424157303370786&lt;/D&gt;&lt;D xsi:type="xsd:double"&gt;0.426183844011142&lt;/D&gt;&lt;D xsi:type="xsd:double"&gt;0.438953488372093&lt;/D&gt;&lt;D xsi:type="xsd:double"&gt;0.452941176470588&lt;/D&gt;&lt;D xsi:type="xsd:double"&gt;0.456647398843931&lt;/D&gt;&lt;D xsi:type="xsd:double"&gt;0.452941176470588&lt;/D&gt;&lt;D xsi:type="xsd:double"&gt;0.448071216617211&lt;/D&gt;&lt;D xsi:type="xsd:double"&gt;0.445454545454545&lt;/D&gt;&lt;D xsi:type="xsd:double"&gt;0.44311377245509&lt;/D&gt;&lt;D xsi:type="xsd:double"&gt;0.450151057401813&lt;/D&gt;&lt;D xsi:type="xsd:double"&gt;0.476331360946746&lt;/D&gt;&lt;D xsi:type="xsd:double"&gt;0.448071216617211&lt;/D&gt;&lt;D xsi:type="xsd:double"&gt;0.446685878962536&lt;/D&gt;&lt;D xsi:type="xsd:double"&gt;0.459770114942529&lt;/D&gt;&lt;D xsi:type="xsd:double"&gt;0.46551724137931&lt;/D&gt;&lt;D xsi:type="xsd:double"&gt;0.463483146067416&lt;/D&gt;&lt;D xsi:type="xsd:double"&gt;0.45983379501385&lt;/D&gt;&lt;D xsi:type="xsd:double"&gt;0.461748633879781&lt;/D&gt;&lt;D xsi:type="xsd:double"&gt;0.452316076294278&lt;/D&gt;&lt;D xsi:type="xsd:double"&gt;0.457534246575342&lt;/D&gt;&lt;D xsi:type="xsd:double"&gt;0.434316353887399&lt;/D&gt;&lt;D xsi:type="xsd:double"&gt;0.436170212765957&lt;/D&gt;&lt;D xsi:type="xsd:double"&gt;0.423684210526316&lt;/D&gt;&lt;D xsi:type="xsd:double"&gt;0.420918367346939&lt;/D&gt;&lt;D xsi:type="xsd:double"&gt;0.426470588235294&lt;/D&gt;&lt;D xsi:type="xsd:double"&gt;0.410501193317422&lt;/D&gt;&lt;D xsi:type="xsd:double"&gt;0.42789598108747&lt;/D&gt;&lt;D xsi:type="xsd:double"&gt;0.681818181818182&lt;/D&gt;&lt;D xsi:type="xsd:double"&gt;0.689458689458689&lt;/D&gt;&lt;D xsi:type="xsd:double"&gt;0.685365853658537&lt;/D&gt;&lt;D xsi:type="xsd:double"&gt;0.683333333333333&lt;/D&gt;&lt;D xsi:type="xsd:double"&gt;0.67710843373494&lt;/D&gt;&lt;D xsi:type="xsd:double"&gt;0.673218673218673&lt;/D&gt;&lt;D xsi:type="xsd:double"&gt;0.652482269503546&lt;/D&gt;&lt;D xsi:type="xsd:double"&gt;0.636792452830189&lt;/D&gt;&lt;D xsi:type="xsd:double"&gt;0.613526570048309&lt;/D&gt;&lt;D xsi:type="xsd:double"&gt;0.610169491525424&lt;/D&gt;&lt;D xsi:type="xsd:double"&gt;0.600490196078431&lt;/D&gt;&lt;D xsi:type="xsd:double"&gt;0.596244131455399&lt;/D&gt;&lt;D xsi:type="xsd:double"&gt;0.590047393364929&lt;/D&gt;&lt;D xsi:type="xsd:double"&gt;0.57487922705314&lt;/D&gt;&lt;D xsi:type="xsd:double"&gt;0.555555555555556&lt;/D&gt;&lt;D xsi:type="xsd:double"&gt;0.543640897755611&lt;/D&gt;&lt;D xsi:type="xsd:double"&gt;0.533169533169533&lt;/D&gt;&lt;D xsi:type="xsd:double"&gt;0.524509803921569&lt;/D&gt;&lt;D xsi:type="xsd:double"&gt;0.508771929824561&lt;/D&gt;&lt;D xsi:type="xsd:double"&gt;0.505102040816326&lt;/D&gt;&lt;D xsi:type="xsd:double"&gt;0.474801061007958&lt;/D&gt;&lt;D xsi:type="xsd:double"&gt;0.485333333333333&lt;/D&gt;&lt;D xsi:type="xsd:double"&gt;0.489247311827957&lt;/D&gt;&lt;D xsi:type="xsd:double"&gt;0.46814404432133&lt;/D&gt;&lt;D xsi:type="xsd:double"&gt;0.467787114845938&lt;/D&gt;&lt;D xsi:type="xsd:double"&gt;0.462395543175487&lt;/D&gt;&lt;D xsi:type="xsd:double"&gt;0.464788732394366&lt;/D&gt;&lt;D xsi:type="xsd:double"&gt;0.446685878962536&lt;/D&gt;&lt;D xsi:type="xsd:double"&gt;0.446064139941691&lt;/D&gt;&lt;D xsi:type="xsd:double"&gt;0.427272727272727&lt;/D&gt;&lt;D xsi:type="xsd:double"&gt;0.424528301886792&lt;/D&gt;&lt;D xsi:type="xsd:double"&gt;0.429487179487179&lt;/D&gt;&lt;D xsi:type="xsd:double"&gt;0.431309904153355&lt;/D&gt;&lt;D xsi:type="xsd:double"&gt;0.424342105263158&lt;/D&gt;&lt;D xsi:type="xsd:double"&gt;0.439597315436242&lt;/D&gt;&lt;D xsi:type="xsd:double"&gt;0.463258785942492&lt;/D&gt;&lt;D xsi:type="xsd:double"&gt;0.47&lt;/D&gt;&lt;D xsi:type="xsd:double"&gt;0.485049833887043&lt;/D&gt;&lt;D xsi:type="xsd:double"&gt;0.483221476510067&lt;/D&gt;&lt;D xsi:type="xsd:double"&gt;0.473867595818815&lt;/D&gt;&lt;D xsi:type="xsd:double"&gt;0.473867595818815&lt;/D&gt;&lt;D xsi:type="xsd:double"&gt;0.486206896551724&lt;/D&gt;&lt;D xsi:type="xsd:double"&gt;0.482876712328767&lt;/D&gt;&lt;D xsi:type="xsd:double"&gt;0.494949494949495&lt;/D&gt;&lt;D xsi:type="xsd:double"&gt;0.494949494949495&lt;/D&gt;&lt;D xsi:type="xsd:double"&gt;0.5&lt;/D&gt;&lt;D xsi:type="xsd:double"&gt;0.49025974025974&lt;/D&gt;&lt;D xsi:type="xsd:double"&gt;0.495049504950495&lt;/D&gt;&lt;D xsi:type="xsd:double"&gt;0.503184713375796&lt;/D&gt;&lt;D xsi:type="xsd:double"&gt;0.509615384615385&lt;/D&gt;&lt;D xsi:type="xsd:double"&gt;0.519230769230769&lt;/D&gt;&lt;D xsi:type="xsd:double"&gt;0.515625&lt;/D&gt;&lt;D xsi:type="xsd:double"&gt;0.519108280254777&lt;/D&gt;&lt;D xsi:type="xsd:double"&gt;0.522151898734177&lt;/D&gt;&lt;D xsi:type="xsd:double"&gt;0.521341463414634&lt;/D&gt;&lt;D xsi:type="xsd:double"&gt;0.515432098765432&lt;/D&gt;&lt;D xsi:type="xsd:double"&gt;0.528301886792453&lt;/D&gt;&lt;D xsi:type="xsd:double"&gt;0.526645768025078&lt;/D&gt;&lt;D xsi:type="xsd:double"&gt;0.514367816091954&lt;/D&gt;&lt;D xsi:type="xsd:double"&gt;0.51685393258427&lt;/D&gt;&lt;D xsi:type="xsd:double"&gt;0.5&lt;/D&gt;&lt;D xsi:type="xsd:double"&gt;0.505347593582888&lt;/D&gt;&lt;D xsi:type="xsd:double"&gt;0.512064343163539&lt;/D&gt;&lt;D xsi:type="xsd:double"&gt;0.522248243559719&lt;/D&gt;&lt;D xsi:type="xsd:double"&gt;0.523148148148148&lt;/D&gt;&lt;D xsi:type="xsd:double"&gt;0.52093023255814&lt;/D&gt;&lt;D xsi:type="xsd:double"&gt;0.516355140186916&lt;/D&gt;&lt;D xsi:type="xsd:double"&gt;0.518847006651885&lt;/D&gt;&lt;D xsi:type="xsd:double"&gt;0.503386004514673&lt;/D&gt;&lt;D xsi:type="xsd:double"&gt;0.49438202247191&lt;/D&gt;&lt;D xsi:type="xsd:double"&gt;0.489795918367347&lt;/D&gt;&lt;D xsi:type="xsd:double"&gt;0.488584474885845&lt;/D&gt;&lt;D xsi:type="xsd:double"&gt;0.47972972972973&lt;/D&gt;&lt;D xsi:type="xsd:double"&gt;0.47427293064877&lt;/D&gt;&lt;D xsi:type="xsd:double"&gt;0.455156950672646&lt;/D&gt;&lt;D xsi:type="xsd:double"&gt;0.456179775280899&lt;/D&gt;&lt;D xsi:type="xsd:double"&gt;0.452702702702703&lt;/D&gt;&lt;D xsi:type="xsd:double"&gt;0.441501103752759&lt;/D&gt;&lt;D xsi:type="xsd:double"&gt;0.420224719101124&lt;/D&gt;&lt;D xsi:type="xsd:double"&gt;0.408577878103837&lt;/D&gt;&lt;D xsi:type="xsd:double"&gt;0.393592677345538&lt;/D&gt;&lt;D xsi:type="xsd:double"&gt;0.378190255220418&lt;/D&gt;&lt;D xsi:type="xsd:double"&gt;0.361111111111111&lt;/D&gt;&lt;D xsi:type="xsd:double"&gt;0.35799522673031&lt;/D&gt;&lt;D xsi:type="xsd:double"&gt;0.336561743341404&lt;/D&gt;&lt;D xsi:type="xsd:double"&gt;0.305210918114144&lt;/D&gt;&lt;D xsi:type="xsd:double"&gt;0.281795511221945&lt;/D&gt;&lt;D xsi:type="xsd:double"&gt;0.290322580645161&lt;/D&gt;&lt;D xsi:type="xsd:double"&gt;0.276649746192893&lt;/D&gt;&lt;D xsi:type="xsd:double"&gt;0.267532467532468&lt;/D&gt;&lt;D xsi:type="xsd:double"&gt;0.262210796915167&lt;/D&gt;&lt;D xsi:type="xsd:double"&gt;0.260526315789474&lt;/D&gt;&lt;D xsi:type="xsd:double"&gt;0.253886010362694&lt;/D&gt;&lt;D xsi:type="xsd:double"&gt;0.242666666666667&lt;/D&gt;&lt;D xsi:type="xsd:double"&gt;0.251351351351351&lt;/D&gt;&lt;D xsi:type="xsd:double"&gt;0.273712737127371&lt;/D&gt;&lt;D xsi:type="xsd:double"&gt;0.285714285714286&lt;/D&gt;&lt;D xsi:type="xsd:double"&gt;0.305949008498584&lt;/D&gt;&lt;D xsi:type="xsd:double"&gt;0.350299401197605&lt;/D&gt;&lt;D xsi:type="xsd:double"&gt;0.36085626911315&lt;/D&gt;&lt;D xsi:type="xsd:double"&gt;0.367283950617284&lt;/D&gt;&lt;D xsi:type="xsd:double"&gt;0.379310344827586&lt;/D&gt;&lt;D xsi:type="xsd:double"&gt;0.3875&lt;/D&gt;&lt;D xsi:type="xsd:double"&gt;0.438871473354232&lt;/D&gt;&lt;D xsi:type="xsd:double"&gt;0.433656957928803&lt;/D&gt;&lt;D xsi:type="xsd:double"&gt;0.438127090301003&lt;/D&gt;&lt;D xsi:type="xsd:double"&gt;0.442906574394464&lt;/D&gt;&lt;D xsi:type="xsd:double"&gt;0.469798657718121&lt;/D&gt;&lt;D xsi:type="xsd:double"&gt;0.474916387959866&lt;/D&gt;&lt;D xsi:type="xsd:double"&gt;0.486666666666667&lt;/D&gt;&lt;D xsi:type="xsd:double"&gt;0.482993197278912&lt;/D&gt;&lt;D xsi:type="xsd:double"&gt;0.481099656357388&lt;/D&gt;&lt;D xsi:type="xsd:double"&gt;0.516233766233766&lt;/D&gt;&lt;D xsi:type="xsd:double"&gt;0.532258064516129&lt;/D&gt;&lt;D xsi:type="xsd:double"&gt;0.543689320388349&lt;/D&gt;&lt;D xsi:type="xsd:double"&gt;0.536184210526316&lt;/D&gt;&lt;D xsi:type="xsd:double"&gt;0.531772575250836&lt;/D&gt;&lt;D xsi:type="xsd:double"&gt;0.556231003039514&lt;/D&gt;&lt;D xsi:type="xsd:double"&gt;0.56797583081571&lt;/D&gt;&lt;D xsi:type="xsd:double"&gt;0.580357142857143&lt;/D&gt;&lt;D xsi:type="xsd:double"&gt;0.569277108433735&lt;/D&gt;&lt;D xsi:type="xsd:double"&gt;0.584450402144772&lt;/D&gt;&lt;D xsi:type="xsd:double"&gt;0.568831168831169&lt;/D&gt;&lt;D xsi:type="xsd:double"&gt;0.583120204603581&lt;/D&gt;&lt;D xsi:type="xsd:double"&gt;0.583547557840617&lt;/D&gt;&lt;D xsi:type="xsd:double"&gt;0.579634464751958&lt;/D&gt;&lt;D xsi:type="xsd:double"&gt;0.569086651053864&lt;/D&gt;&lt;D xsi:type="xsd:double"&gt;0.563218390804598&lt;/D&gt;&lt;D xsi:type="xsd:double"&gt;0.555299539170507&lt;/D&gt;&lt;D xsi:type="xsd:double"&gt;0.554022988505747&lt;/D&gt;&lt;D xsi:type="xsd:double"&gt;0.549065420560748&lt;/D&gt;&lt;D xsi:type="xsd:double"&gt;0.544642857142857&lt;/D&gt;&lt;D xsi:type="xsd:double"&gt;0.528761061946903&lt;/D&gt;&lt;D xsi:type="xsd:double"&gt;0.516411378555799&lt;/D&gt;&lt;D xsi:type="xsd:double"&gt;0.508771929824561&lt;/D&gt;&lt;D xsi:type="xsd:double"&gt;0.506607929515419&lt;/D&gt;&lt;D xsi:type="xsd:double"&gt;0.482608695652174&lt;/D&gt;&lt;D xsi:type="xsd:double"&gt;0.483731019522777&lt;/D&gt;&lt;D xsi:type="xsd:double"&gt;0.468950749464668&lt;/D&gt;&lt;D xsi:type="xsd:double"&gt;0.468817204301075&lt;/D&gt;&lt;D xsi:type="xsd:double"&gt;0.463203463203463&lt;/D&gt;&lt;D xsi:type="xsd:double"&gt;0.45021645021645&lt;/D&gt;&lt;D xsi:type="xsd:double"&gt;0.443231441048035&lt;/D&gt;&lt;D xsi:type="xsd:double"&gt;0.434004474272931&lt;/D&gt;&lt;D xsi:type="xsd:double"&gt;0.414414414414414&lt;/D&gt;&lt;D xsi:type="xsd:double"&gt;0.396825396825397&lt;/D&gt;&lt;D xsi:type="xsd:double"&gt;0.377828054298643&lt;/D&gt;&lt;D xsi:type="xsd:double"&gt;0.367579908675799&lt;/D&gt;&lt;D xsi:type="xsd:double"&gt;0.353629976580796&lt;/D&gt;&lt;D xsi:type="xsd:double"&gt;0.323040380047506&lt;/D&gt;&lt;D xsi:type="xsd:double"&gt;0.302884615384615&lt;/D&gt;&lt;D xsi:type="xsd:double"&gt;0.307142857142857&lt;/D&gt;&lt;D xsi:type="xsd:double"&gt;0.302884615384615&lt;/D&gt;&lt;D xsi:type="xsd:double"&gt;0.290556900726392&lt;/D&gt;&lt;D xsi:type="xsd:double"&gt;0.310679611650485&lt;/D&gt;&lt;D xsi:type="xsd:double"&gt;0.299748110831234&lt;/D&gt;&lt;D xsi:type="xsd:double"&gt;0.293969849246231&lt;/D&gt;&lt;D xsi:type="xsd:double"&gt;0.31025641025641&lt;/D&gt;&lt;D xsi:type="xsd:double"&gt;0.295918367346939&lt;/D&gt;&lt;D xsi:type="xsd:double"&gt;0.303430079155673&lt;/D&gt;&lt;D xsi:type="xsd:double"&gt;0.298666666666667&lt;/D&gt;&lt;D xsi:type="xsd:double"&gt;0.307479224376731&lt;/D&gt;&lt;D xsi:type="xsd:double"&gt;0.326704545454545&lt;/D&gt;&lt;D xsi:type="xsd:double"&gt;0.34402332361516&lt;/D&gt;&lt;D xsi:type="xsd:double"&gt;0.358433734939759&lt;/D&gt;&lt;D xsi:type="xsd:double"&gt;0.392961876832845&lt;/D&gt;&lt;D xsi:type="xsd:double"&gt;0.421965317919075&lt;/D&gt;&lt;D xsi:type="xsd:double"&gt;0.429394812680115&lt;/D&gt;&lt;D xsi:type="xsd:double"&gt;0.452662721893491&lt;/D&gt;&lt;D xsi:type="xsd:double"&gt;0.463855421686747&lt;/D&gt;&lt;D xsi:type="xsd:double"&gt;0.489614243323442&lt;/D&gt;&lt;D xsi:type="xsd:double"&gt;0.49390243902439&lt;/D&gt;&lt;D xsi:type="xsd:double"&gt;0.490909090909091&lt;/D&gt;&lt;D xsi:type="xsd:double"&gt;0.498452012383901&lt;/D&gt;&lt;D xsi:type="xsd:double"&gt;0.519877675840979&lt;/D&gt;&lt;D xsi:type="xsd:double"&gt;0.512121212121212&lt;/D&gt;&lt;D xsi:type="xsd:double"&gt;0.512121212121212&lt;/D&gt;&lt;D xsi:type="xsd:double"&gt;0.510903426791277&lt;/D&gt;&lt;D xsi:type="xsd:double"&gt;0.507788161993769&lt;/D&gt;&lt;D xsi:type="xsd:double"&gt;0.507163323782235&lt;/D&gt;&lt;D xsi:type="xsd:double"&gt;0.517045454545455&lt;/D&gt;&lt;D xsi:type="xsd:double"&gt;0.539106145251397&lt;/D&gt;&lt;D xsi:type="xsd:double"&gt;0.535612535612536&lt;/D&gt;&lt;D xsi:type="xsd:double"&gt;0.534682080924855&lt;/D&gt;&lt;D xsi:type="xsd:double"&gt;0.55440414507772&lt;/D&gt;&lt;D xsi:type="xsd:double"&gt;0.571788413098237&lt;/D&gt;&lt;D xsi:type="xsd:double"&gt;0.565432098765432&lt;/D&gt;&lt;D xsi:type="xsd:double"&gt;0.56359102244389&lt;/D&gt;&lt;D xsi:type="xsd:double"&gt;0.613744075829384&lt;/D&gt;&lt;D xsi:type="xsd:double"&gt;0.633410672853828&lt;/D&gt;&lt;D xsi:type="xsd:double"&gt;0.624434389140271&lt;/D&gt;&lt;D xsi:type="xsd:double"&gt;0.62979683972912&lt;/D&gt;&lt;D xsi:type="xsd:double"&gt;0.630979498861048&lt;/D&gt;&lt;D xsi:type="xsd:double"&gt;0.635555555555556&lt;/D&gt;&lt;D xsi:type="xsd:double"&gt;0.626966292134831&lt;/D&gt;&lt;D xsi:type="xsd:double"&gt;0.633333333333333&lt;/D&gt;&lt;D xsi:type="xsd:double"&gt;0.636563876651982&lt;/D&gt;&lt;D xsi:type="xsd:double"&gt;0.639380530973451&lt;/D&gt;&lt;D xsi:type="xsd:double"&gt;0.631929046563193&lt;/D&gt;&lt;D xsi:type="xsd:double"&gt;0.626398210290828&lt;/D&gt;&lt;D xsi:type="xsd:double"&gt;0.62780269058296&lt;/D&gt;&lt;D xsi:type="xsd:double"&gt;0.621380846325167&lt;/D&gt;&lt;D xsi:type="xsd:double"&gt;0.615730337078652&lt;/D&gt;&lt;D xsi:type="xsd:double"&gt;0.601336302895323&lt;/D&gt;&lt;D xsi:type="xsd:double"&gt;0.592255125284738&lt;/D&gt;&lt;D xsi:type="xsd:double"&gt;0.590277777777778&lt;/D&gt;&lt;D xsi:type="xsd:double"&gt;0.557377049180328&lt;/D&gt;&lt;D xsi:type="xsd:double"&gt;0.553191489361702&lt;/D&gt;&lt;D xsi:type="xsd:double"&gt;0.529002320185615&lt;/D&gt;&lt;D xsi:type="xsd:double"&gt;0.518867924528302&lt;/D&gt;&lt;D xsi:type="xsd:double"&gt;0.472154963680387&lt;/D&gt;&lt;D xsi:type="xsd:double"&gt;0.443349753694581&lt;/D&gt;&lt;D xsi:type="xsd:double"&gt;0.431077694235589&lt;/D&gt;&lt;D xsi:type="xsd:double"&gt;0.4125&lt;/D&gt;&lt;D xsi:type="xsd:double"&gt;0.44139650872818&lt;/D&gt;&lt;D xsi:type="xsd:double"&gt;0.42964824120603&lt;/D&gt;&lt;D xsi:type="xsd:double"&gt;0.424936386768448&lt;/D&gt;&lt;D xsi:type="xsd:double"&gt;0.421188630490956&lt;/D&gt;&lt;D xsi:type="xsd:double"&gt;0.394805194805195&lt;/D&gt;&lt;D xsi:type="xsd:double"&gt;0.390052356020942&lt;/D&gt;&lt;D xsi:type="xsd:double"&gt;0.393048128342246&lt;/D&gt;&lt;D xsi:type="xsd:double"&gt;0.392857142857143&lt;/D&gt;&lt;D xsi:type="xsd:double"&gt;0.398416886543536&lt;/D&gt;&lt;D xsi:type="xsd:double"&gt;0.414634146341463&lt;/D&gt;&lt;D xsi:type="xsd:double"&gt;0.423497267759563&lt;/D&gt;&lt;D xsi:type="xsd:double"&gt;0.419444444444444&lt;/D&gt;&lt;D xsi:type="xsd:double"&gt;0.422413793103448&lt;/D&gt;&lt;D xsi:type="xsd:double"&gt;0.419178082191781&lt;/D&gt;&lt;D xsi:type="xsd:double"&gt;0.435135135135135&lt;/D&gt;&lt;D xsi:type="xsd:double"&gt;0.447222222222222&lt;/D&gt;&lt;D xsi:type="xsd:double"&gt;0.437142857142857&lt;/D&gt;&lt;D xsi:type="xsd:double"&gt;0.425287356321839&lt;/D&gt;&lt;D xsi:type="xsd:double"&gt;0.433048433048433&lt;/D&gt;&lt;D xsi:type="xsd:double"&gt;0.435897435897436&lt;/D&gt;&lt;D xsi:type="xsd:double"&gt;0.466101694915254&lt;/D&gt;&lt;D xsi:type="xsd:double"&gt;0.473389355742297&lt;/D&gt;&lt;D xsi:type="xsd:double"&gt;0.483050847457627&lt;/D&gt;&lt;D xsi:type="xsd:double"&gt;0.485549132947977&lt;/D&gt;&lt;D xsi:type="xsd:double"&gt;0.504322766570605&lt;/D&gt;&lt;D xsi:type="xsd:double"&gt;0.487465181058496&lt;/D&gt;&lt;D xsi:type="xsd:double"&gt;0.50415512465374&lt;/D&gt;&lt;D xsi:type="xsd:double"&gt;0.50958904109589&lt;/D&gt;&lt;D xsi:type="xsd:double"&gt;0.519230769230769&lt;/D&gt;&lt;D xsi:type="xsd:double"&gt;0.538666666666667&lt;/D&gt;&lt;D xsi:type="xsd:double"&gt;0.542328042328042&lt;/D&gt;&lt;D xsi:type="xsd:double"&gt;0.540106951871658&lt;/D&gt;&lt;D xsi:type="xsd:double"&gt;0.54089709762533&lt;/D&gt;&lt;D xsi:type="xsd:double"&gt;0.543307086614173&lt;/D&gt;&lt;D xsi:type="xsd:double"&gt;0.565217391304348&lt;/D&gt;&lt;D xsi:type="xsd:double"&gt;0.578163771712159&lt;/D&gt;&lt;D xsi:type="xsd:double"&gt;0.578692493946731&lt;/D&gt;&lt;D xsi:type="xsd:double"&gt;0.746223564954683&lt;/D&gt;&lt;D xsi:type="xsd:double"&gt;0.746268656716418&lt;/D&gt;&lt;D xsi:type="xsd:double"&gt;0.751231527093596&lt;/D&gt;&lt;D xsi:type="xsd:double"&gt;0.748091603053435&lt;/D&gt;&lt;D xsi:type="xsd:double"&gt;0.742857142857143&lt;/D&gt;&lt;D xsi:type="xsd:double"&gt;0.743341404358353&lt;/D&gt;&lt;D xsi:type="xsd:double"&gt;0.737349397590361&lt;/D&gt;&lt;D xsi:</t>
        </r>
      </text>
    </comment>
    <comment ref="A46" authorId="0" shapeId="0" xr:uid="{44054936-5E1B-4D42-B1D3-E3EEB364CA28}">
      <text>
        <r>
          <rPr>
            <b/>
            <sz val="9"/>
            <color indexed="81"/>
            <rFont val="Tahoma"/>
            <charset val="1"/>
          </rPr>
          <t>type="xsd:double"&gt;0.724310776942356&lt;/D&gt;&lt;D xsi:type="xsd:double"&gt;0.721227621483376&lt;/D&gt;&lt;D xsi:type="xsd:double"&gt;0.713541666666667&lt;/D&gt;&lt;D xsi:type="xsd:double"&gt;0.714646464646465&lt;/D&gt;&lt;D xsi:type="xsd:double"&gt;0.701799485861183&lt;/D&gt;&lt;D xsi:type="xsd:double"&gt;0.686528497409326&lt;/D&gt;&lt;D xsi:type="xsd:double"&gt;0.675392670157068&lt;/D&gt;&lt;D xsi:type="xsd:double"&gt;0.666666666666667&lt;/D&gt;&lt;D xsi:type="xsd:double"&gt;0.673575129533679&lt;/D&gt;&lt;D xsi:type="xsd:double"&gt;0.673521850899743&lt;/D&gt;&lt;D xsi:type="xsd:double"&gt;0.637566137566138&lt;/D&gt;&lt;D xsi:type="xsd:double"&gt;0.635616438356164&lt;/D&gt;&lt;D xsi:type="xsd:double"&gt;0.632311977715877&lt;/D&gt;&lt;D xsi:type="xsd:double"&gt;0.637393767705382&lt;/D&gt;&lt;D xsi:type="xsd:double"&gt;0.634782608695652&lt;/D&gt;&lt;D xsi:type="xsd:double"&gt;0.624260355029586&lt;/D&gt;&lt;D xsi:type="xsd:double"&gt;0.599388379204893&lt;/D&gt;&lt;D xsi:type="xsd:double"&gt;0.578461538461538&lt;/D&gt;&lt;D xsi:type="xsd:double"&gt;0.582822085889571&lt;/D&gt;&lt;D xsi:type="xsd:double"&gt;0.581761006289308&lt;/D&gt;&lt;D xsi:type="xsd:double"&gt;0.572815533980582&lt;/D&gt;&lt;D xsi:type="xsd:double"&gt;0.581939799331104&lt;/D&gt;&lt;D xsi:type="xsd:double"&gt;0.563517915309446&lt;/D&gt;&lt;D xsi:type="xsd:double"&gt;0.560260586319218&lt;/D&gt;&lt;D xsi:type="xsd:double"&gt;0.57516339869281&lt;/D&gt;&lt;D xsi:type="xsd:double"&gt;0.590604026845638&lt;/D&gt;&lt;D xsi:type="xsd:double"&gt;0.588235294117647&lt;/D&gt;&lt;D xsi:type="xsd:double"&gt;0.575971731448763&lt;/D&gt;&lt;D xsi:type="xsd:double"&gt;0.550522648083624&lt;/D&gt;&lt;D xsi:type="xsd:double"&gt;0.562043795620438&lt;/D&gt;&lt;D xsi:type="xsd:double"&gt;0.55078125&lt;/D&gt;&lt;D xsi:type="xsd:double"&gt;0.547619047619048&lt;/D&gt;&lt;D xsi:type="xsd:double"&gt;0.616236162361624&lt;/D&gt;&lt;D xsi:type="xsd:double"&gt;0.610687022900763&lt;/D&gt;&lt;D xsi:type="xsd:double"&gt;0.616858237547893&lt;/D&gt;&lt;D xsi:type="xsd:double"&gt;0.610294117647059&lt;/D&gt;&lt;D xsi:type="xsd:double"&gt;0.612546125461255&lt;/D&gt;&lt;D xsi:type="xsd:double"&gt;0.619217081850534&lt;/D&gt;&lt;D xsi:type="xsd:double"&gt;0.620689655172414&lt;/D&gt;&lt;D xsi:type="xsd:double"&gt;0.613559322033898&lt;/D&gt;&lt;D xsi:type="xsd:double"&gt;0.603389830508475&lt;/D&gt;&lt;D xsi:type="xsd:double"&gt;0.614147909967846&lt;/D&gt;&lt;D xsi:type="xsd:double"&gt;0.621794871794872&lt;/D&gt;&lt;D xsi:type="xsd:double"&gt;0.641025641025641&lt;/D&gt;&lt;D xsi:type="xsd:double"&gt;0.654723127035831&lt;/D&gt;&lt;D xsi:type="xsd:double"&gt;0.664473684210526&lt;/D&gt;&lt;D xsi:type="xsd:double"&gt;0.655844155844156&lt;/D&gt;&lt;D xsi:type="xsd:double"&gt;0.663430420711974&lt;/D&gt;&lt;D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xsi:type="xsd:double"&gt;0.699453551912568&lt;/D&gt;&lt;D xsi:type="xsd:double"&gt;0.708994708994709&lt;/D&gt;&lt;D xsi:type="xsd:double"&gt;0.715817694369973&lt;/D&gt;&lt;D xsi:type="xsd:double"&gt;0.729792147806005&lt;/D&gt;&lt;D xsi:type="xsd:double"&gt;0.734090909090909&lt;/D&gt;&lt;D xsi:type="xsd:double"&gt;0.732265446224256&lt;/D&gt;&lt;D xsi:type="xsd:double"&gt;0.728110599078341&lt;/D&gt;&lt;D xsi:type="xsd:double"&gt;0.739514348785872&lt;/D&gt;&lt;D xsi:type="xsd:double"&gt;0.732456140350877&lt;/D&gt;&lt;D xsi:type="xsd:double"&gt;0.731441048034934&lt;/D&gt;&lt;D xsi:type="xsd:double"&gt;0.72707423580786&lt;/D&gt;&lt;D xsi:type="xsd:double"&gt;0.725877192982456&lt;/D&gt;&lt;D xsi:type="xsd:double"&gt;0.714902807775378&lt;/D&gt;&lt;D xsi:type="xsd:double"&gt;0.707792207792208&lt;/D&gt;&lt;D xsi:type="xsd:double"&gt;0.702819956616052&lt;/D&gt;&lt;D xsi:type="xsd:double"&gt;0.702173913043478&lt;/D&gt;&lt;D xsi:type="xsd:double"&gt;0.698689956331878&lt;/D&gt;&lt;D xsi:type="xsd:double"&gt;0.68695652173913&lt;/D&gt;&lt;D xsi:type="xsd:double"&gt;0.68314606741573&lt;/D&gt;&lt;D xsi:type="xsd:double"&gt;0.662817551963048&lt;/D&gt;&lt;D xsi:type="xsd:double"&gt;0.64622641509434&lt;/D&gt;&lt;D xsi:type="xsd:double"&gt;0.635036496350365&lt;/D&gt;&lt;D xsi:type="xsd:double"&gt;0.630170316301703&lt;/D&gt;&lt;D xsi:type="xsd:double"&gt;0.610837438423645&lt;/D&gt;&lt;D xsi:type="xsd:double"&gt;0.583756345177665&lt;/D&gt;&lt;D xsi:type="xsd:double"&gt;0.565789473684211&lt;/D&gt;&lt;D xsi:type="xsd:double"&gt;0.560321715817694&lt;/D&gt;&lt;D xsi:type="xsd:double"&gt;0.559055118110236&lt;/D&gt;&lt;D xsi:type="xsd:double"&gt;0.566929133858268&lt;/D&gt;&lt;D xsi:type="xsd:double"&gt;0.559459459459459&lt;/D&gt;&lt;D xsi:type="xsd:double"&gt;0.540322580645161&lt;/D&gt;&lt;D xsi:type="xsd:double"&gt;0.514986376021798&lt;/D&gt;&lt;D xsi:type="xsd:double"&gt;0.51063829787234&lt;/D&gt;&lt;D xsi:type="xsd:double"&gt;0.511049723756906&lt;/D&gt;&lt;D xsi:type="xsd:double"&gt;0.516949152542373&lt;/D&gt;&lt;D xsi:type="xsd:double"&gt;0.518518518518518&lt;/D&gt;&lt;D xsi:type="xsd:double"&gt;0.526627218934911&lt;/D&gt;&lt;D xsi:type="xsd:double"&gt;0.550724637681159&lt;/D&gt;&lt;D xsi:type="xsd:double"&gt;0.562130177514793&lt;/D&gt;&lt;D xsi:type="xsd:double"&gt;0.552631578947368&lt;/D&gt;&lt;D xsi:type="xsd:double"&gt;0.549253731343284&lt;/D&gt;&lt;D xsi:type="xsd:double"&gt;0.545454545454545&lt;/D&gt;&lt;D xsi:type="xsd:double"&gt;0.553459119496855&lt;/D&gt;&lt;D xsi:type="xsd:double"&gt;0.576433121019108&lt;/D&gt;&lt;D xsi:type="xsd:double"&gt;0.616129032258064&lt;/D&gt;&lt;D xsi:type="xsd:double"&gt;0.615384615384615&lt;/D&gt;&lt;D xsi:type="xsd:double"&gt;0.618556701030928&lt;/D&gt;&lt;D xsi:type="xsd:double"&gt;0.597359735973597&lt;/D&gt;&lt;D xsi:type="xsd:double"&gt;0.595394736842105&lt;/D&gt;&lt;D xsi:type="xsd:double"&gt;0.591503267973856&lt;/D&gt;&lt;D xsi:type="xsd:double"&gt;0.594594594594595&lt;/D&gt;&lt;D xsi:type="xsd:double"&gt;0.598639455782313&lt;/D&gt;&lt;D xsi:type="xsd:double"&gt;0.637223974763407&lt;/D&gt;&lt;D xsi:type="xsd:double"&gt;0.632258064516129&lt;/D&gt;&lt;D xsi:type="xsd:double"&gt;0.659163987138264&lt;/D&gt;&lt;D xsi:type="xsd:double"&gt;0.661237785016287&lt;/D&gt;&lt;D xsi:type="xsd:double"&gt;0.655629139072848&lt;/D&gt;&lt;D xsi:type="xsd:double"&gt;0.694444444444444&lt;/D&gt;&lt;D xsi:type="xsd:double"&gt;0.698757763975155&lt;/D&gt;&lt;D xsi:type="xsd:double"&gt;0.704268292682927&lt;/D&gt;&lt;D xsi:type="xsd:double"&gt;0.707692307692308&lt;/D&gt;&lt;D xsi:type="xsd:double"&gt;0.775956284153005&lt;/D&gt;&lt;D xsi:type="xsd:double"&gt;0.77807486631016&lt;/D&gt;&lt;D xsi:type="xsd:double"&gt;0.795865633074935&lt;/D&gt;&lt;D xsi:type="xsd:double"&gt;0.791666666666667&lt;/D&gt;&lt;D xsi:type="xsd:double"&gt;0.792105263157895&lt;/D&gt;&lt;D xsi:type="xsd:double"&gt;0.812646370023419&lt;/D&gt;&lt;D xsi:type="xsd:double"&gt;0.817551963048499&lt;/D&gt;&lt;D xsi:type="xsd:double"&gt;0.823394495412844&lt;/D&gt;&lt;D xsi:type="xsd:double"&gt;0.822988505747126&lt;/D&gt;&lt;D xsi:type="xsd:double"&gt;0.81986143187067&lt;/D&gt;&lt;D xsi:type="xsd:double"&gt;0.832967032967033&lt;/D&gt;&lt;D xsi:type="xsd:double"&gt;0.834061135371179&lt;/D&gt;&lt;D xsi:type="xsd:double"&gt;0.834801762114537&lt;/D&gt;&lt;D xsi:type="xsd:double"&gt;0.831485587583149&lt;/D&gt;&lt;D xsi:type="xsd:double"&gt;0.830734966592428&lt;/D&gt;&lt;D xsi:type="xsd:double"&gt;0.824945295404814&lt;/D&gt;&lt;D xsi:type="xsd:double"&gt;0.812636165577342&lt;/D&gt;&lt;D xsi:type="xsd:double"&gt;0.818984547461369&lt;/D&gt;&lt;D xsi:type="xsd:double"&gt;0.821826280623608&lt;/D&gt;&lt;D xsi:type="xsd:double"&gt;0.819599109131403&lt;/D&gt;&lt;D xsi:type="xsd:double"&gt;0.825112107623318&lt;/D&gt;&lt;D xsi:type="xsd:double"&gt;0.810690423162584&lt;/D&gt;&lt;D xsi:type="xsd:double"&gt;0.805045871559633&lt;/D&gt;&lt;D xsi:type="xsd:double"&gt;0.803738317757009&lt;/D&gt;&lt;D xsi:type="xsd:double"&gt;0.798099762470309&lt;/D&gt;&lt;D xsi:type="xsd:double"&gt;0.812351543942993&lt;/D&gt;&lt;D xsi:type="xsd:double"&gt;0.814903846153846&lt;/D&gt;&lt;D xsi:type="xsd:double"&gt;0.795&lt;/D&gt;&lt;D xsi:type="xsd:double"&gt;0.773869346733668&lt;/D&gt;&lt;D xsi:type="xsd:double"&gt;0.774358974358974&lt;/D&gt;&lt;D xsi:type="xsd:double"&gt;0.768637532133676&lt;/D&gt;&lt;D xsi:type="xsd:double"&gt;0.762402088772846&lt;/D&gt;&lt;D xsi:type="xsd:double"&gt;0.753926701570681&lt;/D&gt;&lt;D xsi:type="xsd:double"&gt;0.759259259259259&lt;/D&gt;&lt;D xsi:type="xsd:double"&gt;0.756032171581769&lt;/D&gt;&lt;D xsi:type="xsd:double"&gt;0.741935483870968&lt;/D&gt;&lt;D xsi:type="xsd:double"&gt;0.754054054054054&lt;/D&gt;&lt;D xsi:type="xsd:double"&gt;0.742547425474255&lt;/D&gt;&lt;D xsi:type="xsd:double"&gt;0.733516483516483&lt;/D&gt;&lt;D xsi:type="xsd:double"&gt;0.742296918767507&lt;/D&gt;&lt;D xsi:type="xsd:double"&gt;0.73314606741573&lt;/D&gt;&lt;D xsi:type="xsd:double"&gt;0.732758620689655&lt;/D&gt;&lt;D xsi:type="xsd:double"&gt;0.728613569321534&lt;/D&gt;&lt;D xsi:type="xsd:double"&gt;0.745614035087719&lt;/D&gt;&lt;D xsi:type="xsd:double"&gt;0.750733137829912&lt;/D&gt;&lt;D xsi:type="xsd:double"&gt;0.755952380952381&lt;/D&gt;&lt;D xsi:type="xsd:double"&gt;0.754491017964072&lt;/D&gt;&lt;D xsi:type="xsd:double"&gt;0.749253731343284&lt;/D&gt;&lt;D xsi:type="xsd:double"&gt;0.746177370030581&lt;/D&gt;&lt;D xsi:type="xsd:double"&gt;0.752873563218391&lt;/D&gt;&lt;D xsi:type="xsd:double"&gt;0.752161383285303&lt;/D&gt;&lt;D xsi:type="xsd:double"&gt;0.758823529411765&lt;/D&gt;&lt;D xsi:type="xsd:double"&gt;0.768292682926829&lt;/D&gt;&lt;D xsi:type="xsd:double"&gt;0.770186335403727&lt;/D&gt;&lt;D xsi:type="xsd:double"&gt;0.775510204081633&lt;/D&gt;&lt;D xsi:type="xsd:double"&gt;0.775510204081633&lt;/D&gt;&lt;D xsi:type="xsd:double"&gt;0.786931818181818&lt;/D&gt;&lt;D xsi:type="xsd:double"&gt;0.786743515850144&lt;/D&gt;&lt;D xsi:type="xsd:double"&gt;0.789473684210526&lt;/D&gt;&lt;D xsi:type="xsd:double"&gt;0.781512605042017&lt;/D&gt;&lt;D xsi:type="xsd:double"&gt;0.773480662983425&lt;/D&gt;&lt;D xsi:type="xsd:double"&gt;0.780821917808219&lt;/D&gt;&lt;D xsi:type="xsd:double"&gt;0.780555555555556&lt;/D&gt;&lt;D xsi:type="xsd:double"&gt;0.787709497206704&lt;/D&gt;&lt;D xsi:type="xsd:double"&gt;0.8&lt;/D&gt;&lt;D xsi:type="xsd:double"&gt;0.798004987531172&lt;/D&gt;&lt;D xsi:type="xsd:double"&gt;0.805486284289277&lt;/D&gt;&lt;D xsi:type="xsd:double"&gt;0.807594936708861&lt;/D&gt;&lt;D xsi:type="xsd:double"&gt;0.803827751196172&lt;/D&gt;&lt;D xsi:type="xsd:double"&gt;0.81712962962963&lt;/D&gt;&lt;D xsi:type="xsd:double"&gt;0.812785388127854&lt;/D&gt;&lt;D xsi:type="xsd:double"&gt;0.817155756207675&lt;/D&gt;&lt;D xsi:type="xsd:double"&gt;0.8140589569161&lt;/D&gt;&lt;D xsi:type="xsd:double"&gt;0.819383259911894&lt;/D&gt;&lt;D xsi:type="xsd:double"&gt;0.818777292576419&lt;/D&gt;&lt;D xsi:type="xsd:double"&gt;0.822894168466523&lt;/D&gt;&lt;D xsi:type="xsd:double"&gt;0.827586206896552&lt;/D&gt;&lt;D xsi:type="xsd:double"&gt;0.827213822894168&lt;/D&gt;&lt;D xsi:type="xsd:double"&gt;0.815845824411135&lt;/D&gt;&lt;D xsi:type="xsd:double"&gt;0.80982905982906&lt;/D&gt;&lt;D xsi:type="xsd:double"&gt;0.815450643776824&lt;/D&gt;&lt;D xsi:type="xsd:double"&gt;0.808189655172414&lt;/D&gt;&lt;D xsi:type="xsd:double"&gt;0.81140350877193&lt;/D&gt;&lt;D xsi:type="xsd:double"&gt;0.8&lt;/D&gt;&lt;D xsi:type="xsd:double"&gt;0.791574279379157&lt;/D&gt;&lt;D xsi:type="xsd:double"&gt;0.790432801822323&lt;/D&gt;&lt;D xsi:type="xsd:double"&gt;0.782909930715935&lt;/D&gt;&lt;D xsi:type="xsd:double"&gt;0.766509433962264&lt;/D&gt;&lt;D xsi:type="xsd:double"&gt;0.772511848341232&lt;/D&gt;&lt;D xsi:type="xsd:double"&gt;0.755924170616114&lt;/D&gt;&lt;D xsi:type="xsd:double"&gt;0.746341463414634&lt;/D&gt;&lt;D xsi:type="xsd:double"&gt;0.738035264483627&lt;/D&gt;&lt;D xsi:type="xsd:double"&gt;0.723350253807107&lt;/D&gt;&lt;D xsi:type="xsd:double"&gt;0.708229426433915&lt;/D&gt;&lt;D xsi:type="xsd:double"&gt;0.707808564231738&lt;/D&gt;&lt;D xsi:type="xsd:double"&gt;0.709511568123393&lt;/D&gt;&lt;D xsi:type="xsd:double"&gt;0.69250645994832&lt;/D&gt;&lt;D xsi:type="xsd:double"&gt;0.68733850129199&lt;/D&gt;&lt;D xsi:type="xsd:double"&gt;0.682864450127877&lt;/D&gt;&lt;D xsi:type="xsd:double"&gt;0.68668407310705&lt;/D&gt;&lt;D xsi:type="xsd:double"&gt;0.689189189189189&lt;/D&gt;&lt;D xsi:type="xsd:double"&gt;0.68232044198895&lt;/D&gt;&lt;D xsi:type="xsd:double"&gt;0.664788732394366&lt;/D&gt;&lt;D xsi:type="xsd:double"&gt;0.684210526315789&lt;/D&gt;&lt;D xsi:type="xsd:double"&gt;0.68169014084507&lt;/D&gt;&lt;D xsi:type="xsd:double"&gt;0.676966292134832&lt;/D&gt;&lt;D xsi:type="xsd:double"&gt;0.676300578034682&lt;/D&gt;&lt;D xsi:type="xsd:double"&gt;0.682215743440233&lt;/D&gt;&lt;D xsi:type="xsd:double"&gt;0.637640449438202&lt;/D&gt;&lt;D xsi:type="xsd:double"&gt;0.638655462184874&lt;/D&gt;&lt;D xsi:type="xsd:double"&gt;0.642651296829971&lt;/D&gt;&lt;D xsi:type="xsd:double"&gt;0.643712574850299&lt;/D&gt;&lt;D xsi:type="xsd:double"&gt;0.641104294478528&lt;/D&gt;&lt;D xsi:type="xsd:double"&gt;0.615615615615616&lt;/D&gt;&lt;D xsi:type="xsd:double"&gt;0.580357142857143&lt;/D&gt;&lt;D xsi:type="xsd:double"&gt;0.571428571428571&lt;/D&gt;&lt;D xsi:type="xsd:double"&gt;0.582857142857143&lt;/D&gt;&lt;D xsi:type="xsd:double"&gt;0.599415204678363&lt;/D&gt;&lt;D xsi:type="xsd:double"&gt;0.585294117647059&lt;/D&gt;&lt;D xsi:type="xsd:double"&gt;0.584302325581395&lt;/D&gt;&lt;D xsi:type="xsd:double"&gt;0.590257879656161&lt;/D&gt;&lt;D xsi:type="xsd:double"&gt;0.573446327683616&lt;/D&gt;&lt;D xsi:type="xsd:double"&gt;0.579545454545455&lt;/D&gt;&lt;D xsi:type="xsd:double"&gt;0.581967213114754&lt;/D&gt;&lt;D xsi:type="xsd:double"&gt;0.579088471849866&lt;/D&gt;&lt;D xsi:type="xsd:double"&gt;0.574074074074074&lt;/D&gt;&lt;D xsi:type="xsd:double"&gt;0.57742782152231&lt;/D&gt;&lt;D xsi:type="xsd:double"&gt;0.596401028277635&lt;/D&gt;&lt;D xsi:type="xsd:double"&gt;0.606060606060606&lt;/D&gt;&lt;D xsi:type="xsd:double"&gt;0.595&lt;/D&gt;&lt;D xsi:type="xsd:double"&gt;0.601965601965602&lt;/D&gt;&lt;D xsi:type="xsd:double"&gt;0.610978520286396&lt;/D&gt;&lt;D xsi:type="xsd:double"&gt;0.793269230769231&lt;/D&gt;&lt;D xsi:type="xsd:double"&gt;0.792452830188679&lt;/D&gt;&lt;D xsi:type="xsd:double"&gt;0.788834951456311&lt;/D&gt;&lt;D xsi:type="xsd:double"&gt;0.793532338308458&lt;/D&gt;&lt;D xsi:type="xsd:double"&gt;0.782051282051282&lt;/D&gt;&lt;D xsi:type="xsd:double"&gt;0.775943396226415&lt;/D&gt;&lt;D xsi:type="xsd:double"&gt;0.773049645390071&lt;/D&gt;&lt;D xsi:type="xsd:double"&gt;0.782608695652174&lt;/D&gt;&lt;D xsi:type="xsd:double"&gt;0.779411764705882&lt;/D&gt;&lt;D xsi:type="xsd:double"&gt;0.776722090261283&lt;/D&gt;&lt;D xsi:type="xsd:double"&gt;0.769596199524941&lt;/D&gt;&lt;D xsi:type="xsd:double"&gt;0.759803921568627&lt;/D&gt;&lt;D xsi:type="xsd:double"&gt;0.744360902255639&lt;/D&gt;&lt;D xsi:type="xsd:double"&gt;0.744303797468354&lt;/D&gt;&lt;D xsi:type="xsd:double"&gt;0.738805970149254&lt;/D&gt;&lt;D xsi:type="xsd:double"&gt;0.721938775510204&lt;/D&gt;&lt;D xsi:type="xsd:double"&gt;0.7265625&lt;/D&gt;&lt;D xsi:type="xsd:double"&gt;0.72&lt;/D&gt;&lt;D xsi:type="xsd:double"&gt;0.713513513513514&lt;/D&gt;&lt;D xsi:type="xsd:double"&gt;0.724598930481283&lt;/D&gt;&lt;D xsi:type="xsd:double"&gt;0.71195652173913&lt;/D&gt;&lt;D xsi:type="xsd:double"&gt;0.70391061452514&lt;/D&gt;&lt;D xsi:type="xsd:double"&gt;0.681034482758621&lt;/D&gt;&lt;D xsi:type="xsd:double"&gt;0.683139534883721&lt;/D&gt;&lt;D xsi:type="xsd:double"&gt;0.686046511627907&lt;/D&gt;&lt;D xsi:type="xsd:double"&gt;0.690265486725664&lt;/D&gt;&lt;D xsi:type="xsd:double"&gt;0.69578313253012&lt;/D&gt;&lt;D xsi:type="xsd:double"&gt;0.701538461538462&lt;/D&gt;&lt;D xsi:type="xsd:double"&gt;0.701219512195122&lt;/D&gt;&lt;D xsi:type="xsd:double"&gt;0.699367088607595&lt;/D&gt;&lt;D xsi:type="xsd:double"&gt;0.685430463576159&lt;/D&gt;&lt;D xsi:type="xsd:double"&gt;0.664406779661017&lt;/D&gt;&lt;D xsi:type="xsd:double"&gt;0.672354948805461&lt;/D&gt;&lt;D xsi:type="xsd:double"&gt;0.698360655737705&lt;/D&gt;&lt;D xsi:type="xsd:double"&gt;0.69205298013245&lt;/D&gt;&lt;D xsi:type="xsd:double"&gt;0.719178082191781&lt;/D&gt;&lt;D xsi:type="xsd:double"&gt;0.719298245614035&lt;/D&gt;&lt;D xsi:type="xsd:double"&gt;0.728624535315985&lt;/D&gt;&lt;D xsi:type="xsd:double"&gt;0.729452054794521&lt;/D&gt;&lt;D xsi:type="xsd:double"&gt;0.723776223776224&lt;/D&gt;&lt;D xsi:type="xsd:double"&gt;0.733108108108108&lt;/D&gt;&lt;D xsi:type="xsd:double"&gt;0.733108108108108&lt;/D&gt;&lt;D xsi:type="xsd:double"&gt;0.719869706840391&lt;/D&gt;&lt;D xsi:type="xsd:double"&gt;0.729903536977492&lt;/D&gt;&lt;D xsi:type="xsd:double"&gt;0.746031746031746&lt;/D&gt;&lt;D xsi:type="xsd:double"&gt;0.743589743589744&lt;/D&gt;&lt;D xsi:type="xsd:double"&gt;0.739130434782609&lt;/D&gt;&lt;D xsi:type="xsd:double"&gt;0.722741433021807&lt;/D&gt;&lt;D xsi:type="xsd:double"&gt;0.722741433021807&lt;/D&gt;&lt;D xsi:type="xsd:double"&gt;0.719135802469136&lt;/D&gt;&lt;D xsi:type="xsd:double"&gt;0.715654952076677&lt;/D&gt;&lt;D xsi:type="xsd:double"&gt;0.750769230769231&lt;/D&gt;&lt;D xsi:type="xsd:double"&gt;0.755351681957186&lt;/D&gt;&lt;D xsi:type="xsd:double"&gt;0.742424242424242&lt;/D&gt;&lt;D xsi:type="xsd:double"&gt;0.747747747747748&lt;/D&gt;&lt;D xsi:type="xsd:double"&gt;0.75&lt;/D&gt;&lt;D xsi:type="xsd:double"&gt;0.792397660818713&lt;/D&gt;&lt;D xsi:type="xsd:double"&gt;0.802816901408451&lt;/D&gt;&lt;D xsi:type="xsd:double"&gt;0.800561797752809&lt;/D&gt;&lt;D xsi:type="xsd:double"&gt;0.808864265927978&lt;/D&gt;&lt;D xsi:type="xsd:double"&gt;0.805555555555556&lt;/D&gt;&lt;D xsi:type="xsd:double"&gt;0.824644549763033&lt;/D&gt;&lt;D xsi:type="xsd:double"&gt;0.817551963048499&lt;/D&gt;&lt;D xsi:type="xsd:double"&gt;0.814814814814815&lt;/D&gt;&lt;D xsi:type="xsd:double"&gt;0.812646370023419&lt;/D&gt;&lt;D xsi:type="xsd:double"&gt;0.828507795100223&lt;/D&gt;&lt;D xsi:type="xsd:double"&gt;0.831509846827133&lt;/D&gt;&lt;D xsi:type="xsd:double"&gt;0.820568927789934&lt;/D&gt;&lt;D xsi:type="xsd:double"&gt;0.8215859030837&lt;/D&gt;&lt;D xsi:type="xsd:double"&gt;0.822616407982262&lt;/D&gt;&lt;D xsi:type="xsd:double"&gt;0.830065359477124&lt;/D&gt;&lt;D xsi:type="xsd:double"&gt;0.828947368421053&lt;/D&gt;&lt;D xsi:type="xsd:double"&gt;0.822125813449024&lt;/D&gt;&lt;D xsi:type="xsd:double"&gt;0.818777292576419&lt;/D&gt;&lt;D xsi:type="xsd:double"&gt;0.822757111597374&lt;/D&gt;&lt;D xsi:type="xsd:double"&gt;0.822510822510823&lt;/D&gt;&lt;D xsi:type="xsd:double"&gt;0.823788546255507&lt;/D&gt;&lt;D xsi:type="xsd:double"&gt;0.803611738148984&lt;/D&gt;&lt;D xsi:type="xsd:double"&gt;0.796380090497738&lt;/D&gt;&lt;D xsi:type="xsd:double"&gt;0.796803652968037&lt;/D&gt;&lt;D xsi:type="xsd:double"&gt;0.802298850574713&lt;/D&gt;&lt;D xsi:type="xsd:double"&gt;0.787383177570093&lt;/D&gt;&lt;D xsi:type="xsd:double"&gt;0.773493975903614&lt;/D&gt;&lt;D xsi:type="xsd:double"&gt;0.757946210268949&lt;/D&gt;&lt;D xsi:type="xsd:double"&gt;0.753117206982544&lt;/D&gt;&lt;D xsi:type="xsd:double"&gt;0.756756756756757&lt;/D&gt;&lt;D xsi:type="xsd:double"&gt;0.750617283950617&lt;/D&gt;&lt;D xsi:type="xsd:double"&gt;0.73989898989899&lt;/D&gt;&lt;D xsi:type="xsd:double"&gt;0.738035264483627&lt;/D&gt;&lt;D xsi:type="xsd:double"&gt;0.731770833333333&lt;/D&gt;&lt;D xsi:type="xsd:double"&gt;0.736434108527132&lt;/D&gt;&lt;D xsi:type="xsd:double"&gt;0.731770833333333&lt;/D&gt;&lt;D xsi:type="xsd:double"&gt;0.736979166666667&lt;/D&gt;&lt;D xsi:type="xsd:double"&gt;0.738095238095238&lt;/D&gt;&lt;D xsi:type="xsd:double"&gt;0.740540540540541&lt;/D&gt;&lt;D xsi:type="xsd:double"&gt;0.73972602739726&lt;/D&gt;&lt;D xsi:type="xsd:double"&gt;0.711864406779661&lt;/D&gt;&lt;D xsi:type="xsd:double"&gt;0.709770114942529&lt;/D&gt;&lt;D xsi:type="xsd:double"&gt;0.695156695156695&lt;/D&gt;&lt;D xsi:type="xsd:double"&gt;0.704477611940298&lt;/D&gt;&lt;D xsi:type="xsd:double"&gt;0.702380952380952&lt;/D&gt;&lt;D xsi:type="xsd:double"&gt;0.687116564417178&lt;/D&gt;&lt;D xsi:type="xsd:double"&gt;0.684210526315789&lt;/D&gt;&lt;D xsi:type="xsd:double"&gt;0.689024390243902&lt;/D&gt;&lt;D xsi:type="xsd:double"&gt;0.687697160883281&lt;/D&gt;&lt;D xsi:type="xsd:double"&gt;0.673780487804878&lt;/D&gt;&lt;D xsi:type="xsd:double"&gt;0.686746987951807&lt;/D&gt;&lt;D xsi:type="xsd:double"&gt;0.699404761904762&lt;/D&gt;&lt;D xsi:type="xsd:double"&gt;0.701807228915663&lt;/D&gt;&lt;D xsi:type="xsd:double"&gt;0.6996996996997&lt;/D&gt;&lt;D xsi:type="xsd:double"&gt;0.688622754491018&lt;/D&gt;&lt;D xsi:type="xsd:double"&gt;0.699404761904762&lt;/D&gt;&lt;D xsi:type="xsd:double"&gt;0.705705705705706&lt;/D&gt;&lt;D xsi:type="xsd:double"&gt;0.687878787878788&lt;/D&gt;&lt;D xsi:type="xsd:double"&gt;0.670807453416149&lt;/D&gt;&lt;D xsi:type="xsd:double"&gt;0.6875&lt;/D&gt;&lt;D xsi:type="xsd:double"&gt;0.671597633136095&lt;/D&gt;&lt;D xsi:type="xsd:double"&gt;0.68141592920354&lt;/D&gt;&lt;D xsi:type="xsd:double"&gt;0.677514792899408&lt;/D&gt;&lt;D xsi:type="xsd:double"&gt;0.71195652173913&lt;/D&gt;&lt;D xsi:type="xsd:double"&gt;0.721052631578947&lt;/D&gt;&lt;D xsi:type="xsd:double"&gt;0.71875&lt;/D&gt;&lt;D xsi:type="xsd:double"&gt;0.721052631578947&lt;/D&gt;&lt;D xsi:type="xsd:double"&gt;0.722222222222222&lt;/D&gt;&lt;D xsi:type="xsd:double"&gt;0.72877358490566&lt;/D&gt;&lt;D xsi:type="xsd:double"&gt;0.734883720930233&lt;/D&gt;&lt;D xsi:type="xsd:double"&gt;0.736111111111111&lt;/D&gt;&lt;D xsi:type="xsd:double"&gt;0.737209302325581&lt;/D&gt;&lt;D xsi:type="xsd:double"&gt;0.740046838407494&lt;/D&gt;&lt;D xsi:type="xsd:double"&gt;0.759656652360515&lt;/D&gt;&lt;D xsi:type="xsd:double"&gt;0.764453961456103&lt;/D&gt;&lt;D xsi:type="xsd:double"&gt;0.761290322580645&lt;/D&gt;&lt;D xsi:type="xsd:double"&gt;0.768398268398268&lt;/D&gt;&lt;D xsi:type="xsd:double"&gt;0.764705882352941&lt;/D&gt;&lt;D xsi:type="xsd:double"&gt;0.76017130620985&lt;/D&gt;&lt;D xsi:type="xsd:double"&gt;0.759139784946237&lt;/D&gt;&lt;D xsi:type="xsd:double"&gt;0.745182012847966&lt;/D&gt;&lt;D xsi:type="xsd:double"&gt;0.750537634408602&lt;/D&gt;&lt;D xsi:type="xsd:double"&gt;0.746753246753247&lt;/D&gt;&lt;D xsi:type="xsd:double"&gt;0.754880694143167&lt;/D&gt;&lt;D xsi:type="xsd:double"&gt;0.737417943107221&lt;/D&gt;&lt;D xsi:type="xsd:double"&gt;0.722222222222222&lt;/D&gt;&lt;D xsi:type="xsd:double"&gt;0.712694877505568&lt;/D&gt;&lt;D xsi:type="xsd:double"&gt;0.704954954954955&lt;/D&gt;&lt;D xsi:type="xsd:double"&gt;0.707865168539326&lt;/D&gt;&lt;D xsi:type="xsd:double"&gt;0.691780821917808&lt;/D&gt;&lt;D xsi:type="xsd:double"&gt;0.670533642691415&lt;/D&gt;&lt;D xsi:type="xsd:double"&gt;0.652482269503546&lt;/D&gt;&lt;D xsi:type="xsd:double"&gt;0.642685851318945&lt;/D&gt;&lt;D xsi:type="xsd:double"&gt;0.637647058823529&lt;/D&gt;&lt;D xsi:type="xsd:double"&gt;0.619047619047619&lt;/D&gt;&lt;D xsi:type="xsd:double"&gt;0.620525059665871&lt;/D&gt;&lt;D xsi:type="xsd:double"&gt;0.599045346062053&lt;/D&gt;&lt;D xsi:type="xsd:double"&gt;0.6&lt;/D&gt;&lt;D xsi:type="xsd:double"&gt;0.58679706601467&lt;/D&gt;&lt;D xsi:type="xsd:double"&gt;0.585&lt;/D&gt;&lt;D xsi:type="xsd:double"&gt;0.573604060913706&lt;/D&gt;&lt;D xsi:type="xsd:double"&gt;0.551546391752577&lt;/D&gt;&lt;D xsi:type="xsd:double"&gt;0.535809018567639&lt;/D&gt;&lt;D xsi:type="xsd:double"&gt;0.552197802197802&lt;/D&gt;&lt;D xsi:type="xsd:double"&gt;0.531165311653117&lt;/D&gt;&lt;D xsi:type="xsd:double"&gt;0.527624309392265&lt;/D&gt;&lt;D xsi:type="xsd:double"&gt;0.537396121883656&lt;/D&gt;&lt;D xsi:type="xsd:double"&gt;0.522598870056497&lt;/D&gt;&lt;D xsi:type="xsd:double"&gt;0.526170798898072&lt;/D&gt;&lt;D xsi:type="xsd:double"&gt;0.53972602739726&lt;/D&gt;&lt;D xsi:type="xsd:double"&gt;0.536585365853659&lt;/D&gt;&lt;D xsi:type="xsd:double"&gt;0.528610354223433&lt;/D&gt;&lt;D xsi:type="xsd:double"&gt;0.490909090909091&lt;/D&gt;&lt;D xsi:type="xsd:double"&gt;0.473821989528796&lt;/D&gt;&lt;D xsi:type="xsd:double"&gt;0.459893048128342&lt;/D&gt;&lt;D xsi:type="xsd:double"&gt;0.467914438502674&lt;/D&gt;&lt;D xsi:type="xsd:double"&gt;0.467741935483871&lt;/D&gt;&lt;D xsi:type="xsd:double"&gt;0.451030927835052&lt;/D&gt;&lt;D xsi:type="xsd:double"&gt;0.438961038961039&lt;/D&gt;&lt;D xsi:type="xsd:double"&gt;0.43455497382199&lt;/D&gt;&lt;D xsi:type="xsd:double"&gt;0.420634920634921&lt;/D&gt;&lt;D xsi:type="xsd:double"&gt;0.412234042553192&lt;/D&gt;&lt;D xsi:type="xsd:double"&gt;0.388746803069054&lt;/D&gt;&lt;D xsi:type="xsd:double"&gt;0.376590330788804&lt;/D&gt;&lt;D xsi:type="xsd:double"&gt;0.368956743002545&lt;/D&gt;&lt;D xsi:type="xsd:double"&gt;0.361038961038961&lt;/D&gt;&lt;D xsi:type="xsd:double"&gt;0.356955380577428&lt;/D&gt;&lt;D xsi:type="xsd:double"&gt;0.312655086848635&lt;/D&gt;&lt;D xsi:type="xsd:double"&gt;0.301470588235294&lt;/D&gt;&lt;D xsi:type="xsd:double"&gt;0.292978208232446&lt;/D&gt;&lt;D xsi:type="xsd:double"&gt;0.285365853658537&lt;/D&gt;&lt;D xsi:type="xsd:double"&gt;0.281481481481481&lt;/D&gt;&lt;D xsi:type="xsd:double"&gt;0.272727272727273&lt;/D&gt;&lt;D xsi:type="xsd:double"&gt;0.271300448430493&lt;/D&gt;&lt;D xsi:type="xsd:double"&gt;0.261538461538462&lt;/D&gt;&lt;D xsi:type="xsd:double"&gt;0.260869565217391&lt;/D&gt;&lt;D xsi:type="xsd:double"&gt;0.234042553191489&lt;/D&gt;&lt;D xsi:type="xsd:double"&gt;0.20464135021097&lt;/D&gt;&lt;D xsi:type="xsd:double"&gt;0.199579831932773&lt;/D&gt;&lt;D xsi:type="xsd:double"&gt;0.192066805845511&lt;/D&gt;&lt;D xsi:type="xsd:double"&gt;0.192872117400419&lt;/D&gt;&lt;D xsi:type="xsd:double"&gt;0.170833333333333&lt;/D&gt;&lt;D xsi:type="xsd:double"&gt;0.161490683229814&lt;/D&gt;&lt;D xsi:type="xsd:double"&gt;0.147916666666667&lt;/D&gt;&lt;D xsi:type="xsd:double"&gt;0.135135135135135&lt;/D&gt;&lt;D xsi:type="xsd:double"&gt;0.133333333333333&lt;/D&gt;&lt;D xsi:type="xsd:double"&gt;0.132231404958678&lt;/D&gt;&lt;D xsi:type="xsd:double"&gt;0.111570247933884&lt;/D&gt;&lt;D xsi:type="xsd:double"&gt;0.101871101871102&lt;/D&gt;&lt;D xsi:type="xsd:double"&gt;0.0918580375782881&lt;/D&gt;&lt;D xsi:type="xsd:double"&gt;0.0922431865828092&lt;/D&gt;&lt;D xsi:type="xsd:double"&gt;0.096234309623431&lt;/D&gt;&lt;D xsi:type="xsd:double"&gt;0.0899581589958159&lt;/D&gt;&lt;D xsi:type="xsd:double"&gt;0.081419624217119&lt;/D&gt;&lt;D xsi:type="xsd:double"&gt;0.0774058577405858&lt;/D&gt;&lt;D xsi:type="xsd:double"&gt;0.081419624217119&lt;/D&gt;&lt;D xsi:type="xsd:double"&gt;0.079002079002079&lt;/D&gt;&lt;D xsi:type="xsd:double"&gt;0.0751565762004175&lt;/D&gt;&lt;D xsi:type="xsd:double"&gt;0.0711297071129707&lt;/D&gt;&lt;D xsi:type="xsd:double"&gt;0.0630252100840336&lt;/D&gt;&lt;D xsi:type="xsd:double"&gt;0.0611814345991561&lt;/D&gt;&lt;D xsi:type="xsd:double"&gt;0.0654008438818565&lt;/D&gt;&lt;D xsi:type="xsd:double"&gt;0.0613107822410148&lt;/D&gt;&lt;D xsi:type="xsd:double"&gt;0.0610526315789474&lt;/D&gt;&lt;D xsi:type="xsd:double"&gt;0.0598290598290598&lt;/D&gt;&lt;D xsi:type="xsd:double"&gt;0.0598290598290598&lt;/D&gt;&lt;D xsi:type="xsd:double"&gt;0.0686695278969957&lt;/D&gt;&lt;D xsi:type="xsd:double"&gt;0.0752688172043011&lt;/D&gt;&lt;D xsi:type="xsd:double"&gt;0.0824295010845987&lt;/D&gt;&lt;D xsi:type="xsd:double"&gt;0.0827886710239651&lt;/D&gt;&lt;D xsi:type="xsd:double"&gt;0.0871459694989107&lt;/D&gt;&lt;D xsi:type="xsd:double"&gt;0.0837004405286344&lt;/D&gt;&lt;D xsi:type="xsd:double"&gt;0.0909090909090909&lt;/D&gt;&lt;D xsi:type="xsd:double"&gt;0.0955555555555556&lt;/D&gt;&lt;D xsi:type="xsd:double"&gt;0.0984340044742729&lt;/D&gt;&lt;D xsi:type="xsd:double"&gt;0.101123595505618&lt;/D&gt;&lt;D xsi:type="xsd:double"&gt;0.090702947845805&lt;/D&gt;&lt;D xsi:type="xsd:double"&gt;0.11036036036036&lt;/D&gt;&lt;D xsi:type="xsd:double"&gt;0.122727272727273&lt;/D&gt;&lt;D xsi:type="xsd:double"&gt;0.128504672897196&lt;/D&gt;&lt;D xsi:type="xsd:double"&gt;0.141176470588235&lt;/D&gt;&lt;D xsi:type="xsd:double"&gt;0.148936170212766&lt;/D&gt;&lt;D xsi:type="xsd:double"&gt;0.167064439140811&lt;/D&gt;&lt;D xsi:type="xsd:double"&gt;0.173076923076923&lt;/D&gt;&lt;D xsi:type="xsd:double"&gt;0.186440677966102&lt;/D&gt;&lt;D xsi:type="xsd:double"&gt;0.211302211302211&lt;/D&gt;&lt;D xsi:type="xsd:double"&gt;0.240694789081886&lt;/D&gt;&lt;D xsi:type="xsd:double"&gt;0.261194029850746&lt;/D&gt;&lt;D xsi:type="xsd:double"&gt;0.285&lt;/D&gt;&lt;D xsi:type="xsd:double"&gt;0.302267002518892&lt;/D&gt;&lt;D xsi:type="xsd:double"&gt;0.306122448979592&lt;/D&gt;&lt;D xsi:type="xsd:double"&gt;0.32133676092545&lt;/D&gt;&lt;D xsi:type="xsd:double"&gt;0.336734693877551&lt;/D&gt;&lt;D xsi:type="xsd:double"&gt;0.350253807106599&lt;/D&gt;&lt;D xsi:type="xsd:double"&gt;0.363636363636364&lt;/D&gt;&lt;D xsi:type="xsd:double"&gt;0.676020408163265&lt;/D&gt;&lt;D xsi:type="xsd:double"&gt;0.677581863979849&lt;/D&gt;&lt;D xsi:type="xsd:double"&gt;0.65989847715736&lt;/D&gt;&lt;D xsi:type="xsd:double"&gt;0.654639175257732&lt;/D&gt;&lt;D xsi:type="xsd:double"&gt;0.649350649350649&lt;/D&gt;&lt;D xsi:type="xsd:double"&gt;0.659420289855073&lt;/D&gt;&lt;D xsi:type="xsd:double"&gt;0.66421568627451&lt;/D&gt;&lt;D xsi:type="xsd:double"&gt;0.666666666666667&lt;/D&gt;&lt;D xsi:type="xsd:double"&gt;0.661498708010336&lt;/D&gt;&lt;D xsi:type="xsd:double"&gt;0.669191919191919&lt;/D&gt;&lt;D xsi:type="xsd:double"&gt;0.659846547314578&lt;/D&gt;&lt;D xsi:type="xsd:double"&gt;0.66490765171504&lt;/D&gt;&lt;D xsi:type="xsd:double"&gt;0.654155495978552&lt;/D&gt;&lt;D xsi:type="xsd:double"&gt;0.650273224043716&lt;/D&gt;&lt;D xsi:type="xsd:double"&gt;0.633689839572192&lt;/D&gt;&lt;D xsi:type="xsd:double"&gt;0.626016260162602&lt;/D&gt;&lt;D xsi:type="xsd:double"&gt;0.611570247933884&lt;/D&gt;&lt;D xsi:type="xsd:double"&gt;0.606232294617564&lt;/D&gt;&lt;D xsi:type="xsd:double"&gt;0.598837209302326&lt;/D&gt;&lt;D xsi:type="xsd:double"&gt;0.619883040935672&lt;/D&gt;&lt;D xsi:type="xsd:double"&gt;0.60790273556231&lt;/D&gt;&lt;D xsi:type="xsd:double"&gt;0.562300319488818&lt;/D&gt;&lt;D xsi:type="xsd:double"&gt;0.53156146179402&lt;/D&gt;&lt;D xsi:type="xsd:double"&gt;0.531034482758621&lt;/D&gt;&lt;D xsi:type="xsd:double"&gt;0.526315789473684&lt;/D&gt;&lt;D xsi:type="xsd:double"&gt;0.524475524475524&lt;/D&gt;&lt;D xsi:type="xsd:double"&gt;0.512367491166078&lt;/D&gt;&lt;D xsi:type="xsd:double"&gt;0.508960573476703&lt;/D&gt;&lt;D xsi:type="xsd:double"&gt;0.501766784452297&lt;/D&gt;&lt;D xsi:type="xsd:double"&gt;0.508896797153025&lt;/D&gt;&lt;D xsi:type="xsd:double"&gt;0.505415162454874&lt;/D&gt;&lt;D xsi:type="xsd:double"&gt;0.503703703703704&lt;/D&gt;&lt;D xsi:type="xsd:double"&gt;0.516981132075472&lt;/D&gt;&lt;D xsi:type="xsd:double"&gt;0.50561797752809&lt;/D&gt;&lt;D xsi:type="xsd:double"&gt;0.5&lt;/D&gt;&lt;D xsi:type="xsd:double"&gt;0.517110266159696&lt;/D&gt;&lt;D xsi:type="xsd:double"&gt;0.512096774193548&lt;/D&gt;&lt;D xsi:type="xsd:double"&gt;0.510460251046025&lt;/D&gt;&lt;D xsi:type="xsd:double"&gt;0.545454545454545&lt;/D&gt;&lt;D xsi:type="xsd:double"&gt;0.523809523809524&lt;/D&gt;&lt;D xsi:type="xsd:double"&gt;0.527777777777778&lt;/D&gt;&lt;D xsi:type="xsd:double"&gt;0.530120481927711&lt;/D&gt;&lt;D xsi:type="xsd:double"&gt;0.52&lt;/D&gt;&lt;D xsi:type="xsd:double"&gt;0.523622047244094&lt;/D&gt;&lt;D xsi:type="xsd:double"&gt;0.517374517374517&lt;/D&gt;&lt;D xsi:type="xsd:double"&gt;0.521072796934866&lt;/D&gt;&lt;D xsi:type="xsd:double"&gt;0.531598513011152&lt;/D&gt;&lt;D xsi:type="xsd:double"&gt;0.527075812274368&lt;/D&gt;&lt;D xsi:type="xsd:double"&gt;0.541516245487365&lt;/D&gt;&lt;D xsi:type="xsd:double"&gt;0.567857142857143&lt;/D&gt;&lt;D xsi:type="xsd:double"&gt;0.551470588235294&lt;/D&gt;&lt;D xsi:type="xsd:double"&gt;0.54014598540146&lt;/D&gt;&lt;D xsi:type="xsd:double"&gt;0.569343065693431&lt;/D&gt;&lt;D xsi:type="xsd:double"&gt;0.557971014492754&lt;/D&gt;&lt;D xsi:type="xsd:double"&gt;0.563380281690141&lt;/D&gt;&lt;D xsi:type="xsd:double"&gt;0.567857142857143&lt;/D&gt;&lt;D xsi:type="xsd:double"&gt;0.562913907284768&lt;/D&gt;&lt;D xsi:type="xsd:double"&gt;0.542483660130719&lt;/D&gt;&lt;D xsi:type="xsd:double"&gt;0.545454545454545&lt;/D&gt;&lt;D xsi:type="xsd:double"&gt;0.529605263157895&lt;/D&gt;&lt;D xsi:type="xsd:double"&gt;0.534653465346535&lt;/D&gt;&lt;D xsi:type="xsd:double"&gt;0.568306010928962&lt;/D&gt;&lt;D xsi:type="xsd:double"&gt;0.571808510638298&lt;/D&gt;&lt;D xsi:type="xsd:double"&gt;0.568&lt;/D&gt;&lt;D xsi:type="xsd:double"&gt;0.568364611260054&lt;/D&gt;&lt;D xsi:type="xsd:double"&gt;0.574468085106383&lt;/D&gt;&lt;D xsi:type="xsd:double"&gt;0.575829383886256&lt;/D&gt;&lt;D xsi:type="xsd:double"&gt;0.5807962529274&lt;/D&gt;&lt;D xsi:type="xsd:double"&gt;0.580188679245283&lt;/D&gt;&lt;D xsi:type="xsd:double"&gt;0.581947743467934&lt;/D&gt;&lt;D xsi:type="xsd:double"&gt;0.580865603644647&lt;/D&gt;&lt;D xsi:type="xsd:double"&gt;0.574370709382151&lt;/D&gt;&lt;D xsi:type="xsd:double"&gt;0.571100917431193&lt;/D&gt;&lt;D xsi:type="xsd:double"&gt;0.56551724137931&lt;/D&gt;&lt;D xsi:type="xsd:double"&gt;0.56712962962963&lt;/D&gt;&lt;D xsi:type="xsd:double"&gt;0.554272517321016&lt;/D&gt;&lt;D xsi:type="xsd:double"&gt;0.549065420560748&lt;/D&gt;&lt;D xsi:type="xsd:double"&gt;0.522458628841608&lt;/D&gt;&lt;D xsi:type="xsd:double"&gt;0.523809523809524&lt;/D&gt;&lt;D xsi:type="xsd:double"&gt;0.509708737864078&lt;/D&gt;&lt;D xsi:type="xsd:double"&gt;0.506053268765133&lt;/D&gt;&lt;D xsi:type="xsd:double"&gt;0.497560975609756&lt;/D&gt;&lt;D xsi:type="xsd:double"&gt;0.477040816326531&lt;/D&gt;&lt;D xsi:type="xsd:double"&gt;0.478036175710594&lt;/D&gt;&lt;D xsi:type="xsd:double"&gt;0.473404255319149&lt;/D&gt;&lt;D xsi:type="xsd:double"&gt;0.455026455026455&lt;/D&gt;&lt;D xsi:type="xsd:double"&gt;0.446808510638298&lt;/D&gt;&lt;D xsi:type="xsd:double"&gt;0.413513513513514&lt;/D&gt;&lt;D xsi:type="xsd:double"&gt;0.370879120879121&lt;/D&gt;&lt;D xsi:type="xsd:double"&gt;0.366946778711485&lt;/D&gt;&lt;D xsi:type="xsd:double"&gt;0.368271954674221&lt;/D&gt;&lt;D xsi:type="xsd:double"&gt;0.371830985915493&lt;/D&gt;&lt;D xsi:type="xsd:double"&gt;0.347457627118644&lt;/D&gt;&lt;D xsi:type="xsd:double"&gt;0.366477272727273&lt;/D&gt;&lt;D xsi:type="xsd:double"&gt;0.368115942028986&lt;/D&gt;&lt;D xsi:type="xsd:double"&gt;0.338368580060423&lt;/D&gt;&lt;D xsi:type="xsd:double"&gt;0.33015873015873&lt;/D&gt;&lt;D xsi:type="xsd:double"&gt;0.347266881028939&lt;/D&gt;&lt;D xsi:type="xsd:double"&gt;0.385135135135135&lt;/D&gt;&lt;D xsi:type="xsd:double"&gt;0.395904436860068&lt;/D&gt;&lt;D xsi:type="xsd:double"&gt;0.43&lt;/D&gt;&lt;D xsi:type="xsd:double"&gt;0.387543252595156&lt;/D&gt;&lt;D xsi:type="xsd:double"&gt;0.390845070422535&lt;/D&gt;&lt;D xsi:type="xsd:double"&gt;0.403571428571429&lt;/D&gt;&lt;D xsi:type="xsd:double"&gt;0.412408759124088&lt;/D&gt;&lt;D xsi:type="xsd:double"&gt;0.447183098591549&lt;/D&gt;&lt;D xsi:type="xsd:double"&gt;0.45583038869258&lt;/D&gt;&lt;D xsi:type="xsd:double"&gt;0.475352112676056&lt;/D&gt;&lt;D xsi:type="xsd:double"&gt;0.471428571428571&lt;/D&gt;&lt;D xsi:type="xsd:double"&gt;0.472924187725632&lt;/D&gt;&lt;D xsi:type="xsd:double"&gt;0.484536082474227&lt;/D&gt;&lt;D xsi:type="xsd:double"&gt;0.48122866894198&lt;/D&gt;&lt;D xsi:type="xsd:double"&gt;0.484641638225256&lt;/D&gt;&lt;D xsi:type="xsd:double"&gt;0.465034965034965&lt;/D&gt;&lt;D xsi:type="xsd:double"&gt;0.46594982078853&lt;/D&gt;&lt;D xsi:type="xsd:double"&gt;0.486486486486487&lt;/D&gt;&lt;D xsi:type="xsd:double"&gt;0.48993288590604&lt;/D&gt;&lt;D xsi:type="xsd:double"&gt;0.501718213058419&lt;/D&gt;&lt;D xsi:type="xsd:double"&gt;0.505226480836237&lt;/D&gt;&lt;D xsi:type="xsd:double"&gt;0.503571428571429&lt;/D&gt;&lt;D xsi:type="xsd:double"&gt;0.498412698412698&lt;/D&gt;&lt;D xsi:type="xsd:double"&gt;0.507739938080495&lt;/D&gt;&lt;D xsi:type="xsd:double"&gt;0.498461538461538&lt;/D&gt;&lt;D xsi:type="xsd:double"&gt;0.49685534591195&lt;/D&gt;&lt;D xsi:type="xsd:double"&gt;0.551724137931034&lt;/D&gt;&lt;D xsi:type="xsd:double"&gt;0.55699481865285&lt;/D&gt;&lt;D xsi:type="xsd:double"&gt;0.549618320610687&lt;/D&gt;&lt;D xsi:type="xsd:double"&gt;0.550387596899225&lt;/D&gt;&lt;D xsi:type="xsd:double"&gt;0.554973821989529&lt;/D&gt;&lt;D xsi:type="xsd:double"&gt;0.572769953051643&lt;/D&gt;&lt;D xsi:type="xsd:double"&gt;0.571759259259259&lt;/D&gt;&lt;D xsi:type="xsd:double"&gt;0.563926940639269&lt;/D&gt;&lt;D xsi:type="xsd:double"&gt;0.559633027522936&lt;/D&gt;&lt;D xsi:type="xsd:double"&gt;0.564220183486238&lt;/D&gt;&lt;D xsi:type="xsd:double"&gt;0.560869565217391&lt;/D&gt;&lt;D xsi:type="xsd:double"&gt;0.563318777292576&lt;/D&gt;&lt;D xsi:type="xsd:double"&gt;0.554347826086957&lt;/D&gt;&lt;D xsi:type="xsd:double"&gt;0.558951965065502&lt;/D&gt;&lt;D xsi:type="xsd:double"&gt;0.55531453362256&lt;/D&gt;&lt;D xsi:type="xsd:double"&gt;0.544276457883369&lt;/D&gt;&lt;D xsi:type="xsd:double"&gt;0.536796536796537&lt;/D&gt;&lt;D xsi:type="xsd:double"&gt;0.524731182795699&lt;/D&gt;&lt;D xsi:type="xsd:double"&gt;0.507592190889371&lt;/D&gt;&lt;D xsi:type="xsd:double"&gt;0.50989010989011&lt;/D&gt;&lt;D xsi:type="xsd:double"&gt;0.5054704595186&lt;/D&gt;&lt;D xsi:type="xsd:double"&gt;0.498886414253898&lt;/D&gt;&lt;D xsi:type="xsd:double"&gt;0.477272727272727&lt;/D&gt;&lt;D xsi:type="xsd:double"&gt;0.443418013856813&lt;/D&gt;&lt;D xsi:type="xsd:double"&gt;0.444705882352941&lt;/D&gt;&lt;D xsi:type="xsd:double"&gt;0.438095238095238&lt;/D&gt;&lt;D xsi:type="xsd:double"&gt;0.433649289099526&lt;/D&gt;&lt;D xsi:type="xsd:double"&gt;0.429594272076372&lt;/D&gt;&lt;D xsi:type="xsd:double"&gt;0.425480769230769&lt;/D&gt;&lt;D xsi:type="xsd:double"&gt;0.423357664233577&lt;/D&gt;&lt;D xsi:type="xsd:double"&gt;0.416058394160584&lt;/D&gt;&lt;D xsi:type="xsd:double"&gt;0.410891089108911&lt;/D&gt;&lt;D xsi:type="xsd:double"&gt;0.412658227848101&lt;/D&gt;&lt;D xsi:type="xsd:double"&gt;0.410126582278481&lt;/D&gt;&lt;D xsi:type="xsd:double"&gt;0.420779220779221&lt;/D&gt;&lt;D xsi:type="xsd:double"&gt;0.408854166666667&lt;/D&gt;&lt;D xsi:type="xsd:double"&gt;0.404255319148936&lt;/D&gt;&lt;D xsi:type="xsd:double"&gt;0.39010989010989&lt;/D&gt;&lt;D xsi:type="xsd:double"&gt;0.395027624309392&lt;/D&gt;&lt;D xsi:type="xsd:double"&gt;0.388571428571429&lt;/D&gt;&lt;D xsi:type="xsd:double"&gt;0.397142857142857&lt;/D&gt;&lt;D xsi:type="xsd:double"&gt;0.399408284023669&lt;/D&gt;&lt;D xsi:type="xsd:double"&gt;0.413489736070381&lt;/D&gt;&lt;D xsi:type="xsd:double"&gt;0.407624633431085&lt;/D&gt;&lt;D xsi:type="xsd:double"&gt;0.402941176470588&lt;/D&gt;&lt;D xsi:type="xsd:double"&gt;0.395209580838323&lt;/D&gt;&lt;D xsi:type="xsd:double"&gt;0.409090909090909&lt;/D&gt;&lt;D xsi:type="xsd:double"&gt;0.409090909090909&lt;/D&gt;&lt;D xsi:type="xsd:double"&gt;0.41304347826087&lt;/D&gt;&lt;D xsi:type="xsd:double"&gt;0.423529411764706&lt;/D&gt;&lt;D xsi:type="xsd:double"&gt;0.429824561403509&lt;/D&gt;&lt;D xsi:type="xsd:double"&gt;0.42042042042042&lt;/D&gt;&lt;D xsi:type="xsd:double"&gt;0.43161094224924&lt;/D&gt;&lt;D xsi:type="xsd:double"&gt;0.429906542056075&lt;/D&gt;&lt;D xsi:type="xsd:double"&gt;0.471641791044776&lt;/D&gt;&lt;D xsi:type="xsd:double"&gt;0.48159509202454&lt;/D&gt;&lt;D xsi:type="xsd:double"&gt;0.49079754601227&lt;/D&gt;&lt;D xsi:type="xsd:double"&gt;0.489096573208723&lt;/D&gt;&lt;D xsi:type="xsd:double"&gt;0.496835443037975&lt;/D&gt;&lt;D xsi:type="xsd:double"&gt;0.51063829787234&lt;/D&gt;&lt;D xsi:type="xsd:double"&gt;0.511904761904762&lt;/D&gt;&lt;D xsi:type="xsd:double"&gt;0.526470588235294&lt;/D&gt;&lt;D xsi:type="xsd:double"&gt;0.529585798816568&lt;/D&gt;&lt;D xsi:type="xsd:double"&gt;0.529940119760479&lt;/D&gt;&lt;D xsi:type="xsd:double"&gt;0.576623376623377&lt;/D&gt;&lt;D xsi:type="xsd:double"&gt;0.572944297082228&lt;/D&gt;&lt;D xsi:type="xsd:double"&gt;0.578947368421053&lt;/D&gt;&lt;D xsi:type="xsd:double"&gt;0.577023498694517&lt;/D&gt;&lt;D xsi:type="xsd:double"&gt;0.604819277108434&lt;/D&gt;&lt;D xsi:type="xsd:double"&gt;0.58974358974359&lt;/D&gt;&lt;D xsi:type="xsd:double"&gt;0.585648148148148&lt;/D&gt;&lt;D xsi:type="xsd:double"&gt;0.590909090909091&lt;/D&gt;&lt;D xsi:type="xsd:double"&gt;0.592677345537757&lt;/D&gt;&lt;D xsi:type="xsd:double"&gt;0.603139013452915&lt;/D&gt;&lt;D xsi:type="xsd:double"&gt;0.602678571428571&lt;/D&gt;&lt;D xsi:type="xsd:double"&gt;0.614537444933921&lt;/D&gt;&lt;D xsi:type="xsd:double"&gt;0.619565217391304&lt;/D&gt;&lt;D xsi:type="xsd:double"&gt;0.623093681917211&lt;/D&gt;&lt;D xsi:type="xsd:double"&gt;0.620171673819742&lt;/D&gt;&lt;D xsi:type="xsd:double"&gt;0.606911447084233&lt;/D&gt;&lt;D xsi:type="xsd:double"&gt;0.616557734204793&lt;/D&gt;&lt;D xsi:type="xsd:double"&gt;0.616052060737527&lt;/D&gt;&lt;D xsi:type="xsd:double"&gt;0.614035087719298&lt;/D&gt;&lt;D xsi:type="xsd:double"&gt;0.604803493449782&lt;/D&gt;&lt;D xsi:type="xsd:double"&gt;0.59070796460177&lt;/D&gt;&lt;D xsi:type="xsd:double"&gt;0.563758389261745&lt;/D&gt;&lt;D xsi:type="xsd:double"&gt;0.547297297297297&lt;/D&gt;&lt;D xsi:type="xsd:double"&gt;0.534403669724771&lt;/D&gt;&lt;D xsi:type="xsd:double"&gt;0.527522935779816&lt;/D&gt;&lt;D xsi:type="xsd:double"&gt;0.524249422632795&lt;/D&gt;&lt;D xsi:type="xsd:double"&gt;0.52&lt;/D&gt;&lt;D xsi:type="xsd:double"&gt;0.506024096385542&lt;/D&gt;&lt;D xsi:type="xsd:double"&gt;0.498777506112469&lt;/D&gt;&lt;D xsi:type="xsd:double"&gt;0.492574257425743&lt;/D&gt;&lt;D xsi:type="xsd:double"&gt;0.487309644670051&lt;/D&gt;&lt;D xsi:type="xsd:double"&gt;0.484375&lt;/D&gt;&lt;D xsi:type="xsd:double"&gt;0.47027027027027&lt;/D&gt;&lt;D xsi:type="xsd:doub</t>
        </r>
      </text>
    </comment>
    <comment ref="A47" authorId="0" shapeId="0" xr:uid="{CEBC9751-5110-44FF-80AB-2C0E50599173}">
      <text>
        <r>
          <rPr>
            <b/>
            <sz val="9"/>
            <color indexed="81"/>
            <rFont val="Tahoma"/>
            <charset val="1"/>
          </rPr>
          <t>le"&gt;0.444743935309973&lt;/D&gt;&lt;D xsi:type="xsd:double"&gt;0.443243243243243&lt;/D&gt;&lt;D xsi:type="xsd:double"&gt;0.432960893854749&lt;/D&gt;&lt;D xsi:type="xsd:double"&gt;0.43943661971831&lt;/D&gt;&lt;D xsi:type="xsd:double"&gt;0.42816091954023&lt;/D&gt;&lt;D xsi:type="xsd:double"&gt;0.434903047091413&lt;/D&gt;&lt;D xsi:type="xsd:double"&gt;0.449152542372881&lt;/D&gt;&lt;D xsi:type="xsd:double"&gt;0.450867052023121&lt;/D&gt;&lt;D xsi:type="xsd:double"&gt;0.462908011869436&lt;/D&gt;&lt;D xsi:type="xsd:double"&gt;0.464831804281346&lt;/D&gt;&lt;D xsi:type="xsd:double"&gt;0.443768996960486&lt;/D&gt;&lt;D xsi:type="xsd:double"&gt;0.431309904153355&lt;/D&gt;&lt;D xsi:type="xsd:double"&gt;0.440894568690096&lt;/D&gt;&lt;D xsi:type="xsd:double"&gt;0.435736677115987&lt;/D&gt;&lt;D xsi:type="xsd:double"&gt;0.435736677115987&lt;/D&gt;&lt;D xsi:type="xsd:double"&gt;0.447619047619048&lt;/D&gt;&lt;D xsi:type="xsd:double"&gt;0.45253164556962&lt;/D&gt;&lt;D xsi:type="xsd:double"&gt;0.43125&lt;/D&gt;&lt;D xsi:type="xsd:double"&gt;0.436923076923077&lt;/D&gt;&lt;D xsi:type="xsd:double"&gt;0.42814371257485&lt;/D&gt;&lt;D xsi:type="xsd:double"&gt;0.436578171091445&lt;/D&gt;&lt;D xsi:type="xsd:double"&gt;0.41839762611276&lt;/D&gt;&lt;D xsi:type="xsd:double"&gt;0.425149700598802&lt;/D&gt;&lt;D xsi:type="xsd:double"&gt;0.422413793103448&lt;/D&gt;&lt;D xsi:type="xsd:double"&gt;0.418539325842697&lt;/D&gt;&lt;D xsi:type="xsd:double"&gt;0.415041782729805&lt;/D&gt;&lt;D xsi:type="xsd:double"&gt;0.410326086956522&lt;/D&gt;&lt;D xsi:type="xsd:double"&gt;0.416445623342175&lt;/D&gt;&lt;D xsi:type="xsd:double"&gt;0.410852713178295&lt;/D&gt;&lt;D xsi:type="xsd:double"&gt;0.405612244897959&lt;/D&gt;&lt;D xsi:type="xsd:double"&gt;0.396464646464646&lt;/D&gt;&lt;D xsi:type="xsd:double"&gt;0.671378091872792&lt;/D&gt;&lt;D xsi:type="xsd:double"&gt;0.660919540229885&lt;/D&gt;&lt;D xsi:type="xsd:double"&gt;0.653731343283582&lt;/D&gt;&lt;D xsi:type="xsd:double"&gt;0.649700598802395&lt;/D&gt;&lt;D xsi:type="xsd:double"&gt;0.638522427440633&lt;/D&gt;&lt;D xsi:type="xsd:double"&gt;0.63395225464191&lt;/D&gt;&lt;D xsi:type="xsd:double"&gt;0.632152588555858&lt;/D&gt;&lt;D xsi:type="xsd:double"&gt;0.623268698060942&lt;/D&gt;&lt;D xsi:type="xsd:double"&gt;0.601583113456464&lt;/D&gt;&lt;D xsi:type="xsd:double"&gt;0.601583113456464&lt;/D&gt;&lt;D xsi:type="xsd:double"&gt;0.581081081081081&lt;/D&gt;&lt;D xsi:type="xsd:double"&gt;0.558011049723757&lt;/D&gt;&lt;D xsi:type="xsd:double"&gt;0.55&lt;/D&gt;&lt;D xsi:type="xsd:double"&gt;0.551630434782609&lt;/D&gt;&lt;D xsi:type="xsd:double"&gt;0.537190082644628&lt;/D&gt;&lt;D xsi:type="xsd:double"&gt;0.515492957746479&lt;/D&gt;&lt;D xsi:type="xsd:double"&gt;0.51453488372093&lt;/D&gt;&lt;D xsi:type="xsd:double"&gt;0.507374631268437&lt;/D&gt;&lt;D xsi:type="xsd:double"&gt;0.497222222222222&lt;/D&gt;&lt;D xsi:type="xsd:double"&gt;0.470588235294118&lt;/D&gt;&lt;D xsi:type="xsd:double"&gt;0.453257790368272&lt;/D&gt;&lt;D xsi:type="xsd:double"&gt;0.431486880466472&lt;/D&gt;&lt;D xsi:type="xsd:double"&gt;0.415430267062315&lt;/D&gt;&lt;D xsi:type="xsd:double"&gt;0.423076923076923&lt;/D&gt;&lt;D xsi:type="xsd:double"&gt;0.425531914893617&lt;/D&gt;&lt;D xsi:type="xsd:double"&gt;0.414860681114551&lt;/D&gt;&lt;D xsi:type="xsd:double"&gt;0.41025641025641&lt;/D&gt;&lt;D xsi:type="xsd:double"&gt;0.399350649350649&lt;/D&gt;&lt;D xsi:type="xsd:double"&gt;0.377926421404682&lt;/D&gt;&lt;D xsi:type="xsd:double"&gt;0.37037037037037&lt;/D&gt;&lt;D xsi:type="xsd:double"&gt;0.37248322147651&lt;/D&gt;&lt;D xsi:type="xsd:double"&gt;0.374149659863946&lt;/D&gt;&lt;D xsi:type="xsd:double"&gt;0.37953795379538&lt;/D&gt;&lt;D xsi:type="xsd:double"&gt;0.382252559726962&lt;/D&gt;&lt;D xsi:type="xsd:double"&gt;0.374570446735395&lt;/D&gt;&lt;D xsi:type="xsd:double"&gt;0.384615384615385&lt;/D&gt;&lt;D xsi:type="xsd:double"&gt;0.39051094890511&lt;/D&gt;&lt;D xsi:type="xsd:double"&gt;0.39426523297491&lt;/D&gt;&lt;D xsi:type="xsd:double"&gt;0.413284132841328&lt;/D&gt;&lt;D xsi:type="xsd:double"&gt;0.412213740458015&lt;/D&gt;&lt;D xsi:type="xsd:double"&gt;0.412&lt;/D&gt;&lt;D xsi:type="xsd:double"&gt;0.436293436293436&lt;/D&gt;&lt;D xsi:type="xsd:double"&gt;0.442748091603053&lt;/D&gt;&lt;D xsi:type="xsd:double"&gt;0.44106463878327&lt;/D&gt;&lt;D xsi:type="xsd:double"&gt;0.436781609195402&lt;/D&gt;&lt;D xsi:type="xsd:double"&gt;0.438661710037175&lt;/D&gt;&lt;D xsi:type="xsd:double"&gt;0.445692883895131&lt;/D&gt;&lt;D xsi:type="xsd:double"&gt;0.460377358490566&lt;/D&gt;&lt;D xsi:type="xsd:double"&gt;0.472118959107807&lt;/D&gt;&lt;D xsi:type="xsd:double"&gt;0.48134328358209&lt;/D&gt;&lt;D xsi:type="xsd:double"&gt;0.471223021582734&lt;/D&gt;&lt;D xsi:type="xsd:double"&gt;0.469750889679715&lt;/D&gt;&lt;D xsi:type="xsd:double"&gt;0.489285714285714&lt;/D&gt;&lt;D xsi:type="xsd:double"&gt;0.505154639175258&lt;/D&gt;&lt;D xsi:type="xsd:double"&gt;0.505154639175258&lt;/D&gt;&lt;D xsi:type="xsd:double"&gt;0.541254125412541&lt;/D&gt;&lt;D xsi:type="xsd:double"&gt;0.559210526315789&lt;/D&gt;&lt;D xsi:type="xsd:double"&gt;0.564784053156146&lt;/D&gt;&lt;D xsi:type="xsd:double"&gt;0.570945945945946&lt;/D&gt;&lt;D xsi:type="xsd:double"&gt;0.613981762917933&lt;/D&gt;&lt;D xsi:type="xsd:double"&gt;0.593023255813954&lt;/D&gt;&lt;D xsi:type="xsd:double"&gt;0.6189111747851&lt;/D&gt;&lt;D xsi:type="xsd:double"&gt;0.631578947368421&lt;/D&gt;&lt;D xsi:type="xsd:double"&gt;0.629737609329446&lt;/D&gt;&lt;D xsi:type="xsd:double"&gt;0.648101265822785&lt;/D&gt;&lt;D xsi:type="xsd:double"&gt;0.641826923076923&lt;/D&gt;&lt;D xsi:type="xsd:double"&gt;0.641646489104116&lt;/D&gt;&lt;D xsi:type="xsd:double"&gt;0.640586797066015&lt;/D&gt;&lt;D xsi:type="xsd:double"&gt;0.645977011494253&lt;/D&gt;&lt;D xsi:type="xsd:double"&gt;0.651376146788991&lt;/D&gt;&lt;D xsi:type="xsd:double"&gt;0.647465437788018&lt;/D&gt;&lt;D xsi:type="xsd:double"&gt;0.651270207852194&lt;/D&gt;&lt;D xsi:type="xsd:double"&gt;0.649532710280374&lt;/D&gt;&lt;D xsi:type="xsd:double"&gt;0.648711943793911&lt;/D&gt;&lt;D xsi:type="xsd:double"&gt;0.637209302325581&lt;/D&gt;&lt;D xsi:type="xsd:double"&gt;0.629107981220657&lt;/D&gt;&lt;D xsi:type="xsd:double"&gt;0.620525059665871&lt;/D&gt;&lt;D xsi:type="xsd:double"&gt;0.612590799031477&lt;/D&gt;&lt;D xsi:type="xsd:double"&gt;0.60381861575179&lt;/D&gt;&lt;D xsi:type="xsd:double"&gt;0.591240875912409&lt;/D&gt;&lt;D xsi:type="xsd:double"&gt;0.573232323232323&lt;/D&gt;&lt;D xsi:type="xsd:double"&gt;0.559585492227979&lt;/D&gt;&lt;D xsi:type="xsd:double"&gt;0.545691906005222&lt;/D&gt;&lt;D xsi:type="xsd:double"&gt;0.533505154639175&lt;/D&gt;&lt;D xsi:type="xsd:double"&gt;0.523684210526316&lt;/D&gt;&lt;D xsi:type="xsd:double"&gt;0.511936339522546&lt;/D&gt;&lt;D xsi:type="xsd:double"&gt;0.494565217391304&lt;/D&gt;&lt;D xsi:type="xsd:double"&gt;0.486033519553073&lt;/D&gt;&lt;D xsi:type="xsd:double"&gt;0.497191011235955&lt;/D&gt;&lt;D xsi:type="xsd:double"&gt;0.495702005730659&lt;/D&gt;&lt;D xsi:type="xsd:double"&gt;0.495652173913044&lt;/D&gt;&lt;D xsi:type="xsd:double"&gt;0.488372093023256&lt;/D&gt;&lt;D xsi:type="xsd:double"&gt;0.48502994011976&lt;/D&gt;&lt;D xsi:type="xsd:double"&gt;0.481927710843373&lt;/D&gt;&lt;D xsi:type="xsd:double"&gt;0.478658536585366&lt;/D&gt;&lt;D xsi:type="xsd:double"&gt;0.462732919254658&lt;/D&gt;&lt;D xsi:type="xsd:double"&gt;0.466019417475728&lt;/D&gt;&lt;D xsi:type="xsd:double"&gt;0.470198675496689&lt;/D&gt;&lt;D xsi:type="xsd:double"&gt;0.476510067114094&lt;/D&gt;&lt;D xsi:type="xsd:double"&gt;0.503401360544218&lt;/D&gt;&lt;D xsi:type="xsd:double"&gt;0.521885521885522&lt;/D&gt;&lt;D xsi:type="xsd:double"&gt;0.512367491166078&lt;/D&gt;&lt;D xsi:type="xsd:double"&gt;0.509025270758123&lt;/D&gt;&lt;D xsi:type="xsd:double"&gt;0.529824561403509&lt;/D&gt;&lt;D xsi:type="xsd:double"&gt;0.537366548042705&lt;/D&gt;&lt;D xsi:type="xsd:double"&gt;0.552631578947368&lt;/D&gt;&lt;D xsi:type="xsd:double"&gt;0.553030303030303&lt;/D&gt;&lt;D xsi:type="xsd:double"&gt;0.571428571428571&lt;/D&gt;&lt;D xsi:type="xsd:double"&gt;0.584269662921348&lt;/D&gt;&lt;D xsi:type="xsd:double"&gt;0.568265682656827&lt;/D&gt;&lt;D xsi:type="xsd:double"&gt;0.605839416058394&lt;/D&gt;&lt;D xsi:type="xsd:double"&gt;0.610486891385768&lt;/D&gt;&lt;D xsi:type="xsd:double"&gt;0.616858237547893&lt;/D&gt;&lt;D xsi:type="xsd:double"&gt;0.625454545454545&lt;/D&gt;&lt;D xsi:type="xsd:double"&gt;0.639285714285714&lt;/D&gt;&lt;D xsi:type="xsd:double"&gt;0.644366197183099&lt;/D&gt;&lt;D xsi:type="xsd:double"&gt;0.645161290322581&lt;/D&gt;&lt;D xsi:type="xsd:double"&gt;0.652014652014652&lt;/D&gt;&lt;D xsi:type="xsd:double"&gt;0.643097643097643&lt;/D&gt;&lt;D xsi:type="xsd:double"&gt;0.656666666666667&lt;/D&gt;&lt;D xsi:type="xsd:double"&gt;0.642857142857143&lt;/D&gt;&lt;D xsi:type="xsd:double"&gt;0.643790849673203&lt;/D&gt;&lt;D xsi:type="xsd:double"&gt;0.673469387755102&lt;/D&gt;&lt;D xsi:type="xsd:double"&gt;0.68169014084507&lt;/D&gt;&lt;D xsi:type="xsd:double"&gt;0.673130193905817&lt;/D&gt;&lt;D xsi:type="xsd:double"&gt;0.669444444444444&lt;/D&gt;&lt;D xsi:type="xsd:double"&gt;0.664804469273743&lt;/D&gt;&lt;D xsi:type="xsd:double"&gt;0.678132678132678&lt;/D&gt;&lt;D xsi:type="xsd:double"&gt;0.680952380952381&lt;/D&gt;&lt;D xsi:type="xsd:double"&gt;0.673809523809524&lt;/D&gt;&lt;D xsi:type="xsd:double"&gt;0.673860911270983&lt;/D&gt;&lt;D xsi:type="xsd:double"&gt;0.671462829736211&lt;/D&gt;&lt;D xsi:type="xsd:double"&gt;0.681715575620767&lt;/D&gt;&lt;D xsi:type="xsd:double"&gt;0.687782805429864&lt;/D&gt;&lt;D xsi:type="xsd:double"&gt;0.68552036199095&lt;/D&gt;&lt;D xsi:type="xsd:double"&gt;0.682648401826484&lt;/D&gt;&lt;D xsi:type="xsd:double"&gt;0.680459770114943&lt;/D&gt;&lt;D xsi:type="xsd:double"&gt;0.665168539325843&lt;/D&gt;&lt;D xsi:type="xsd:double"&gt;0.674943566591422&lt;/D&gt;&lt;D xsi:type="xsd:double"&gt;0.668934240362812&lt;/D&gt;&lt;D xsi:type="xsd:double"&gt;0.656818181818182&lt;/D&gt;&lt;D xsi:type="xsd:double"&gt;0.657534246575342&lt;/D&gt;&lt;D xsi:type="xsd:double"&gt;0.662817551963048&lt;/D&gt;&lt;D xsi:type="xsd:double"&gt;0.649289099526066&lt;/D&gt;&lt;D xsi:type="xsd:double"&gt;0.633495145631068&lt;/D&gt;&lt;D xsi:type="xsd:double"&gt;0.603960396039604&lt;/D&gt;&lt;D xsi:type="xsd:double"&gt;0.592964824120603&lt;/D&gt;&lt;D xsi:type="xsd:double"&gt;0.591478696741855&lt;/D&gt;&lt;D xsi:type="xsd:double"&gt;0.585492227979275&lt;/D&gt;&lt;D xsi:type="xsd:double"&gt;0.561679790026247&lt;/D&gt;&lt;D xsi:type="xsd:double"&gt;0.537837837837838&lt;/D&gt;&lt;D xsi:type="xsd:double"&gt;0.520547945205479&lt;/D&gt;&lt;D xsi:type="xsd:double"&gt;0.540540540540541&lt;/D&gt;&lt;D xsi:type="xsd:double"&gt;0.534818941504178&lt;/D&gt;&lt;D xsi:type="xsd:double"&gt;0.52991452991453&lt;/D&gt;&lt;D xsi:type="xsd:double"&gt;0.517241379310345&lt;/D&gt;&lt;D xsi:type="xsd:double"&gt;0.510144927536232&lt;/D&gt;&lt;D xsi:type="xsd:double"&gt;0.517751479289941&lt;/D&gt;&lt;D xsi:type="xsd:double"&gt;0.494011976047904&lt;/D&gt;&lt;D xsi:type="xsd:double"&gt;0.501510574018127&lt;/D&gt;&lt;D xsi:type="xsd:double"&gt;0.507739938080495&lt;/D&gt;&lt;D xsi:type="xsd:double"&gt;0.490740740740741&lt;/D&gt;&lt;D xsi:type="xsd:double"&gt;0.523809523809524&lt;/D&gt;&lt;D xsi:type="xsd:double"&gt;0.54071661237785&lt;/D&gt;&lt;D xsi:type="xsd:double"&gt;0.527687296416938&lt;/D&gt;&lt;D xsi:type="xsd:double"&gt;0.534883720930233&lt;/D&gt;&lt;D xsi:type="xsd:double"&gt;0.536277602523659&lt;/D&gt;&lt;D xsi:type="xsd:double"&gt;0.545741324921136&lt;/D&gt;&lt;D xsi:type="xsd:double"&gt;0.528481012658228&lt;/D&gt;&lt;D xsi:type="xsd:double"&gt;0.519736842105263&lt;/D&gt;&lt;D xsi:type="xsd:double"&gt;0.525252525252525&lt;/D&gt;&lt;D xsi:type="xsd:double"&gt;0.546052631578947&lt;/D&gt;&lt;D xsi:type="xsd:double"&gt;0.554421768707483&lt;/D&gt;&lt;D xsi:type="xsd:double"&gt;0.542955326460481&lt;/D&gt;&lt;D xsi:type="xsd:double"&gt;0.55&lt;/D&gt;&lt;D xsi:type="xsd:double"&gt;0.553191489361702&lt;/D&gt;&lt;D xsi:type="xsd:double"&gt;0.569965870307167&lt;/D&gt;&lt;D xsi:type="xsd:double"&gt;0.561461794019934&lt;/D&gt;&lt;D xsi:type="xsd:double"&gt;0.572368421052632&lt;/D&gt;&lt;D xsi:type="xsd:double"&gt;0.580327868852459&lt;/D&gt;&lt;D xsi:type="xsd:double"&gt;0.580536912751678&lt;/D&gt;&lt;D xsi:type="xsd:double"&gt;0.597560975609756&lt;/D&gt;&lt;D xsi:type="xsd:double"&gt;0.6&lt;/D&gt;&lt;D xsi:type="xsd:double"&gt;0.604105571847507&lt;/D&gt;&lt;D xsi:type="xsd:double"&gt;0.604166666666667&lt;/D&gt;&lt;D xsi:type="xsd:double"&gt;0.613095238095238&lt;/D&gt;&lt;D xsi:type="xsd:double"&gt;0.661246612466125&lt;/D&gt;&lt;D xsi:type="xsd:double"&gt;0.66754617414248&lt;/D&gt;&lt;D xsi:type="xsd:double"&gt;0.661290322580645&lt;/D&gt;&lt;D xsi:type="xsd:double"&gt;0.664041994750656&lt;/D&gt;&lt;D xsi:type="xsd:double"&gt;0.678743961352657&lt;/D&gt;&lt;D xsi:type="xsd:double"&gt;0.672169811320755&lt;/D&gt;&lt;D xsi:type="xsd:double"&gt;0.676056338028169&lt;/D&gt;&lt;D xsi:type="xsd:double"&gt;0.688524590163934&lt;/D&gt;&lt;D xsi:type="xsd:double"&gt;0.691588785046729&lt;/D&gt;&lt;D xsi:type="xsd:double"&gt;0.717241379310345&lt;/D&gt;&lt;D xsi:type="xsd:double"&gt;0.712984054669704&lt;/D&gt;&lt;D xsi:type="xsd:double"&gt;0.711009174311927&lt;/D&gt;&lt;D xsi:type="xsd:double"&gt;0.695454545454545&lt;/D&gt;&lt;D xsi:type="xsd:double"&gt;0.695652173913043&lt;/D&gt;&lt;D xsi:type="xsd:double"&gt;0.693363844393593&lt;/D&gt;&lt;D xsi:type="xsd:double"&gt;0.68348623853211&lt;/D&gt;&lt;D xsi:type="xsd:double"&gt;0.672093023255814&lt;/D&gt;&lt;D xsi:type="xsd:double"&gt;0.676814988290398&lt;/D&gt;&lt;D xsi:type="xsd:double"&gt;0.673809523809524&lt;/D&gt;&lt;D xsi:type="xsd:double"&gt;0.670588235294118&lt;/D&gt;&lt;D xsi:type="xsd:double"&gt;0.648058252427185&lt;/D&gt;&lt;D xsi:type="xsd:double"&gt;0.615960099750623&lt;/D&gt;&lt;D xsi:type="xsd:double"&gt;0.602015113350126&lt;/D&gt;&lt;D xsi:type="xsd:double"&gt;0.598971722365039&lt;/D&gt;&lt;D xsi:type="xsd:double"&gt;0.603580562659846&lt;/D&gt;&lt;D xsi:type="xsd:double"&gt;0.598958333333333&lt;/D&gt;&lt;D xsi:type="xsd:double"&gt;0.586206896551724&lt;/D&gt;&lt;D xsi:type="xsd:double"&gt;0.555555555555556&lt;/D&gt;&lt;D xsi:type="xsd:double"&gt;0.545706371191136&lt;/D&gt;&lt;D xsi:type="xsd:double"&gt;0.550408719346049&lt;/D&gt;&lt;D xsi:type="xsd:double"&gt;0.543956043956044&lt;/D&gt;&lt;D xsi:type="xsd:double"&gt;0.545197740112994&lt;/D&gt;&lt;D xsi:type="xsd:double"&gt;0.53448275862069&lt;/D&gt;&lt;D xsi:type="xsd:double"&gt;0.533527696793003&lt;/D&gt;&lt;D xsi:type="xsd:double"&gt;0.53072625698324&lt;/D&gt;&lt;D xsi:type="xsd:double"&gt;0.516759776536313&lt;/D&gt;&lt;D xsi:type="xsd:double"&gt;0.514285714285714&lt;/D&gt;&lt;D xsi:type="xsd:double"&gt;0.526627218934911&lt;/D&gt;&lt;D xsi:type="xsd:double"&gt;0.52887537993921&lt;/D&gt;&lt;D xsi:type="xsd:double"&gt;0.544668587896254&lt;/D&gt;&lt;D xsi:type="xsd:double"&gt;0.53935860058309&lt;/D&gt;&lt;D xsi:type="xsd:double"&gt;0.552631578947368&lt;/D&gt;&lt;D xsi:type="xsd:double"&gt;0.551928783382789&lt;/D&gt;&lt;D xsi:type="xsd:double"&gt;0.55045871559633&lt;/D&gt;&lt;D xsi:type="xsd:double"&gt;0.566666666666667&lt;/D&gt;&lt;D xsi:type="xsd:double"&gt;0.56838905775076&lt;/D&gt;&lt;D xsi:type="xsd:double"&gt;0.593846153846154&lt;/D&gt;&lt;D xsi:type="xsd:double"&gt;0.598765432098765&lt;/D&gt;&lt;D xsi:type="xsd:double"&gt;0.590214067278288&lt;/D&gt;&lt;D xsi:type="xsd:double"&gt;0.600600600600601&lt;/D&gt;&lt;D xsi:type="xsd:double"&gt;0.621301775147929&lt;/D&gt;&lt;D xsi:type="xsd:double"&gt;0.618618618618619&lt;/D&gt;&lt;D xsi:type="xsd:double"&gt;0.628318584070796&lt;/D&gt;&lt;D xsi:type="xsd:double"&gt;0.627565982404692&lt;/D&gt;&lt;D xsi:type="xsd:double"&gt;0.647727272727273&lt;/D&gt;&lt;D xsi:type="xsd:double"&gt;0.653521126760563&lt;/D&gt;&lt;D xsi:type="xsd:double"&gt;0.659217877094972&lt;/D&gt;&lt;D xsi:type="xsd:double"&gt;0.671270718232044&lt;/D&gt;&lt;D xsi:type="xsd:double"&gt;0.657303370786517&lt;/D&gt;&lt;D xsi:type="xsd:double"&gt;0.682065217391304&lt;/D&gt;&lt;D xsi:type="xsd:double"&gt;0.684073107049608&lt;/D&gt;&lt;D xsi:type="xsd:double"&gt;0.700520833333333&lt;/D&gt;&lt;D xsi:type="xsd:double"&gt;0.706493506493507&lt;/D&gt;&lt;D xsi:type="xsd:double"&gt;0.727735368956743&lt;/D&gt;&lt;D xsi:type="xsd:double"&gt;0.736318407960199&lt;/D&gt;&lt;D xsi:type="xsd:double"&gt;0.754901960784314&lt;/D&gt;&lt;D xsi:type="xsd:double"&gt;0.776504297994269&lt;/D&gt;&lt;D xsi:type="xsd:double"&gt;0.771929824561403&lt;/D&gt;&lt;D xsi:type="xsd:double"&gt;0.769430051813471&lt;/D&gt;&lt;D xsi:type="xsd:double"&gt;0.76530612244898&lt;/D&gt;&lt;D xsi:type="xsd:double"&gt;0.7578125&lt;/D&gt;&lt;D xsi:type="xsd:double"&gt;0.74869109947644&lt;/D&gt;&lt;D xsi:type="xsd:double"&gt;0.74937343358396&lt;/D&gt;&lt;D xsi:type="xsd:double"&gt;0.743718592964824&lt;/D&gt;&lt;D xsi:type="xsd:double"&gt;0.746153846153846&lt;/D&gt;&lt;D xsi:type="xsd:double"&gt;0.743523316062176&lt;/D&gt;&lt;D xsi:type="xsd:double"&gt;0.738903394255875&lt;/D&gt;&lt;D xsi:type="xsd:double"&gt;0.730077120822622&lt;/D&gt;&lt;D xsi:type="xsd:double"&gt;0.725388601036269&lt;/D&gt;&lt;D xsi:type="xsd:double"&gt;0.713157894736842&lt;/D&gt;&lt;D xsi:type="xsd:double"&gt;0.708894878706199&lt;/D&gt;&lt;D xsi:type="xsd:double"&gt;0.712707182320442&lt;/D&gt;&lt;D xsi:type="xsd:double"&gt;0.710027100271003&lt;/D&gt;&lt;D xsi:type="xsd:double"&gt;0.705722070844687&lt;/D&gt;&lt;D xsi:type="xsd:double"&gt;0.691218130311615&lt;/D&gt;&lt;D xsi:type="xsd:double"&gt;0.672566371681416&lt;/D&gt;&lt;D xsi:type="xsd:double"&gt;0.673716012084592&lt;/D&gt;&lt;D xsi:type="xsd:double"&gt;0.666666666666667&lt;/D&gt;&lt;D xsi:type="xsd:double"&gt;0.660436137071651&lt;/D&gt;&lt;D xsi:type="xsd:double"&gt;0.672025723472669&lt;/D&gt;&lt;D xsi:type="xsd:double"&gt;0.683501683501683&lt;/D&gt;&lt;D xsi:type="xsd:double"&gt;0.678200692041522&lt;/D&gt;&lt;D xsi:type="xsd:double"&gt;0.676975945017182&lt;/D&gt;&lt;D xsi:type="xsd:double"&gt;0.667844522968198&lt;/D&gt;&lt;D xsi:type="xsd:double"&gt;0.680147058823529&lt;/D&gt;&lt;D xsi:type="xsd:double"&gt;0.6796875&lt;/D&gt;&lt;D xsi:type="xsd:double"&gt;0.659003831417625&lt;/D&gt;&lt;D xsi:type="xsd:double"&gt;0.644787644787645&lt;/D&gt;&lt;D xsi:type="xsd:double"&gt;0.634241245136187&lt;/D&gt;&lt;D xsi:type="xsd:double"&gt;0.619607843137255&lt;/D&gt;&lt;D xsi:type="xsd:double"&gt;0.627049180327869&lt;/D&gt;&lt;D xsi:type="xsd:double"&gt;0.628099173553719&lt;/D&gt;&lt;D xsi:type="xsd:double"&gt;0.610878661087866&lt;/D&gt;&lt;D xsi:type="xsd:double"&gt;0.623931623931624&lt;/D&gt;&lt;D xsi:type="xsd:double"&gt;0.610859728506787&lt;/D&gt;&lt;D xsi:type="xsd:double"&gt;0.630434782608696&lt;/D&gt;&lt;D xsi:type="xsd:double"&gt;0.632478632478632&lt;/D&gt;&lt;D xsi:type="xsd:double"&gt;0.643776824034335&lt;/D&gt;&lt;D xsi:type="xsd:double"&gt;0.621276595744681&lt;/D&gt;&lt;D xsi:type="xsd:double"&gt;0.635593220338983&lt;/D&gt;&lt;D xsi:type="xsd:double"&gt;0.640167364016736&lt;/D&gt;&lt;D xsi:type="xsd:double"&gt;0.625514403292181&lt;/D&gt;&lt;D xsi:type="xsd:double"&gt;0.63265306122449&lt;/D&gt;&lt;D xsi:type="xsd:double"&gt;0.623430962343096&lt;/D&gt;&lt;D xsi:type="xsd:double"&gt;0.623015873015873&lt;/D&gt;&lt;D xsi:type="xsd:double"&gt;0.641129032258065&lt;/D&gt;&lt;D xsi:type="xsd:double"&gt;0.635245901639344&lt;/D&gt;&lt;D xsi:type="xsd:double"&gt;0.643153526970954&lt;/D&gt;&lt;D xsi:type="xsd:double"&gt;0.658119658119658&lt;/D&gt;&lt;D xsi:type="xsd:double"&gt;0.66260162601626&lt;/D&gt;&lt;D xsi:type="xsd:double"&gt;0.675&lt;/D&gt;&lt;D xsi:type="xsd:double"&gt;0.672064777327935&lt;/D&gt;&lt;D xsi:type="xsd:double"&gt;0.64367816091954&lt;/D&gt;&lt;D xsi:type="xsd:double"&gt;0.651162790697674&lt;/D&gt;&lt;D xsi:type="xsd:double"&gt;0.660839160839161&lt;/D&gt;&lt;D xsi:type="xsd:double"&gt;0.658703071672355&lt;/D&gt;&lt;D xsi:type="xsd:double"&gt;0.669811320754717&lt;/D&gt;&lt;D xsi:type="xsd:double"&gt;0.673015873015873&lt;/D&gt;&lt;D xsi:type="xsd:double"&gt;0.673015873015873&lt;/D&gt;&lt;D xsi:type="xsd:double"&gt;0.688144329896907&lt;/D&gt;&lt;D xsi:type="xsd:double"&gt;0.685503685503685&lt;/D&gt;&lt;D xsi:type="xsd:double"&gt;0.682266009852217&lt;/D&gt;&lt;D xsi:type="xsd:double"&gt;0.6775&lt;/D&gt;&lt;D xsi:type="xsd:double"&gt;0.663461538461538&lt;/D&gt;&lt;D xsi:type="xsd:double"&gt;0.665882352941176&lt;/D&gt;&lt;D xsi:type="xsd:double"&gt;0.665083135391924&lt;/D&gt;&lt;D xsi:type="xsd:double"&gt;0.666666666666667&lt;/D&gt;&lt;D xsi:type="xsd:double"&gt;0.66824644549763&lt;/D&gt;&lt;D xsi:type="xsd:double"&gt;0.652073732718894&lt;/D&gt;&lt;D xsi:type="xsd:double"&gt;0.646651270207852&lt;/D&gt;&lt;D xsi:type="xsd:double"&gt;0.645011600928074&lt;/D&gt;&lt;D xsi:type="xsd:double"&gt;0.64047619047619&lt;/D&gt;&lt;D xsi:type="xsd:double"&gt;0.631325301204819&lt;/D&gt;&lt;D xsi:type="xsd:double"&gt;0.628297362110312&lt;/D&gt;&lt;D xsi:type="xsd:double"&gt;0.638141809290954&lt;/D&gt;&lt;D xsi:type="xsd:double"&gt;0.630379746835443&lt;/D&gt;&lt;D xsi:type="xsd:double"&gt;0.630490956072351&lt;/D&gt;&lt;D xsi:type="xsd:double"&gt;0.626315789473684&lt;/D&gt;&lt;D xsi:type="xsd:double"&gt;0.617801047120419&lt;/D&gt;&lt;D xsi:type="xsd:double"&gt;0.610810810810811&lt;/D&gt;&lt;D xsi:type="xsd:double"&gt;0.576086956521739&lt;/D&gt;&lt;D xsi:type="xsd:double"&gt;0.56043956043956&lt;/D&gt;&lt;D xsi:type="xsd:double"&gt;0.553072625698324&lt;/D&gt;&lt;D xsi:type="xsd:double"&gt;0.541899441340782&lt;/D&gt;&lt;D xsi:type="xsd:double"&gt;0.530898876404494&lt;/D&gt;&lt;D xsi:type="xsd:double"&gt;0.545977011494253&lt;/D&gt;&lt;D xsi:type="xsd:double"&gt;0.559077809798271&lt;/D&gt;&lt;D xsi:type="xsd:double"&gt;0.545180722891566&lt;/D&gt;&lt;D xsi:type="xsd:double"&gt;0.557575757575758&lt;/D&gt;&lt;D xsi:type="xsd:double"&gt;0.546296296296296&lt;/D&gt;&lt;D xsi:type="xsd:double"&gt;0.535031847133758&lt;/D&gt;&lt;D xsi:type="xsd:double"&gt;0.530351437699681&lt;/D&gt;&lt;D xsi:type="xsd:double"&gt;0.517799352750809&lt;/D&gt;&lt;D xsi:type="xsd:double"&gt;0.516666666666667&lt;/D&gt;&lt;D xsi:type="xsd:double"&gt;0.517482517482518&lt;/D&gt;&lt;D xsi:type="xsd:double"&gt;0.517857142857143&lt;/D&gt;&lt;D xsi:type="xsd:double"&gt;0.503571428571429&lt;/D&gt;&lt;D xsi:type="xsd:double"&gt;0.50187265917603&lt;/D&gt;&lt;D xsi:type="xsd:double"&gt;0.487544483985765&lt;/D&gt;&lt;/FQL&gt;&lt;FQL&gt;&lt;Q&gt;SHY-US^FG_PRICE(-1M)/FG_PRICE_MAVG(-1M,,,,200)&lt;/Q&gt;&lt;R&gt;1&lt;/R&gt;&lt;C&gt;1&lt;/C&gt;&lt;D xsi:type="xsd:double"&gt;1.01294403007123&lt;/D&gt;&lt;/FQL&gt;&lt;FQL&gt;&lt;Q&gt;ACWX-US^FMA_EPS(NTMA,-1M,,,,"PORTAGG","MEANR")/AVG(FMA_EPS(NTMA,-1M,-200D,,,"PORTAGG","MEANR"))&lt;/Q&gt;&lt;R&gt;1&lt;/R&gt;&lt;C&gt;1&lt;/C&gt;&lt;D xsi:type="xsd:double"&gt;1.05378631954725&lt;/D&gt;&lt;/FQL&gt;&lt;FQL&gt;&lt;Q&gt;ACWI-US^FMA_PCT_ABOVE_MAVG(50,-1M,,,,"PORTAGG")/AVG(FMA_PCT_ABOVE_MAVG(50,-1M,-200D,,,"PORTAGG"))&lt;/Q&gt;&lt;R&gt;1&lt;/R&gt;&lt;C&gt;1&lt;/C&gt;&lt;D xsi:type="xsd:double"&gt;1.11865252093749&lt;/D&gt;&lt;/FQL&gt;&lt;FQL&gt;&lt;Q&gt;ACWX-US^FG_PRICE(-1M)/FG_PRICE_MAVG(-1M,,,,200)&lt;/Q&gt;&lt;R&gt;1&lt;/R&gt;&lt;C&gt;1&lt;/C&gt;&lt;D xsi:type="xsd:double"&gt;1.06602571273141&lt;/D&gt;&lt;/FQL&gt;&lt;FQL&gt;&lt;Q&gt;ACWX-US^FMA_EPS(NTMA,-1W,,,,"PORTAGG","MEANR")/AVG(FMA_EPS(NTMA,-1W,-200D,,,"PORTAGG","MEANR"))&lt;/Q&gt;&lt;R&gt;1&lt;/R&gt;&lt;C&gt;1&lt;/C&gt;&lt;D xsi:type="xsd:double"&gt;1.0634428564575&lt;/D&gt;&lt;/FQL&gt;&lt;FQL&gt;&lt;Q&gt;^ECON_EXPR_DATA('RETURNS(SPEC_ID[DXY.Z:FG_PRICE_IDX,DIST=NONE,CONV=NONE], -1AY)',-1W,-1W,D)&lt;/Q&gt;&lt;R&gt;1&lt;/R&gt;&lt;C&gt;1&lt;/C&gt;&lt;D xsi:type="xsd:double"&gt;-4.12720471354191&lt;/D&gt;&lt;/FQL&gt;&lt;FQL&gt;&lt;Q&gt;ACWI-US^FMA_PCT_ABOVE_MAVG(200,-1W,,,,"PORTAGG")/AVG(FMA_PCT_ABOVE_MAVG(200,-1W,-200D,,,"PORTAGG"))&lt;/Q&gt;&lt;R&gt;1&lt;/R&gt;&lt;C&gt;1&lt;/C&gt;&lt;D xsi:type="xsd:double"&gt;0.971718813998294&lt;/D&gt;&lt;/FQL&gt;&lt;FQL&gt;&lt;Q&gt;TLT-US^FG_PRICE(-1W)/FG_PRICE_MAVG(-1W,,,,200)&lt;/Q&gt;&lt;R&gt;1&lt;/R&gt;&lt;C&gt;1&lt;/C&gt;&lt;D xsi:type="xsd:double"&gt;1.0492229669899&lt;/D&gt;&lt;/FQL&gt;&lt;FQL&gt;&lt;Q&gt;ACWX-US^FMA_EPS(NTMA,0,,,,"PORTAGG","MEANR")/AVG(FMA_EPS(NTMA,0,-200D,,,"PORTAGG","MEANR"))&lt;/Q&gt;&lt;R&gt;1&lt;/R&gt;&lt;C&gt;1&lt;/C&gt;&lt;D xsi:type="xsd:double"&gt;1.06207721352876&lt;/D&gt;&lt;/FQL&gt;&lt;FQL&gt;&lt;Q&gt;^ECON_EXPR_DATA('RETURNS(SPEC_ID[DXY.Z:FG_PRICE_IDX,DIST=NONE,CONV=NONE], -1AY)',NOW,NOW,D)&lt;/Q&gt;&lt;R&gt;1&lt;/R&gt;&lt;C&gt;1&lt;/C&gt;&lt;D xsi:type="xsd:double"&gt;-3.87254995152183&lt;/D&gt;&lt;/FQL&gt;&lt;FQL&gt;&lt;Q&gt;ACWX-US^FMA_PCT_ABOVE_MAVG(200,0,,,,"PORTAGG")/AVG(FMA_PCT_ABOVE_MAVG(200,0,-200D,,,"PORTAGG"))&lt;/Q&gt;&lt;R&gt;1&lt;/R&gt;&lt;C&gt;1&lt;/C&gt;&lt;D xsi:type="xsd:double"&gt;1.02769194990403&lt;/D&gt;&lt;/FQL&gt;&lt;FQL&gt;&lt;Q&gt;KC00-USA^FG_PRICE(0)/FG_PRICE_MAVG(0,,,,200)&lt;/Q&gt;&lt;R&gt;1&lt;/R&gt;&lt;C&gt;1&lt;/C&gt;&lt;D xsi:type="xsd:double"&gt;1.25426112301041&lt;/D&gt;&lt;/FQL&gt;&lt;FQL&gt;&lt;Q&gt;C00-USA^FG_PRICE(0)/FG_PRICE_MAVG(0,,,,200)&lt;/Q&gt;&lt;R&gt;1&lt;/R&gt;&lt;C&gt;1&lt;/C&gt;&lt;D xsi:type="xsd:double"&gt;0.980018919729586&lt;/D&gt;&lt;/FQL&gt;&lt;FQL&gt;&lt;Q&gt;SB00-USA^FG_PRICE(0)/FG_PRICE_MAVG(0,,,,200)&lt;/Q&gt;&lt;R&gt;1&lt;/R&gt;&lt;C&gt;1&lt;/C&gt;&lt;D xsi:type="xsd:double"&gt;1.09655490460656&lt;/D&gt;&lt;/FQL&gt;&lt;FQL&gt;&lt;Q&gt;AH-FDS^FG_PRICE(0)/FG_PRICE_MAVG(0,,,,200)&lt;/Q&gt;&lt;R&gt;1&lt;/R&gt;&lt;C&gt;1&lt;/C&gt;&lt;D xsi:type="xsd:double"&gt;1.10667480460472&lt;/D&gt;&lt;/FQL&gt;&lt;FQL&gt;&lt;Q&gt;ZNS00-SGE^FG_PRICE(0)/FG_PRICE_MAVG(0,,,,200)&lt;/Q&gt;&lt;R&gt;1&lt;/R&gt;&lt;C&gt;1&lt;/C&gt;&lt;D xsi:type="xsd:double"&gt;1.11648502009673&lt;/D&gt;&lt;/FQL&gt;&lt;FQL&gt;&lt;Q&gt;PL00-USA^FG_PRICE(0)/FG_PRICE_MAVG(0,,,,200)&lt;/Q&gt;&lt;R&gt;1&lt;/R&gt;&lt;C&gt;1&lt;/C&gt;&lt;D xsi:type="xsd:double"&gt;1.03303394701102&lt;/D&gt;&lt;/FQL&gt;&lt;FQL&gt;&lt;Q&gt;SI00-USA^FG_PRICE(0)/FG_PRICE_MAVG(0,,,,200)&lt;/Q&gt;&lt;R&gt;1&lt;/R&gt;&lt;C&gt;1&lt;/C&gt;&lt;D xsi:type="xsd:double"&gt;1.15589201606667&lt;/D&gt;&lt;/FQL&gt;&lt;FQL&gt;&lt;Q&gt;COALAUT-FDS^FG_PRICE(0)/FG_PRICE_MAVG(0,,,,200)&lt;/Q&gt;&lt;R&gt;1&lt;/R&gt;&lt;C&gt;1&lt;/C&gt;&lt;D xsi:type="xsd:double"&gt;1.08069594268219&lt;/D&gt;&lt;/FQL&gt;&lt;FQL&gt;&lt;Q&gt;CVRGNY-FDS^FG_PRICE(0)/FG_PRICE_MAVG(0,,,,200)&lt;/Q&gt;&lt;R&gt;1&lt;/R&gt;&lt;C&gt;1&lt;/C&gt;&lt;D xsi:type="xsd:double"&gt;0.865385817843789&lt;/D&gt;&lt;/FQL&gt;&lt;FQL&gt;&lt;Q&gt;WTI-FDS^FG_PRICE(0)/FG_PRICE_MAVG(0,,,,200)&lt;/Q&gt;&lt;R&gt;1&lt;/R&gt;&lt;C&gt;1&lt;/C&gt;&lt;D xsi:type="xsd:double"&gt;0.871294775491989&lt;/D&gt;&lt;/FQL&gt;&lt;FQL&gt;&lt;Q&gt;BBGCISPA^FG_PRICE(0,,,USD)/FG_PRICE_MAVG(0,,,USD,200)&lt;/Q&gt;&lt;R&gt;1&lt;/R&gt;&lt;C&gt;1&lt;/C&gt;&lt;D xsi:type="xsd:double"&gt;1.01165036809829&lt;/D&gt;&lt;/FQL&gt;&lt;FQL&gt;&lt;Q&gt;BBGCISPM^FG_PRICE(0,,,USD)/FG_PRICE_MAVG(0,,,USD,200)&lt;/Q&gt;&lt;R&gt;1&lt;/R&gt;&lt;C&gt;1&lt;/C&gt;&lt;D xsi:type="xsd:double"&gt;1.15352708829854&lt;/D&gt;&lt;/FQL&gt;&lt;FQL&gt;&lt;Q&gt;BBGCISPA^FG_PRICE(NOW,,,USD)/FG_PRICE(-52AW,,,USD)&lt;/Q&gt;&lt;R&gt;1&lt;/R&gt;&lt;C&gt;1&lt;/C&gt;&lt;D xsi:type="xsd:double"&gt;0.937972487612986&lt;/D&gt;&lt;/FQL&gt;&lt;FQL&gt;&lt;Q&gt;BBGCISPI^FG_PRICE(NOW,,,USD)/FG_PRICE(-13AW,,,USD)&lt;/Q&gt;&lt;R&gt;1&lt;/R&gt;&lt;C&gt;1&lt;/C&gt;&lt;D xsi:type="xsd:double"&gt;1.02698937217215&lt;/D&gt;&lt;/FQL&gt;&lt;FQL&gt;&lt;Q&gt;BBGCISPE^FG_PRICE(NOW,,,USD)/FG_PRICE(-52AW,,,USD)&lt;/Q&gt;&lt;R&gt;1&lt;/R&gt;&lt;C&gt;1&lt;/C&gt;&lt;D xsi:type="xsd:double"&gt;0.82721059767672&lt;/D&gt;&lt;/FQL&gt;&lt;FQL&gt;&lt;Q&gt;RR00-USA^FG_PRICE(NOW)/FG_PRICE(-13AW)&lt;/Q&gt;&lt;R&gt;1&lt;/R&gt;&lt;C&gt;1&lt;/C&gt;&lt;D xsi:type="xsd:double"&gt;1.00628514972855&lt;/D&gt;&lt;/FQL&gt;&lt;FQL&gt;&lt;Q&gt;CC00-USA^FG_PRICE(NOW)/FG_PRICE(-52AW)&lt;/Q&gt;&lt;R&gt;1&lt;/R&gt;&lt;C&gt;1&lt;/C&gt;&lt;D xsi:type="xsd:double"&gt;2.20588235294118&lt;/D&gt;&lt;/FQL&gt;&lt;FQL&gt;&lt;Q&gt;C00-USA^FG_PRICE(NOW)/FG_PRICE(-13AW)&lt;/Q&gt;&lt;R&gt;1&lt;/R&gt;&lt;C&gt;1&lt;/C&gt;&lt;D xsi:type="xsd:double"&gt;1.00772893953267&lt;/D&gt;&lt;/FQL&gt;&lt;FQL&gt;&lt;Q&gt;SB00-USA^FG_PRICE(NOW)/FG_PRICE(-52AW)&lt;/Q&gt;&lt;R&gt;1&lt;/R&gt;&lt;C&gt;1&lt;/C&gt;&lt;D xsi:type="xsd:double"&gt;0.855028459650289&lt;/D&gt;&lt;/FQL&gt;&lt;FQL&gt;&lt;Q&gt;S00-USA^FG_PRICE(NOW)/FG_PRICE(-13AW)&lt;/Q&gt;&lt;R&gt;1&lt;/R&gt;&lt;C&gt;1&lt;/C&gt;&lt;D xsi:type="xsd:double"&gt;0.943744343535306&lt;/D&gt;&lt;/FQL&gt;&lt;FQL&gt;&lt;Q&gt;FEFS00-SIM^FG_PRICE(NOW)/FG_PRICE(-52AW)&lt;/Q&gt;&lt;R&gt;1&lt;/R&gt;&lt;C&gt;1&lt;/C&gt;&lt;D xsi:type="xsd:double"&gt;0.904188625749343&lt;/D&gt;&lt;/FQL&gt;&lt;FQL&gt;&lt;Q&gt;ZNS00-SGE^FG_PRICE(NOW)/FG_PRICE(-13AW)&lt;/Q&gt;&lt;R&gt;1&lt;/R&gt;&lt;C&gt;1&lt;/C&gt;&lt;D xsi:type="xsd:double"&gt;1.03286095707537&lt;/D&gt;&lt;/FQL&gt;&lt;FQL&gt;&lt;Q&gt;PL00-USA^FG_PRICE(NOW)/FG_PRICE(-52AW)&lt;/Q&gt;&lt;R&gt;1&lt;/R&gt;&lt;C&gt;1&lt;/C&gt;&lt;D xsi:type="xsd:double"&gt;1.11456926523913&lt;/D&gt;&lt;/FQL&gt;&lt;FQL&gt;&lt;Q&gt;PA00-USA^FG_PRICE(NOW)/FG_PRICE(-13AW)&lt;/Q&gt;&lt;R&gt;1&lt;/R&gt;&lt;C&gt;1&lt;/C&gt;&lt;D xsi:type="xsd:double"&gt;1.01540832049307&lt;/D&gt;&lt;/FQL&gt;&lt;FQL&gt;&lt;Q&gt;GC00-USA^FG_PRICE(NOW)/FG_PRICE(-52AW)&lt;/Q&gt;&lt;R&gt;1&lt;/R&gt;&lt;C&gt;1&lt;/C&gt;&lt;D xsi:type="xsd:double"&gt;1.4447271281788&lt;/D&gt;&lt;/FQL&gt;&lt;FQL&gt;&lt;Q&gt;COALAUT-FDS^FG_PRICE(NOW)/FG_PRICE(-13AW)&lt;/Q&gt;&lt;R&gt;1&lt;/R&gt;&lt;C&gt;1&lt;/C&gt;&lt;D xsi:type="xsd:double"&gt;1.07890451517395&lt;/D&gt;&lt;/FQL&gt;&lt;FQL&gt;&lt;Q&gt;CVRGNY-FDS^FG_PRICE(NOW)/FG_PRICE(-52AW)&lt;/Q&gt;&lt;R&gt;1&lt;/R&gt;&lt;C&gt;1&lt;/C&gt;&lt;D xsi:type="xsd:double"&gt;0.766334440753045&lt;/D&gt;&lt;/FQL&gt;&lt;FQL&gt;&lt;Q&gt;HO00-USA^FG_PRICE(NOW)/FG_PRICE(-13AW)&lt;/Q&gt;&lt;R&gt;1&lt;/R&gt;&lt;C&gt;1&lt;/C&gt;&lt;D xsi:type="xsd:double"&gt;0.815657615187465&lt;/D&gt;&lt;/FQL&gt;&lt;FQL&gt;&lt;Q&gt;OILB-FDS^FG_PRICE(NOW)/FG_PRICE(-52AW)&lt;/Q&gt;&lt;R&gt;1&lt;/R&gt;&lt;C&gt;1&lt;/C&gt;&lt;D xsi:type="xsd:double"&gt;0.791202733987432&lt;/D&gt;&lt;/FQL&gt;&lt;FQL&gt;&lt;Q&gt;MS701087^FG_PRICE(0)/FG_PRICE_MAVG(0,,,,50)&lt;/Q&gt;&lt;R&gt;1&lt;/R&gt;&lt;C&gt;1&lt;/C&gt;&lt;D xsi:type="xsd:double"&gt;1.04055515882597&lt;/D&gt;&lt;/FQL&gt;&lt;FQL&gt;&lt;Q&gt;MS702788^FG_PRICE(0)/FG_PRICE_MAVG(0,,,,50)&lt;/Q&gt;&lt;R&gt;1&lt;/R&gt;&lt;C&gt;1&lt;/C&gt;&lt;D xsi:type="xsd:double"&gt;1.04557752226259&lt;/D&gt;&lt;/FQL&gt;&lt;FQL&gt;&lt;Q&gt;106062^FG_PRICE(0)/FG_PRICE_MAVG(0,,,,50)&lt;/Q&gt;&lt;R&gt;1&lt;/R&gt;&lt;C&gt;1&lt;/C&gt;&lt;D xsi:type="xsd:double"&gt;1.06772475189551&lt;/D&gt;&lt;/FQL&gt;&lt;FQL&gt;&lt;Q&gt;MS136064^FG_PRICE(0)/FG_PRICE_MAVG(0,,,,50)&lt;/Q&gt;&lt;R&gt;1&lt;/R&gt;&lt;C&gt;1&lt;/C&gt;&lt;D xsi:type="xsd:double"&gt;1.02899921007995&lt;/D&gt;&lt;/FQL&gt;&lt;FQL&gt;&lt;Q&gt;MS702787^FG_PRICE(0)/FG_PRICE_MAVG(0,,,,50)&lt;/Q&gt;&lt;R&gt;1&lt;/R&gt;&lt;C&gt;1&lt;/C&gt;&lt;D xsi:type="xsd:double"&gt;1.02679365323363&lt;/D&gt;&lt;/FQL&gt;&lt;FQL&gt;&lt;Q&gt;106038^FG_PRICE(0)/FG_PRICE_MAVG(0,,,,50)&lt;/Q&gt;&lt;R&gt;1&lt;/R&gt;&lt;C&gt;1&lt;/C&gt;&lt;D xsi:type="xsd:double"&gt;1.03989023126293&lt;/D&gt;&lt;/FQL&gt;&lt;FQL&gt;&lt;Q&gt;MS129788^FG_PRICE(0)/FG_PRICE_MAVG(0,,,,50)&lt;/Q&gt;&lt;R&gt;1&lt;/R&gt;&lt;C&gt;1&lt;/C&gt;&lt;D xsi:type="xsd:double"&gt;1.03816419441953&lt;/D&gt;&lt;/FQL&gt;&lt;FQL&gt;&lt;Q&gt;MS702789^FG_PRICE(0)/FG_PRICE_MAVG(0,,,,50)&lt;/Q&gt;&lt;R&gt;1&lt;/R&gt;&lt;C&gt;1&lt;/C&gt;&lt;D xsi:type="xsd:double"&gt;1.03389195588209&lt;/D&gt;&lt;/FQL&gt;&lt;FQL&gt;&lt;Q&gt;105825^FG_PRICE(0)/FG_PRICE_MAVG(0,,,,50)&lt;/Q&gt;&lt;R&gt;1&lt;/R&gt;&lt;C&gt;1&lt;/C&gt;&lt;D xsi:type="xsd:double"&gt;1.04315589748053&lt;/D&gt;&lt;/FQL&gt;&lt;FQL&gt;&lt;Q&gt;MS701087^FG_PRICE(NOW)/FG_PRICE(-13AW)&lt;/Q&gt;&lt;R&gt;1&lt;/R&gt;&lt;C&gt;1&lt;/C&gt;&lt;D xsi:type="xsd:double"&gt;1.01355692411882&lt;/D&gt;&lt;/FQL&gt;&lt;FQL&gt;&lt;Q&gt;MS702788^FG_PRICE(NOW)/FG_PRICE(-52AW)&lt;/Q&gt;&lt;R&gt;1&lt;/R&gt;&lt;C&gt;1&lt;/C&gt;&lt;D xsi:type="xsd:double"&gt;1.20632886165857&lt;/D&gt;&lt;/FQL&gt;&lt;FQL&gt;&lt;Q&gt;106063^FG_PRICE(NOW)/FG_PRICE(-13AW)&lt;/Q&gt;&lt;R&gt;1&lt;/R&gt;&lt;C&gt;1&lt;/C&gt;&lt;D xsi:type="xsd:double"&gt;1.04292836116076&lt;/D&gt;&lt;/FQL&gt;&lt;FQL&gt;&lt;Q&gt;MS703757^FG_PRICE(NOW)/FG_PRICE(-52AW)&lt;/Q&gt;&lt;R&gt;1&lt;/R&gt;&lt;C&gt;1&lt;/C&gt;&lt;D xsi:type="xsd:double"&gt;1.22775039282345&lt;/D&gt;&lt;/FQL&gt;&lt;FQL&gt;&lt;Q&gt;MS136064^FG_PRICE(NOW)/FG_PRICE(-13AW)&lt;/Q&gt;&lt;R&gt;1&lt;/R&gt;&lt;C&gt;1&lt;/C&gt;&lt;D xsi:type="xsd:double"&gt;1.07015525487086&lt;/D&gt;&lt;/FQL&gt;&lt;FQL&gt;&lt;Q&gt;MS702787^FG_PRICE(NOW)/FG_PRICE(-52AW)&lt;/Q&gt;&lt;R&gt;1&lt;/R&gt;&lt;C&gt;1&lt;/C&gt;&lt;D xsi:type="xsd:double"&gt;1.33645329883837&lt;/D&gt;&lt;/FQL&gt;&lt;FQL&gt;&lt;Q&gt;106039^FG_PRICE(NOW)/FG_PRICE(-13AW)&lt;/Q&gt;&lt;R&gt;1&lt;/R&gt;&lt;C&gt;1&lt;/C&gt;&lt;D xsi:type="xsd:double"&gt;1.07035569477038&lt;/D&gt;&lt;/FQL&gt;&lt;FQL&gt;&lt;Q&gt;MS703755^FG_PRICE(NOW)/FG_PRICE(-52AW)&lt;/Q&gt;&lt;R&gt;1&lt;/R&gt;&lt;C&gt;1&lt;/C&gt;&lt;D xsi:type="xsd:double"&gt;1.41343566075246&lt;/D&gt;&lt;/FQL&gt;&lt;FQL&gt;&lt;Q&gt;MS129788^FG_PRICE(NOW)/FG_PRICE(-13AW)&lt;/Q&gt;&lt;R&gt;1&lt;/R&gt;&lt;C&gt;1&lt;/C&gt;&lt;D xsi:type="xsd:double"&gt;1.09423180978345&lt;/D&gt;&lt;/FQL&gt;&lt;FQL&gt;&lt;Q&gt;MS702789^FG_PRICE(NOW)/FG_PRICE(-52AW)&lt;/Q&gt;&lt;R&gt;1&lt;/R&gt;&lt;C&gt;1&lt;/C&gt;&lt;D xsi:type="xsd:double"&gt;1.37181827775929&lt;/D&gt;&lt;/FQL&gt;&lt;FQL&gt;&lt;Q&gt;MS700463^FG_PRICE(NOW)/FG_PRICE(-13AW)&lt;/Q&gt;&lt;R&gt;1&lt;/R&gt;&lt;C&gt;1&lt;/C&gt;&lt;D xsi:type="xsd:double"&gt;1.05507753099956&lt;/D&gt;&lt;/FQL&gt;&lt;FQL&gt;&lt;Q&gt;MS703025^FG_PRICE(NOW)/FG_PRICE(-52AW)&lt;/Q&gt;&lt;R&gt;1&lt;/R&gt;&lt;C&gt;1&lt;/C&gt;&lt;D xsi:type="xsd:double"&gt;1.45916730010914&lt;/D&gt;&lt;/FQL&gt;&lt;FQL&gt;&lt;Q&gt;QQQ^FMA_PCT_ABOVE_MAVG(50,-1M,,,,"PORTAGG")/AVG(FMA_PCT_ABOVE_MAVG(50,-1M,-50D,,,"PORTAGG"))&lt;/Q&gt;&lt;R&gt;1&lt;/R&gt;&lt;C&gt;1&lt;/C&gt;&lt;D xsi:type="xsd:double"&gt;1.3135593220339&lt;/D&gt;&lt;/FQL&gt;&lt;FQL&gt;&lt;Q&gt;LLN4K^FG_PRICE(-1M)/FG_PRICE_MAVG(-1M,,,,50)&lt;/Q&gt;&lt;R&gt;1&lt;/R&gt;&lt;C&gt;1&lt;/C&gt;&lt;D xsi:type="xsd:double"&gt;1.01492245856386&lt;/D&gt;&lt;/FQL&gt;&lt;FQL&gt;&lt;Q&gt;QQQ^FMA_PCT_ABOVE_MAVG(50,-1W,,,,"PORTAGG")/AVG(FMA_PCT_ABOVE_MAVG(50,-1W,-50D,,,"PORTAGG"))&lt;/Q&gt;&lt;R&gt;1&lt;/R&gt;&lt;C&gt;1&lt;/C&gt;&lt;D xsi:type="xsd:double"&gt;1.30973066898349&lt;/D&gt;&lt;/FQL&gt;&lt;FQL&gt;&lt;Q&gt;LLN4K^FG_PRICE(-1W)/FG_PRICE_MAVG(-1W,,,,50)&lt;/Q&gt;&lt;R&gt;1&lt;/R&gt;&lt;C&gt;1&lt;/C&gt;&lt;D xsi:type="xsd:double"&gt;1.01922631785403&lt;/D&gt;&lt;/FQL&gt;&lt;FQL&gt;&lt;Q&gt;SHY-US^FG_PRICE(0)/FG_PRICE_MAVG(0,,,,50)&lt;/Q&gt;&lt;R&gt;1&lt;/R&gt;&lt;C&gt;1&lt;/C&gt;&lt;D xsi:type="xsd:double"&gt;1.00522256340821&lt;/D&gt;&lt;/FQL&gt;&lt;FQL&gt;&lt;Q&gt;QQQ^FMA_PCT_ABOVE_MAVG(50,0,,,,"PORTAGG")/AVG(FMA_PCT_ABOVE_MAVG(50,0,-50D,,,"PORTAGG"))&lt;/Q&gt;&lt;R&gt;1&lt;/R&gt;&lt;C&gt;1&lt;/C&gt;&lt;D xsi:type="xsd:double"&gt;1.47204968944099&lt;/D&gt;&lt;/FQL&gt;&lt;FQL&gt;&lt;Q&gt;LLN4K^FG_PRICE(0)/FG_PRICE_MAVG(0,,,,50)&lt;/Q&gt;&lt;R&gt;1&lt;/R&gt;&lt;C&gt;1&lt;/C&gt;&lt;D xsi:type="xsd:double"&gt;1.03041510015117&lt;/D&gt;&lt;/FQL&gt;&lt;FQL&gt;&lt;Q&gt;SHY-US^FG_PRICE(-1M)/FG_PRICE_MAVG(-1M,,,,100)&lt;/Q&gt;&lt;R&gt;1&lt;/R&gt;&lt;C&gt;1&lt;/C&gt;&lt;D xsi:type="xsd:double"&gt;1.01287191390589&lt;/D&gt;&lt;/FQL&gt;&lt;FQL&gt;&lt;Q&gt;ACWX-US^FMA_EPS(NTMA,-1M,,,,"PORTAGG","MEANR")/AVG(FMA_EPS(NTMA,-1M,-100D,,,"PORTAGG","MEANR"))&lt;/Q&gt;&lt;R&gt;1&lt;/R&gt;&lt;C&gt;1&lt;/C&gt;&lt;D xsi:type="xsd:double"&gt;1.03513796366367&lt;/D&gt;&lt;/FQL&gt;&lt;FQL&gt;&lt;Q&gt;ACWI-US^FMA_PCT_ABOVE_MAVG(50,-1M,,,,"PORTAGG")/AVG(FMA_PCT_ABOVE_MAVG(50,-1M,-100D,,,"PORTAGG"))&lt;/Q&gt;&lt;R&gt;1&lt;/R&gt;&lt;C&gt;1&lt;/C&gt;&lt;D xsi:type="xsd:double"&gt;1.22910600413836&lt;/D&gt;&lt;/FQL&gt;&lt;FQL&gt;&lt;Q&gt;ACWX-US^FG_PRICE(-1M)/FG_PRICE_MAVG(-1M,,,,100)&lt;/Q&gt;&lt;R&gt;1&lt;/R&gt;&lt;C&gt;1&lt;/C&gt;&lt;D xsi:type="xsd:double"&gt;1.03930725278003&lt;/D&gt;&lt;/FQL&gt;&lt;FQL&gt;&lt;Q&gt;ACWX-US^FMA_EPS(NTMA,-1W,,,,"PORTAGG","MEANR")/AVG(FMA_EPS(NTMA,-1W,-100D,,,"PORTAGG","MEANR"))&lt;/Q&gt;&lt;R&gt;1&lt;/R&gt;&lt;C&gt;1&lt;/C&gt;&lt;D xsi:type="xsd:double"&gt;1.0428446012472&lt;/D&gt;&lt;/FQL&gt;&lt;FQL&gt;&lt;Q&gt;^ECON_EXPR_DATA('RETURNS(SPEC_ID[DXY.Z:FG_PRICE_IDX,DIST=NONE,CONV=NONE], -6AM)',-1W,-1W,D)&lt;/Q&gt;&lt;R&gt;1&lt;/R&gt;&lt;C&gt;1&lt;/C&gt;&lt;D xsi:type="xsd:double"&gt;-2.00994269814864&lt;/D&gt;&lt;/FQL&gt;&lt;FQL&gt;&lt;Q&gt;ACWI-US^FMA_PCT_ABOVE_MAVG(200,-1W,,,,"PORTAGG")/AVG(FMA_PCT_ABOVE_MAVG(200,-1W,-100D,,,"PORTAGG"))&lt;/Q&gt;&lt;R&gt;1&lt;/R&gt;&lt;C&gt;1&lt;/C&gt;&lt;D xsi:type="xsd:double"&gt;0.975438002514246&lt;/D&gt;&lt;/FQL&gt;&lt;FQL&gt;&lt;Q&gt;TLT-US^FG_PRICE(-1W)/FG_PRICE_MAVG(-1W,,,,100)&lt;/Q&gt;&lt;R&gt;1&lt;/R&gt;&lt;C&gt;1&lt;/C&gt;&lt;D xsi:type="xsd:double"&gt;1.04838162448259&lt;/D&gt;&lt;/FQL&gt;&lt;FQL&gt;&lt;Q&gt;ACWX-US^FMA_EPS(NTMA,0,,,,"PORTAGG","MEANR")/AVG(FMA_EPS(NTMA,0,-100D,,,"PORTAGG","MEANR"))&lt;/Q&gt;&lt;R&gt;1&lt;/R&gt;&lt;C&gt;1&lt;/C&gt;&lt;D xsi:type="xsd:double"&gt;1.04075602151234&lt;/D&gt;&lt;/FQL&gt;&lt;FQL&gt;&lt;Q&gt;^ECON_EXPR_DATA('RETURNS(SPEC_ID[DXY.Z:FG_PRICE_IDX,DIST=NONE,CONV=NONE], -6AM)',NOW,NOW,D)&lt;/Q&gt;&lt;R&gt;1&lt;/R&gt;&lt;C&gt;1&lt;/C&gt;&lt;D xsi:type="xsd:double"&gt;-3.16192664943025&lt;/D&gt;&lt;/FQL&gt;&lt;FQL&gt;&lt;Q&gt;ACWX-US^FMA_PCT_ABOVE_MAVG(200,0,,,,"PORTAGG")/AVG(FMA_PCT_ABOVE_MAVG(200,0,-100D,,,"PORTAGG"))&lt;/Q&gt;&lt;R&gt;1&lt;/R&gt;&lt;C&gt;1&lt;/C&gt;&lt;D xsi:type="xsd:double"&gt;1.01922181448357&lt;/D&gt;&lt;/FQL&gt;&lt;FQL&gt;&lt;Q&gt;KC00-USA^FG_PRICE(0)/FG_PRICE_MAVG(0,,,,100)&lt;/Q&gt;&lt;R&gt;1&lt;/R&gt;&lt;C&gt;1&lt;/C&gt;&lt;D xsi:type="xsd:double"&gt;1.14669653805844&lt;/D&gt;&lt;/FQL&gt;&lt;FQL&gt;&lt;Q&gt;C00-USA^FG_PRICE(0)/FG_PRICE_MAVG(0,,,,100)&lt;/Q&gt;&lt;R&gt;1&lt;/R&gt;&lt;C&gt;1&lt;/C&gt;&lt;D xsi:type="xsd:double"&gt;1.00487354799025&lt;/D&gt;&lt;/FQL&gt;&lt;FQL&gt;&lt;Q&gt;SB00-USA^FG_PRICE(0)/FG_PRICE_MAVG(0,,,,100)&lt;/Q&gt;&lt;R&gt;1&lt;/R&gt;&lt;C&gt;1&lt;/C&gt;&lt;D xsi:type="xsd:double"&gt;1.16535972118496&lt;/D&gt;&lt;/FQL&gt;&lt;FQL&gt;&lt;Q&gt;AH-FDS^FG_PRICE(0)/FG_PRICE_MAVG(0,,,,100)&lt;/Q&gt;&lt;R&gt;1&lt;/R&gt;&lt;C&gt;1&lt;/C&gt;&lt;D xsi:type="xsd:double"&gt;1.07146521123582&lt;/D&gt;&lt;/FQL&gt;&lt;FQL&gt;&lt;Q&gt;ZNS00-SGE^FG_PRICE(0)/FG_PRICE_MAVG(0,,,,100)&lt;/Q&gt;&lt;R&gt;1&lt;/R&gt;&lt;C&gt;1&lt;/C&gt;&lt;D xsi:type="xsd:double"&gt;1.05980557235612&lt;/D&gt;&lt;/FQL&gt;&lt;FQL&gt;&lt;Q&gt;PL00-USA^FG_PRICE(0)/FG_PRICE_MAVG(0,,,,100)&lt;/Q&gt;&lt;R&gt;1&lt;/R&gt;&lt;C&gt;1&lt;/C&gt;&lt;D xsi:type="xsd:double"&gt;1.00545793937426&lt;/D&gt;&lt;/FQL&gt;&lt;FQL&gt;&lt;Q&gt;SI00-USA^FG_PRICE(0)/FG_PRICE_MAVG(0,,,,100)&lt;/Q&gt;&lt;R&gt;1&lt;/R&gt;&lt;C&gt;1&lt;/C&gt;&lt;D xsi:type="xsd:double"&gt;1.05646999716555&lt;/D&gt;&lt;/FQL&gt;&lt;FQL&gt;&lt;Q&gt;COALAUT-FDS^FG_PRICE(0)/FG_PRICE_MAVG(0,,,,100)&lt;/Q&gt;&lt;R&gt;1&lt;/R&gt;&lt;C&gt;1&lt;/C&gt;&lt;D xsi:type="xsd:double"&gt;1.04735441694564&lt;/D&gt;&lt;/FQL&gt;&lt;FQL&gt;&lt;Q&gt;CVRGNY-FDS^FG_PRICE(0)/FG_PRICE_MAVG(0,,,,100)&lt;/Q&gt;&lt;R&gt;1&lt;/R&gt;&lt;C&gt;1&lt;/C&gt;&lt;D xsi:type="xsd:double"&gt;0.878261752462179&lt;/D&gt;&lt;/FQL&gt;&lt;FQL&gt;&lt;Q&gt;WTI-FDS^FG_PRICE(0)/FG_PRICE_MAVG(0,,,,100)&lt;/Q&gt;&lt;R&gt;1&lt;/R&gt;&lt;C&gt;1&lt;/C&gt;&lt;D xsi:type="xsd:double"&gt;0.877736485833714&lt;/D&gt;&lt;/FQL&gt;&lt;FQL&gt;&lt;Q&gt;BBGCISPA^FG_PRICE(0,,,USD)/FG_PRICE_MAVG(0,,,USD,100)&lt;/Q&gt;&lt;R&gt;1&lt;/R&gt;&lt;C&gt;1&lt;/C&gt;&lt;D xsi:type="xsd:double"&gt;1.03522055396398&lt;/D&gt;&lt;/FQL&gt;&lt;FQL&gt;&lt;Q&gt;BBGCISPM^FG_PRICE(0,,,USD)/FG_PRICE_MAVG(0,,,USD,100)&lt;/Q&gt;&lt;R&gt;1&lt;/R&gt;&lt;C&gt;1&lt;/C&gt;&lt;D xsi:type="xsd:double"&gt;1.07493491938741&lt;/D&gt;&lt;/FQL&gt;&lt;FQL&gt;&lt;Q&gt;BBGCISPA^FG_PRICE(NOW,,,USD)/FG_PRICE(-26AW,,,USD)&lt;/Q&gt;&lt;R&gt;1&lt;/R&gt;&lt;C&gt;1&lt;/C&gt;&lt;D xsi:type="xsd:double"&gt;1.00033682935687&lt;/D&gt;&lt;/FQL&gt;&lt;FQL&gt;&lt;Q&gt;BBGCISPI^FG_PRICE(NOW,,,USD)/FG_PRICE(-1AM,,,USD)&lt;/Q&gt;&lt;R&gt;1&lt;/R&gt;&lt;C&gt;1&lt;/C&gt;&lt;D xsi:type="xsd:double"&gt;1.06382834944505&lt;/D&gt;&lt;/FQL&gt;&lt;FQL&gt;&lt;Q&gt;BBGCISPE^FG_PRICE(NOW,,,USD)/FG_PRICE(-26AW,,,USD)&lt;/Q&gt;&lt;R&gt;1&lt;/R&gt;&lt;C&gt;1&lt;/C&gt;&lt;D xsi:type="xsd:double"&gt;0.951784249151036&lt;/D&gt;&lt;/FQL&gt;&lt;FQL&gt;&lt;Q&gt;RR00-USA^FG_PRICE(NOW)/FG_PRICE(-1AM)&lt;/Q&gt;&lt;R&gt;1&lt;/R&gt;&lt;C&gt;1&lt;/C&gt;&lt;D xsi:type="xsd:double"&gt;1.02874535259702&lt;/D&gt;&lt;/FQL&gt;&lt;FQL&gt;&lt;Q&gt;CC00-USA^FG_PRICE(NOW)/FG_PRICE(-26AW)&lt;/Q&gt;&lt;R&gt;1&lt;/R&gt;&lt;C&gt;1&lt;/C&gt;&lt;D xsi:type="xsd:double"&gt;0.763339920948617&lt;/D&gt;&lt;/FQL&gt;&lt;FQL&gt;&lt;Q&gt;C00-USA^FG_PRICE(NOW)/FG_PRICE(-1AM)&lt;/Q&gt;&lt;R&gt;1&lt;/R&gt;&lt;C&gt;1&lt;/C&gt;&lt;D xsi:type="xsd:double"&gt;1.0567332146471&lt;/D&gt;&lt;/FQL&gt;&lt;FQL&gt;&lt;Q&gt;SB00-USA^FG_PRICE(NOW)/FG_PRICE(-26AW)&lt;/Q&gt;&lt;R&gt;1&lt;/R&gt;&lt;C&gt;1&lt;/C&gt;&lt;D xsi:type="xsd:double"&gt;0.991637320060965&lt;/D&gt;&lt;/FQL&gt;&lt;FQL&gt;&lt;Q&gt;S00-USA^FG_PRICE(NOW)/FG_PRICE(-1AM)&lt;/Q&gt;&lt;R&gt;1&lt;/R&gt;&lt;C&gt;1&lt;/C&gt;&lt;D xsi:type="xsd:double"&gt;1.04849996566772&lt;/D&gt;&lt;/FQL&gt;&lt;FQL&gt;&lt;Q&gt;FEFS00-SIM^FG_PRICE(NOW)/FG_PRICE(-26AW)&lt;/Q&gt;&lt;R&gt;1&lt;/R&gt;&lt;C&gt;1&lt;/C&gt;&lt;D xsi:type="xsd:double"&gt;1.06039809320403&lt;/D&gt;&lt;/FQL&gt;&lt;FQL&gt;&lt;Q&gt;ZNS00-SGE^FG_PRICE(NOW)/FG_PRICE(-1AM)&lt;/Q&gt;&lt;R&gt;1&lt;/R&gt;&lt;C&gt;1&lt;/C&gt;&lt;D xsi:type="xsd:double"&gt;1.04379410543794&lt;/D&gt;&lt;/FQL&gt;&lt;FQL&gt;&lt;Q&gt;PL00-USA^FG_PRICE(NOW)/FG_PRICE(-26AW)&lt;/Q&gt;&lt;R&gt;1&lt;/R&gt;&lt;C&gt;1&lt;/C&gt;&lt;D xsi:type="xsd:double"&gt;1.08448543385348&lt;/D&gt;&lt;/FQL&gt;&lt;FQL&gt;&lt;Q&gt;PA00-USA^FG_PRICE(NOW)/FG_PRICE(-1AM)&lt;/Q&gt;&lt;R&gt;1&lt;/R&gt;&lt;C&gt;1&lt;/C&gt;&lt;D xsi:type="xsd:double"&gt;1.0266929788118&lt;/D&gt;&lt;/FQL&gt;&lt;FQL&gt;&lt;Q&gt;GC00-USA^FG_PRICE(NOW)/FG_PRICE(-26AW)&lt;/Q&gt;&lt;R&gt;1&lt;/R&gt;&lt;C&gt;1&lt;/C&gt;&lt;D xsi:type="xsd:double"&gt;1.18235787123826&lt;/D&gt;&lt;/FQL&gt;&lt;FQL&gt;&lt;Q&gt;COALAUT-FDS^FG_PRICE(NOW)/FG_PRICE(-1AM)&lt;/Q&gt;&lt;R&gt;1&lt;/R&gt;&lt;C&gt;1&lt;/C&gt;&lt;D xsi:type="xsd:double"&gt;1.05968738640494&lt;/D&gt;&lt;/FQL&gt;&lt;FQL&gt;&lt;Q&gt;CVRGNY-FDS^FG_PRICE(NOW)/FG_PRICE(-26AW)&lt;/Q&gt;&lt;R&gt;1&lt;/R&gt;&lt;C&gt;1&lt;/C&gt;&lt;D xsi:type="xsd:double"&gt;0.770887486075009&lt;/D&gt;&lt;/FQL&gt;&lt;FQL&gt;&lt;Q&gt;HO00-USA^FG_PRICE(NOW)/FG_PRICE(-1AM)&lt;/Q&gt;&lt;R&gt;1&lt;/R&gt;&lt;C&gt;1&lt;/C&gt;&lt;D xsi:type="xsd:double"&gt;0.93609268596351&lt;/D&gt;&lt;/FQL&gt;&lt;FQL&gt;&lt;Q&gt;OILB-FDS^FG_PRICE(NOW)/FG_PRICE(-26AW)&lt;/Q&gt;&lt;R&gt;1&lt;/R&gt;&lt;C&gt;1&lt;/C&gt;&lt;D xsi:type="xsd:double"&gt;0.820979180965454&lt;/D&gt;&lt;/FQL&gt;&lt;FQL&gt;&lt;Q&gt;MS700333^FG_PRICE(0)/FG_PRICE_MAVG(0,,,,200)&lt;/Q&gt;&lt;R&gt;1&lt;/R&gt;&lt;C&gt;1&lt;/C&gt;&lt;D xsi:type="xsd:double"&gt;1.08622147801272&lt;/D&gt;&lt;/FQL&gt;&lt;FQL&gt;&lt;Q&gt;106063^FG_PRICE(0)/FG_PRICE_MAVG(0,,,,200)&lt;/Q&gt;&lt;R&gt;1&lt;/R&gt;&lt;C&gt;1&lt;/C&gt;&lt;D xsi:type="xsd:double"&gt;1.08693467686346&lt;/D&gt;&lt;/FQL&gt;&lt;FQL&gt;&lt;Q&gt;MS703757^FG_PRICE(0)/FG_PRICE_MAVG(0,,,,200)&lt;/Q&gt;&lt;R&gt;1&lt;/R&gt;&lt;C&gt;1&lt;/C&gt;&lt;D xsi:type="xsd:double"&gt;1.0900686277108&lt;/D&gt;&lt;/FQL&gt;&lt;FQL&gt;&lt;Q&gt;0GLJCQ-E^FG_PRICE(0)/FG_PRICE_MAVG(0,,,,200)&lt;/Q&gt;&lt;R&gt;1&lt;/R&gt;&lt;C&gt;1&lt;/C&gt;&lt;D xsi:type="xsd:double"&gt;1.03039109791824&lt;/D&gt;&lt;/FQL&gt;&lt;FQL&gt;&lt;Q&gt;106039^FG_PRICE(0)/FG_PRICE_MAVG(0,,,,200)&lt;/Q&gt;&lt;R&gt;1&lt;/R&gt;&lt;C&gt;1&lt;/C&gt;&lt;D xsi:type="xsd:double"&gt;1.07888379866134&lt;/D&gt;&lt;/FQL&gt;&lt;FQL&gt;&lt;Q&gt;MS703755^FG_PRICE(0)/FG_PRICE_MAVG(0,,,,200)&lt;/Q&gt;&lt;R&gt;1&lt;/R&gt;&lt;C&gt;1&lt;/C&gt;&lt;D xsi:type="xsd:double"&gt;1.08457667057203&lt;/D&gt;&lt;/FQL&gt;&lt;FQL&gt;&lt;Q&gt;MS700191^FG_PRICE(0)/FG_PRICE_MAVG(0,,,,200)&lt;/Q&gt;&lt;R&gt;1&lt;/R&gt;&lt;C&gt;1&lt;/C&gt;&lt;D xsi:type="xsd:double"&gt;1.09377613687811&lt;/D&gt;&lt;/FQL&gt;&lt;FQL&gt;&lt;Q&gt;MS700463^FG_PRICE(0)/FG_PRICE_MAVG(0,,,,200)&lt;/Q&gt;&lt;R&gt;1&lt;/R&gt;&lt;C&gt;1&lt;/C&gt;&lt;D xsi:type="xsd:double"&gt;1.10206197125878&lt;/D&gt;&lt;/FQL&gt;&lt;FQL&gt;&lt;Q&gt;MS703025^FG_PRICE(0)/FG_PRICE_MAVG(0,,,,200)&lt;/Q&gt;&lt;R&gt;1&lt;/R&gt;&lt;C&gt;1&lt;/C&gt;&lt;D xsi:type="xsd:double"&gt;1.10599898642507&lt;/D</t>
        </r>
      </text>
    </comment>
    <comment ref="A48" authorId="0" shapeId="0" xr:uid="{A1F5C633-82C2-4D08-B001-235E7ED97CED}">
      <text>
        <r>
          <rPr>
            <b/>
            <sz val="9"/>
            <color indexed="81"/>
            <rFont val="Tahoma"/>
            <charset val="1"/>
          </rPr>
          <t>&gt;&lt;/FQL&gt;&lt;FQL&gt;&lt;Q&gt;MS701087^FG_PRICE(NOW)/FG_PRICE(-1AM)&lt;/Q&gt;&lt;R&gt;1&lt;/R&gt;&lt;C&gt;1&lt;/C&gt;&lt;D xsi:type="xsd:double"&gt;1.02451622239356&lt;/D&gt;&lt;/FQL&gt;&lt;FQL&gt;&lt;Q&gt;MS702788^FG_PRICE(NOW)/FG_PRICE(-26AW)&lt;/Q&gt;&lt;R&gt;1&lt;/R&gt;&lt;C&gt;1&lt;/C&gt;&lt;D xsi:type="xsd:double"&gt;1.09420048947334&lt;/D&gt;&lt;/FQL&gt;&lt;FQL&gt;&lt;Q&gt;106063^FG_PRICE(NOW)/FG_PRICE(-1AM)&lt;/Q&gt;&lt;R&gt;1&lt;/R&gt;&lt;C&gt;1&lt;/C&gt;&lt;D xsi:type="xsd:double"&gt;1.04360883099249&lt;/D&gt;&lt;/FQL&gt;&lt;FQL&gt;&lt;Q&gt;MS703757^FG_PRICE(NOW)/FG_PRICE(-26AW)&lt;/Q&gt;&lt;R&gt;1&lt;/R&gt;&lt;C&gt;1&lt;/C&gt;&lt;D xsi:type="xsd:double"&gt;1.1068228630431&lt;/D&gt;&lt;/FQL&gt;&lt;FQL&gt;&lt;Q&gt;MS136064^FG_PRICE(NOW)/FG_PRICE(-1AM)&lt;/Q&gt;&lt;R&gt;1&lt;/R&gt;&lt;C&gt;1&lt;/C&gt;&lt;D xsi:type="xsd:double"&gt;1.00849401429242&lt;/D&gt;&lt;/FQL&gt;&lt;FQL&gt;&lt;Q&gt;MS702787^FG_PRICE(NOW)/FG_PRICE(-26AW)&lt;/Q&gt;&lt;R&gt;1&lt;/R&gt;&lt;C&gt;1&lt;/C&gt;&lt;D xsi:type="xsd:double"&gt;1.07992680104299&lt;/D&gt;&lt;/FQL&gt;&lt;FQL&gt;&lt;Q&gt;106039^FG_PRICE(NOW)/FG_PRICE(-1AM)&lt;/Q&gt;&lt;R&gt;1&lt;/R&gt;&lt;C&gt;1&lt;/C&gt;&lt;D xsi:type="xsd:double"&gt;1.01462658954129&lt;/D&gt;&lt;/FQL&gt;&lt;FQL&gt;&lt;Q&gt;MS703755^FG_PRICE(NOW)/FG_PRICE(-26AW)&lt;/Q&gt;&lt;R&gt;1&lt;/R&gt;&lt;C&gt;1&lt;/C&gt;&lt;D xsi:type="xsd:double"&gt;1.0623788032019&lt;/D&gt;&lt;/FQL&gt;&lt;FQL&gt;&lt;Q&gt;MS129788^FG_PRICE(NOW)/FG_PRICE(-1AM)&lt;/Q&gt;&lt;R&gt;1&lt;/R&gt;&lt;C&gt;1&lt;/C&gt;&lt;D xsi:type="xsd:double"&gt;1.01583960216387&lt;/D&gt;&lt;/FQL&gt;&lt;FQL&gt;&lt;Q&gt;MS702789^FG_PRICE(NOW)/FG_PRICE(-26AW)&lt;/Q&gt;&lt;R&gt;1&lt;/R&gt;&lt;C&gt;1&lt;/C&gt;&lt;D xsi:type="xsd:double"&gt;1.10060981457535&lt;/D&gt;&lt;/FQL&gt;&lt;FQL&gt;&lt;Q&gt;MS700463^FG_PRICE(NOW)/FG_PRICE(-1AM)&lt;/Q&gt;&lt;R&gt;1&lt;/R&gt;&lt;C&gt;1&lt;/C&gt;&lt;D xsi:type="xsd:double"&gt;1.01444159972916&lt;/D&gt;&lt;/FQL&gt;&lt;FQL&gt;&lt;Q&gt;MS703025^FG_PRICE(NOW)/FG_PRICE(-26AW)&lt;/Q&gt;&lt;R&gt;1&lt;/R&gt;&lt;C&gt;1&lt;/C&gt;&lt;D xsi:type="xsd:double"&gt;1.07919089340002&lt;/D&gt;&lt;/FQL&gt;&lt;FQL&gt;&lt;Q&gt;QQQ^FMA_EPS(NTMA,-1M,,,,"PORTAGG","MEANR")/AVG(FMA_EPS(NTMA,-1M,-200D,,,"PORTAGG","MEANR"))&lt;/Q&gt;&lt;R&gt;1&lt;/R&gt;&lt;C&gt;1&lt;/C&gt;&lt;D xsi:type="xsd:double"&gt;1.06084979771492&lt;/D&gt;&lt;/FQL&gt;&lt;FQL&gt;&lt;Q&gt;QQQ^FMA_PCT_ABOVE_MAVG(200,-1M,,,,"PORTAGG")/AVG(FMA_PCT_ABOVE_MAVG(200,-1M,-200D,,,"PORTAGG"))&lt;/Q&gt;&lt;R&gt;1&lt;/R&gt;&lt;C&gt;1&lt;/C&gt;&lt;D xsi:type="xsd:double"&gt;0.982264726312214&lt;/D&gt;&lt;/FQL&gt;&lt;FQL&gt;&lt;Q&gt;QQQ^FG_PRICE(-1M)/FG_PRICE_MAVG(-1M,,,,200)&lt;/Q&gt;&lt;R&gt;1&lt;/R&gt;&lt;C&gt;1&lt;/C&gt;&lt;D xsi:type="xsd:double"&gt;1.08259730794303&lt;/D&gt;&lt;/FQL&gt;&lt;FQL&gt;&lt;Q&gt;QQQ^FMA_EPS(NTMA,-1W,,,,"PORTAGG","MEANR")/AVG(FMA_EPS(NTMA,-1W,-200D,,,"PORTAGG","MEANR"))&lt;/Q&gt;&lt;R&gt;1&lt;/R&gt;&lt;C&gt;1&lt;/C&gt;&lt;D xsi:type="xsd:double"&gt;1.06823284475628&lt;/D&gt;&lt;/FQL&gt;&lt;FQL&gt;&lt;Q&gt;QQQ^FMA_PCT_ABOVE_MAVG(200,-1W,,,,"PORTAGG")/AVG(FMA_PCT_ABOVE_MAVG(200,-1W,-200D,,,"PORTAGG"))&lt;/Q&gt;&lt;R&gt;1&lt;/R&gt;&lt;C&gt;1&lt;/C&gt;&lt;D xsi:type="xsd:double"&gt;0.865352929545903&lt;/D&gt;&lt;/FQL&gt;&lt;FQL&gt;&lt;Q&gt;QQQ^FG_PRICE(-1W)/FG_PRICE_MAVG(-1W,,,,200)&lt;/Q&gt;&lt;R&gt;1&lt;/R&gt;&lt;C&gt;1&lt;/C&gt;&lt;D xsi:type="xsd:double"&gt;1.08295465424814&lt;/D&gt;&lt;/FQL&gt;&lt;FQL&gt;&lt;Q&gt;QQQ^FMA_EPS(NTMA,0,,,,"PORTAGG","MEANR")/AVG(FMA_EPS(NTMA,0,-200D,,,"PORTAGG","MEANR"))&lt;/Q&gt;&lt;R&gt;1&lt;/R&gt;&lt;C&gt;1&lt;/C&gt;&lt;D xsi:type="xsd:double"&gt;1.06748485715291&lt;/D&gt;&lt;/FQL&gt;&lt;FQL&gt;&lt;Q&gt;QQQ^FMA_PCT_ABOVE_MAVG(200,0,,,,"PORTAGG")/AVG(FMA_PCT_ABOVE_MAVG(200,0,-200D,,,"PORTAGG"))&lt;/Q&gt;&lt;R&gt;1&lt;/R&gt;&lt;C&gt;1&lt;/C&gt;&lt;D xsi:type="xsd:double"&gt;0.911761854316343&lt;/D&gt;&lt;/FQL&gt;&lt;FQL&gt;&lt;Q&gt;QQQ^FG_PRICE(0)/FG_PRICE_MAVG(0,,,,200)&lt;/Q&gt;&lt;R&gt;1&lt;/R&gt;&lt;C&gt;1&lt;/C&gt;&lt;D xsi:type="xsd:double"&gt;1.08863545065609&lt;/D&gt;&lt;/FQL&gt;&lt;FQL&gt;&lt;Q&gt;SP50^FMA_EPS(NTMA,-1M,,,,"PORTAGG","MEANR")/AVG(FMA_EPS(NTMA,-1M,-200D,,,"PORTAGG","MEANR"))&lt;/Q&gt;&lt;R&gt;1&lt;/R&gt;&lt;C&gt;1&lt;/C&gt;&lt;D xsi:type="xsd:double"&gt;1.05088098842204&lt;/D&gt;&lt;/FQL&gt;&lt;FQL&gt;&lt;Q&gt;SP50^FMA_PCT_ABOVE_MAVG(200,-1M,,,,"PORTAGG")/AVG(FMA_PCT_ABOVE_MAVG(200,-1M,-200D,,,"PORTAGG"))&lt;/Q&gt;&lt;R&gt;1&lt;/R&gt;&lt;C&gt;1&lt;/C&gt;&lt;D xsi:type="xsd:double"&gt;1.07548295289529&lt;/D&gt;&lt;/FQL&gt;&lt;FQL&gt;&lt;Q&gt;SP50^FG_PRICE(-1M)/FG_PRICE_MAVG(-1M,,,,200)&lt;/Q&gt;&lt;R&gt;1&lt;/R&gt;&lt;C&gt;1&lt;/C&gt;&lt;D xsi:type="xsd:double"&gt;1.10149666571242&lt;/D&gt;&lt;/FQL&gt;&lt;FQL&gt;&lt;Q&gt;SP50^FMA_EPS(NTMA,-1W,,,,"PORTAGG","MEANR")/AVG(FMA_EPS(NTMA,-1W,-200D,,,"PORTAGG","MEANR"))&lt;/Q&gt;&lt;R&gt;1&lt;/R&gt;&lt;C&gt;1&lt;/C&gt;&lt;D xsi:type="xsd:double"&gt;1.04987677273225&lt;/D&gt;&lt;/FQL&gt;&lt;FQL&gt;&lt;Q&gt;SP50^FMA_PCT_ABOVE_MAVG(200,-1W,,,,"PORTAGG")/AVG(FMA_PCT_ABOVE_MAVG(200,-1W,-200D,,,"PORTAGG"))&lt;/Q&gt;&lt;R&gt;1&lt;/R&gt;&lt;C&gt;1&lt;/C&gt;&lt;D xsi:type="xsd:double"&gt;1.03254839069968&lt;/D&gt;&lt;/FQL&gt;&lt;FQL&gt;&lt;Q&gt;SP50^FG_PRICE(-1W)/FG_PRICE_MAVG(-1W,,,,200)&lt;/Q&gt;&lt;R&gt;1&lt;/R&gt;&lt;C&gt;1&lt;/C&gt;&lt;D xsi:type="xsd:double"&gt;1.09666390745049&lt;/D&gt;&lt;/FQL&gt;&lt;FQL&gt;&lt;Q&gt;SP50^FMA_EPS(NTMA,0,,,,"PORTAGG","MEANR")/AVG(FMA_EPS(NTMA,0,-200D,,,"PORTAGG","MEANR"))&lt;/Q&gt;&lt;R&gt;1&lt;/R&gt;&lt;C&gt;1&lt;/C&gt;&lt;D xsi:type="xsd:double"&gt;1.05025468845887&lt;/D&gt;&lt;/FQL&gt;&lt;FQL&gt;&lt;Q&gt;SP50^FMA_PCT_ABOVE_MAVG(200,0,,,,"PORTAGG")/AVG(FMA_PCT_ABOVE_MAVG(200,0,-200D,,,"PORTAGG"))&lt;/Q&gt;&lt;R&gt;1&lt;/R&gt;&lt;C&gt;1&lt;/C&gt;&lt;D xsi:type="xsd:double"&gt;1.09645468933663&lt;/D&gt;&lt;/FQL&gt;&lt;FQL&gt;&lt;Q&gt;SP50^FG_PRICE(0)/FG_PRICE_MAVG(0,,,,200)&lt;/Q&gt;&lt;R&gt;1&lt;/R&gt;&lt;C&gt;1&lt;/C&gt;&lt;D xsi:type="xsd:double"&gt;1.10094058193982&lt;/D&gt;&lt;/FQL&gt;&lt;FQL&gt;&lt;Q&gt;SP50^JULIAN(FMA_COS_UP("EPS","1M",+1,0,-7AY,,"PORTAGG","MEANR")/FMA_COS_UP("EPS","1M",+1,0,-7AY,,"PORTAGG","MEANR")+FMA_COS_UP("EPS","1M",+1,0,-7AY,,"PORTAGG","MEANR").DATES)&lt;/Q&gt;&lt;R&gt;1761&lt;/R&gt;&lt;C&gt;1&lt;/C&gt;&lt;D xsi:type="xsd:long"&gt;45563&lt;/D&gt;&lt;D xsi:type="xsd:long"&gt;45563&lt;/D&gt;&lt;D xsi:type="xsd:long"&gt;45562&lt;/D&gt;&lt;D xsi:type="xsd:long"&gt;45561&lt;/D&gt;&lt;D xsi:type="xsd:long"&gt;45560&lt;/D&gt;&lt;D xsi:type="xsd:long"&gt;45559&lt;/D&gt;&lt;D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</t>
        </r>
      </text>
    </comment>
    <comment ref="A49" authorId="0" shapeId="0" xr:uid="{36B64C3F-930A-4181-8602-04ADE286FECF}">
      <text>
        <r>
          <rPr>
            <b/>
            <sz val="9"/>
            <color indexed="81"/>
            <rFont val="Tahoma"/>
            <charset val="1"/>
          </rPr>
          <t>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xsi:type="xsd:long"&gt;43027&lt;/D&gt;&lt;D xsi:type="xsd:long"&gt;43026&lt;/D&gt;&lt;D xsi:type="xsd:long"&gt;43025&lt;/D&gt;&lt;D xsi:type="xsd:long"&gt;43022&lt;/D&gt;&lt;D xsi:type="xsd:long"&gt;43021&lt;/D&gt;&lt;D xsi:type="xsd:long"&gt;43020&lt;/D&gt;&lt;D xsi:type="xsd:long"&gt;43019&lt;/D&gt;&lt;D xsi:type="xsd:long"&gt;43018&lt;/D&gt;&lt;D xsi:type="xsd:long"&gt;43015&lt;/D&gt;&lt;D xsi:type="xsd:long"&gt;43014&lt;/D&gt;&lt;D xsi:type="xsd:long"&gt;43013&lt;/D&gt;&lt;D xsi:type="xsd:long"&gt;43012&lt;/D&gt;&lt;D xsi:type="xsd:long"&gt;43011&lt;/D&gt;&lt;D xsi:type="xsd:long"&gt;43008&lt;/D&gt;&lt;/FQL&gt;&lt;FQL&gt;&lt;Q&gt;ACWX-US^FMA_EPS(NTMA,-1M,,,,"PORTAGG","MEANR")/AVG(FMA_EPS(NTMA,-1M,-50D,,,"PORTAGG","MEANR"))&lt;/Q&gt;&lt;R&gt;1&lt;/R&gt;&lt;C&gt;1&lt;/C&gt;&lt;D xsi:type="xsd:double"&gt;1.01680668367176&lt;/D&gt;&lt;/FQL&gt;&lt;FQL&gt;&lt;Q&gt;ACWI-US^FMA_PCT_ABOVE_MAVG(50,-1M,,,,"PORTAGG")/AVG(FMA_PCT_ABOVE_MAVG(50,-1M,-50D,,,"PORTAGG"))&lt;/Q&gt;&lt;R&gt;1&lt;/R&gt;&lt;C&gt;1&lt;/C&gt;&lt;D xsi:type="xsd:double"&gt;1.25062200599056&lt;/D&gt;&lt;/FQL&gt;&lt;FQL&gt;&lt;Q&gt;ACWX-US^FG_PRICE(-1M)/FG_PRICE_MAVG(-1M,,,,50)&lt;/Q&gt;&lt;R&gt;1&lt;/R&gt;&lt;C&gt;1&lt;/C&gt;&lt;D xsi:type="xsd:double"&gt;1.03419234679113&lt;/D&gt;&lt;/FQL&gt;&lt;FQL&gt;&lt;Q&gt;ACWX-US^FMA_EPS(NTMA,-1W,,,,"PORTAGG","MEANR")/AVG(FMA_EPS(NTMA,-1W,-50D,,,"PORTAGG","MEANR"))&lt;/Q&gt;&lt;R&gt;1&lt;/R&gt;&lt;C&gt;1&lt;/C&gt;&lt;D xsi:type="xsd:double"&gt;1.02346604980958&lt;/D&gt;&lt;/FQL&gt;&lt;FQL&gt;&lt;Q&gt;^ECON_EXPR_DATA('RETURNS(SPEC_ID[DXY.Z:FG_PRICE_IDX,DIST=NONE,CONV=NONE], -1AQ)',-1W,-1W,D)&lt;/Q&gt;&lt;R&gt;1&lt;/R&gt;&lt;C&gt;1&lt;/C&gt;&lt;D xsi:type="xsd:double"&gt;-4.30664285171392&lt;/D&gt;&lt;/FQL&gt;&lt;FQL&gt;&lt;Q&gt;ACWI-US^FMA_PCT_ABOVE_MAVG(200,-1W,,,,"PORTAGG")/AVG(FMA_PCT_ABOVE_MAVG(200,-1W,-50D,,,"PORTAGG"))&lt;/Q&gt;&lt;R&gt;1&lt;/R&gt;&lt;C&gt;1&lt;/C&gt;&lt;D xsi:type="xsd:double"&gt;1.02651792914639&lt;/D&gt;&lt;/FQL&gt;&lt;FQL&gt;&lt;Q&gt;ACWX-US^FMA_EPS(NTMA,0,,,,"PORTAGG","MEANR")/AVG(FMA_EPS(NTMA,0,-50D,,,"PORTAGG","MEANR"))&lt;/Q&gt;&lt;R&gt;1&lt;/R&gt;&lt;C&gt;1&lt;/C&gt;&lt;D xsi:type="xsd:double"&gt;1.02105879528948&lt;/D&gt;&lt;/FQL&gt;&lt;FQL&gt;&lt;Q&gt;^ECON_EXPR_DATA('RETURNS(SPEC_ID[DXY.Z:FG_PRICE_IDX,DIST=NONE,CONV=NONE], -1AQ)',NOW,NOW,D)&lt;/Q&gt;&lt;R&gt;1&lt;/R&gt;&lt;C&gt;1&lt;/C&gt;&lt;D xsi:type="xsd:double"&gt;-4.47546898909943&lt;/D&gt;&lt;/FQL&gt;&lt;FQL&gt;&lt;Q&gt;ACWX-US^FMA_PCT_ABOVE_MAVG(200,0,,,,"PORTAGG")/AVG(FMA_PCT_ABOVE_MAVG(200,0,-50D,,,"PORTAGG"))&lt;/Q&gt;&lt;R&gt;1&lt;/R&gt;&lt;C&gt;1&lt;/C&gt;&lt;D xsi:type="xsd:double"&gt;1.08211744720166&lt;/D&gt;&lt;/FQL&gt;&lt;FQL&gt;&lt;Q&gt;KC00-USA^FG_PRICE(0)/FG_PRICE_MAVG(0,,,,50)&lt;/Q&gt;&lt;R&gt;1&lt;/R&gt;&lt;C&gt;1&lt;/C&gt;&lt;D xsi:type="xsd:double"&gt;1.09698526934489&lt;/D&gt;&lt;/FQL&gt;&lt;FQL&gt;&lt;Q&gt;C00-USA^FG_PRICE(0)/FG_PRICE_MAVG(0,,,,50)&lt;/Q&gt;&lt;R&gt;1&lt;/R&gt;&lt;C&gt;1&lt;/C&gt;&lt;D xsi:type="xsd:double"&gt;1.0484418389386&lt;/D&gt;&lt;/FQL&gt;&lt;FQL&gt;&lt;Q&gt;SB00-USA^FG_PRICE(0)/FG_PRICE_MAVG(0,,,,50)&lt;/Q&gt;&lt;R&gt;1&lt;/R&gt;&lt;C&gt;1&lt;/C&gt;&lt;D xsi:type="xsd:double"&gt;1.15915562708927&lt;/D&gt;&lt;/FQL&gt;&lt;FQL&gt;&lt;Q&gt;AH-FDS^FG_PRICE(0)/FG_PRICE_MAVG(0,,,,50)&lt;/Q&gt;&lt;R&gt;1&lt;/R&gt;&lt;C&gt;1&lt;/C&gt;&lt;D xsi:type="xsd:double"&gt;1.10198534625384&lt;/D&gt;&lt;/FQL&gt;&lt;FQL&gt;&lt;Q&gt;ZNS00-SGE^FG_PRICE(0)/FG_PRICE_MAVG(0,,,,50)&lt;/Q&gt;&lt;R&gt;1&lt;/R&gt;&lt;C&gt;1&lt;/C&gt;&lt;D xsi:type="xsd:double"&gt;1.07688749748391&lt;/D&gt;&lt;/FQL&gt;&lt;FQL&gt;&lt;Q&gt;PL00-USA^FG_PRICE(0)/FG_PRICE_MAVG(0,,,,50)&lt;/Q&gt;&lt;R&gt;1&lt;/R&gt;&lt;C&gt;1&lt;/C&gt;&lt;D xsi:type="xsd:double"&gt;1.03293381969776&lt;/D&gt;&lt;/FQL&gt;&lt;FQL&gt;&lt;Q&gt;SI00-USA^FG_PRICE(0)/FG_PRICE_MAVG(0,,,,50)&lt;/Q&gt;&lt;R&gt;1&lt;/R&gt;&lt;C&gt;1&lt;/C&gt;&lt;D xsi:type="xsd:double"&gt;1.07211432614387&lt;/D&gt;&lt;/FQL&gt;&lt;FQL&gt;&lt;Q&gt;COALAUT-FDS^FG_PRICE(0)/FG_PRICE_MAVG(0,,,,50)&lt;/Q&gt;&lt;R&gt;1&lt;/R&gt;&lt;C&gt;1&lt;/C&gt;&lt;D xsi:type="xsd:double"&gt;1.03629300587536&lt;/D&gt;&lt;/FQL&gt;&lt;FQL&gt;&lt;Q&gt;CVRGNY-FDS^FG_PRICE(0)/FG_PRICE_MAVG(0,,,,50)&lt;/Q&gt;&lt;R&gt;1&lt;/R&gt;&lt;C&gt;1&lt;/C&gt;&lt;D xsi:type="xsd:double"&gt;0.927456464049893&lt;/D&gt;&lt;/FQL&gt;&lt;FQL&gt;&lt;Q&gt;WTI-FDS^FG_PRICE(0)/FG_PRICE_MAVG(0,,,,50)&lt;/Q&gt;&lt;R&gt;1&lt;/R&gt;&lt;C&gt;1&lt;/C&gt;&lt;D xsi:type="xsd:double"&gt;0.916473661133393&lt;/D&gt;&lt;/FQL&gt;&lt;FQL&gt;&lt;Q&gt;BBGCISPA^FG_PRICE(0,,,USD)/FG_PRICE_MAVG(0,,,USD,50)&lt;/Q&gt;&lt;R&gt;1&lt;/R&gt;&lt;C&gt;1&lt;/C&gt;&lt;D xsi:type="xsd:double"&gt;1.07018679118106&lt;/D&gt;&lt;/FQL&gt;&lt;FQL&gt;&lt;Q&gt;BBGCISPM^FG_PRICE(0,,,USD)/FG_PRICE_MAVG(0,,,USD,50)&lt;/Q&gt;&lt;R&gt;1&lt;/R&gt;&lt;C&gt;1&lt;/C&gt;&lt;D xsi:type="xsd:double"&gt;1.05388572607321&lt;/D&gt;&lt;/FQL&gt;&lt;FQL&gt;&lt;Q&gt;BBGCISPA^FG_PRICE(NOW,,,USD)/FG_PRICE(-13AW,,,USD)&lt;/Q&gt;&lt;R&gt;1&lt;/R&gt;&lt;C&gt;1&lt;/C&gt;&lt;D xsi:type="xsd:double"&gt;1.02950932073251&lt;/D&gt;&lt;/FQL&gt;&lt;FQL&gt;&lt;Q&gt;BBGCISPM^FG_PRICE(NOW,,,USD)/FG_PRICE(-52AW,,,USD)&lt;/Q&gt;&lt;R&gt;1&lt;/R&gt;&lt;C&gt;1&lt;/C&gt;&lt;D xsi:type="xsd:double"&gt;1.44729984830641&lt;/D&gt;&lt;/FQL&gt;&lt;FQL&gt;&lt;Q&gt;BBGCISPE^FG_PRICE(NOW,,,USD)/FG_PRICE(-13AW,,,USD)&lt;/Q&gt;&lt;R&gt;1&lt;/R&gt;&lt;C&gt;1&lt;/C&gt;&lt;D xsi:type="xsd:double"&gt;0.903396815181563&lt;/D&gt;&lt;/FQL&gt;&lt;FQL&gt;&lt;Q&gt;KC00-USA^FG_PRICE(NOW)/FG_PRICE(-52AW)&lt;/Q&gt;&lt;R&gt;1&lt;/R&gt;&lt;C&gt;1&lt;/C&gt;&lt;D xsi:type="xsd:double"&gt;1.79443320997764&lt;/D&gt;&lt;/FQL&gt;&lt;FQL&gt;&lt;Q&gt;CC00-USA^FG_PRICE(NOW)/FG_PRICE(-13AW)&lt;/Q&gt;&lt;R&gt;1&lt;/R&gt;&lt;C&gt;1&lt;/C&gt;&lt;D xsi:type="xsd:double"&gt;1.05923488276429&lt;/D&gt;&lt;/FQL&gt;&lt;FQL&gt;&lt;Q&gt;W00-USA^FG_PRICE(NOW)/FG_PRICE(-52AW)&lt;/Q&gt;&lt;R&gt;1&lt;/R&gt;&lt;C&gt;1&lt;/C&gt;&lt;D xsi:type="xsd:double"&gt;1.03585655681852&lt;/D&gt;&lt;/FQL&gt;&lt;FQL&gt;&lt;Q&gt;SB00-USA^FG_PRICE(NOW)/FG_PRICE(-13AW)&lt;/Q&gt;&lt;R&gt;1&lt;/R&gt;&lt;C&gt;1&lt;/C&gt;&lt;D xsi:type="xsd:double"&gt;1.11369253147727&lt;/D&gt;&lt;/FQL&gt;&lt;FQL&gt;&lt;Q&gt;AH-FDS^FG_PRICE(NOW)/FG_PRICE(-52AW)&lt;/Q&gt;&lt;R&gt;1&lt;/R&gt;&lt;C&gt;1&lt;/C&gt;&lt;D xsi:type="xsd:double"&gt;1.14191996501203&lt;/D&gt;&lt;/FQL&gt;&lt;FQL&gt;&lt;Q&gt;FEFS00-SIM^FG_PRICE(NOW)/FG_PRICE(-13AW)&lt;/Q&gt;&lt;R&gt;1&lt;/R&gt;&lt;C&gt;1&lt;/C&gt;&lt;D xsi:type="xsd:double"&gt;0.982467310373173&lt;/D&gt;&lt;/FQL&gt;&lt;FQL&gt;&lt;Q&gt;HG00-USA^FG_PRICE(NOW)/FG_PRICE(-52AW)&lt;/Q&gt;&lt;R&gt;1&lt;/R&gt;&lt;C&gt;1&lt;/C&gt;&lt;D xsi:type="xsd:double"&gt;1.25003433908454&lt;/D&gt;&lt;/FQL&gt;&lt;FQL&gt;&lt;Q&gt;PL00-USA^FG_PRICE(NOW)/FG_PRICE(-13AW)&lt;/Q&gt;&lt;R&gt;1&lt;/R&gt;&lt;C&gt;1&lt;/C&gt;&lt;D xsi:type="xsd:double"&gt;0.999696595948278&lt;/D&gt;&lt;/FQL&gt;&lt;FQL&gt;&lt;Q&gt;SI00-USA^FG_PRICE(NOW)/FG_PRICE(-52AW)&lt;/Q&gt;&lt;R&gt;1&lt;/R&gt;&lt;C&gt;1&lt;/C&gt;&lt;D xsi:type="xsd:double"&gt;1.47332054833772&lt;/D&gt;&lt;/FQL&gt;&lt;FQL&gt;&lt;Q&gt;GC00-USA^FG_PRICE(NOW)/FG_PRICE(-13AW)&lt;/Q&gt;&lt;R&gt;1&lt;/R&gt;&lt;C&gt;1&lt;/C&gt;&lt;D xsi:type="xsd:double"&gt;1.1410064351498&lt;/D&gt;&lt;/FQL&gt;&lt;FQL&gt;&lt;Q&gt;HHGAS-FDS^FG_PRICE(NOW)/FG_PRICE(-52AW)&lt;/Q&gt;&lt;R&gt;1&lt;/R&gt;&lt;C&gt;1&lt;/C&gt;&lt;D xsi:type="xsd:double"&gt;1.08148148148148&lt;/D&gt;&lt;/FQL&gt;&lt;FQL&gt;&lt;Q&gt;CVRGNY-FDS^FG_PRICE(NOW)/FG_PRICE(-13AW)&lt;/Q&gt;&lt;R&gt;1&lt;/R&gt;&lt;C&gt;1&lt;/C&gt;&lt;D xsi:type="xsd:double"&gt;0.806840264282938&lt;/D&gt;&lt;/FQ</t>
        </r>
      </text>
    </comment>
    <comment ref="A50" authorId="0" shapeId="0" xr:uid="{D017C6E1-22DA-46E5-A23E-B53307FA2667}">
      <text>
        <r>
          <rPr>
            <b/>
            <sz val="9"/>
            <color indexed="81"/>
            <rFont val="Tahoma"/>
            <charset val="1"/>
          </rPr>
          <t>L&gt;&lt;FQL&gt;&lt;Q&gt;WTI-FDS^FG_PRICE(NOW)/FG_PRICE(-52AW)&lt;/Q&gt;&lt;R&gt;1&lt;/R&gt;&lt;C&gt;1&lt;/C&gt;&lt;D xsi:type="xsd:double"&gt;0.767255939646436&lt;/D&gt;&lt;/FQL&gt;&lt;FQL&gt;&lt;Q&gt;OILB-FDS^FG_PRICE(NOW)/FG_PRICE(-13AW)&lt;/Q&gt;&lt;R&gt;1&lt;/R&gt;&lt;C&gt;1&lt;/C&gt;&lt;D xsi:type="xsd:double"&gt;0.828752886836028&lt;/D&gt;&lt;/FQL&gt;&lt;FQL&gt;&lt;Q&gt;MS700333^FG_PRICE(0)/FG_PRICE_MAVG(0,,,,100)&lt;/Q&gt;&lt;R&gt;1&lt;/R&gt;&lt;C&gt;1&lt;/C&gt;&lt;D xsi:type="xsd:double"&gt;1.05840817917762&lt;/D&gt;&lt;/FQL&gt;&lt;FQL&gt;&lt;Q&gt;106063^FG_PRICE(0)/FG_PRICE_MAVG(0,,,,100)&lt;/Q&gt;&lt;R&gt;1&lt;/R&gt;&lt;C&gt;1&lt;/C&gt;&lt;D xsi:type="xsd:double"&gt;1.05333533682245&lt;/D&gt;&lt;/FQL&gt;&lt;FQL&gt;&lt;Q&gt;MS703757^FG_PRICE(0)/FG_PRICE_MAVG(0,,,,100)&lt;/Q&gt;&lt;R&gt;1&lt;/R&gt;&lt;C&gt;1&lt;/C&gt;&lt;D xsi:type="xsd:double"&gt;1.02957397531939&lt;/D&gt;&lt;/FQL&gt;&lt;FQL&gt;&lt;Q&gt;0GLJCQ-E^FG_PRICE(0)/FG_PRICE_MAVG(0,,,,100)&lt;/Q&gt;&lt;R&gt;1&lt;/R&gt;&lt;C&gt;1&lt;/C&gt;&lt;D xsi:type="xsd:double"&gt;1.01347736363405&lt;/D&gt;&lt;/FQL&gt;&lt;FQL&gt;&lt;Q&gt;106039^FG_PRICE(0)/FG_PRICE_MAVG(0,,,,100)&lt;/Q&gt;&lt;R&gt;1&lt;/R&gt;&lt;C&gt;1&lt;/C&gt;&lt;D xsi:type="xsd:double"&gt;1.04906844219076&lt;/D&gt;&lt;/FQL&gt;&lt;FQL&gt;&lt;Q&gt;MS703755^FG_PRICE(0)/FG_PRICE_MAVG(0,,,,100)&lt;/Q&gt;&lt;R&gt;1&lt;/R&gt;&lt;C&gt;1&lt;/C&gt;&lt;D xsi:type="xsd:double"&gt;1.02824890590685&lt;/D&gt;&lt;/FQL&gt;&lt;FQL&gt;&lt;Q&gt;MS700191^FG_PRICE(0)/FG_PRICE_MAVG(0,,,,100)&lt;/Q&gt;&lt;R&gt;1&lt;/R&gt;&lt;C&gt;1&lt;/C&gt;&lt;D xsi:type="xsd:double"&gt;1.04615813847002&lt;/D&gt;&lt;/FQL&gt;&lt;FQL&gt;&lt;Q&gt;MS700463^FG_PRICE(0)/FG_PRICE_MAVG(0,,,,100)&lt;/Q&gt;&lt;R&gt;1&lt;/R&gt;&lt;C&gt;1&lt;/C&gt;&lt;D xsi:type="xsd:double"&gt;1.05156665472223&lt;/D&gt;&lt;/FQL&gt;&lt;FQL&gt;&lt;Q&gt;MS703025^FG_PRICE(0)/FG_PRICE_MAVG(0,,,,100)&lt;/Q&gt;&lt;R&gt;1&lt;/R&gt;&lt;C&gt;1&lt;/C&gt;&lt;D xsi:type="xsd:double"&gt;1.05192871445725&lt;/D&gt;&lt;/FQL&gt;&lt;FQL&gt;&lt;Q&gt;MS700333^FG_PRICE(NOW)/FG_PRICE(-52AW)&lt;/Q&gt;&lt;R&gt;1&lt;/R&gt;&lt;C&gt;1&lt;/C&gt;&lt;D xsi:type="xsd:double"&gt;1.17099825421377&lt;/D&gt;&lt;/FQL&gt;&lt;FQL&gt;&lt;Q&gt;MS702788^FG_PRICE(NOW)/FG_PRICE(-13AW)&lt;/Q&gt;&lt;R&gt;1&lt;/R&gt;&lt;C&gt;1&lt;/C&gt;&lt;D xsi:type="xsd:double"&gt;1.04438326125576&lt;/D&gt;&lt;/FQL&gt;&lt;FQL&gt;&lt;Q&gt;106062^FG_PRICE(NOW)/FG_PRICE(-52AW)&lt;/Q&gt;&lt;R&gt;1&lt;/R&gt;&lt;C&gt;1&lt;/C&gt;&lt;D xsi:type="xsd:double"&gt;1.24582704116742&lt;/D&gt;&lt;/FQL&gt;&lt;FQL&gt;&lt;Q&gt;MS703757^FG_PRICE(NOW)/FG_PRICE(-13AW)&lt;/Q&gt;&lt;R&gt;1&lt;/R&gt;&lt;C&gt;1&lt;/C&gt;&lt;D xsi:type="xsd:double"&gt;1.00100462670537&lt;/D&gt;&lt;/FQL&gt;&lt;FQL&gt;&lt;Q&gt;0GLJCQ-E^FG_PRICE(NOW)/FG_PRICE(-52AW)&lt;/Q&gt;&lt;R&gt;1&lt;/R&gt;&lt;C&gt;1&lt;/C&gt;&lt;D xsi:type="xsd:double"&gt;1.10628825820812&lt;/D&gt;&lt;/FQL&gt;&lt;FQL&gt;&lt;Q&gt;MS702787^FG_PRICE(NOW)/FG_PRICE(-13AW)&lt;/Q&gt;&lt;R&gt;1&lt;/R&gt;&lt;C&gt;1&lt;/C&gt;&lt;D xsi:type="xsd:double"&gt;1.02110823196019&lt;/D&gt;&lt;/FQL&gt;&lt;FQL&gt;&lt;Q&gt;106038^FG_PRICE(NOW)/FG_PRICE(-52AW)&lt;/Q&gt;&lt;R&gt;1&lt;/R&gt;&lt;C&gt;1&lt;/C&gt;&lt;D xsi:type="xsd:double"&gt;1.33106886298296&lt;/D&gt;&lt;/FQL&gt;&lt;FQL&gt;&lt;Q&gt;MS703755^FG_PRICE(NOW)/FG_PRICE(-13AW)&lt;/Q&gt;&lt;R&gt;1&lt;/R&gt;&lt;C&gt;1&lt;/C&gt;&lt;D xsi:type="xsd:double"&gt;0.998451712158959&lt;/D&gt;&lt;/FQL&gt;&lt;FQL&gt;&lt;Q&gt;MS700191^FG_PRICE(NOW)/FG_PRICE(-52AW)&lt;/Q&gt;&lt;R&gt;1&lt;/R&gt;&lt;C&gt;1&lt;/C&gt;&lt;D xsi:type="xsd:double"&gt;1.29308755000066&lt;/D&gt;&lt;/FQL&gt;&lt;FQL&gt;&lt;Q&gt;MS702789^FG_PRICE(NOW)/FG_PRICE(-13AW)&lt;/Q&gt;&lt;R&gt;1&lt;/R&gt;&lt;C&gt;1&lt;/C&gt;&lt;D xsi:type="xsd:double"&gt;1.04574163038307&lt;/D&gt;&lt;/FQL&gt;&lt;FQL&gt;&lt;Q&gt;105825^FG_PRICE(NOW)/FG_PRICE(-52AW)&lt;/Q&gt;&lt;R&gt;1&lt;/R&gt;&lt;C&gt;1&lt;/C&gt;&lt;D xsi:type="xsd:double"&gt;1.40667305449166&lt;/D&gt;&lt;/FQL&gt;&lt;FQL&gt;&lt;Q&gt;MS703025^FG_PRICE(NOW)/FG_PRICE(-13AW)&lt;/Q&gt;&lt;R&gt;1&lt;/R&gt;&lt;C&gt;1&lt;/C&gt;&lt;D xsi:type="xsd:double"&gt;1.03356373893674&lt;/D&gt;&lt;/FQL&gt;&lt;FQL&gt;&lt;Q&gt;QQQ^FMA_EPS(NTMA,-1M,,,,"PORTAGG","MEANR")/AVG(FMA_EPS(NTMA,-1M,-100D,,,"PORTAGG","MEANR"))&lt;/Q&gt;&lt;R&gt;1&lt;/R&gt;&lt;C&gt;1&lt;/C&gt;&lt;D xsi:type="xsd:double"&gt;1.02288493455218&lt;/D&gt;&lt;/FQL&gt;&lt;FQL&gt;&lt;Q&gt;QQQ^FMA_PCT_ABOVE_MAVG(200,-1M,,,,"PORTAGG")/AVG(FMA_PCT_ABOVE_MAVG(200,-1M,-100D,,,"PORTAGG"))&lt;/Q&gt;&lt;R&gt;1&lt;/R&gt;&lt;C&gt;1&lt;/C&gt;&lt;D xsi:type="xsd:double"&gt;1.0787492762015&lt;/D&gt;&lt;/FQL&gt;&lt;FQL&gt;&lt;Q&gt;QQQ^FG_PRICE(-1M)/FG_PRICE_MAVG(-1M,,,,100)&lt;/Q&gt;&lt;R&gt;1&lt;/R&gt;&lt;C&gt;1&lt;/C&gt;&lt;D xsi:type="xsd:double"&gt;1.03380806555663&lt;/D&gt;&lt;/FQL&gt;&lt;FQL&gt;&lt;Q&gt;QQQ^FMA_EPS(NTMA,-1W,,,,"PORTAGG","MEANR")/AVG(FMA_EPS(NTMA,-1W,-100D,,,"PORTAGG","MEANR"))&lt;/Q&gt;&lt;R&gt;1&lt;/R&gt;&lt;C&gt;1&lt;/C&gt;&lt;D xsi:type="xsd:double"&gt;1.03042743052584&lt;/D&gt;&lt;/FQL&gt;&lt;FQL&gt;&lt;Q&gt;QQQ^FMA_PCT_ABOVE_MAVG(200,-1W,,,,"PORTAGG")/AVG(FMA_PCT_ABOVE_MAVG(200,-1W,-100D,,,"PORTAGG"))&lt;/Q&gt;&lt;R&gt;1&lt;/R&gt;&lt;C&gt;1&lt;/C&gt;&lt;D xsi:type="xsd:double"&gt;0.952062802739268&lt;/D&gt;&lt;/FQL&gt;&lt;FQL&gt;&lt;Q&gt;QQQ^FG_PRICE(-1W)/FG_PRICE_MAVG(-1W,,,,100)&lt;/Q&gt;&lt;R&gt;1&lt;/R&gt;&lt;C&gt;1&lt;/C&gt;&lt;D xsi:type="xsd:double"&gt;1.0350739542361&lt;/D&gt;&lt;/FQL&gt;&lt;FQL&gt;&lt;Q&gt;QQQ^FMA_EPS(NTMA,0,,,,"PORTAGG","MEANR")/AVG(FMA_EPS(NTMA,0,-100D,,,"PORTAGG","MEANR"))&lt;/Q&gt;&lt;R&gt;1&lt;/R&gt;&lt;C&gt;1&lt;/C&gt;&lt;D xsi:type="xsd:double"&gt;1.02993207314947&lt;/D&gt;&lt;/FQL&gt;&lt;FQL&gt;&lt;Q&gt;QQQ^FMA_PCT_ABOVE_MAVG(200,0,,,,"PORTAGG")/AVG(FMA_PCT_ABOVE_MAVG(200,0,-100D,,,"PORTAGG"))&lt;/Q&gt;&lt;R&gt;1&lt;/R&gt;&lt;C&gt;1&lt;/C&gt;&lt;D xsi:type="xsd:double"&gt;1.00125885129819&lt;/D&gt;&lt;/FQL&gt;&lt;FQL&gt;&lt;Q&gt;QQQ^FG_PRICE(0)/FG_PRICE_MAVG(0,,,,100)&lt;/Q&gt;&lt;R&gt;1&lt;/R&gt;&lt;C&gt;1&lt;/C&gt;&lt;D xsi:type="xsd:double"&gt;1.039803198598&lt;/D&gt;&lt;/FQL&gt;&lt;FQL&gt;&lt;Q&gt;SP50^FMA_EPS(NTMA,-1M,,,,"PORTAGG","MEANR")/AVG(FMA_EPS(NTMA,-1M,-100D,,,"PORTAGG","MEANR"))&lt;/Q&gt;&lt;R&gt;1&lt;/R&gt;&lt;C&gt;1&lt;/C&gt;&lt;D xsi:type="xsd:double"&gt;1.02131173754915&lt;/D&gt;&lt;/FQL&gt;&lt;FQL&gt;&lt;Q&gt;SP50^FMA_PCT_ABOVE_MAVG(200,-1M,,,,"PORTAGG")/AVG(FMA_PCT_ABOVE_MAVG(200,-1M,-100D,,,"PORTAGG"))&lt;/Q&gt;&lt;R&gt;1&lt;/R&gt;&lt;C&gt;1&lt;/C&gt;&lt;D xsi:type="xsd:double"&gt;1.10274854617275&lt;/D&gt;&lt;/FQL&gt;&lt;FQL&gt;&lt;Q&gt;SP50^FG_PRICE(-1M)/FG_PRICE_MAVG(-1M,,,,100)&lt;/Q&gt;&lt;R&gt;1&lt;/R&gt;&lt;C&gt;1&lt;/C&gt;&lt;D xsi:type="xsd:double"&gt;1.05288391099287&lt;/D&gt;&lt;/FQL&gt;&lt;FQL&gt;&lt;Q&gt;SP50^FMA_EPS(NTMA,-1W,,,,"PORTAGG","MEANR")/AVG(FMA_EPS(NTMA,-1W,-100D,,,"PORTAGG","MEANR"))&lt;/Q&gt;&lt;R&gt;1&lt;/R&gt;&lt;C&gt;1&lt;/C&gt;&lt;D xsi:type="xsd:double"&gt;1.02066851859486&lt;/D&gt;&lt;/FQL&gt;&lt;FQL&gt;&lt;Q&gt;SP50^FMA_PCT_ABOVE_MAVG(200,-1W,,,,"PORTAGG")/AVG(FMA_PCT_ABOVE_MAVG(200,-1W,-100D,,,"PORTAGG"))&lt;/Q&gt;&lt;R&gt;1&lt;/R&gt;&lt;C&gt;1&lt;/C&gt;&lt;D xsi:type="xsd:double"&gt;1.05599184445271&lt;/D&gt;&lt;/FQL&gt;&lt;FQL&gt;&lt;Q&gt;SP50^FG_PRICE(-1W)/FG_PRICE_MAVG(-1W,,,,100)&lt;/Q&gt;&lt;R&gt;1&lt;/R&gt;&lt;C&gt;1&lt;/C&gt;&lt;D xsi:type="xsd:double"&gt;1.04930339469903&lt;/D&gt;&lt;/FQL&gt;&lt;FQL&gt;&lt;Q&gt;SP50^FMA_EPS(NTMA,0,,,,"PORTAGG","MEANR")/AVG(FMA_EPS(NTMA,0,-100D,,,"PORTAGG","MEANR"))&lt;/Q&gt;&lt;R&gt;1&lt;/R&gt;&lt;C&gt;1&lt;/C&gt;&lt;D xsi:type="xsd:double"&gt;1.02126356168693&lt;/D&gt;&lt;/FQL&gt;&lt;FQL&gt;&lt;Q&gt;SP50^FMA_PCT_ABOVE_MAVG(200,0,,,,"PORTAGG")/AVG(FMA_PCT_ABOVE_MAVG(200,0,-100D,,,"PORTAGG"))&lt;/Q&gt;&lt;R&gt;1&lt;/R&gt;&lt;C&gt;1&lt;/C&gt;&lt;D xsi:type="xsd:double"&gt;1.11755234101689&lt;/D&gt;&lt;/FQL&gt;&lt;FQL&gt;&lt;Q&gt;SP50^FG_PRICE(0)/FG_PRICE_MAVG(0,,,,100)&lt;/Q&gt;&lt;R&gt;1&lt;/R&gt;&lt;C&gt;1&lt;/C&gt;&lt;D xsi:type="xsd:double"&gt;1.05295817864007&lt;/D&gt;&lt;/FQL&gt;&lt;/Schema&gt;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<sst xmlns="http://schemas.openxmlformats.org/spreadsheetml/2006/main" count="485" uniqueCount="205">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</sst>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109.78502737280957</c:v>
                </c:pt>
                <c:pt idx="1">
                  <c:v>109.91018151743765</c:v>
                </c:pt>
                <c:pt idx="2">
                  <c:v>110.96718935274808</c:v>
                </c:pt>
                <c:pt idx="3">
                  <c:v>108.60597598485889</c:v>
                </c:pt>
                <c:pt idx="4">
                  <c:v>108.50539687873768</c:v>
                </c:pt>
                <c:pt idx="5">
                  <c:v>106.86229838966349</c:v>
                </c:pt>
                <c:pt idx="6">
                  <c:v>106.08496642979921</c:v>
                </c:pt>
                <c:pt idx="7">
                  <c:v>106.45488021279668</c:v>
                </c:pt>
                <c:pt idx="8">
                  <c:v>104.04989514320503</c:v>
                </c:pt>
                <c:pt idx="9">
                  <c:v>103.03406343357146</c:v>
                </c:pt>
                <c:pt idx="10">
                  <c:v>102.88951971681233</c:v>
                </c:pt>
                <c:pt idx="11">
                  <c:v>103.12188871438401</c:v>
                </c:pt>
                <c:pt idx="12">
                  <c:v>103.09906741359461</c:v>
                </c:pt>
                <c:pt idx="13">
                  <c:v>101.68836217244875</c:v>
                </c:pt>
                <c:pt idx="14">
                  <c:v>101.00975341895362</c:v>
                </c:pt>
                <c:pt idx="15">
                  <c:v>102.13907940609697</c:v>
                </c:pt>
                <c:pt idx="16">
                  <c:v>101.59445008193863</c:v>
                </c:pt>
                <c:pt idx="17">
                  <c:v>103.41832534622418</c:v>
                </c:pt>
                <c:pt idx="18">
                  <c:v>103.96833478326137</c:v>
                </c:pt>
                <c:pt idx="19">
                  <c:v>105.59924157139295</c:v>
                </c:pt>
                <c:pt idx="20">
                  <c:v>108.8561449926023</c:v>
                </c:pt>
                <c:pt idx="21">
                  <c:v>107.55468752801399</c:v>
                </c:pt>
                <c:pt idx="22">
                  <c:v>106.85859573733831</c:v>
                </c:pt>
                <c:pt idx="23">
                  <c:v>107.30417018843029</c:v>
                </c:pt>
                <c:pt idx="24">
                  <c:v>106.75443975253293</c:v>
                </c:pt>
                <c:pt idx="25">
                  <c:v>106.98055221596204</c:v>
                </c:pt>
                <c:pt idx="26">
                  <c:v>105.80355197876992</c:v>
                </c:pt>
                <c:pt idx="27">
                  <c:v>105.55733975576022</c:v>
                </c:pt>
                <c:pt idx="28">
                  <c:v>104.83814626706246</c:v>
                </c:pt>
                <c:pt idx="29">
                  <c:v>106.18474811741709</c:v>
                </c:pt>
                <c:pt idx="30">
                  <c:v>105.51170573893957</c:v>
                </c:pt>
                <c:pt idx="31">
                  <c:v>105.1424335914042</c:v>
                </c:pt>
                <c:pt idx="32">
                  <c:v>103.04019500975259</c:v>
                </c:pt>
                <c:pt idx="33">
                  <c:v>103.53442208393125</c:v>
                </c:pt>
                <c:pt idx="34">
                  <c:v>102.76454836484379</c:v>
                </c:pt>
                <c:pt idx="35">
                  <c:v>103.04131293882283</c:v>
                </c:pt>
                <c:pt idx="36">
                  <c:v>103.64821621245973</c:v>
                </c:pt>
                <c:pt idx="37">
                  <c:v>101.11973187348111</c:v>
                </c:pt>
                <c:pt idx="38">
                  <c:v>99.908917392841445</c:v>
                </c:pt>
                <c:pt idx="39">
                  <c:v>97.349524527512699</c:v>
                </c:pt>
                <c:pt idx="40">
                  <c:v>100.12519383805933</c:v>
                </c:pt>
                <c:pt idx="41">
                  <c:v>105.02338051945659</c:v>
                </c:pt>
                <c:pt idx="42">
                  <c:v>108.18493316624478</c:v>
                </c:pt>
                <c:pt idx="43">
                  <c:v>107.5332819647339</c:v>
                </c:pt>
                <c:pt idx="44">
                  <c:v>107.86780099458726</c:v>
                </c:pt>
                <c:pt idx="45">
                  <c:v>108.96170697560832</c:v>
                </c:pt>
                <c:pt idx="46">
                  <c:v>108.49767933767706</c:v>
                </c:pt>
                <c:pt idx="47">
                  <c:v>109.99792952425858</c:v>
                </c:pt>
                <c:pt idx="48">
                  <c:v>110.19581800209362</c:v>
                </c:pt>
                <c:pt idx="49">
                  <c:v>110.75430123237639</c:v>
                </c:pt>
                <c:pt idx="50">
                  <c:v>109.41944898789542</c:v>
                </c:pt>
                <c:pt idx="51">
                  <c:v>109.52306963683384</c:v>
                </c:pt>
                <c:pt idx="52">
                  <c:v>109.74751321308814</c:v>
                </c:pt>
                <c:pt idx="53">
                  <c:v>110.75435914792125</c:v>
                </c:pt>
                <c:pt idx="54">
                  <c:v>111.78174702158812</c:v>
                </c:pt>
                <c:pt idx="55">
                  <c:v>111.48591569733691</c:v>
                </c:pt>
                <c:pt idx="56">
                  <c:v>110.95007520279535</c:v>
                </c:pt>
                <c:pt idx="57">
                  <c:v>111.60586046001427</c:v>
                </c:pt>
                <c:pt idx="58">
                  <c:v>110.66396236042421</c:v>
                </c:pt>
                <c:pt idx="59">
                  <c:v>110.31898778046143</c:v>
                </c:pt>
                <c:pt idx="60">
                  <c:v>110.92624878181759</c:v>
                </c:pt>
                <c:pt idx="61">
                  <c:v>111.22938984585599</c:v>
                </c:pt>
                <c:pt idx="62">
                  <c:v>111.33561308399912</c:v>
                </c:pt>
                <c:pt idx="63">
                  <c:v>111.87019709982141</c:v>
                </c:pt>
                <c:pt idx="64">
                  <c:v>109.47482766345932</c:v>
                </c:pt>
                <c:pt idx="65">
                  <c:v>107.37588464854808</c:v>
                </c:pt>
                <c:pt idx="66">
                  <c:v>107.60018620099513</c:v>
                </c:pt>
                <c:pt idx="67">
                  <c:v>106.69662711710662</c:v>
                </c:pt>
                <c:pt idx="68">
                  <c:v>106.7774415933343</c:v>
                </c:pt>
                <c:pt idx="69">
                  <c:v>106.50338347902246</c:v>
                </c:pt>
                <c:pt idx="70">
                  <c:v>107.12762338975222</c:v>
                </c:pt>
                <c:pt idx="71">
                  <c:v>106.41883949208844</c:v>
                </c:pt>
                <c:pt idx="72">
                  <c:v>106.81343880331384</c:v>
                </c:pt>
                <c:pt idx="73">
                  <c:v>105.40700947914951</c:v>
                </c:pt>
                <c:pt idx="74">
                  <c:v>106.97248463041836</c:v>
                </c:pt>
                <c:pt idx="75">
                  <c:v>109.75227984530049</c:v>
                </c:pt>
                <c:pt idx="76">
                  <c:v>109.33674924547158</c:v>
                </c:pt>
                <c:pt idx="77">
                  <c:v>113.21668740885688</c:v>
                </c:pt>
                <c:pt idx="78">
                  <c:v>112.30239753644041</c:v>
                </c:pt>
                <c:pt idx="79">
                  <c:v>111.49667146450216</c:v>
                </c:pt>
                <c:pt idx="80">
                  <c:v>110.88391734470312</c:v>
                </c:pt>
                <c:pt idx="81">
                  <c:v>110.63273541517688</c:v>
                </c:pt>
                <c:pt idx="82">
                  <c:v>112.58915336757858</c:v>
                </c:pt>
                <c:pt idx="83">
                  <c:v>113.44491200979785</c:v>
                </c:pt>
                <c:pt idx="84">
                  <c:v>113.77447501526723</c:v>
                </c:pt>
                <c:pt idx="85">
                  <c:v>114.26119202942184</c:v>
                </c:pt>
                <c:pt idx="86">
                  <c:v>114.68267643807131</c:v>
                </c:pt>
                <c:pt idx="87">
                  <c:v>113.1436435750894</c:v>
                </c:pt>
                <c:pt idx="88">
                  <c:v>112.74968335034011</c:v>
                </c:pt>
                <c:pt idx="89">
                  <c:v>112.68605874295669</c:v>
                </c:pt>
                <c:pt idx="90">
                  <c:v>113.65030494269165</c:v>
                </c:pt>
                <c:pt idx="91">
                  <c:v>114.59501396067306</c:v>
                </c:pt>
                <c:pt idx="92">
                  <c:v>114.29881306337548</c:v>
                </c:pt>
                <c:pt idx="93">
                  <c:v>113.10403467826769</c:v>
                </c:pt>
                <c:pt idx="94">
                  <c:v>113.2814794621859</c:v>
                </c:pt>
                <c:pt idx="95">
                  <c:v>113.66434280988085</c:v>
                </c:pt>
                <c:pt idx="96">
                  <c:v>113.65547657363904</c:v>
                </c:pt>
                <c:pt idx="97">
                  <c:v>113.65104413997966</c:v>
                </c:pt>
                <c:pt idx="98">
                  <c:v>112.84867536171535</c:v>
                </c:pt>
                <c:pt idx="99">
                  <c:v>112.72600467145985</c:v>
                </c:pt>
                <c:pt idx="100">
                  <c:v>112.15069087613621</c:v>
                </c:pt>
                <c:pt idx="101">
                  <c:v>112.92340753861276</c:v>
                </c:pt>
                <c:pt idx="102">
                  <c:v>112.68713702900361</c:v>
                </c:pt>
                <c:pt idx="103">
                  <c:v>112.80545717114693</c:v>
                </c:pt>
                <c:pt idx="104">
                  <c:v>111.3781858373578</c:v>
                </c:pt>
                <c:pt idx="105">
                  <c:v>111.93853378585666</c:v>
                </c:pt>
                <c:pt idx="106">
                  <c:v>112.53262471767945</c:v>
                </c:pt>
                <c:pt idx="107">
                  <c:v>112.85602092912492</c:v>
                </c:pt>
                <c:pt idx="108">
                  <c:v>112.56042730239182</c:v>
                </c:pt>
                <c:pt idx="109">
                  <c:v>111.88295703929762</c:v>
                </c:pt>
                <c:pt idx="110">
                  <c:v>111.28711381421111</c:v>
                </c:pt>
                <c:pt idx="111">
                  <c:v>110.21656133012657</c:v>
                </c:pt>
                <c:pt idx="112">
                  <c:v>108.80003497664819</c:v>
                </c:pt>
                <c:pt idx="113">
                  <c:v>109.25765394570337</c:v>
                </c:pt>
                <c:pt idx="114">
                  <c:v>108.73085187230491</c:v>
                </c:pt>
                <c:pt idx="115">
                  <c:v>109.95114773619473</c:v>
                </c:pt>
                <c:pt idx="116">
                  <c:v>110.32810805929698</c:v>
                </c:pt>
                <c:pt idx="117">
                  <c:v>109.16062151132145</c:v>
                </c:pt>
                <c:pt idx="118">
                  <c:v>111.74307483582673</c:v>
                </c:pt>
                <c:pt idx="119">
                  <c:v>110.90269609685542</c:v>
                </c:pt>
                <c:pt idx="120">
                  <c:v>109.98674321075748</c:v>
                </c:pt>
                <c:pt idx="121">
                  <c:v>110.76793624055988</c:v>
                </c:pt>
                <c:pt idx="122">
                  <c:v>110.23686802437663</c:v>
                </c:pt>
                <c:pt idx="123">
                  <c:v>108.40043991391795</c:v>
                </c:pt>
                <c:pt idx="124">
                  <c:v>109.88985795168423</c:v>
                </c:pt>
                <c:pt idx="125">
                  <c:v>109.41243173385786</c:v>
                </c:pt>
                <c:pt idx="126">
                  <c:v>109.77133883538033</c:v>
                </c:pt>
                <c:pt idx="127">
                  <c:v>107.14633971079748</c:v>
                </c:pt>
                <c:pt idx="128">
                  <c:v>107.11600600606313</c:v>
                </c:pt>
                <c:pt idx="129">
                  <c:v>107.59583764687407</c:v>
                </c:pt>
                <c:pt idx="130">
                  <c:v>107.8551077764331</c:v>
                </c:pt>
                <c:pt idx="131">
                  <c:v>107.39882632883379</c:v>
                </c:pt>
                <c:pt idx="132">
                  <c:v>108.92993062636198</c:v>
                </c:pt>
                <c:pt idx="133">
                  <c:v>109.14448119515603</c:v>
                </c:pt>
                <c:pt idx="134">
                  <c:v>107.92410702998814</c:v>
                </c:pt>
                <c:pt idx="135">
                  <c:v>108.26890035584771</c:v>
                </c:pt>
                <c:pt idx="136">
                  <c:v>107.9029492039536</c:v>
                </c:pt>
                <c:pt idx="137">
                  <c:v>108.09279445339627</c:v>
                </c:pt>
                <c:pt idx="138">
                  <c:v>107.11180363053163</c:v>
                </c:pt>
                <c:pt idx="139">
                  <c:v>106.69463114323869</c:v>
                </c:pt>
                <c:pt idx="140">
                  <c:v>104.88439480477577</c:v>
                </c:pt>
                <c:pt idx="141">
                  <c:v>105.16685722645384</c:v>
                </c:pt>
                <c:pt idx="142">
                  <c:v>105.2774040309187</c:v>
                </c:pt>
                <c:pt idx="143">
                  <c:v>104.05164612953199</c:v>
                </c:pt>
                <c:pt idx="144">
                  <c:v>103.38418675133506</c:v>
                </c:pt>
                <c:pt idx="145">
                  <c:v>105.28760191257274</c:v>
                </c:pt>
                <c:pt idx="146">
                  <c:v>105.12624586673093</c:v>
                </c:pt>
                <c:pt idx="147">
                  <c:v>104.27704487620964</c:v>
                </c:pt>
                <c:pt idx="148">
                  <c:v>104.79307646569082</c:v>
                </c:pt>
                <c:pt idx="149">
                  <c:v>106.30651057398389</c:v>
                </c:pt>
                <c:pt idx="150">
                  <c:v>105.3604203022345</c:v>
                </c:pt>
                <c:pt idx="151">
                  <c:v>105.34989621870378</c:v>
                </c:pt>
                <c:pt idx="152">
                  <c:v>106.63370219100871</c:v>
                </c:pt>
                <c:pt idx="153">
                  <c:v>106.05849223953204</c:v>
                </c:pt>
                <c:pt idx="154">
                  <c:v>105.20818432923743</c:v>
                </c:pt>
                <c:pt idx="155">
                  <c:v>104.9913214806416</c:v>
                </c:pt>
                <c:pt idx="156">
                  <c:v>104.20481932956031</c:v>
                </c:pt>
                <c:pt idx="157">
                  <c:v>103.6553486081998</c:v>
                </c:pt>
                <c:pt idx="158">
                  <c:v>102.88211666487717</c:v>
                </c:pt>
                <c:pt idx="159">
                  <c:v>102.95900177271413</c:v>
                </c:pt>
                <c:pt idx="160">
                  <c:v>102.67423803041915</c:v>
                </c:pt>
                <c:pt idx="161">
                  <c:v>102.04355982577236</c:v>
                </c:pt>
                <c:pt idx="162">
                  <c:v>101.7933313659659</c:v>
                </c:pt>
                <c:pt idx="163">
                  <c:v>101.24335626920129</c:v>
                </c:pt>
                <c:pt idx="164">
                  <c:v>101.10051550516006</c:v>
                </c:pt>
                <c:pt idx="165">
                  <c:v>99.565000465351972</c:v>
                </c:pt>
                <c:pt idx="166">
                  <c:v>98.076339488352829</c:v>
                </c:pt>
                <c:pt idx="167">
                  <c:v>98.725679494741556</c:v>
                </c:pt>
                <c:pt idx="168">
                  <c:v>100.28700524180789</c:v>
                </c:pt>
                <c:pt idx="169">
                  <c:v>101.48794634413785</c:v>
                </c:pt>
                <c:pt idx="170">
                  <c:v>102.19814146645787</c:v>
                </c:pt>
                <c:pt idx="171">
                  <c:v>101.6388437148746</c:v>
                </c:pt>
                <c:pt idx="172">
                  <c:v>102.10215699059478</c:v>
                </c:pt>
                <c:pt idx="173">
                  <c:v>100.68136427556439</c:v>
                </c:pt>
                <c:pt idx="174">
                  <c:v>99.82998604257044</c:v>
                </c:pt>
                <c:pt idx="175">
                  <c:v>100.448058839003</c:v>
                </c:pt>
                <c:pt idx="176">
                  <c:v>100.241002199877</c:v>
                </c:pt>
                <c:pt idx="177">
                  <c:v>98.461011520981828</c:v>
                </c:pt>
                <c:pt idx="178">
                  <c:v>99.508295813935888</c:v>
                </c:pt>
                <c:pt idx="179">
                  <c:v>99.472357045015542</c:v>
                </c:pt>
                <c:pt idx="180">
                  <c:v>98.962950270667761</c:v>
                </c:pt>
                <c:pt idx="181">
                  <c:v>99.422225014824193</c:v>
                </c:pt>
                <c:pt idx="182">
                  <c:v>98.608258889242762</c:v>
                </c:pt>
                <c:pt idx="183">
                  <c:v>98.956305729112387</c:v>
                </c:pt>
                <c:pt idx="184">
                  <c:v>99.283308586561859</c:v>
                </c:pt>
                <c:pt idx="185">
                  <c:v>98.226164839897208</c:v>
                </c:pt>
                <c:pt idx="186">
                  <c:v>96.64197733223439</c:v>
                </c:pt>
                <c:pt idx="187">
                  <c:v>97.688761544537201</c:v>
                </c:pt>
                <c:pt idx="188">
                  <c:v>98.316292051695996</c:v>
                </c:pt>
                <c:pt idx="189">
                  <c:v>97.323902043907353</c:v>
                </c:pt>
                <c:pt idx="190">
                  <c:v>96.62213941557809</c:v>
                </c:pt>
                <c:pt idx="191">
                  <c:v>97.893752687429668</c:v>
                </c:pt>
                <c:pt idx="192">
                  <c:v>97.615146365622465</c:v>
                </c:pt>
                <c:pt idx="193">
                  <c:v>97.187421144012418</c:v>
                </c:pt>
                <c:pt idx="194">
                  <c:v>94.978552410778676</c:v>
                </c:pt>
                <c:pt idx="195">
                  <c:v>98.30459278533273</c:v>
                </c:pt>
                <c:pt idx="196">
                  <c:v>97.862974287782677</c:v>
                </c:pt>
                <c:pt idx="197">
                  <c:v>96.841430163007644</c:v>
                </c:pt>
                <c:pt idx="198">
                  <c:v>97.835481320678099</c:v>
                </c:pt>
                <c:pt idx="199">
                  <c:v>99.182927519029207</c:v>
                </c:pt>
                <c:pt idx="200">
                  <c:v>100.12098669855772</c:v>
                </c:pt>
                <c:pt idx="201">
                  <c:v>100.31764237498203</c:v>
                </c:pt>
                <c:pt idx="202">
                  <c:v>99.82401931815275</c:v>
                </c:pt>
                <c:pt idx="203">
                  <c:v>98.874852383545687</c:v>
                </c:pt>
                <c:pt idx="204">
                  <c:v>97.875602268353816</c:v>
                </c:pt>
                <c:pt idx="205">
                  <c:v>99.074059691132476</c:v>
                </c:pt>
                <c:pt idx="206">
                  <c:v>101.65541388001657</c:v>
                </c:pt>
                <c:pt idx="207">
                  <c:v>102.12626953689517</c:v>
                </c:pt>
                <c:pt idx="208">
                  <c:v>102.81461694986649</c:v>
                </c:pt>
                <c:pt idx="209">
                  <c:v>101.64053327711989</c:v>
                </c:pt>
                <c:pt idx="210">
                  <c:v>102.97681047650073</c:v>
                </c:pt>
                <c:pt idx="211">
                  <c:v>102.90778467145905</c:v>
                </c:pt>
                <c:pt idx="212">
                  <c:v>105.04535112198019</c:v>
                </c:pt>
                <c:pt idx="213">
                  <c:v>103.22015250905157</c:v>
                </c:pt>
                <c:pt idx="214">
                  <c:v>103.48034175038028</c:v>
                </c:pt>
                <c:pt idx="215">
                  <c:v>103.91956874250266</c:v>
                </c:pt>
                <c:pt idx="216">
                  <c:v>103.89636836364572</c:v>
                </c:pt>
                <c:pt idx="217">
                  <c:v>103.4002454898075</c:v>
                </c:pt>
                <c:pt idx="218">
                  <c:v>105.07295243441084</c:v>
                </c:pt>
                <c:pt idx="219">
                  <c:v>103.51375685969946</c:v>
                </c:pt>
                <c:pt idx="220">
                  <c:v>103.24140105273311</c:v>
                </c:pt>
                <c:pt idx="221">
                  <c:v>102.81220861645447</c:v>
                </c:pt>
                <c:pt idx="222">
                  <c:v>102.75415601334626</c:v>
                </c:pt>
                <c:pt idx="223">
                  <c:v>100.7568825237246</c:v>
                </c:pt>
                <c:pt idx="224">
                  <c:v>102.74598540982569</c:v>
                </c:pt>
                <c:pt idx="225">
                  <c:v>104.95555846207681</c:v>
                </c:pt>
                <c:pt idx="226">
                  <c:v>103.94728286654374</c:v>
                </c:pt>
                <c:pt idx="227">
                  <c:v>103.19580993401145</c:v>
                </c:pt>
                <c:pt idx="228">
                  <c:v>103.41712726712059</c:v>
                </c:pt>
                <c:pt idx="229">
                  <c:v>104.28317252861294</c:v>
                </c:pt>
                <c:pt idx="230">
                  <c:v>103.77658365732465</c:v>
                </c:pt>
                <c:pt idx="231">
                  <c:v>102.04649268857936</c:v>
                </c:pt>
                <c:pt idx="232">
                  <c:v>101.86220105183622</c:v>
                </c:pt>
                <c:pt idx="233">
                  <c:v>104.14803284830397</c:v>
                </c:pt>
                <c:pt idx="234">
                  <c:v>102.80204838081013</c:v>
                </c:pt>
                <c:pt idx="235">
                  <c:v>103.36825440997123</c:v>
                </c:pt>
                <c:pt idx="236">
                  <c:v>104.6717536139822</c:v>
                </c:pt>
                <c:pt idx="237">
                  <c:v>106.34038811448256</c:v>
                </c:pt>
                <c:pt idx="238">
                  <c:v>104.98478836186656</c:v>
                </c:pt>
                <c:pt idx="239">
                  <c:v>105.82955106495722</c:v>
                </c:pt>
                <c:pt idx="240">
                  <c:v>104.69792124231307</c:v>
                </c:pt>
                <c:pt idx="241">
                  <c:v>102.35040759374492</c:v>
                </c:pt>
                <c:pt idx="242">
                  <c:v>104.91849229532158</c:v>
                </c:pt>
                <c:pt idx="243">
                  <c:v>103.09777169414359</c:v>
                </c:pt>
                <c:pt idx="244">
                  <c:v>104.79929752715431</c:v>
                </c:pt>
                <c:pt idx="245">
                  <c:v>103.19658063116664</c:v>
                </c:pt>
                <c:pt idx="246">
                  <c:v>105.83917706322791</c:v>
                </c:pt>
                <c:pt idx="247">
                  <c:v>103.35559657596929</c:v>
                </c:pt>
                <c:pt idx="248">
                  <c:v>102.02281823505547</c:v>
                </c:pt>
                <c:pt idx="249">
                  <c:v>103.52855611851244</c:v>
                </c:pt>
                <c:pt idx="250">
                  <c:v>102.64721706733755</c:v>
                </c:pt>
                <c:pt idx="251">
                  <c:v>101.90394187413659</c:v>
                </c:pt>
                <c:pt idx="252">
                  <c:v>102.1105721154667</c:v>
                </c:pt>
                <c:pt idx="253">
                  <c:v>101.76900447626194</c:v>
                </c:pt>
                <c:pt idx="254">
                  <c:v>101.37408245769915</c:v>
                </c:pt>
                <c:pt idx="255">
                  <c:v>102.41929331752905</c:v>
                </c:pt>
                <c:pt idx="256">
                  <c:v>100.30844707057699</c:v>
                </c:pt>
                <c:pt idx="257">
                  <c:v>100.75887121709013</c:v>
                </c:pt>
                <c:pt idx="258">
                  <c:v>99.989805488087754</c:v>
                </c:pt>
                <c:pt idx="259">
                  <c:v>100.55282355295579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opLeftCell="B2" zoomScaleNormal="100" workbookViewId="0">
      <selection activeCell="I27" sqref="I27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 cm="1">
        <f t="array" ref="C5">_xll.FDS(A5,"FG_PRICE(0)/FG_PRICE_MAVG(0,,,,50)")-1</f>
        <v>4.1008939429959979E-2</v>
      </c>
      <c r="D5" s="19" cm="1">
        <f t="array" ref="D5">_xll.FDS(A5,"FG_PRICE(0)/FG_PRICE_MAVG(0,,,,100)")-1</f>
        <v>5.2958178640069908E-2</v>
      </c>
      <c r="E5" s="19" cm="1">
        <f t="array" ref="E5">_xll.FDS(A5,"FG_PRICE(0)/FG_PRICE_MAVG(0,,,,200)")-1</f>
        <v>0.10094058193981992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3.3423869712859933E-2</v>
      </c>
      <c r="M5" s="19" cm="1">
        <f t="array" ref="M5">_xll.FDS(A5,"FG_PRICE(-1W)/FG_PRICE_MAVG(-1W,,,,100)")-1</f>
        <v>4.9303394699030001E-2</v>
      </c>
      <c r="N5" s="19" cm="1">
        <f t="array" ref="N5">_xll.FDS(A5,"FG_PRICE(-1W)/FG_PRICE_MAVG(-1W,,,,200)")-1</f>
        <v>9.6663907450490028E-2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2.6385152500350006E-2</v>
      </c>
      <c r="V5" s="19" cm="1">
        <f t="array" ref="V5">_xll.FDS(A5,"FG_PRICE(-1M)/FG_PRICE_MAVG(-1M,,,,100)")-1</f>
        <v>5.2883910992870042E-2</v>
      </c>
      <c r="W5" s="19" cm="1">
        <f t="array" ref="W5">_xll.FDS(A5,"FG_PRICE(-1M)/FG_PRICE_MAVG(-1M,,,,200)")-1</f>
        <v>0.10149666571242011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 cm="1">
        <f t="array" ref="C6">_xll.FDS(A6,"FG_PRICE(0)/FG_PRICE_MAVG(0,,,,50)")-1</f>
        <v>4.341136120443001E-2</v>
      </c>
      <c r="D6" s="7" cm="1">
        <f t="array" ref="D6">_xll.FDS(A6,"FG_PRICE(0)/FG_PRICE_MAVG(0,,,,100)")-1</f>
        <v>6.278141360892997E-2</v>
      </c>
      <c r="E6" s="7" cm="1">
        <f t="array" ref="E6">_xll.FDS(A6,"FG_PRICE(0)/FG_PRICE_MAVG(0,,,,200)")-1</f>
        <v>8.8098400234609908E-2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3.5526657462590094E-2</v>
      </c>
      <c r="M6" s="7" cm="1">
        <f t="array" ref="M6">_xll.FDS(A6,"FG_PRICE(-1W)/FG_PRICE_MAVG(-1W,,,,100)")-1</f>
        <v>5.4307002421789985E-2</v>
      </c>
      <c r="N6" s="7" cm="1">
        <f t="array" ref="N6">_xll.FDS(A6,"FG_PRICE(-1W)/FG_PRICE_MAVG(-1W,,,,200)")-1</f>
        <v>7.8847138698769914E-2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4.3507231164860105E-2</v>
      </c>
      <c r="V6" s="7" cm="1">
        <f t="array" ref="V6">_xll.FDS(A6,"FG_PRICE(-1M)/FG_PRICE_MAVG(-1M,,,,100)")-1</f>
        <v>5.6817365873490067E-2</v>
      </c>
      <c r="W6" s="7" cm="1">
        <f t="array" ref="W6">_xll.FDS(A6,"FG_PRICE(-1M)/FG_PRICE_MAVG(-1M,,,,200)")-1</f>
        <v>8.3156493988389979E-2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-9.5719346264653282E-3</v>
      </c>
      <c r="D7" s="19">
        <f>FactsetData!$L$2/AVERAGE(FactsetData!$L$3:$L$102)-1</f>
        <v>-2.1111791443294559E-3</v>
      </c>
      <c r="E7" s="19">
        <f>FactsetData!$L$2/AVERAGE(FactsetData!$L$3:$L$202)-1</f>
        <v>1.7003434537163686E-2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FactsetData!$L$7/AVERAGE(FactsetData!$L$8:$L$57)-1</f>
        <v>3.1457476314398214E-3</v>
      </c>
      <c r="M7" s="19">
        <f>FactsetData!$L$7/AVERAGE(FactsetData!$L$8:$L$107)-1</f>
        <v>1.4406675163268767E-2</v>
      </c>
      <c r="N7" s="19">
        <f>FactsetData!$L$7/AVERAGE(FactsetData!$L$8:$L$207)-1</f>
        <v>3.3620600927235733E-2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FactsetData!$L$24/AVERAGE(FactsetData!$L$25:$L$74)-1</f>
        <v>-1.4360776178371615E-2</v>
      </c>
      <c r="V7" s="19">
        <f>FactsetData!$L$24/AVERAGE(FactsetData!$L$25:$L$124)-1</f>
        <v>7.8418402311297708E-3</v>
      </c>
      <c r="W7" s="19">
        <f>FactsetData!$L$24/AVERAGE(FactsetData!$L$25:$L$224)-1</f>
        <v>2.8107643502927049E-2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B8" s="5" t="s">
        <v>33</v>
      </c>
      <c r="C8" s="19" cm="1">
        <f t="array" ref="C8">_xll.FDS("SP50","FMA_PCT_ABOVE_MAVG(200,0,,,,""PORTAGG"")/AVG(FMA_PCT_ABOVE_MAVG(200,0,-50D,,,""PORTAGG""))")-1</f>
        <v>0.11129921904865991</v>
      </c>
      <c r="D8" s="19" cm="1">
        <f t="array" ref="D8">_xll.FDS("SP50","FMA_PCT_ABOVE_MAVG(200,0,,,,""PORTAGG"")/AVG(FMA_PCT_ABOVE_MAVG(200,0,-100D,,,""PORTAGG""))")-1</f>
        <v>0.11755234101688994</v>
      </c>
      <c r="E8" s="19" cm="1">
        <f t="array" ref="E8">_xll.FDS("SP50","FMA_PCT_ABOVE_MAVG(200,0,,,,""PORTAGG"")/AVG(FMA_PCT_ABOVE_MAVG(200,0,-200D,,,""PORTAGG""))")-1</f>
        <v>9.645468933663004E-2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0.79640718562874202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5.5545130418469979E-2</v>
      </c>
      <c r="M8" s="19" cm="1">
        <f t="array" ref="M8">_xll.FDS("SP50","FMA_PCT_ABOVE_MAVG(200,-1W,,,,""PORTAGG"")/AVG(FMA_PCT_ABOVE_MAVG(200,-1W,-100D,,,""PORTAGG""))")-1</f>
        <v>5.5991844452710104E-2</v>
      </c>
      <c r="N8" s="19" cm="1">
        <f t="array" ref="N8">_xll.FDS("SP50","FMA_PCT_ABOVE_MAVG(200,-1W,,,,""PORTAGG"")/AVG(FMA_PCT_ABOVE_MAVG(200,-1W,-200D,,,""PORTAGG""))")-1</f>
        <v>3.2548390699679963E-2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0.74850299401197606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0.10482180293501009</v>
      </c>
      <c r="V8" s="19" cm="1">
        <f t="array" ref="V8">_xll.FDS("SP50","FMA_PCT_ABOVE_MAVG(200,-1M,,,,""PORTAGG"")/AVG(FMA_PCT_ABOVE_MAVG(200,-1M,-100D,,,""PORTAGG""))")-1</f>
        <v>0.10274854617274998</v>
      </c>
      <c r="W8" s="19" cm="1">
        <f t="array" ref="W8">_xll.FDS("SP50","FMA_PCT_ABOVE_MAVG(200,-1M,,,,""PORTAGG"")/AVG(FMA_PCT_ABOVE_MAVG(200,-1M,-200D,,,""PORTAGG""))")-1</f>
        <v>7.5482952895290056E-2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0.780439121756487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 cm="1">
        <f t="array" ref="C9">_xll.FDS("SP50","FMA_PCT_ABOVE_MAVG(50,0,,,,""PORTAGG"")/AVG(FMA_PCT_ABOVE_MAVG(50,0,-50D,,,""PORTAGG""))")-1</f>
        <v>0.20003418413856</v>
      </c>
      <c r="D9" s="19" cm="1">
        <f t="array" ref="D9">_xll.FDS("SP50","FMA_PCT_ABOVE_MAVG(50,0,,,,""PORTAGG"")/AVG(FMA_PCT_ABOVE_MAVG(50,0,-100D,,,""PORTAGG""))")-1</f>
        <v>0.35383506288385003</v>
      </c>
      <c r="E9" s="19" cm="1">
        <f t="array" ref="E9">_xll.FDS("SP50","FMA_PCT_ABOVE_MAVG(50,0,,,,""PORTAGG"")/AVG(FMA_PCT_ABOVE_MAVG(50,0,-200D,,,""PORTAGG""))")-1</f>
        <v>0.27797323369653992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0.79640718562874202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0.14874670184696992</v>
      </c>
      <c r="M9" s="19" cm="1">
        <f t="array" ref="M9">_xll.FDS("SP50","FMA_PCT_ABOVE_MAVG(50,-1W,,,,""PORTAGG"")/AVG(FMA_PCT_ABOVE_MAVG(50,-1W,-100D,,,""PORTAGG""))")-1</f>
        <v>0.29367717315345998</v>
      </c>
      <c r="N9" s="19" cm="1">
        <f t="array" ref="N9">_xll.FDS("SP50","FMA_PCT_ABOVE_MAVG(50,-1W,,,,""PORTAGG"")/AVG(FMA_PCT_ABOVE_MAVG(50,-1W,-200D,,,""PORTAGG""))")-1</f>
        <v>0.2061902034371299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0.74850299401197606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0.2385499902553101</v>
      </c>
      <c r="V9" s="19" cm="1">
        <f t="array" ref="V9">_xll.FDS("SP50","FMA_PCT_ABOVE_MAVG(50,-1M,,,,""PORTAGG"")/AVG(FMA_PCT_ABOVE_MAVG(50,-1M,-100D,,,""PORTAGG""))")-1</f>
        <v>0.41193030239831008</v>
      </c>
      <c r="W9" s="19" cm="1">
        <f t="array" ref="W9">_xll.FDS("SP50","FMA_PCT_ABOVE_MAVG(50,-1M,,,,""PORTAGG"")/AVG(FMA_PCT_ABOVE_MAVG(50,-1M,-200D,,,""PORTAGG""))")-1</f>
        <v>0.28687654087072989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0.780439121756487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-1.3805959704285109E-2</v>
      </c>
      <c r="D10" s="19">
        <f>FactsetData!J2/AVERAGE(FactsetData!J3:J102)-1</f>
        <v>-3.2550204176272857E-2</v>
      </c>
      <c r="E10" s="19">
        <f>FactsetData!J2/AVERAGE(FactsetData!J3:J202)-1</f>
        <v>-5.4774255439043684E-2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-2.5148827007274832E-2</v>
      </c>
      <c r="M10" s="7">
        <f>FactsetData!J7/AVERAGE(FactsetData!J8:J107)-1</f>
        <v>-3.8821481287859338E-2</v>
      </c>
      <c r="N10" s="7">
        <f>FactsetData!J7/AVERAGE(FactsetData!J8:J207)-1</f>
        <v>-6.1163662271135899E-2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-2.2379348572786117E-2</v>
      </c>
      <c r="V10" s="7">
        <f>FactsetData!J24/AVERAGE(FactsetData!J25:J124)-1</f>
        <v>-1.2033011235166535E-2</v>
      </c>
      <c r="W10" s="7">
        <f>FactsetData!J24/AVERAGE(FactsetData!J25:J224)-1</f>
        <v>-3.9196806129778272E-2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3.2068630905394802E-2</v>
      </c>
      <c r="D11" s="19">
        <f>FactsetData!I2/AVERAGE(FactsetData!I3:I102)-1</f>
        <v>1.3608680285302155E-2</v>
      </c>
      <c r="E11" s="19">
        <f>FactsetData!I2/AVERAGE(FactsetData!I3:I202)-1</f>
        <v>5.1068228551281125E-2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1.5138187729148322E-2</v>
      </c>
      <c r="M11" s="7">
        <f>FactsetData!I7/AVERAGE(FactsetData!I8:I107)-1</f>
        <v>8.8574418642872743E-4</v>
      </c>
      <c r="N11" s="7">
        <f>FactsetData!I7/AVERAGE(FactsetData!I8:I207)-1</f>
        <v>4.1470189047402517E-2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FactsetData!I24/AVERAGE(FactsetData!I25:I74)-1</f>
        <v>-1.7985938026645276E-2</v>
      </c>
      <c r="V11" s="7">
        <f>FactsetData!I24/AVERAGE(FactsetData!I25:I124)-1</f>
        <v>-1.534921172083803E-2</v>
      </c>
      <c r="W11" s="7">
        <f>FactsetData!I24/AVERAGE(FactsetData!I25:I224)-1</f>
        <v>3.673189577169933E-2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3.6279250713458833E-2</v>
      </c>
      <c r="D12" s="37">
        <f>FactsetData!$K$2/AVERAGE(FactsetData!$K$3:$K$102)-1</f>
        <v>4.0840584136192737E-2</v>
      </c>
      <c r="E12" s="37">
        <f>FactsetData!$K$2/AVERAGE(FactsetData!$K$3:$K$202)-1</f>
        <v>8.5546350927703907E-2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2.8323037730909828E-2</v>
      </c>
      <c r="M12" s="37">
        <f>FactsetData!$K$7/AVERAGE(FactsetData!$K$8:$K$107)-1</f>
        <v>3.7031996928404531E-2</v>
      </c>
      <c r="N12" s="37">
        <f>FactsetData!$K$7/AVERAGE(FactsetData!$K$8:$K$207)-1</f>
        <v>8.1871847723510305E-2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8.7996272221304572E-3</v>
      </c>
      <c r="V12" s="37">
        <f>FactsetData!$K$24/AVERAGE(FactsetData!$K$25:$K$124)-1</f>
        <v>3.0857231523113038E-2</v>
      </c>
      <c r="W12" s="37">
        <f>FactsetData!$K$24/AVERAGE(FactsetData!$K$25:$K$224)-1</f>
        <v>7.9965128638315397E-2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 cm="1">
        <f t="array" ref="C14">_xll.FDS("SP50","FMA_EPS(NTMA,0,,,,""PORTAGG"",""MEANR"")/AVG(FMA_EPS(NTMA,0,-50D,,,""PORTAGG"",""MEANR""))")-1</f>
        <v>8.9365045681699673E-3</v>
      </c>
      <c r="D14" s="19" cm="1">
        <f t="array" ref="D14">_xll.FDS("SP50","FMA_EPS(NTMA,0,,,,""PORTAGG"",""MEANR"")/AVG(FMA_EPS(NTMA,0,-100D,,,""PORTAGG"",""MEANR""))")-1</f>
        <v>2.126356168693011E-2</v>
      </c>
      <c r="E14" s="19" cm="1">
        <f t="array" ref="E14">_xll.FDS("SP50","FMA_EPS(NTMA,0,,,,""PORTAGG"",""MEANR"")/AVG(FMA_EPS(NTMA,0,-200D,,,""PORTAGG"",""MEANR""))")-1</f>
        <v>5.0254688458869934E-2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8.1534503161000416E-3</v>
      </c>
      <c r="M14" s="7" cm="1">
        <f t="array" ref="M14">_xll.FDS("SP50","FMA_EPS(NTMA,-1W,,,,""PORTAGG"",""MEANR"")/AVG(FMA_EPS(NTMA,-1W,-100D,,,""PORTAGG"",""MEANR""))")-1</f>
        <v>2.0668518594860075E-2</v>
      </c>
      <c r="N14" s="7" cm="1">
        <f t="array" ref="N14">_xll.FDS("SP50","FMA_EPS(NTMA,-1W,,,,""PORTAGG"",""MEANR"")/AVG(FMA_EPS(NTMA,-1W,-200D,,,""PORTAGG"",""MEANR""))")-1</f>
        <v>4.9876772732249997E-2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8.7833862483699399E-3</v>
      </c>
      <c r="V14" s="7" cm="1">
        <f t="array" ref="V14">_xll.FDS("SP50","FMA_EPS(NTMA,-1M,,,,""PORTAGG"",""MEANR"")/AVG(FMA_EPS(NTMA,-1M,-100D,,,""PORTAGG"",""MEANR""))")-1</f>
        <v>2.1311737549150056E-2</v>
      </c>
      <c r="W14" s="7" cm="1">
        <f t="array" ref="W14">_xll.FDS("SP50","FMA_EPS(NTMA,-1M,,,,""PORTAGG"",""MEANR"")/AVG(FMA_EPS(NTMA,-1M,-200D,,,""PORTAGG"",""MEANR""))")-1</f>
        <v>5.088098842204003E-2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-7.0713349859322649E-3</v>
      </c>
      <c r="D15" s="19">
        <f>FactsetData!Z2/AVERAGE(FactsetData!Z3:Z102)-1</f>
        <v>2.1413831742865597E-2</v>
      </c>
      <c r="E15" s="19">
        <f>FactsetData!Z2/AVERAGE(FactsetData!Z3:Z202)-1</f>
        <v>6.2765443368683949E-2</v>
      </c>
      <c r="F15" s="47">
        <f t="shared" si="5"/>
        <v>0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FactsetData!$Z$7/AVERAGE(FactsetData!$Z$8:$Z$57)-1</f>
        <v>-5.9967664924257535E-3</v>
      </c>
      <c r="M15" s="19">
        <f>FactsetData!$Z$7/AVERAGE(FactsetData!$Z$8:$Z$107)-1</f>
        <v>2.1073236326111022E-2</v>
      </c>
      <c r="N15" s="19">
        <f>FactsetData!$Z$7/AVERAGE(FactsetData!$Z$8:$Z$207)-1</f>
        <v>6.6318434049094543E-2</v>
      </c>
      <c r="O15" s="13">
        <f t="shared" si="6"/>
        <v>0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FactsetData!$Z$24/AVERAGE(FactsetData!$Z$25:$Z$74)-1</f>
        <v>4.6020351099399504E-2</v>
      </c>
      <c r="V15" s="19">
        <f>FactsetData!$Z$24/AVERAGE(FactsetData!$Z$25:$Z$124)-1</f>
        <v>5.9173844565684197E-2</v>
      </c>
      <c r="W15" s="19">
        <f>FactsetData!$Z$24/AVERAGE(FactsetData!$Z$25:$Z$224)-1</f>
        <v>0.11008491460490388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-0.13104116950109224</v>
      </c>
      <c r="D16" s="58">
        <f>FactsetData!B2/AVERAGE(FactsetData!B3:B102)-1</f>
        <v>-0.13081309230492399</v>
      </c>
      <c r="E16" s="58">
        <f>FactsetData!B2/AVERAGE(FactsetData!B3:B202)-1</f>
        <v>-0.14642225298193723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0.46474358974358998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-0.10236290839713158</v>
      </c>
      <c r="M16" s="58">
        <f>FactsetData!B7/AVERAGE(FactsetData!B8:B107)-1</f>
        <v>-0.11180468718173342</v>
      </c>
      <c r="N16" s="58">
        <f>FactsetData!B7/AVERAGE(FactsetData!B8:B207)-1</f>
        <v>-0.12606558473203511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0.477848101265823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0.1766418070588347</v>
      </c>
      <c r="V16" s="58">
        <f>FactsetData!B24/AVERAGE(FactsetData!B24:B124)-1</f>
        <v>0.13491918642844802</v>
      </c>
      <c r="W16" s="58">
        <f>FactsetData!B24/AVERAGE(FactsetData!B24:B224)-1</f>
        <v>9.0455997704214752E-2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0.60447761194029803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6.3995108549599333E-3</v>
      </c>
      <c r="D18" s="23" cm="1">
        <f t="array" ref="D18">_xll.FDS(A18,"FG_PRICE(0)/FG_PRICE_MAVG(0,,,,100)")-1</f>
        <v>3.4256995467609963E-2</v>
      </c>
      <c r="E18" s="23" cm="1">
        <f t="array" ref="E18">_xll.FDS(A18,"FG_PRICE(0)/FG_PRICE_MAVG(0,,,,200)")-1</f>
        <v>3.9810871015969918E-2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2.0332350974519908E-2</v>
      </c>
      <c r="M18" s="23" cm="1">
        <f t="array" ref="M18">_xll.FDS(A18,"FG_PRICE(-1W)/FG_PRICE_MAVG(-1W,,,,100)")-1</f>
        <v>4.8381624482590091E-2</v>
      </c>
      <c r="N18" s="23" cm="1">
        <f t="array" ref="N18">_xll.FDS(A18,"FG_PRICE(-1W)/FG_PRICE_MAVG(-1W,,,,200)")-1</f>
        <v>4.922296698990003E-2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5.2225634082099237E-3</v>
      </c>
      <c r="D19" s="24" cm="1">
        <f t="array" ref="D19">_xll.FDS(A19,"FG_PRICE(0)/FG_PRICE_MAVG(0,,,,100)")-1</f>
        <v>1.2493302810379969E-2</v>
      </c>
      <c r="E19" s="24" cm="1">
        <f t="array" ref="E19">_xll.FDS(A19,"FG_PRICE(0)/FG_PRICE_MAVG(0,,,,200)")-1</f>
        <v>1.5221608897320049E-2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7.7729682856100268E-3</v>
      </c>
      <c r="M19" s="24" cm="1">
        <f t="array" ref="M19">_xll.FDS(A19,"FG_PRICE(-1W)/FG_PRICE_MAVG(-1W,,,,100)")-1</f>
        <v>1.4709074457530003E-2</v>
      </c>
      <c r="N19" s="24" cm="1">
        <f t="array" ref="N19">_xll.FDS(A19,"FG_PRICE(-1W)/FG_PRICE_MAVG(-1W,,,,200)")-1</f>
        <v>1.6569185895580096E-2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0.89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0.88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0.86499999999999999</v>
      </c>
      <c r="AB21" s="15" t="str">
        <f>IF(AA21&lt;25%,"INTESTED",IF(AA21&gt;75%,"CASH","NO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0.88400000000000001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0.86499999999999999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0.86099999999999999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2.2925764192139741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2.2925764192139741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2.4212962962962958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16.73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16.149999999999999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0.90909090909090906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0.72727272727272729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0.33333333333333331</v>
      </c>
      <c r="S29" s="71">
        <f>COUNTIF(CashSignals!S14:S16,"INVESTED")/3</f>
        <v>0.66666666666666663</v>
      </c>
      <c r="AB29" s="71">
        <f>COUNTIF(CashSignals!AB14:AB16,"INVESTED")/3</f>
        <v>1</v>
      </c>
    </row>
    <row r="30" spans="1:29" x14ac:dyDescent="0.3">
      <c r="B30" s="65" t="s">
        <v>64</v>
      </c>
      <c r="F30" s="5"/>
      <c r="J30" s="18">
        <f>COUNTIF(CashSignals!J18:J19,"INVESTED")/2</f>
        <v>1</v>
      </c>
      <c r="K30" s="66">
        <f>(COUNTIF(CashSignals!K18:K19,"INVESTED")+COUNTIF(CashSignals!K5:K12,"IMPROVING"))/2</f>
        <v>1</v>
      </c>
      <c r="S30" s="71">
        <f>COUNTIF(CashSignals!S18:S19,"INVESTED")/2</f>
        <v>1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2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 cm="1">
        <f t="array" ref="C5">_xll.FDS(A5,"FG_PRICE(0)/FG_PRICE_MAVG(0,,,,50)")-1</f>
        <v>4.2129294323429933E-2</v>
      </c>
      <c r="D5" s="19" cm="1">
        <f t="array" ref="D5">_xll.FDS(A5,"FG_PRICE(0)/FG_PRICE_MAVG(0,,,,100)")-1</f>
        <v>3.9803198598000078E-2</v>
      </c>
      <c r="E5" s="19" cm="1">
        <f t="array" ref="E5">_xll.FDS(A5,"FG_PRICE(0)/FG_PRICE_MAVG(0,,,,200)")-1</f>
        <v>8.863545065609002E-2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2.9875438952279953E-2</v>
      </c>
      <c r="M5" s="19" cm="1">
        <f t="array" ref="M5">_xll.FDS(A5,"FG_PRICE(-1W)/FG_PRICE_MAVG(-1W,,,,100)")-1</f>
        <v>3.5073954236100047E-2</v>
      </c>
      <c r="N5" s="19" cm="1">
        <f t="array" ref="N5">_xll.FDS(A5,"FG_PRICE(-1W)/FG_PRICE_MAVG(-1W,,,,200)")-1</f>
        <v>8.2954654248140081E-2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4.9357416736799387E-3</v>
      </c>
      <c r="V5" s="19" cm="1">
        <f t="array" ref="V5">_xll.FDS(A5,"FG_PRICE(-1M)/FG_PRICE_MAVG(-1M,,,,100)")-1</f>
        <v>3.3808065556629963E-2</v>
      </c>
      <c r="W5" s="19" cm="1">
        <f t="array" ref="W5">_xll.FDS(A5,"FG_PRICE(-1M)/FG_PRICE_MAVG(-1M,,,,200)")-1</f>
        <v>8.2597307943029996E-2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95</v>
      </c>
      <c r="B6" s="5" t="s">
        <v>102</v>
      </c>
      <c r="C6" s="6" cm="1">
        <f t="array" ref="C6">_xll.FDS(A6,"FG_PRICE(0)/FG_PRICE_MAVG(0,,,,50)")-1</f>
        <v>3.0415100151170105E-2</v>
      </c>
      <c r="D6" s="7" cm="1">
        <f t="array" ref="D6">_xll.FDS(A6,"FG_PRICE(0)/FG_PRICE_MAVG(0,,,,100)")-1</f>
        <v>2.4936447493500102E-2</v>
      </c>
      <c r="E6" s="7" cm="1">
        <f t="array" ref="E6">_xll.FDS(A6,"FG_PRICE(0)/FG_PRICE_MAVG(0,,,,200)")-1</f>
        <v>3.6468751096009999E-2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1.9226317854029951E-2</v>
      </c>
      <c r="M6" s="7" cm="1">
        <f t="array" ref="M6">_xll.FDS(A6,"FG_PRICE(-1W)/FG_PRICE_MAVG(-1W,,,,100)")-1</f>
        <v>1.7770514104840096E-2</v>
      </c>
      <c r="N6" s="7" cm="1">
        <f t="array" ref="N6">_xll.FDS(A6,"FG_PRICE(-1W)/FG_PRICE_MAVG(-1W,,,,200)")-1</f>
        <v>2.9535564035880091E-2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1.4922458563860097E-2</v>
      </c>
      <c r="V6" s="7" cm="1">
        <f t="array" ref="V6">_xll.FDS(A6,"FG_PRICE(-1M)/FG_PRICE_MAVG(-1M,,,,100)")-1</f>
        <v>2.3533247558980008E-2</v>
      </c>
      <c r="W6" s="7" cm="1">
        <f t="array" ref="W6">_xll.FDS(A6,"FG_PRICE(-1M)/FG_PRICE_MAVG(-1M,,,,200)")-1</f>
        <v>3.9167626040470083E-2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-8.0477350996308594E-3</v>
      </c>
      <c r="D7" s="19">
        <f>FactsetData!$P$2/AVERAGE(FactsetData!$P$3:$P$102)-1</f>
        <v>-1.3306848516878245E-2</v>
      </c>
      <c r="E7" s="19">
        <f>FactsetData!$P$2/AVERAGE(FactsetData!$P$3:$P$202)-1</f>
        <v>7.4289508436398144E-3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FactsetData!$P$7/AVERAGE(FactsetData!$P$8:$P$57)-1</f>
        <v>-9.191559480067335E-4</v>
      </c>
      <c r="M7" s="19">
        <f>FactsetData!$P$7/AVERAGE(FactsetData!$P$8:$P$107)-1</f>
        <v>4.2463466232578462E-4</v>
      </c>
      <c r="N7" s="19">
        <f>FactsetData!$P$7/AVERAGE(FactsetData!$P$8:$P$207)-1</f>
        <v>2.0965149372838443E-2</v>
      </c>
      <c r="O7" s="13">
        <f t="shared" si="1"/>
        <v>0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FactsetData!$P$24/AVERAGE(FactsetData!$P$25:$P$74)-1</f>
        <v>-3.7112714042214501E-2</v>
      </c>
      <c r="V7" s="19">
        <f>FactsetData!$P$24/AVERAGE(FactsetData!$P$25:$P$124)-1</f>
        <v>-9.7477494848684509E-3</v>
      </c>
      <c r="W7" s="19">
        <f>FactsetData!$P$24/AVERAGE(FactsetData!$P$25:$P$224)-1</f>
        <v>1.1458252622346343E-2</v>
      </c>
      <c r="X7" s="13">
        <f t="shared" si="3"/>
        <v>0</v>
      </c>
      <c r="Y7" s="13">
        <f t="shared" si="3"/>
        <v>0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5.2062868369350035E-2</v>
      </c>
      <c r="D8" s="19" cm="1">
        <f t="array" ref="D8">_xll.FDS("QQQ","FMA_PCT_ABOVE_MAVG(200,0,,,,""PORTAGG"")/AVG(FMA_PCT_ABOVE_MAVG(200,0,-100D,,,""PORTAGG""))")-1</f>
        <v>1.2588512981899225E-3</v>
      </c>
      <c r="E8" s="19" cm="1">
        <f t="array" ref="E8">_xll.FDS("QQQ","FMA_PCT_ABOVE_MAVG(200,0,,,,""PORTAGG"")/AVG(FMA_PCT_ABOVE_MAVG(200,0,-200D,,,""PORTAGG""))")-1</f>
        <v>-8.8238145683656954E-2</v>
      </c>
      <c r="F8" s="47">
        <f t="shared" si="0"/>
        <v>1</v>
      </c>
      <c r="G8" s="13">
        <f t="shared" si="0"/>
        <v>1</v>
      </c>
      <c r="H8" s="13">
        <f t="shared" si="0"/>
        <v>0</v>
      </c>
      <c r="I8" s="19" cm="1">
        <f t="array" ref="I8">_xll.FDS("QQQ","FMA_PCT_ABOVE_MAVG(200,0,,,,""PORTAGG"")")/100</f>
        <v>0.61764705882352899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_xll.FDS("QQQ","FMA_PCT_ABOVE_MAVG(200,-1W,,,,""PORTAGG"")/AVG(FMA_PCT_ABOVE_MAVG(200,-1W,-50D,,,""PORTAGG""))")-1</f>
        <v>5.2122114668700092E-3</v>
      </c>
      <c r="M8" s="19" cm="1">
        <f t="array" ref="M8">_xll.FDS("QQQ","FMA_PCT_ABOVE_MAVG(200,-1W,,,,""PORTAGG"")/AVG(FMA_PCT_ABOVE_MAVG(200,-1W,-100D,,,""PORTAGG""))")-1</f>
        <v>-4.7937197260731979E-2</v>
      </c>
      <c r="N8" s="19" cm="1">
        <f t="array" ref="N8">_xll.FDS("QQQ","FMA_PCT_ABOVE_MAVG(200,-1W,,,,""PORTAGG"")/AVG(FMA_PCT_ABOVE_MAVG(200,-1W,-200D,,,""PORTAGG""))")-1</f>
        <v>-0.13464707045409696</v>
      </c>
      <c r="O8" s="13">
        <f t="shared" si="1"/>
        <v>1</v>
      </c>
      <c r="P8" s="13">
        <f t="shared" si="1"/>
        <v>0</v>
      </c>
      <c r="Q8" s="13">
        <f t="shared" si="1"/>
        <v>0</v>
      </c>
      <c r="R8" s="19" cm="1">
        <f t="array" ref="R8">_xll.FDS("QQQ","FMA_PCT_ABOVE_MAVG(200,-1W,,,,""PORTAGG"")")/100</f>
        <v>0.58823529411764708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_xll.FDS("QQQ","FMA_PCT_ABOVE_MAVG(200,-1M,,,,""PORTAGG"")/AVG(FMA_PCT_ABOVE_MAVG(200,-1M,-50D,,,""PORTAGG""))")-1</f>
        <v>0.13776595744680997</v>
      </c>
      <c r="V8" s="19" cm="1">
        <f t="array" ref="V8">_xll.FDS("QQQ","FMA_PCT_ABOVE_MAVG(200,-1M,,,,""PORTAGG"")/AVG(FMA_PCT_ABOVE_MAVG(200,-1M,-100D,,,""PORTAGG""))")-1</f>
        <v>7.8749276201500074E-2</v>
      </c>
      <c r="W8" s="19" cm="1">
        <f t="array" ref="W8">_xll.FDS("QQQ","FMA_PCT_ABOVE_MAVG(200,-1M,,,,""PORTAGG"")/AVG(FMA_PCT_ABOVE_MAVG(200,-1M,-200D,,,""PORTAGG""))")-1</f>
        <v>-1.7735273687786046E-2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0.67647058823529405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0.47204968944099002</v>
      </c>
      <c r="D9" s="19" cm="1">
        <f t="array" ref="D9">_xll.FDS("QQQ","FMA_PCT_ABOVE_MAVG(50,0,,,,""PORTAGG"")/AVG(FMA_PCT_ABOVE_MAVG(50,0,-100D,,,""PORTAGG""))")-1</f>
        <v>0.42431274544804998</v>
      </c>
      <c r="E9" s="19" cm="1">
        <f t="array" ref="E9">_xll.FDS("QQQ","FMA_PCT_ABOVE_MAVG(50,0,,,,""PORTAGG"")/AVG(FMA_PCT_ABOVE_MAVG(50,0,-200D,,,""PORTAGG""))")-1</f>
        <v>0.33462292539062011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0.61764705882352899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0.30973066898349</v>
      </c>
      <c r="M9" s="19" cm="1">
        <f t="array" ref="M9">_xll.FDS("QQQ","FMA_PCT_ABOVE_MAVG(50,-1W,,,,""PORTAGG"")/AVG(FMA_PCT_ABOVE_MAVG(50,-1W,-100D,,,""PORTAGG""))")-1</f>
        <v>0.23185600928971994</v>
      </c>
      <c r="N9" s="19" cm="1">
        <f t="array" ref="N9">_xll.FDS("QQQ","FMA_PCT_ABOVE_MAVG(50,-1W,,,,""PORTAGG"")/AVG(FMA_PCT_ABOVE_MAVG(50,-1W,-200D,,,""PORTAGG""))")-1</f>
        <v>0.13977958724649997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0.58823529411764708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0.31355932203389991</v>
      </c>
      <c r="V9" s="19" cm="1">
        <f t="array" ref="V9">_xll.FDS("QQQ","FMA_PCT_ABOVE_MAVG(50,-1M,,,,""PORTAGG"")/AVG(FMA_PCT_ABOVE_MAVG(50,-1M,-100D,,,""PORTAGG""))")-1</f>
        <v>0.1968629233916801</v>
      </c>
      <c r="W9" s="19" cm="1">
        <f t="array" ref="W9">_xll.FDS("QQQ","FMA_PCT_ABOVE_MAVG(50,-1M,,,,""PORTAGG"")/AVG(FMA_PCT_ABOVE_MAVG(50,-1M,-200D,,,""PORTAGG""))")-1</f>
        <v>0.10007322928170992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_xll.FDS("QQQ","FMA_PCT_ABOVE_MAVG(200,-1M,,,,""PORTAGG"")")/100</f>
        <v>0.67647058823529405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103</v>
      </c>
      <c r="C10" s="19">
        <f>FactsetData!N2/AVERAGE(FactsetData!N3:N52)-1</f>
        <v>-1.2758009462287001E-2</v>
      </c>
      <c r="D10" s="19">
        <f>FactsetData!N2/AVERAGE(FactsetData!N3:N102)-1</f>
        <v>-4.4540620900124783E-2</v>
      </c>
      <c r="E10" s="19">
        <f>FactsetData!N2/AVERAGE(FactsetData!N3:N202)-1</f>
        <v>-6.5186041727748001E-2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FactsetData!N7/AVERAGE(FactsetData!N8:N57)-1</f>
        <v>-2.9718351097362761E-2</v>
      </c>
      <c r="M10" s="7">
        <f>FactsetData!N7/AVERAGE(FactsetData!N8:N107)-1</f>
        <v>-5.3175570193436883E-2</v>
      </c>
      <c r="N10" s="7">
        <f>FactsetData!N7/AVERAGE(FactsetData!N8:N207)-1</f>
        <v>-7.4142922644277465E-2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-4.5908664804243937E-2</v>
      </c>
      <c r="V10" s="7">
        <f>FactsetData!N24/AVERAGE(FactsetData!N25:N124)-1</f>
        <v>-3.0243668050699335E-2</v>
      </c>
      <c r="W10" s="7">
        <f>FactsetData!N24/AVERAGE(FactsetData!N25:N224)-1</f>
        <v>-5.6039774533948039E-2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3.2505516935440681E-2</v>
      </c>
      <c r="D11" s="19">
        <f>FactsetData!M2/AVERAGE(FactsetData!M3:M102)-1</f>
        <v>3.128023868326224E-4</v>
      </c>
      <c r="E11" s="19">
        <f>FactsetData!M2/AVERAGE(FactsetData!M3:M202)-1</f>
        <v>3.8785052887738258E-2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9.6899529865315248E-3</v>
      </c>
      <c r="M11" s="7">
        <f>FactsetData!M7/AVERAGE(FactsetData!M8:M107)-1</f>
        <v>-1.4728096138646896E-2</v>
      </c>
      <c r="N11" s="7">
        <f>FactsetData!M7/AVERAGE(FactsetData!M8:M207)-1</f>
        <v>2.6416150757684553E-2</v>
      </c>
      <c r="O11" s="13">
        <f t="shared" si="1"/>
        <v>1</v>
      </c>
      <c r="P11" s="13">
        <f t="shared" si="1"/>
        <v>0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FactsetData!M24/AVERAGE(FactsetData!M25:M74)-1</f>
        <v>-4.1991554258345776E-2</v>
      </c>
      <c r="V11" s="7">
        <f>FactsetData!M24/AVERAGE(FactsetData!M25:M124)-1</f>
        <v>-3.3746020982900027E-2</v>
      </c>
      <c r="W11" s="7">
        <f>FactsetData!M24/AVERAGE(FactsetData!M25:M224)-1</f>
        <v>1.8144598172657567E-2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3.6972969299368996E-2</v>
      </c>
      <c r="D12" s="37">
        <f>FactsetData!$O$2/AVERAGE(FactsetData!$O$3:$O$102)-1</f>
        <v>2.7688180473828927E-2</v>
      </c>
      <c r="E12" s="37">
        <f>FactsetData!$O$2/AVERAGE(FactsetData!$O$3:$O$202)-1</f>
        <v>7.3271250739407989E-2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2.3151123068413826E-2</v>
      </c>
      <c r="M12" s="37">
        <f>FactsetData!$O$7/AVERAGE(FactsetData!$O$8:$O$107)-1</f>
        <v>2.128056819666968E-2</v>
      </c>
      <c r="N12" s="37">
        <f>FactsetData!$O$7/AVERAGE(FactsetData!$O$8:$O$207)-1</f>
        <v>6.6627629566983648E-2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FactsetData!$O$24/AVERAGE(FactsetData!$O$25:$O$74)-1</f>
        <v>-1.5575310524573616E-2</v>
      </c>
      <c r="V12" s="37">
        <f>FactsetData!$O$24/AVERAGE(FactsetData!$O$25:$O$124)-1</f>
        <v>1.1559435450829492E-2</v>
      </c>
      <c r="W12" s="37">
        <f>FactsetData!$O$24/AVERAGE(FactsetData!$O$25:$O$224)-1</f>
        <v>6.0743920200056589E-2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1.4903613422730055E-2</v>
      </c>
      <c r="D14" s="19" cm="1">
        <f t="array" ref="D14">_xll.FDS("QQQ","FMA_EPS(NTMA,0,,,,""PORTAGG"",""MEANR"")/AVG(FMA_EPS(NTMA,0,-100D,,,""PORTAGG"",""MEANR""))")-1</f>
        <v>2.9932073149470106E-2</v>
      </c>
      <c r="E14" s="19" cm="1">
        <f t="array" ref="E14">_xll.FDS("QQQ","FMA_EPS(NTMA,0,,,,""PORTAGG"",""MEANR"")/AVG(FMA_EPS(NTMA,0,-200D,,,""PORTAGG"",""MEANR""))")-1</f>
        <v>6.7484857152910083E-2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1.5416470249570047E-2</v>
      </c>
      <c r="M14" s="7" cm="1">
        <f t="array" ref="M14">_xll.FDS("QQQ","FMA_EPS(NTMA,-1W,,,,""PORTAGG"",""MEANR"")/AVG(FMA_EPS(NTMA,-1W,-100D,,,""PORTAGG"",""MEANR""))")-1</f>
        <v>3.0427430525840071E-2</v>
      </c>
      <c r="N14" s="7" cm="1">
        <f t="array" ref="N14">_xll.FDS("QQQ","FMA_EPS(NTMA,-1W,,,,""PORTAGG"",""MEANR"")/AVG(FMA_EPS(NTMA,-1W,-200D,,,""PORTAGG"",""MEANR""))")-1</f>
        <v>6.8232844756280109E-2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8.5466434376000322E-3</v>
      </c>
      <c r="V14" s="7" cm="1">
        <f t="array" ref="V14">_xll.FDS("QQQ","FMA_EPS(NTMA,-1M,,,,""PORTAGG"",""MEANR"")/AVG(FMA_EPS(NTMA,-1M,-100D,,,""PORTAGG"",""MEANR""))")-1</f>
        <v>2.2884934552179992E-2</v>
      </c>
      <c r="W14" s="7" cm="1">
        <f t="array" ref="W14">_xll.FDS("QQQ","FMA_EPS(NTMA,-1M,,,,""PORTAGG"",""MEANR"")/AVG(FMA_EPS(NTMA,-1M,-200D,,,""PORTAGG"",""MEANR""))")-1</f>
        <v>6.0849797714920051E-2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-1.3974259066053429E-2</v>
      </c>
      <c r="D15" s="19">
        <f>FactsetData!S2/AVERAGE(FactsetData!S3:S28)-1</f>
        <v>-1.0078927323383113E-2</v>
      </c>
      <c r="E15" s="19">
        <f>FactsetData!S2/AVERAGE(FactsetData!S3:S55)-1</f>
        <v>1.9097783791366396E-2</v>
      </c>
      <c r="F15" s="47">
        <f t="shared" si="5"/>
        <v>0</v>
      </c>
      <c r="G15" s="13">
        <f t="shared" si="5"/>
        <v>0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FactsetData!$S$3/AVERAGE(FactsetData!$S$4:$S$17)-1</f>
        <v>-1.6908191268958039E-2</v>
      </c>
      <c r="M15" s="19">
        <f>FactsetData!$S$3/AVERAGE(FactsetData!$S$4:$S$30)-1</f>
        <v>-1.0238871156092122E-2</v>
      </c>
      <c r="N15" s="19">
        <f>FactsetData!$S$3/AVERAGE(FactsetData!$S$4:$S$56)-1</f>
        <v>1.9770961249313546E-2</v>
      </c>
      <c r="O15" s="13">
        <f t="shared" si="6"/>
        <v>0</v>
      </c>
      <c r="P15" s="13">
        <f t="shared" si="6"/>
        <v>0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FactsetData!$S$7/AVERAGE(FactsetData!$S$8:$S$21)-1</f>
        <v>-2.5888197795309154E-2</v>
      </c>
      <c r="V15" s="19">
        <f>FactsetData!$S$7/AVERAGE(FactsetData!$S$8:$S$34)-1</f>
        <v>-1.7451925915752509E-2</v>
      </c>
      <c r="W15" s="19">
        <f>FactsetData!$S$7/AVERAGE(FactsetData!$S$8:$S$60)-1</f>
        <v>1.7339098539986164E-2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-0.13104116950109224</v>
      </c>
      <c r="D16" s="58">
        <f>FactsetData!B2/AVERAGE(FactsetData!B3:B102)-1</f>
        <v>-0.13081309230492399</v>
      </c>
      <c r="E16" s="58">
        <f>FactsetData!B2/AVERAGE(FactsetData!B3:B202)-1</f>
        <v>-0.14642225298193723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0.46474358974358998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-0.10236290839713158</v>
      </c>
      <c r="M16" s="58">
        <f>FactsetData!B7/AVERAGE(FactsetData!B8:B107)-1</f>
        <v>-0.11180468718173342</v>
      </c>
      <c r="N16" s="58">
        <f>FactsetData!B7/AVERAGE(FactsetData!B8:B207)-1</f>
        <v>-0.12606558473203511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0.477848101265823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0.1766418070588347</v>
      </c>
      <c r="V16" s="58">
        <f>FactsetData!B24/AVERAGE(FactsetData!B24:B124)-1</f>
        <v>0.13491918642844802</v>
      </c>
      <c r="W16" s="58">
        <f>FactsetData!B24/AVERAGE(FactsetData!B24:B224)-1</f>
        <v>9.0455997704214752E-2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0.60447761194029803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6.3995108549599333E-3</v>
      </c>
      <c r="D18" s="23" cm="1">
        <f t="array" ref="D18">_xll.FDS(A18,"FG_PRICE(0)/FG_PRICE_MAVG(0,,,,100)")-1</f>
        <v>3.4256995467609963E-2</v>
      </c>
      <c r="E18" s="23" cm="1">
        <f t="array" ref="E18">_xll.FDS(A18,"FG_PRICE(0)/FG_PRICE_MAVG(0,,,,200)")-1</f>
        <v>3.9810871015969918E-2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2.0332350974519908E-2</v>
      </c>
      <c r="M18" s="23" cm="1">
        <f t="array" ref="M18">_xll.FDS(A18,"FG_PRICE(-1W)/FG_PRICE_MAVG(-1W,,,,100)")-1</f>
        <v>4.8381624482590091E-2</v>
      </c>
      <c r="N18" s="23" cm="1">
        <f t="array" ref="N18">_xll.FDS(A18,"FG_PRICE(-1W)/FG_PRICE_MAVG(-1W,,,,200)")-1</f>
        <v>4.922296698990003E-2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5.2225634082099237E-3</v>
      </c>
      <c r="D19" s="24" cm="1">
        <f t="array" ref="D19">_xll.FDS(A19,"FG_PRICE(0)/FG_PRICE_MAVG(0,,,,100)")-1</f>
        <v>1.2493302810379969E-2</v>
      </c>
      <c r="E19" s="24" cm="1">
        <f t="array" ref="E19">_xll.FDS(A19,"FG_PRICE(0)/FG_PRICE_MAVG(0,,,,200)")-1</f>
        <v>1.5221608897320049E-2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7.7729682856100268E-3</v>
      </c>
      <c r="M19" s="24" cm="1">
        <f t="array" ref="M19">_xll.FDS(A19,"FG_PRICE(-1W)/FG_PRICE_MAVG(-1W,,,,100)")-1</f>
        <v>1.4709074457530003E-2</v>
      </c>
      <c r="N19" s="24" cm="1">
        <f t="array" ref="N19">_xll.FDS(A19,"FG_PRICE(-1W)/FG_PRICE_MAVG(-1W,,,,200)")-1</f>
        <v>1.6569185895580096E-2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0.877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0.86099999999999999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0.86699999999999999</v>
      </c>
      <c r="AB21" s="15" t="str">
        <f>IF(AA21&lt;25%,"INVESTED",IF(AA21&gt;75%,"CASH","NO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0.80600000000000005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0.86499999999999999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0.81499999999999995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2.2925764192139741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2.2925764192139741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2.4212962962962958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16.73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16.149999999999999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0.75</v>
      </c>
      <c r="M28" s="27"/>
      <c r="S28" s="70">
        <f>COUNTIF(QQQ!S5:S12,"INVESTED")/8</f>
        <v>0.875</v>
      </c>
      <c r="T28" s="63">
        <f>(COUNTIF(QQQ!T5:T19,"INVESTED")/11)+COUNTIF(QQQ!T5:T19,"IMPROVING")/11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0.875</v>
      </c>
      <c r="AC28" s="18">
        <f>(COUNTIF(QQQ!AC5:AC19,"INVESTED")/11)+COUNTIF(QQQ!AC5:AC19,"IMPROVING")/11</f>
        <v>0.72727272727272729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0.33333333333333331</v>
      </c>
      <c r="S29" s="71">
        <f>COUNTIF(QQQ!S14:S16,"INVESTED")/3</f>
        <v>0.66666666666666663</v>
      </c>
      <c r="AB29" s="71">
        <f>COUNTIF(QQQ!AB14:AB16,"INVESTED")/3</f>
        <v>1</v>
      </c>
    </row>
    <row r="30" spans="1:29" x14ac:dyDescent="0.3">
      <c r="B30" s="65" t="s">
        <v>64</v>
      </c>
      <c r="F30" s="5"/>
      <c r="J30" s="18">
        <f>COUNTIF(QQQ!J18:J19,"INVESTED")/2</f>
        <v>1</v>
      </c>
      <c r="K30" s="66">
        <f>(COUNTIF(QQQ!K18:K19,"INVESTED")+COUNTIF(QQQ!K5:K12,"IMPROVING"))/2</f>
        <v>1</v>
      </c>
      <c r="S30" s="71">
        <f>COUNTIF(QQQ!S18:S19,"INVESTED")/2</f>
        <v>1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 cm="1">
        <f t="array" ref="G16">_xll.FDSR(E16,"FG_PRICE(NOW)/FG_PRICE(-1AM)")-1</f>
        <v>3.0032720556850023E-2</v>
      </c>
      <c r="H16" s="106" cm="1">
        <f t="array" ref="H16">_xll.FDSR(E16,"FG_PRICE(NOW)/FG_PRICE(-13AW)")-1</f>
        <v>3.3563738936740029E-2</v>
      </c>
      <c r="I16" s="106" cm="1">
        <f t="array" ref="I16">_xll.FDSR(E16,"FG_PRICE(NOW)/FG_PRICE(-26AW)")-1</f>
        <v>7.9190893400020057E-2</v>
      </c>
      <c r="J16" s="106" cm="1">
        <f t="array" ref="J16">_xll.FDSR(E16,"FG_PRICE(NOW)/FG_PRICE(-52AW)")-1</f>
        <v>0.45916730010914009</v>
      </c>
      <c r="K16" s="97">
        <f>RANK(G16,G16:G21)</f>
        <v>1</v>
      </c>
      <c r="L16" s="1">
        <f t="shared" ref="L16:N16" si="0">RANK(H16,H16:H21)</f>
        <v>5</v>
      </c>
      <c r="M16" s="1">
        <f t="shared" si="0"/>
        <v>5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">
      <c r="E17">
        <v>105825</v>
      </c>
      <c r="F17" s="86" t="s">
        <v>128</v>
      </c>
      <c r="G17" s="106" cm="1">
        <f t="array" ref="G17">_xll.FDSR(E17,"FG_PRICE(NOW)/FG_PRICE(-1AM)")-1</f>
        <v>2.5085516271680097E-2</v>
      </c>
      <c r="H17" s="106" cm="1">
        <f t="array" ref="H17">_xll.FDSR(E17,"FG_PRICE(NOW)/FG_PRICE(-13AW)")-1</f>
        <v>1.5732491269710103E-2</v>
      </c>
      <c r="I17" s="106" cm="1">
        <f t="array" ref="I17">_xll.FDSR(E17,"FG_PRICE(NOW)/FG_PRICE(-26AW)")-1</f>
        <v>0.11934752565100992</v>
      </c>
      <c r="J17" s="106" cm="1">
        <f t="array" ref="J17">_xll.FDSR(E17,"FG_PRICE(NOW)/FG_PRICE(-52AW)")-1</f>
        <v>0.40667305449165991</v>
      </c>
      <c r="K17" s="97">
        <f>RANK(G17,G16:G21)</f>
        <v>2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 cm="1">
        <f t="array" ref="G18">_xll.FDSR(E18,"FG_PRICE(NOW)/FG_PRICE(-1AM)")-1</f>
        <v>1.4441599729160037E-2</v>
      </c>
      <c r="H18" s="106" cm="1">
        <f t="array" ref="H18">_xll.FDSR(E18,"FG_PRICE(NOW)/FG_PRICE(-13AW)")-1</f>
        <v>5.507753099955992E-2</v>
      </c>
      <c r="I18" s="106" cm="1">
        <f t="array" ref="I18">_xll.FDSR(E18,"FG_PRICE(NOW)/FG_PRICE(-26AW)")-1</f>
        <v>0.10620894599284991</v>
      </c>
      <c r="J18" s="106" cm="1">
        <f t="array" ref="J18">_xll.FDSR(E18,"FG_PRICE(NOW)/FG_PRICE(-52AW)")-1</f>
        <v>0.35249419772531998</v>
      </c>
      <c r="K18" s="97">
        <f>RANK(G18,G16:G21)</f>
        <v>4</v>
      </c>
      <c r="L18" s="1">
        <f t="shared" ref="L18:N18" si="5">RANK(H18,H16:H21)</f>
        <v>2</v>
      </c>
      <c r="M18" s="1">
        <f t="shared" si="5"/>
        <v>2</v>
      </c>
      <c r="N18" s="98">
        <f t="shared" si="5"/>
        <v>4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Underperformer</v>
      </c>
    </row>
    <row r="19" spans="5:20" x14ac:dyDescent="0.3">
      <c r="E19" t="s">
        <v>115</v>
      </c>
      <c r="F19" s="86" t="s">
        <v>129</v>
      </c>
      <c r="G19" s="106" cm="1">
        <f t="array" ref="G19">_xll.FDSR(E19,"FG_PRICE(NOW)/FG_PRICE(-1AM)")-1</f>
        <v>8.5224335386600014E-3</v>
      </c>
      <c r="H19" s="106" cm="1">
        <f t="array" ref="H19">_xll.FDSR(E19,"FG_PRICE(NOW)/FG_PRICE(-13AW)")-1</f>
        <v>4.5741630383069998E-2</v>
      </c>
      <c r="I19" s="106" cm="1">
        <f t="array" ref="I19">_xll.FDSR(E19,"FG_PRICE(NOW)/FG_PRICE(-26AW)")-1</f>
        <v>0.10060981457535001</v>
      </c>
      <c r="J19" s="106" cm="1">
        <f t="array" ref="J19">_xll.FDSR(E19,"FG_PRICE(NOW)/FG_PRICE(-52AW)")-1</f>
        <v>0.37181827775928999</v>
      </c>
      <c r="K19" s="97">
        <f>RANK(G19,G16:G21)</f>
        <v>5</v>
      </c>
      <c r="L19" s="1">
        <f t="shared" ref="L19:N19" si="6">RANK(H19,H16:H21)</f>
        <v>4</v>
      </c>
      <c r="M19" s="1">
        <f t="shared" si="6"/>
        <v>3</v>
      </c>
      <c r="N19" s="98">
        <f t="shared" si="6"/>
        <v>3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Market</v>
      </c>
    </row>
    <row r="20" spans="5:20" x14ac:dyDescent="0.3">
      <c r="E20" t="s">
        <v>116</v>
      </c>
      <c r="F20" s="86" t="s">
        <v>133</v>
      </c>
      <c r="G20" s="106" cm="1">
        <f t="array" ref="G20">_xll.FDSR(E20,"FG_PRICE(NOW)/FG_PRICE(-1AM)")-1</f>
        <v>6.9565969729199484E-3</v>
      </c>
      <c r="H20" s="106" cm="1">
        <f t="array" ref="H20">_xll.FDSR(E20,"FG_PRICE(NOW)/FG_PRICE(-13AW)")-1</f>
        <v>5.1632344117970019E-2</v>
      </c>
      <c r="I20" s="106" cm="1">
        <f t="array" ref="I20">_xll.FDSR(E20,"FG_PRICE(NOW)/FG_PRICE(-26AW)")-1</f>
        <v>0.10046685435218006</v>
      </c>
      <c r="J20" s="106" cm="1">
        <f t="array" ref="J20">_xll.FDSR(E20,"FG_PRICE(NOW)/FG_PRICE(-52AW)")-1</f>
        <v>0.29308755000066</v>
      </c>
      <c r="K20" s="97">
        <f>RANK(G20,G16:G21)</f>
        <v>6</v>
      </c>
      <c r="L20" s="1">
        <f t="shared" ref="L20:N20" si="7">RANK(H20,H16:H21)</f>
        <v>3</v>
      </c>
      <c r="M20" s="1">
        <f t="shared" si="7"/>
        <v>4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 cm="1">
        <f t="array" ref="G21">_xll.FDSR(E21,"FG_PRICE(NOW)/FG_PRICE(-1AM)")-1</f>
        <v>1.5839602163870037E-2</v>
      </c>
      <c r="H21" s="107" cm="1">
        <f t="array" ref="H21">_xll.FDSR(E21,"FG_PRICE(NOW)/FG_PRICE(-13AW)")-1</f>
        <v>9.4231809783450027E-2</v>
      </c>
      <c r="I21" s="107" cm="1">
        <f t="array" ref="I21">_xll.FDSR(E21,"FG_PRICE(NOW)/FG_PRICE(-26AW)")-1</f>
        <v>6.633873260468004E-2</v>
      </c>
      <c r="J21" s="107" cm="1">
        <f t="array" ref="J21">_xll.FDSR(E21,"FG_PRICE(NOW)/FG_PRICE(-52AW)")-1</f>
        <v>0.23456099556034005</v>
      </c>
      <c r="K21" s="99">
        <f>RANK(G21,G16:G21)</f>
        <v>3</v>
      </c>
      <c r="L21" s="100">
        <f t="shared" ref="L21:N21" si="8">RANK(H21,H16:H21)</f>
        <v>1</v>
      </c>
      <c r="M21" s="100">
        <f t="shared" si="8"/>
        <v>6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 AND Gaining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 cm="1">
        <f t="array" ref="G23">_xll.FDSR(E23,"FG_PRICE(NOW)/FG_PRICE(-1AM)")-1</f>
        <v>1.1259940646350053E-2</v>
      </c>
      <c r="H23" s="106" cm="1">
        <f t="array" ref="H23">_xll.FDSR(E23,"FG_PRICE(NOW)/FG_PRICE(-13AW)")-1</f>
        <v>-1.5482878410409961E-3</v>
      </c>
      <c r="I23" s="106" cm="1">
        <f t="array" ref="I23">_xll.FDSR(E23,"FG_PRICE(NOW)/FG_PRICE(-26AW)")-1</f>
        <v>6.2378803201899924E-2</v>
      </c>
      <c r="J23" s="106" cm="1">
        <f t="array" ref="J23">_xll.FDSR(E23,"FG_PRICE(NOW)/FG_PRICE(-52AW)")-1</f>
        <v>0.41343566075246008</v>
      </c>
      <c r="K23" s="97">
        <f>RANK(G23,G23:G28)</f>
        <v>3</v>
      </c>
      <c r="L23" s="1">
        <f t="shared" ref="L23" si="9">RANK(H23,H23:H28)</f>
        <v>6</v>
      </c>
      <c r="M23" s="1">
        <f t="shared" ref="M23" si="10">RANK(I23,I23:I28)</f>
        <v>4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 AND Losing</v>
      </c>
    </row>
    <row r="24" spans="5:20" x14ac:dyDescent="0.3">
      <c r="E24">
        <v>106038</v>
      </c>
      <c r="F24" s="86" t="s">
        <v>128</v>
      </c>
      <c r="G24" s="106" cm="1">
        <f t="array" ref="G24">_xll.FDSR(E24,"FG_PRICE(NOW)/FG_PRICE(-1AM)")-1</f>
        <v>2.0561901685459905E-2</v>
      </c>
      <c r="H24" s="106" cm="1">
        <f t="array" ref="H24">_xll.FDSR(E24,"FG_PRICE(NOW)/FG_PRICE(-13AW)")-1</f>
        <v>1.6321672927380071E-2</v>
      </c>
      <c r="I24" s="106" cm="1">
        <f t="array" ref="I24">_xll.FDSR(E24,"FG_PRICE(NOW)/FG_PRICE(-26AW)")-1</f>
        <v>8.8654684504400061E-2</v>
      </c>
      <c r="J24" s="106" cm="1">
        <f t="array" ref="J24">_xll.FDSR(E24,"FG_PRICE(NOW)/FG_PRICE(-52AW)")-1</f>
        <v>0.3310688629829599</v>
      </c>
      <c r="K24" s="97">
        <f>RANK(G24,G23:G28)</f>
        <v>1</v>
      </c>
      <c r="L24" s="1">
        <f t="shared" ref="L24" si="13">RANK(H24,H23:H28)</f>
        <v>5</v>
      </c>
      <c r="M24" s="1">
        <f t="shared" ref="M24" si="14">RANK(I24,I23:I28)</f>
        <v>1</v>
      </c>
      <c r="N24" s="98">
        <f t="shared" ref="N24" si="15">RANK(J24,J23:J28)</f>
        <v>3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Market</v>
      </c>
    </row>
    <row r="25" spans="5:20" x14ac:dyDescent="0.3">
      <c r="E25">
        <v>106039</v>
      </c>
      <c r="F25" s="86" t="s">
        <v>132</v>
      </c>
      <c r="G25" s="106" cm="1">
        <f t="array" ref="G25">_xll.FDSR(E25,"FG_PRICE(NOW)/FG_PRICE(-1AM)")-1</f>
        <v>1.4626589541290036E-2</v>
      </c>
      <c r="H25" s="106" cm="1">
        <f t="array" ref="H25">_xll.FDSR(E25,"FG_PRICE(NOW)/FG_PRICE(-13AW)")-1</f>
        <v>7.0355694770380062E-2</v>
      </c>
      <c r="I25" s="106" cm="1">
        <f t="array" ref="I25">_xll.FDSR(E25,"FG_PRICE(NOW)/FG_PRICE(-26AW)")-1</f>
        <v>6.4782134671659941E-2</v>
      </c>
      <c r="J25" s="106" cm="1">
        <f t="array" ref="J25">_xll.FDSR(E25,"FG_PRICE(NOW)/FG_PRICE(-52AW)")-1</f>
        <v>0.22952350699149004</v>
      </c>
      <c r="K25" s="97">
        <f>RANK(G25,G23:G28)</f>
        <v>2</v>
      </c>
      <c r="L25" s="1">
        <f t="shared" ref="L25" si="18">RANK(H25,H23:H28)</f>
        <v>1</v>
      </c>
      <c r="M25" s="1">
        <f t="shared" ref="M25" si="19">RANK(I25,I23:I28)</f>
        <v>3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 AND Gaining</v>
      </c>
    </row>
    <row r="26" spans="5:20" x14ac:dyDescent="0.3">
      <c r="E26" t="s">
        <v>138</v>
      </c>
      <c r="F26" s="86" t="s">
        <v>129</v>
      </c>
      <c r="G26" s="106" cm="1">
        <f t="array" ref="G26">_xll.FDSR(E26,"FG_PRICE(NOW)/FG_PRICE(-1AM)")-1</f>
        <v>7.7174280246006255E-4</v>
      </c>
      <c r="H26" s="106" cm="1">
        <f t="array" ref="H26">_xll.FDSR(E26,"FG_PRICE(NOW)/FG_PRICE(-13AW)")-1</f>
        <v>2.1108231960190071E-2</v>
      </c>
      <c r="I26" s="106" cm="1">
        <f t="array" ref="I26">_xll.FDSR(E26,"FG_PRICE(NOW)/FG_PRICE(-26AW)")-1</f>
        <v>7.9926801042990103E-2</v>
      </c>
      <c r="J26" s="106" cm="1">
        <f t="array" ref="J26">_xll.FDSR(E26,"FG_PRICE(NOW)/FG_PRICE(-52AW)")-1</f>
        <v>0.33645329883836994</v>
      </c>
      <c r="K26" s="97">
        <f>RANK(G26,G23:G28)</f>
        <v>5</v>
      </c>
      <c r="L26" s="1">
        <f t="shared" ref="L26" si="21">RANK(H26,H23:H28)</f>
        <v>4</v>
      </c>
      <c r="M26" s="1">
        <f t="shared" ref="M26" si="22">RANK(I26,I23:I28)</f>
        <v>2</v>
      </c>
      <c r="N26" s="98">
        <f t="shared" ref="N26" si="23">RANK(J26,J23:J28)</f>
        <v>2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Outperformer AND Losing</v>
      </c>
    </row>
    <row r="27" spans="5:20" x14ac:dyDescent="0.3">
      <c r="E27" t="s">
        <v>139</v>
      </c>
      <c r="F27" s="86" t="s">
        <v>133</v>
      </c>
      <c r="G27" s="106" cm="1">
        <f t="array" ref="G27">_xll.FDSR(E27,"FG_PRICE(NOW)/FG_PRICE(-1AM)")-1</f>
        <v>-7.4887668497259918E-3</v>
      </c>
      <c r="H27" s="106" cm="1">
        <f t="array" ref="H27">_xll.FDSR(E27,"FG_PRICE(NOW)/FG_PRICE(-13AW)")-1</f>
        <v>5.6884635832000097E-2</v>
      </c>
      <c r="I27" s="106" cm="1">
        <f t="array" ref="I27">_xll.FDSR(E27,"FG_PRICE(NOW)/FG_PRICE(-26AW)")-1</f>
        <v>1.0419313850059897E-2</v>
      </c>
      <c r="J27" s="106" cm="1">
        <f t="array" ref="J27">_xll.FDSR(E27,"FG_PRICE(NOW)/FG_PRICE(-52AW)")-1</f>
        <v>0.10628825820811993</v>
      </c>
      <c r="K27" s="97">
        <f>RANK(G27,G23:G28)</f>
        <v>6</v>
      </c>
      <c r="L27" s="1">
        <f t="shared" ref="L27" si="24">RANK(H27,H23:H28)</f>
        <v>3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0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Cautious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 cm="1">
        <f t="array" ref="G28">_xll.FDSR(E28,"FG_PRICE(NOW)/FG_PRICE(-1AM)")-1</f>
        <v>8.4940142924199158E-3</v>
      </c>
      <c r="H28" s="107" cm="1">
        <f t="array" ref="H28">_xll.FDSR(E28,"FG_PRICE(NOW)/FG_PRICE(-13AW)")-1</f>
        <v>7.015525487085994E-2</v>
      </c>
      <c r="I28" s="107" cm="1">
        <f t="array" ref="I28">_xll.FDSR(E28,"FG_PRICE(NOW)/FG_PRICE(-26AW)")-1</f>
        <v>5.3699801553829918E-2</v>
      </c>
      <c r="J28" s="107" cm="1">
        <f t="array" ref="J28">_xll.FDSR(E28,"FG_PRICE(NOW)/FG_PRICE(-52AW)")-1</f>
        <v>0.17472372946510006</v>
      </c>
      <c r="K28" s="99">
        <f>RANK(G28,G23:G28)</f>
        <v>4</v>
      </c>
      <c r="L28" s="100">
        <f t="shared" ref="L28" si="27">RANK(H28,H23:H28)</f>
        <v>2</v>
      </c>
      <c r="M28" s="100">
        <f t="shared" ref="M28" si="28">RANK(I28,I23:I28)</f>
        <v>5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 cm="1">
        <f t="array" ref="G30">_xll.FDSR(E30,"FG_PRICE(NOW)/FG_PRICE(-1AM)")-1</f>
        <v>1.3781133753250074E-2</v>
      </c>
      <c r="H30" s="106" cm="1">
        <f t="array" ref="H30">_xll.FDSR(E30,"FG_PRICE(NOW)/FG_PRICE(-13AW)")-1</f>
        <v>1.0046267053700486E-3</v>
      </c>
      <c r="I30" s="106" cm="1">
        <f t="array" ref="I30">_xll.FDSR(E30,"FG_PRICE(NOW)/FG_PRICE(-26AW)")-1</f>
        <v>0.10682286304310007</v>
      </c>
      <c r="J30" s="106" cm="1">
        <f t="array" ref="J30">_xll.FDSR(E30,"FG_PRICE(NOW)/FG_PRICE(-52AW)")-1</f>
        <v>0.22775039282345011</v>
      </c>
      <c r="K30" s="97">
        <f>RANK(G30,G30:G35)</f>
        <v>6</v>
      </c>
      <c r="L30" s="1">
        <f t="shared" ref="L30" si="30">RANK(H30,H30:H35)</f>
        <v>6</v>
      </c>
      <c r="M30" s="1">
        <f t="shared" ref="M30" si="31">RANK(I30,I30:I35)</f>
        <v>2</v>
      </c>
      <c r="N30" s="98">
        <f t="shared" ref="N30" si="32">RANK(J30,J30:J35)</f>
        <v>2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 AND Losing</v>
      </c>
    </row>
    <row r="31" spans="5:20" x14ac:dyDescent="0.3">
      <c r="E31">
        <v>106062</v>
      </c>
      <c r="F31" s="86" t="s">
        <v>128</v>
      </c>
      <c r="G31" s="106" cm="1">
        <f t="array" ref="G31">_xll.FDSR(E31,"FG_PRICE(NOW)/FG_PRICE(-1AM)")-1</f>
        <v>6.2078078035020079E-2</v>
      </c>
      <c r="H31" s="106" cm="1">
        <f t="array" ref="H31">_xll.FDSR(E31,"FG_PRICE(NOW)/FG_PRICE(-13AW)")-1</f>
        <v>6.4927378526250079E-2</v>
      </c>
      <c r="I31" s="106" cm="1">
        <f t="array" ref="I31">_xll.FDSR(E31,"FG_PRICE(NOW)/FG_PRICE(-26AW)")-1</f>
        <v>0.12878797167031997</v>
      </c>
      <c r="J31" s="106" cm="1">
        <f t="array" ref="J31">_xll.FDSR(E31,"FG_PRICE(NOW)/FG_PRICE(-52AW)")-1</f>
        <v>0.24582704116741994</v>
      </c>
      <c r="K31" s="97">
        <f>RANK(G31,G30:G35)</f>
        <v>1</v>
      </c>
      <c r="L31" s="1">
        <f t="shared" ref="L31" si="34">RANK(H31,H30:H35)</f>
        <v>2</v>
      </c>
      <c r="M31" s="1">
        <f t="shared" ref="M31" si="35">RANK(I31,I30:I35)</f>
        <v>1</v>
      </c>
      <c r="N31" s="98">
        <f t="shared" ref="N31" si="36">RANK(J31,J30:J35)</f>
        <v>1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 cm="1">
        <f t="array" ref="G32">_xll.FDSR(E32,"FG_PRICE(NOW)/FG_PRICE(-1AM)")-1</f>
        <v>4.3608830992490022E-2</v>
      </c>
      <c r="H32" s="106" cm="1">
        <f t="array" ref="H32">_xll.FDSR(E32,"FG_PRICE(NOW)/FG_PRICE(-13AW)")-1</f>
        <v>4.2928361160760042E-2</v>
      </c>
      <c r="I32" s="106" cm="1">
        <f t="array" ref="I32">_xll.FDSR(E32,"FG_PRICE(NOW)/FG_PRICE(-26AW)")-1</f>
        <v>9.7692562178790077E-2</v>
      </c>
      <c r="J32" s="106" cm="1">
        <f t="array" ref="J32">_xll.FDSR(E32,"FG_PRICE(NOW)/FG_PRICE(-52AW)")-1</f>
        <v>0.1869113037291299</v>
      </c>
      <c r="K32" s="97">
        <f>RANK(G32,G30:G35)</f>
        <v>2</v>
      </c>
      <c r="L32" s="1">
        <f t="shared" ref="L32" si="39">RANK(H32,H30:H35)</f>
        <v>4</v>
      </c>
      <c r="M32" s="1">
        <f t="shared" ref="M32" si="40">RANK(I32,I30:I35)</f>
        <v>3</v>
      </c>
      <c r="N32" s="98">
        <f t="shared" ref="N32" si="41">RANK(J32,J30:J35)</f>
        <v>5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 cm="1">
        <f t="array" ref="G33">_xll.FDSR(E33,"FG_PRICE(NOW)/FG_PRICE(-1AM)")-1</f>
        <v>4.1677493712350078E-2</v>
      </c>
      <c r="H33" s="106" cm="1">
        <f t="array" ref="H33">_xll.FDSR(E33,"FG_PRICE(NOW)/FG_PRICE(-13AW)")-1</f>
        <v>4.4383261255759976E-2</v>
      </c>
      <c r="I33" s="106" cm="1">
        <f t="array" ref="I33">_xll.FDSR(E33,"FG_PRICE(NOW)/FG_PRICE(-26AW)")-1</f>
        <v>9.4200489473339921E-2</v>
      </c>
      <c r="J33" s="106" cm="1">
        <f t="array" ref="J33">_xll.FDSR(E33,"FG_PRICE(NOW)/FG_PRICE(-52AW)")-1</f>
        <v>0.2063288616585699</v>
      </c>
      <c r="K33" s="97">
        <f>RANK(G33,G30:G35)</f>
        <v>3</v>
      </c>
      <c r="L33" s="1">
        <f t="shared" ref="L33" si="42">RANK(H33,H30:H35)</f>
        <v>3</v>
      </c>
      <c r="M33" s="1">
        <f t="shared" ref="M33" si="43">RANK(I33,I30:I35)</f>
        <v>5</v>
      </c>
      <c r="N33" s="98">
        <f t="shared" ref="N33" si="44">RANK(J33,J30:J35)</f>
        <v>3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Market</v>
      </c>
    </row>
    <row r="34" spans="5:20" x14ac:dyDescent="0.3">
      <c r="E34" t="s">
        <v>144</v>
      </c>
      <c r="F34" s="86" t="s">
        <v>133</v>
      </c>
      <c r="G34" s="106" cm="1">
        <f t="array" ref="G34">_xll.FDSR(E34,"FG_PRICE(NOW)/FG_PRICE(-1AM)")-1</f>
        <v>3.44402140845399E-2</v>
      </c>
      <c r="H34" s="106" cm="1">
        <f t="array" ref="H34">_xll.FDSR(E34,"FG_PRICE(NOW)/FG_PRICE(-13AW)")-1</f>
        <v>6.5893301205999899E-2</v>
      </c>
      <c r="I34" s="106" cm="1">
        <f t="array" ref="I34">_xll.FDSR(E34,"FG_PRICE(NOW)/FG_PRICE(-26AW)")-1</f>
        <v>9.4831014286339999E-2</v>
      </c>
      <c r="J34" s="106" cm="1">
        <f t="array" ref="J34">_xll.FDSR(E34,"FG_PRICE(NOW)/FG_PRICE(-52AW)")-1</f>
        <v>0.17099825421377002</v>
      </c>
      <c r="K34" s="97">
        <f>RANK(G34,G30:G35)</f>
        <v>4</v>
      </c>
      <c r="L34" s="1">
        <f t="shared" ref="L34" si="45">RANK(H34,H30:H35)</f>
        <v>1</v>
      </c>
      <c r="M34" s="1">
        <f t="shared" ref="M34" si="46">RANK(I34,I30:I35)</f>
        <v>4</v>
      </c>
      <c r="N34" s="98">
        <f t="shared" ref="N34" si="47">RANK(J34,J30:J35)</f>
        <v>6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</v>
      </c>
    </row>
    <row r="35" spans="5:20" ht="15" thickBot="1" x14ac:dyDescent="0.35">
      <c r="E35" t="s">
        <v>145</v>
      </c>
      <c r="F35" s="88" t="s">
        <v>130</v>
      </c>
      <c r="G35" s="107" cm="1">
        <f t="array" ref="G35">_xll.FDSR(E35,"FG_PRICE(NOW)/FG_PRICE(-1AM)")-1</f>
        <v>2.4516222393559994E-2</v>
      </c>
      <c r="H35" s="107" cm="1">
        <f t="array" ref="H35">_xll.FDSR(E35,"FG_PRICE(NOW)/FG_PRICE(-13AW)")-1</f>
        <v>1.3556924118820035E-2</v>
      </c>
      <c r="I35" s="107" cm="1">
        <f t="array" ref="I35">_xll.FDSR(E35,"FG_PRICE(NOW)/FG_PRICE(-26AW)")-1</f>
        <v>8.8818116354109966E-2</v>
      </c>
      <c r="J35" s="107" cm="1">
        <f t="array" ref="J35">_xll.FDSR(E35,"FG_PRICE(NOW)/FG_PRICE(-52AW)")-1</f>
        <v>0.18796733298224999</v>
      </c>
      <c r="K35" s="99">
        <f>RANK(G35,G30:G35)</f>
        <v>5</v>
      </c>
      <c r="L35" s="100">
        <f t="shared" ref="L35" si="48">RANK(H35,H30:H35)</f>
        <v>5</v>
      </c>
      <c r="M35" s="100">
        <f t="shared" ref="M35" si="49">RANK(I35,I30:I35)</f>
        <v>6</v>
      </c>
      <c r="N35" s="101">
        <f t="shared" ref="N35" si="50">RANK(J35,J30:J35)</f>
        <v>4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Underperformer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-8.9213197969542968E-2</v>
      </c>
      <c r="I16" s="106" cm="1">
        <f t="array" ref="I16">_xll.FDSR(E16,"FG_PRICE(NOW)/FG_PRICE(-13AW)")-1</f>
        <v>-0.17124711316397201</v>
      </c>
      <c r="J16" s="106" cm="1">
        <f t="array" ref="J16">_xll.FDSR(E16,"FG_PRICE(NOW)/FG_PRICE(-26AW)")-1</f>
        <v>-0.17902081903454603</v>
      </c>
      <c r="K16" s="106" cm="1">
        <f t="array" ref="K16">_xll.FDSR(E16,"FG_PRICE(NOW)/FG_PRICE(-52AW)")-1</f>
        <v>-0.20879726601256798</v>
      </c>
      <c r="L16" s="97">
        <f>RANK(H16,$H$16:$H$36)</f>
        <v>21</v>
      </c>
      <c r="M16" s="1">
        <f>RANK(I16,$I$16:$I$36)</f>
        <v>18</v>
      </c>
      <c r="N16" s="1">
        <f>RANK(J16,$J$16:$J$36)</f>
        <v>17</v>
      </c>
      <c r="O16" s="98">
        <f>RANK(K16,$K$16:$K$36)</f>
        <v>18</v>
      </c>
      <c r="P16" s="91" cm="1">
        <f t="array" ref="P16">IF(_xll.FDS(E16,"FG_PRICE(0)/FG_PRICE_MAVG(0,,,,50)")-1&gt;0,1,0)</f>
        <v>0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Negative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Underperformer</v>
      </c>
    </row>
    <row r="17" spans="5:26" x14ac:dyDescent="0.3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-8.5614600107354E-2</v>
      </c>
      <c r="I17" s="106" cm="1">
        <f t="array" ref="I17">_xll.FDSR(E17,"FG_PRICE(NOW)/FG_PRICE(-13AW)")-1</f>
        <v>-0.195513577331759</v>
      </c>
      <c r="J17" s="106" cm="1">
        <f t="array" ref="J17">_xll.FDSR(E17,"FG_PRICE(NOW)/FG_PRICE(-26AW)")-1</f>
        <v>-0.19399101017269904</v>
      </c>
      <c r="K17" s="106" cm="1">
        <f t="array" ref="K17">_xll.FDSR(E17,"FG_PRICE(NOW)/FG_PRICE(-52AW)")-1</f>
        <v>-0.23274406035356399</v>
      </c>
      <c r="L17" s="97">
        <f t="shared" ref="L17:L36" si="1">RANK(H17,$H$16:$H$36)</f>
        <v>20</v>
      </c>
      <c r="M17" s="1">
        <f t="shared" ref="M17:M29" si="2">RANK(I17,$I$16:$I$36)</f>
        <v>21</v>
      </c>
      <c r="N17" s="1">
        <f t="shared" ref="N17:N29" si="3">RANK(J17,$J$16:$J$36)</f>
        <v>19</v>
      </c>
      <c r="O17" s="98">
        <f t="shared" ref="O17:O29" si="4">RANK(K17,$K$16:$K$36)</f>
        <v>19</v>
      </c>
      <c r="P17" s="91" cm="1">
        <f t="array" ref="P17">IF(_xll.FDS(E17,"FG_PRICE(0)/FG_PRICE_MAVG(0,,,,50)")-1&gt;0,1,0)</f>
        <v>0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-6.3907314036489971E-2</v>
      </c>
      <c r="I18" s="106" cm="1">
        <f t="array" ref="I18">_xll.FDSR(E18,"FG_PRICE(NOW)/FG_PRICE(-13AW)")-1</f>
        <v>-0.18434238481253495</v>
      </c>
      <c r="J18" s="106" cm="1">
        <f t="array" ref="J18">_xll.FDSR(E18,"FG_PRICE(NOW)/FG_PRICE(-26AW)")-1</f>
        <v>-0.18819231607831299</v>
      </c>
      <c r="K18" s="106" cm="1">
        <f t="array" ref="K18">_xll.FDSR(E18,"FG_PRICE(NOW)/FG_PRICE(-52AW)")-1</f>
        <v>-0.33818464967240802</v>
      </c>
      <c r="L18" s="97">
        <f t="shared" si="1"/>
        <v>18</v>
      </c>
      <c r="M18" s="1">
        <f t="shared" si="2"/>
        <v>19</v>
      </c>
      <c r="N18" s="1">
        <f t="shared" si="3"/>
        <v>18</v>
      </c>
      <c r="O18" s="98">
        <f t="shared" si="4"/>
        <v>21</v>
      </c>
      <c r="P18" s="91" cm="1">
        <f t="array" ref="P18">IF(_xll.FDS(E18,"FG_PRICE(0)/FG_PRICE_MAVG(0,,,,50)")-1&gt;0,1,0)</f>
        <v>0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Negative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-6.4864864864864979E-2</v>
      </c>
      <c r="I19" s="106" cm="1">
        <f t="array" ref="I19">_xll.FDSR(E19,"FG_PRICE(NOW)/FG_PRICE(-13AW)")-1</f>
        <v>-0.19315973571706202</v>
      </c>
      <c r="J19" s="106" cm="1">
        <f t="array" ref="J19">_xll.FDSR(E19,"FG_PRICE(NOW)/FG_PRICE(-26AW)")-1</f>
        <v>-0.22911251392499099</v>
      </c>
      <c r="K19" s="106" cm="1">
        <f t="array" ref="K19">_xll.FDSR(E19,"FG_PRICE(NOW)/FG_PRICE(-52AW)")-1</f>
        <v>-0.23366555924695498</v>
      </c>
      <c r="L19" s="97">
        <f t="shared" si="1"/>
        <v>19</v>
      </c>
      <c r="M19" s="1">
        <f t="shared" si="2"/>
        <v>20</v>
      </c>
      <c r="N19" s="1">
        <f t="shared" si="3"/>
        <v>20</v>
      </c>
      <c r="O19" s="98">
        <f t="shared" si="4"/>
        <v>20</v>
      </c>
      <c r="P19" s="91" cm="1">
        <f t="array" ref="P19">IF(_xll.FDS(E19,"FG_PRICE(0)/FG_PRICE_MAVG(0,,,,50)")-1&gt;0,1,0)</f>
        <v>0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0.51295336787564993</v>
      </c>
      <c r="I20" s="106" cm="1">
        <f t="array" ref="I20">_xll.FDSR(E20,"FG_PRICE(NOW)/FG_PRICE(-13AW)")-1</f>
        <v>0.32126696832579005</v>
      </c>
      <c r="J20" s="106" cm="1">
        <f t="array" ref="J20">_xll.FDSR(E20,"FG_PRICE(NOW)/FG_PRICE(-26AW)")-1</f>
        <v>0.78048780487804992</v>
      </c>
      <c r="K20" s="106" cm="1">
        <f t="array" ref="K20">_xll.FDSR(E20,"FG_PRICE(NOW)/FG_PRICE(-52AW)")-1</f>
        <v>8.1481481481479934E-2</v>
      </c>
      <c r="L20" s="97">
        <f t="shared" si="1"/>
        <v>1</v>
      </c>
      <c r="M20" s="1">
        <f t="shared" si="2"/>
        <v>1</v>
      </c>
      <c r="N20" s="1">
        <f t="shared" si="3"/>
        <v>1</v>
      </c>
      <c r="O20" s="98">
        <f t="shared" si="4"/>
        <v>9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Market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5.968738640494009E-2</v>
      </c>
      <c r="I21" s="106" cm="1">
        <f t="array" ref="I21">_xll.FDSR(E21,"FG_PRICE(NOW)/FG_PRICE(-13AW)")-1</f>
        <v>7.8904515173950029E-2</v>
      </c>
      <c r="J21" s="106" cm="1">
        <f t="array" ref="J21">_xll.FDSR(E21,"FG_PRICE(NOW)/FG_PRICE(-26AW)")-1</f>
        <v>0.10852536314549011</v>
      </c>
      <c r="K21" s="106" cm="1">
        <f t="array" ref="K21">_xll.FDSR(E21,"FG_PRICE(NOW)/FG_PRICE(-52AW)")-1</f>
        <v>-0.10284975687819298</v>
      </c>
      <c r="L21" s="97">
        <f t="shared" si="1"/>
        <v>10</v>
      </c>
      <c r="M21" s="1">
        <f t="shared" si="2"/>
        <v>5</v>
      </c>
      <c r="N21" s="1">
        <f t="shared" si="3"/>
        <v>8</v>
      </c>
      <c r="O21" s="98">
        <f t="shared" si="4"/>
        <v>13</v>
      </c>
      <c r="P21" s="91" cm="1">
        <f t="array" ref="P21">IF(_xll.FDS(E21,"FG_PRICE(0)/FG_PRICE_MAVG(0,,,,50)")-1&gt;0,1,0)</f>
        <v>1</v>
      </c>
      <c r="Q21" s="92" cm="1">
        <f t="array" ref="Q21">IF(_xll.FDS(E21,"FG_PRICE(0)/FG_PRICE_MAVG(0,,,,100)")-1&gt;0,1,0)</f>
        <v>1</v>
      </c>
      <c r="R21" s="93" cm="1">
        <f t="array" ref="R21">IF(_xll.FDS(E21,"FG_PRICE(0)/FG_PRICE_MAVG(0,,,,200)")-1&gt;0,1,0)</f>
        <v>1</v>
      </c>
      <c r="S21" s="84" t="str">
        <f t="shared" si="5"/>
        <v>Positive</v>
      </c>
      <c r="T21" s="84" t="str">
        <f t="shared" si="6"/>
        <v>Positive</v>
      </c>
      <c r="U21" s="87" t="str">
        <f t="shared" si="7"/>
        <v>Underperformer</v>
      </c>
    </row>
    <row r="22" spans="5:26" x14ac:dyDescent="0.3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5.5823686964660002E-2</v>
      </c>
      <c r="I22" s="106" cm="1">
        <f t="array" ref="I22">_xll.FDSR(E22,"FG_PRICE(NOW)/FG_PRICE(-13AW)")-1</f>
        <v>0.14100643514979994</v>
      </c>
      <c r="J22" s="106" cm="1">
        <f t="array" ref="J22">_xll.FDSR(E22,"FG_PRICE(NOW)/FG_PRICE(-26AW)")-1</f>
        <v>0.18235787123826008</v>
      </c>
      <c r="K22" s="106" cm="1">
        <f t="array" ref="K22">_xll.FDSR(E22,"FG_PRICE(NOW)/FG_PRICE(-52AW)")-1</f>
        <v>0.44472712817879989</v>
      </c>
      <c r="L22" s="97">
        <f t="shared" si="1"/>
        <v>12</v>
      </c>
      <c r="M22" s="1">
        <f t="shared" si="2"/>
        <v>3</v>
      </c>
      <c r="N22" s="1">
        <f t="shared" si="3"/>
        <v>5</v>
      </c>
      <c r="O22" s="98">
        <f t="shared" si="4"/>
        <v>4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8.2935849636009973E-2</v>
      </c>
      <c r="I23" s="106" cm="1">
        <f t="array" ref="I23">_xll.FDSR(E23,"FG_PRICE(NOW)/FG_PRICE(-13AW)")-1</f>
        <v>6.5748133115270058E-2</v>
      </c>
      <c r="J23" s="106" cm="1">
        <f t="array" ref="J23">_xll.FDSR(E23,"FG_PRICE(NOW)/FG_PRICE(-26AW)")-1</f>
        <v>0.25872450308868</v>
      </c>
      <c r="K23" s="106" cm="1">
        <f t="array" ref="K23">_xll.FDSR(E23,"FG_PRICE(NOW)/FG_PRICE(-52AW)")-1</f>
        <v>0.47332054833772008</v>
      </c>
      <c r="L23" s="97">
        <f t="shared" si="1"/>
        <v>4</v>
      </c>
      <c r="M23" s="1">
        <f t="shared" si="2"/>
        <v>6</v>
      </c>
      <c r="N23" s="1">
        <f t="shared" si="3"/>
        <v>3</v>
      </c>
      <c r="O23" s="98">
        <f t="shared" si="4"/>
        <v>3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2.6692978811799994E-2</v>
      </c>
      <c r="I24" s="106" cm="1">
        <f t="array" ref="I24">_xll.FDSR(E24,"FG_PRICE(NOW)/FG_PRICE(-13AW)")-1</f>
        <v>1.5408320493069949E-2</v>
      </c>
      <c r="J24" s="106" cm="1">
        <f t="array" ref="J24">_xll.FDSR(E24,"FG_PRICE(NOW)/FG_PRICE(-26AW)")-1</f>
        <v>-1.5438247011951955E-2</v>
      </c>
      <c r="K24" s="106" cm="1">
        <f t="array" ref="K24">_xll.FDSR(E24,"FG_PRICE(NOW)/FG_PRICE(-52AW)")-1</f>
        <v>-0.18028028858114298</v>
      </c>
      <c r="L24" s="97">
        <f t="shared" si="1"/>
        <v>16</v>
      </c>
      <c r="M24" s="1">
        <f t="shared" si="2"/>
        <v>11</v>
      </c>
      <c r="N24" s="1">
        <f t="shared" si="3"/>
        <v>13</v>
      </c>
      <c r="O24" s="98">
        <f t="shared" si="4"/>
        <v>17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Underperformer</v>
      </c>
    </row>
    <row r="25" spans="5:26" x14ac:dyDescent="0.3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6.0287518144239938E-2</v>
      </c>
      <c r="I25" s="106" cm="1">
        <f t="array" ref="I25">_xll.FDSR(E25,"FG_PRICE(NOW)/FG_PRICE(-13AW)")-1</f>
        <v>-3.0340405172202267E-4</v>
      </c>
      <c r="J25" s="106" cm="1">
        <f t="array" ref="J25">_xll.FDSR(E25,"FG_PRICE(NOW)/FG_PRICE(-26AW)")-1</f>
        <v>8.4485433853479952E-2</v>
      </c>
      <c r="K25" s="106" cm="1">
        <f t="array" ref="K25">_xll.FDSR(E25,"FG_PRICE(NOW)/FG_PRICE(-52AW)")-1</f>
        <v>0.11456926523912991</v>
      </c>
      <c r="L25" s="97">
        <f t="shared" si="1"/>
        <v>8</v>
      </c>
      <c r="M25" s="1">
        <f t="shared" si="2"/>
        <v>14</v>
      </c>
      <c r="N25" s="1">
        <f t="shared" si="3"/>
        <v>9</v>
      </c>
      <c r="O25" s="98">
        <f t="shared" si="4"/>
        <v>8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1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8.0850064294520019E-2</v>
      </c>
      <c r="I26" s="106" cm="1">
        <f t="array" ref="I26">_xll.FDSR(E26,"FG_PRICE(NOW)/FG_PRICE(-13AW)")-1</f>
        <v>3.033047663566002E-2</v>
      </c>
      <c r="J26" s="106" cm="1">
        <f t="array" ref="J26">_xll.FDSR(E26,"FG_PRICE(NOW)/FG_PRICE(-26AW)")-1</f>
        <v>0.12436706083150995</v>
      </c>
      <c r="K26" s="106" cm="1">
        <f t="array" ref="K26">_xll.FDSR(E26,"FG_PRICE(NOW)/FG_PRICE(-52AW)")-1</f>
        <v>0.25003433908454009</v>
      </c>
      <c r="L26" s="97">
        <f t="shared" si="1"/>
        <v>5</v>
      </c>
      <c r="M26" s="1">
        <f t="shared" si="2"/>
        <v>10</v>
      </c>
      <c r="N26" s="1">
        <f t="shared" si="3"/>
        <v>7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1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4.3794105437940045E-2</v>
      </c>
      <c r="I27" s="106" cm="1">
        <f t="array" ref="I27">_xll.FDSR(E27,"FG_PRICE(NOW)/FG_PRICE(-13AW)")-1</f>
        <v>3.2860957075369956E-2</v>
      </c>
      <c r="J27" s="106" cm="1">
        <f t="array" ref="J27">_xll.FDSR(E27,"FG_PRICE(NOW)/FG_PRICE(-26AW)")-1</f>
        <v>0.20397414412257997</v>
      </c>
      <c r="K27" s="106" cm="1">
        <f t="array" ref="K27">_xll.FDSR(E27,"FG_PRICE(NOW)/FG_PRICE(-52AW)")-1</f>
        <v>0.15344036697247998</v>
      </c>
      <c r="L27" s="97">
        <f t="shared" si="1"/>
        <v>14</v>
      </c>
      <c r="M27" s="1">
        <f t="shared" si="2"/>
        <v>9</v>
      </c>
      <c r="N27" s="1">
        <f t="shared" si="3"/>
        <v>4</v>
      </c>
      <c r="O27" s="98">
        <f t="shared" si="4"/>
        <v>6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Outperformer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7.2065835902840103E-2</v>
      </c>
      <c r="I28" s="106" cm="1">
        <f t="array" ref="I28">_xll.FDSR(E28,"FG_PRICE(NOW)/FG_PRICE(-13AW)")-1</f>
        <v>-1.7532689626826969E-2</v>
      </c>
      <c r="J28" s="106" cm="1">
        <f t="array" ref="J28">_xll.FDSR(E28,"FG_PRICE(NOW)/FG_PRICE(-26AW)")-1</f>
        <v>6.0398093204030001E-2</v>
      </c>
      <c r="K28" s="106" cm="1">
        <f t="array" ref="K28">_xll.FDSR(E28,"FG_PRICE(NOW)/FG_PRICE(-52AW)")-1</f>
        <v>-9.5811374250657E-2</v>
      </c>
      <c r="L28" s="97">
        <f t="shared" si="1"/>
        <v>6</v>
      </c>
      <c r="M28" s="1">
        <f t="shared" si="2"/>
        <v>16</v>
      </c>
      <c r="N28" s="1">
        <f t="shared" si="3"/>
        <v>10</v>
      </c>
      <c r="O28" s="98">
        <f t="shared" si="4"/>
        <v>12</v>
      </c>
      <c r="P28" s="91" cm="1">
        <f t="array" ref="P28">IF(_xll.FDS(E28,"FG_PRICE(0)/FG_PRICE_MAVG(0,,,,50)")-1&gt;0,1,0)</f>
        <v>1</v>
      </c>
      <c r="Q28" s="92" cm="1">
        <f t="array" ref="Q28">IF(_xll.FDS(E28,"FG_PRICE(0)/FG_PRICE_MAVG(0,,,,100)")-1&gt;0,1,0)</f>
        <v>1</v>
      </c>
      <c r="R28" s="93" cm="1">
        <f t="array" ref="R28">IF(_xll.FDS(E28,"FG_PRICE(0)/FG_PRICE_MAVG(0,,,,200)")-1&gt;0,1,0)</f>
        <v>0</v>
      </c>
      <c r="S28" s="84" t="str">
        <f t="shared" si="8"/>
        <v>Positive</v>
      </c>
      <c r="T28" s="84" t="str">
        <f t="shared" si="9"/>
        <v>Negative</v>
      </c>
      <c r="U28" s="87" t="str">
        <f t="shared" si="7"/>
        <v>Market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5.9874162776540008E-2</v>
      </c>
      <c r="I29" s="106" cm="1">
        <f t="array" ref="I29">_xll.FDSR(E29,"FG_PRICE(NOW)/FG_PRICE(-13AW)")-1</f>
        <v>4.5864209893849983E-2</v>
      </c>
      <c r="J29" s="106" cm="1">
        <f t="array" ref="J29">_xll.FDSR(E29,"FG_PRICE(NOW)/FG_PRICE(-26AW)")-1</f>
        <v>0.15022026431717994</v>
      </c>
      <c r="K29" s="106" cm="1">
        <f t="array" ref="K29">_xll.FDSR(E29,"FG_PRICE(NOW)/FG_PRICE(-52AW)")-1</f>
        <v>0.14191996501202997</v>
      </c>
      <c r="L29" s="97">
        <f t="shared" si="1"/>
        <v>9</v>
      </c>
      <c r="M29" s="1">
        <f t="shared" si="2"/>
        <v>8</v>
      </c>
      <c r="N29" s="1">
        <f t="shared" si="3"/>
        <v>6</v>
      </c>
      <c r="O29" s="98">
        <f t="shared" si="4"/>
        <v>7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Market</v>
      </c>
    </row>
    <row r="30" spans="5:26" x14ac:dyDescent="0.3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4.849996566772008E-2</v>
      </c>
      <c r="I30" s="106" cm="1">
        <f t="array" ref="I30">_xll.FDSR(E30,"FG_PRICE(NOW)/FG_PRICE(-13AW)")-1</f>
        <v>-5.6255656464693993E-2</v>
      </c>
      <c r="J30" s="106" cm="1">
        <f t="array" ref="J30">_xll.FDSR(E30,"FG_PRICE(NOW)/FG_PRICE(-26AW)")-1</f>
        <v>-0.11574955457075697</v>
      </c>
      <c r="K30" s="106" cm="1">
        <f t="array" ref="K30">_xll.FDSR(E30,"FG_PRICE(NOW)/FG_PRICE(-52AW)")-1</f>
        <v>-0.17893503080052897</v>
      </c>
      <c r="L30" s="97">
        <f>RANK(H30,$H$16:$H$36)</f>
        <v>13</v>
      </c>
      <c r="M30" s="1">
        <f>RANK(I30,$I$16:$I$36)</f>
        <v>17</v>
      </c>
      <c r="N30" s="1">
        <f>RANK(J30,$J$16:$J$36)</f>
        <v>16</v>
      </c>
      <c r="O30" s="98">
        <f>RANK(K30,$K$16:$K$36)</f>
        <v>16</v>
      </c>
      <c r="P30" s="91" cm="1">
        <f t="array" ref="P30">IF(_xll.FDS(E30,"FG_PRICE(0)/FG_PRICE_MAVG(0,,,,50)")-1&gt;0,1,0)</f>
        <v>1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Positive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0.1625386951385499</v>
      </c>
      <c r="I31" s="106" cm="1">
        <f t="array" ref="I31">_xll.FDSR(E31,"FG_PRICE(NOW)/FG_PRICE(-13AW)")-1</f>
        <v>0.1136925314772701</v>
      </c>
      <c r="J31" s="106" cm="1">
        <f t="array" ref="J31">_xll.FDSR(E31,"FG_PRICE(NOW)/FG_PRICE(-26AW)")-1</f>
        <v>-8.3626799390349449E-3</v>
      </c>
      <c r="K31" s="106" cm="1">
        <f t="array" ref="K31">_xll.FDSR(E31,"FG_PRICE(NOW)/FG_PRICE(-52AW)")-1</f>
        <v>-0.14497154034971105</v>
      </c>
      <c r="L31" s="97">
        <f t="shared" si="1"/>
        <v>2</v>
      </c>
      <c r="M31" s="1">
        <f t="shared" ref="M31:M36" si="10">RANK(I31,$I$16:$I$36)</f>
        <v>4</v>
      </c>
      <c r="N31" s="1">
        <f t="shared" ref="N31:N36" si="11">RANK(J31,$J$16:$J$36)</f>
        <v>12</v>
      </c>
      <c r="O31" s="98">
        <f t="shared" ref="O31:O36" si="12">RANK(K31,$K$16:$K$36)</f>
        <v>15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6.0743409724850039E-2</v>
      </c>
      <c r="I32" s="106" cm="1">
        <f t="array" ref="I32">_xll.FDSR(E32,"FG_PRICE(NOW)/FG_PRICE(-13AW)")-1</f>
        <v>-8.8945523705939999E-3</v>
      </c>
      <c r="J32" s="106" cm="1">
        <f t="array" ref="J32">_xll.FDSR(E32,"FG_PRICE(NOW)/FG_PRICE(-26AW)")-1</f>
        <v>5.0269282698850004E-2</v>
      </c>
      <c r="K32" s="106" cm="1">
        <f t="array" ref="K32">_xll.FDSR(E32,"FG_PRICE(NOW)/FG_PRICE(-52AW)")-1</f>
        <v>3.5856556818520069E-2</v>
      </c>
      <c r="L32" s="97">
        <f t="shared" si="1"/>
        <v>7</v>
      </c>
      <c r="M32" s="1">
        <f t="shared" si="10"/>
        <v>15</v>
      </c>
      <c r="N32" s="1">
        <f t="shared" si="11"/>
        <v>11</v>
      </c>
      <c r="O32" s="98">
        <f t="shared" si="12"/>
        <v>10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0</v>
      </c>
      <c r="R32" s="93" cm="1">
        <f t="array" ref="R32">IF(_xll.FDS(E32,"FG_PRICE(0)/FG_PRICE_MAVG(0,,,,200)")-1&gt;0,1,0)</f>
        <v>0</v>
      </c>
      <c r="S32" s="84" t="str">
        <f t="shared" si="8"/>
        <v>Positive</v>
      </c>
      <c r="T32" s="84" t="str">
        <f t="shared" si="9"/>
        <v>Negative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5.6733214647100016E-2</v>
      </c>
      <c r="I33" s="106" cm="1">
        <f t="array" ref="I33">_xll.FDSR(E33,"FG_PRICE(NOW)/FG_PRICE(-13AW)")-1</f>
        <v>7.7289395326700649E-3</v>
      </c>
      <c r="J33" s="106" cm="1">
        <f t="array" ref="J33">_xll.FDSR(E33,"FG_PRICE(NOW)/FG_PRICE(-26AW)")-1</f>
        <v>-2.6980438407608998E-2</v>
      </c>
      <c r="K33" s="106" cm="1">
        <f t="array" ref="K33">_xll.FDSR(E33,"FG_PRICE(NOW)/FG_PRICE(-52AW)")-1</f>
        <v>-0.13299228834069299</v>
      </c>
      <c r="L33" s="97">
        <f t="shared" si="1"/>
        <v>11</v>
      </c>
      <c r="M33" s="1">
        <f t="shared" si="10"/>
        <v>12</v>
      </c>
      <c r="N33" s="1">
        <f t="shared" si="11"/>
        <v>14</v>
      </c>
      <c r="O33" s="98">
        <f t="shared" si="12"/>
        <v>14</v>
      </c>
      <c r="P33" s="91" cm="1">
        <f t="array" ref="P33">IF(_xll.FDS(E33,"FG_PRICE(0)/FG_PRICE_MAVG(0,,,,50)")-1&gt;0,1,0)</f>
        <v>1</v>
      </c>
      <c r="Q33" s="92" cm="1">
        <f t="array" ref="Q33">IF(_xll.FDS(E33,"FG_PRICE(0)/FG_PRICE_MAVG(0,,,,100)")-1&gt;0,1,0)</f>
        <v>1</v>
      </c>
      <c r="R33" s="93" cm="1">
        <f t="array" ref="R33">IF(_xll.FDS(E33,"FG_PRICE(0)/FG_PRICE_MAVG(0,,,,200)")-1&gt;0,1,0)</f>
        <v>0</v>
      </c>
      <c r="S33" s="84" t="str">
        <f t="shared" si="8"/>
        <v>Positive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7.0394994133800015E-3</v>
      </c>
      <c r="I34" s="106" cm="1">
        <f t="array" ref="I34">_xll.FDSR(E34,"FG_PRICE(NOW)/FG_PRICE(-13AW)")-1</f>
        <v>5.9234882764289898E-2</v>
      </c>
      <c r="J34" s="106" cm="1">
        <f t="array" ref="J34">_xll.FDSR(E34,"FG_PRICE(NOW)/FG_PRICE(-26AW)")-1</f>
        <v>-0.23666007905138298</v>
      </c>
      <c r="K34" s="106" cm="1">
        <f t="array" ref="K34">_xll.FDSR(E34,"FG_PRICE(NOW)/FG_PRICE(-52AW)")-1</f>
        <v>1.2058823529411802</v>
      </c>
      <c r="L34" s="97">
        <f t="shared" si="1"/>
        <v>17</v>
      </c>
      <c r="M34" s="1">
        <f t="shared" si="10"/>
        <v>7</v>
      </c>
      <c r="N34" s="1">
        <f t="shared" si="11"/>
        <v>21</v>
      </c>
      <c r="O34" s="98">
        <f t="shared" si="12"/>
        <v>1</v>
      </c>
      <c r="P34" s="91" cm="1">
        <f t="array" ref="P34">IF(_xll.FDS(E34,"FG_PRICE(0)/FG_PRICE_MAVG(0,,,,50)")-1&gt;0,1,0)</f>
        <v>1</v>
      </c>
      <c r="Q34" s="92" cm="1">
        <f t="array" ref="Q34">IF(_xll.FDS(E34,"FG_PRICE(0)/FG_PRICE_MAVG(0,,,,100)")-1&gt;0,1,0)</f>
        <v>0</v>
      </c>
      <c r="R34" s="93" cm="1">
        <f t="array" ref="R34">IF(_xll.FDS(E34,"FG_PRICE(0)/FG_PRICE_MAVG(0,,,,200)")-1&gt;0,1,0)</f>
        <v>1</v>
      </c>
      <c r="S34" s="84" t="str">
        <f t="shared" si="8"/>
        <v>Positive</v>
      </c>
      <c r="T34" s="84" t="str">
        <f t="shared" si="9"/>
        <v>Positive</v>
      </c>
      <c r="U34" s="87" t="str">
        <f t="shared" si="7"/>
        <v>Outperformer</v>
      </c>
    </row>
    <row r="35" spans="5:21" x14ac:dyDescent="0.3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9.629170910742002E-2</v>
      </c>
      <c r="I35" s="106" cm="1">
        <f t="array" ref="I35">_xll.FDSR(E35,"FG_PRICE(NOW)/FG_PRICE(-13AW)")-1</f>
        <v>0.18990434337409989</v>
      </c>
      <c r="J35" s="106" cm="1">
        <f t="array" ref="J35">_xll.FDSR(E35,"FG_PRICE(NOW)/FG_PRICE(-26AW)")-1</f>
        <v>0.39494260483663002</v>
      </c>
      <c r="K35" s="106" cm="1">
        <f t="array" ref="K35">_xll.FDSR(E35,"FG_PRICE(NOW)/FG_PRICE(-52AW)")-1</f>
        <v>0.79443320997764011</v>
      </c>
      <c r="L35" s="97">
        <f t="shared" si="1"/>
        <v>3</v>
      </c>
      <c r="M35" s="1">
        <f t="shared" si="10"/>
        <v>2</v>
      </c>
      <c r="N35" s="1">
        <f t="shared" si="11"/>
        <v>2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2.8745352597020046E-2</v>
      </c>
      <c r="I36" s="106" cm="1">
        <f t="array" ref="I36">_xll.FDSR(E36,"FG_PRICE(NOW)/FG_PRICE(-13AW)")-1</f>
        <v>6.285149728550099E-3</v>
      </c>
      <c r="J36" s="106" cm="1">
        <f t="array" ref="J36">_xll.FDSR(E36,"FG_PRICE(NOW)/FG_PRICE(-26AW)")-1</f>
        <v>-6.6584839635043025E-2</v>
      </c>
      <c r="K36" s="106" cm="1">
        <f t="array" ref="K36">_xll.FDSR(E36,"FG_PRICE(NOW)/FG_PRICE(-52AW)")-1</f>
        <v>-4.2191433366060016E-2</v>
      </c>
      <c r="L36" s="97">
        <f t="shared" si="1"/>
        <v>15</v>
      </c>
      <c r="M36" s="1">
        <f t="shared" si="10"/>
        <v>13</v>
      </c>
      <c r="N36" s="1">
        <f t="shared" si="11"/>
        <v>15</v>
      </c>
      <c r="O36" s="98">
        <f t="shared" si="12"/>
        <v>11</v>
      </c>
      <c r="P36" s="91" cm="1">
        <f t="array" ref="P36">IF(_xll.FDS(E36,"FG_PRICE(0)/FG_PRICE_MAVG(0,,,,50)")-1&gt;0,1,0)</f>
        <v>1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Positive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-2.3203137948180075E-3</v>
      </c>
      <c r="I38" s="115" cm="1">
        <f t="array" ref="I38">_xll.FDSR(E38,"FG_PRICE(NOW,,,USD)/FG_PRICE(-13AW,,,USD)")-1</f>
        <v>-9.6603184818436993E-2</v>
      </c>
      <c r="J38" s="115" cm="1">
        <f t="array" ref="J38">_xll.FDSR(E38,"FG_PRICE(NOW,,,USD)/FG_PRICE(-26AW,,,USD)")-1</f>
        <v>-4.8215750848964012E-2</v>
      </c>
      <c r="K38" s="115" cm="1">
        <f t="array" ref="K38">_xll.FDSR(E38,"FG_PRICE(NOW,,,USD)/FG_PRICE(-52AW,,,USD)")-1</f>
        <v>-0.17278940232327999</v>
      </c>
      <c r="L38" s="108">
        <f>RANK(H38,H38:H41)</f>
        <v>4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1</v>
      </c>
      <c r="Q38" s="117" cm="1">
        <f t="array" ref="Q38">IF(_xll.FDS(E38,"FG_PRICE(0,,,USD)/FG_PRICE_MAVG(0,,,USD,100)")-1&gt;0,1,0)</f>
        <v>0</v>
      </c>
      <c r="R38" s="118" cm="1">
        <f t="array" ref="R38">IF(_xll.FDS(E38,"FG_PRICE(0,,,USD)/FG_PRICE_MAVG(0,,,USD,200)")-1&gt;0,1,0)</f>
        <v>0</v>
      </c>
      <c r="S38" s="114" t="str">
        <f t="shared" ref="S38" si="14">IF(P38&gt;0,"Positive",IF(AND(P38=0,R38&gt;0),"Cautious","Negative"))</f>
        <v>Positive</v>
      </c>
      <c r="T38" s="114" t="str">
        <f t="shared" ref="T38" si="15">IF(R38&gt;0,"Positive","Negative")</f>
        <v>Negative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Underperformer</v>
      </c>
    </row>
    <row r="39" spans="5:21" x14ac:dyDescent="0.3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5.8702820556489899E-2</v>
      </c>
      <c r="I39" s="112" cm="1">
        <f t="array" ref="I39">_xll.FDSR(E39,"FG_PRICE(NOW,,,USD)/FG_PRICE(-13AW,,,USD)")-1</f>
        <v>0.11776496315490004</v>
      </c>
      <c r="J39" s="112" cm="1">
        <f t="array" ref="J39">_xll.FDSR(E39,"FG_PRICE(NOW,,,USD)/FG_PRICE(-26AW,,,USD)")-1</f>
        <v>0.19608756484884005</v>
      </c>
      <c r="K39" s="112" cm="1">
        <f t="array" ref="K39">_xll.FDSR(E39,"FG_PRICE(NOW,,,USD)/FG_PRICE(-52AW,,,USD)")-1</f>
        <v>0.4472998483064099</v>
      </c>
      <c r="L39" s="97">
        <f>RANK(H39,H38:H41)</f>
        <v>3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6.3828349445050003E-2</v>
      </c>
      <c r="I40" s="112" cm="1">
        <f t="array" ref="I40">_xll.FDSR(E40,"FG_PRICE(NOW,,,USD)/FG_PRICE(-13AW,,,USD)")-1</f>
        <v>2.6989372172149917E-2</v>
      </c>
      <c r="J40" s="112" cm="1">
        <f t="array" ref="J40">_xll.FDSR(E40,"FG_PRICE(NOW,,,USD)/FG_PRICE(-26AW,,,USD)")-1</f>
        <v>0.12675601341865006</v>
      </c>
      <c r="K40" s="112" cm="1">
        <f t="array" ref="K40">_xll.FDSR(E40,"FG_PRICE(NOW,,,USD)/FG_PRICE(-52AW,,,USD)")-1</f>
        <v>0.13988910289352008</v>
      </c>
      <c r="L40" s="97">
        <f>RANK(H40,H38:H41)</f>
        <v>2</v>
      </c>
      <c r="M40" s="1">
        <f t="shared" ref="M40:O40" si="20">RANK(I40,I38:I41)</f>
        <v>3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1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Market</v>
      </c>
    </row>
    <row r="41" spans="5:21" ht="15" thickBot="1" x14ac:dyDescent="0.35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7.3593137412989895E-2</v>
      </c>
      <c r="I41" s="113" cm="1">
        <f t="array" ref="I41">_xll.FDSR(E41,"FG_PRICE(NOW,,,USD)/FG_PRICE(-13AW,,,USD)")-1</f>
        <v>2.9509320732509892E-2</v>
      </c>
      <c r="J41" s="113" cm="1">
        <f t="array" ref="J41">_xll.FDSR(E41,"FG_PRICE(NOW,,,USD)/FG_PRICE(-26AW,,,USD)")-1</f>
        <v>3.3682935686996096E-4</v>
      </c>
      <c r="K41" s="113" cm="1">
        <f t="array" ref="K41">_xll.FDSR(E41,"FG_PRICE(NOW,,,USD)/FG_PRICE(-52AW,,,USD)")-1</f>
        <v>-6.2027512387013983E-2</v>
      </c>
      <c r="L41" s="99">
        <f>RANK(H41,H38:H41)</f>
        <v>1</v>
      </c>
      <c r="M41" s="100">
        <f t="shared" ref="M41:O41" si="21">RANK(I41,I38:I41)</f>
        <v>2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1</v>
      </c>
      <c r="R41" s="96" cm="1">
        <f t="array" ref="R41">IF(_xll.FDS(E41,"FG_PRICE(0,,,USD)/FG_PRICE_MAVG(0,,,USD,200)")-1&gt;0,1,0)</f>
        <v>1</v>
      </c>
      <c r="S41" s="89" t="str">
        <f t="shared" si="17"/>
        <v>Positive</v>
      </c>
      <c r="T41" s="89" t="str">
        <f t="shared" si="18"/>
        <v>Positive</v>
      </c>
      <c r="U41" s="90" t="str">
        <f t="shared" si="19"/>
        <v>Market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abSelected="1" topLeftCell="A2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 cm="1">
        <f t="array" ref="C5">_xll.FDS(A5,"FG_PRICE(0)/FG_PRICE_MAVG(0,,,,50)")-1</f>
        <v>4.9696391554000074E-2</v>
      </c>
      <c r="D5" s="19" cm="1">
        <f t="array" ref="D5">_xll.FDS(A5,"FG_PRICE(0)/FG_PRICE_MAVG(0,,,,100)")-1</f>
        <v>5.4101453119929976E-2</v>
      </c>
      <c r="E5" s="19" cm="1">
        <f t="array" ref="E5">_xll.FDS(A5,"FG_PRICE(0)/FG_PRICE_MAVG(0,,,,200)")-1</f>
        <v>8.1161767081630032E-2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2.7542490071210013E-2</v>
      </c>
      <c r="M5" s="19" cm="1">
        <f t="array" ref="M5">_xll.FDS(A5,"FG_PRICE(-1W)/FG_PRICE_MAVG(-1W,,,,100)")-1</f>
        <v>3.1229240798410052E-2</v>
      </c>
      <c r="N5" s="19" cm="1">
        <f t="array" ref="N5">_xll.FDS(A5,"FG_PRICE(-1W)/FG_PRICE_MAVG(-1W,,,,200)")-1</f>
        <v>5.7547431182559894E-2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3.4192346791130035E-2</v>
      </c>
      <c r="V5" s="19" cm="1">
        <f t="array" ref="V5">_xll.FDS(A5,"FG_PRICE(-1M)/FG_PRICE_MAVG(-1M,,,,100)")-1</f>
        <v>3.930725278003E-2</v>
      </c>
      <c r="W5" s="19" cm="1">
        <f t="array" ref="W5">_xll.FDS(A5,"FG_PRICE(-1M)/FG_PRICE_MAVG(-1M,,,,200)")-1</f>
        <v>6.6025712731409891E-2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9.5719346264653282E-3</v>
      </c>
      <c r="D6" s="19">
        <f>-(FactsetData!$L$2/AVERAGE(FactsetData!$L$3:$L$102)-1)</f>
        <v>2.1111791443294559E-3</v>
      </c>
      <c r="E6" s="19">
        <f>-(FactsetData!$L$2/AVERAGE(FactsetData!$L$3:$L$202)-1)</f>
        <v>-1.7003434537163686E-2</v>
      </c>
      <c r="F6" s="47">
        <f t="shared" si="0"/>
        <v>1</v>
      </c>
      <c r="G6" s="13">
        <f t="shared" si="0"/>
        <v>1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IMPROVING</v>
      </c>
      <c r="L6" s="19">
        <f>-(FactsetData!$L$7/AVERAGE(FactsetData!$L$8:$L$57)-1)</f>
        <v>-3.1457476314398214E-3</v>
      </c>
      <c r="M6" s="19">
        <f>-(FactsetData!$L$7/AVERAGE(FactsetData!$L$8:$L$107)-1)</f>
        <v>-1.4406675163268767E-2</v>
      </c>
      <c r="N6" s="19">
        <f>-(FactsetData!$L$7/AVERAGE(FactsetData!$L$8:$L$207)-1)</f>
        <v>-3.3620600927235733E-2</v>
      </c>
      <c r="O6" s="13">
        <f t="shared" si="1"/>
        <v>0</v>
      </c>
      <c r="P6" s="13">
        <f t="shared" si="1"/>
        <v>0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CASH</v>
      </c>
      <c r="U6" s="33">
        <f>-(FactsetData!$L$24/AVERAGE(FactsetData!$L$25:$L$74)-1)</f>
        <v>1.4360776178371615E-2</v>
      </c>
      <c r="V6" s="19">
        <f>-(FactsetData!$L$24/AVERAGE(FactsetData!$L$25:$L$124)-1)</f>
        <v>-7.8418402311297708E-3</v>
      </c>
      <c r="W6" s="19">
        <f>-(FactsetData!$L$24/AVERAGE(FactsetData!$L$25:$L$224)-1)</f>
        <v>-2.8107643502927049E-2</v>
      </c>
      <c r="X6" s="13">
        <f t="shared" si="2"/>
        <v>1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IMPROVING</v>
      </c>
    </row>
    <row r="7" spans="1:29" x14ac:dyDescent="0.3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8.2117447201659921E-2</v>
      </c>
      <c r="D7" s="19" cm="1">
        <f t="array" ref="D7">_xll.FDS(A7,"FMA_PCT_ABOVE_MAVG(200,0,,,,""PORTAGG"")/AVG(FMA_PCT_ABOVE_MAVG(200,0,-100D,,,""PORTAGG""))")-1</f>
        <v>1.9221814483570077E-2</v>
      </c>
      <c r="E7" s="19" cm="1">
        <f t="array" ref="E7">_xll.FDS(A7,"FMA_PCT_ABOVE_MAVG(200,0,,,,""PORTAGG"")/AVG(FMA_PCT_ABOVE_MAVG(200,0,-200D,,,""PORTAGG""))")-1</f>
        <v>2.7691949904030011E-2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 cm="1">
        <f t="array" ref="I7">_xll.FDS(A7,"FMA_PCT_ABOVE_MAVG(200,0,,,,""PORTAGG"")")/100</f>
        <v>0.61686474250141499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INVESTED</v>
      </c>
      <c r="L7" s="19" cm="1">
        <f t="array" ref="L7">_xll.FDS("ACWI-US","FMA_PCT_ABOVE_MAVG(200,-1W,,,,""PORTAGG"")/AVG(FMA_PCT_ABOVE_MAVG(200,-1W,-50D,,,""PORTAGG""))")-1</f>
        <v>2.6517929146389951E-2</v>
      </c>
      <c r="M7" s="19" cm="1">
        <f t="array" ref="M7">_xll.FDS("ACWI-US","FMA_PCT_ABOVE_MAVG(200,-1W,,,,""PORTAGG"")/AVG(FMA_PCT_ABOVE_MAVG(200,-1W,-100D,,,""PORTAGG""))")-1</f>
        <v>-2.456199748575405E-2</v>
      </c>
      <c r="N7" s="19" cm="1">
        <f t="array" ref="N7">_xll.FDS("ACWI-US","FMA_PCT_ABOVE_MAVG(200,-1W,,,,""PORTAGG"")/AVG(FMA_PCT_ABOVE_MAVG(200,-1W,-200D,,,""PORTAGG""))")-1</f>
        <v>-2.8281186001706038E-2</v>
      </c>
      <c r="O7" s="13">
        <f t="shared" si="1"/>
        <v>1</v>
      </c>
      <c r="P7" s="13">
        <f t="shared" si="1"/>
        <v>0</v>
      </c>
      <c r="Q7" s="13">
        <f t="shared" si="1"/>
        <v>0</v>
      </c>
      <c r="R7" s="19" cm="1">
        <f t="array" ref="R7">_xll.FDS("ACWI-US","FMA_PCT_ABOVE_MAVG(200,-1W,,,,""PORTAGG"")")/100</f>
        <v>0.61735357917570499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INVESTED</v>
      </c>
      <c r="U7" s="33" cm="1">
        <f t="array" ref="U7">_xll.FDS("ACWI-US","FMA_PCT_ABOVE_MAVG(200,-1M,,,,""PORTAGG"")/AVG(FMA_PCT_ABOVE_MAVG(200,-1M,-50D,,,""PORTAGG""))")-1</f>
        <v>7.0140541358459929E-2</v>
      </c>
      <c r="V7" s="19" cm="1">
        <f t="array" ref="V7">_xll.FDS("ACWI-US","FMA_PCT_ABOVE_MAVG(200,-1M,,,,""PORTAGG"")/AVG(FMA_PCT_ABOVE_MAVG(200,-1M,-100D,,,""PORTAGG""))")-1</f>
        <v>1.0401994834349892E-2</v>
      </c>
      <c r="W7" s="19" cm="1">
        <f t="array" ref="W7">_xll.FDS("ACWI-US","FMA_PCT_ABOVE_MAVG(200,-1M,,,,""PORTAGG"")/AVG(FMA_PCT_ABOVE_MAVG(200,-1M,-200D,,,""PORTAGG""))")-1</f>
        <v>1.1713931414440104E-2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0.64577071704594202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0.35323058905140003</v>
      </c>
      <c r="D8" s="19" cm="1">
        <f t="array" ref="D8">_xll.FDS(A7,"FMA_PCT_ABOVE_MAVG(50,0,,,,""PORTAGG"")/AVG(FMA_PCT_ABOVE_MAVG(50,0,-100D,,,""PORTAGG""))")-1</f>
        <v>0.3241986665407901</v>
      </c>
      <c r="E8" s="19" cm="1">
        <f t="array" ref="E8">_xll.FDS(A7,"FMA_PCT_ABOVE_MAVG(50,0,,,,""PORTAGG"")/AVG(FMA_PCT_ABOVE_MAVG(50,0,-200D,,,""PORTAGG""))")-1</f>
        <v>0.23291544708290002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_xll.FDS(A7,"FMA_PCT_ABOVE_MAVG(200,0,,,,""PORTAGG"")")/100</f>
        <v>0.61686474250141499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0.1908324724450301</v>
      </c>
      <c r="M8" s="19" cm="1">
        <f t="array" ref="M8">_xll.FDS("ACWI-US","FMA_PCT_ABOVE_MAVG(50,-1W,,,,""PORTAGG"")/AVG(FMA_PCT_ABOVE_MAVG(50,-1W,-100D,,,""PORTAGG""))")-1</f>
        <v>0.18707907497166998</v>
      </c>
      <c r="N8" s="19" cm="1">
        <f t="array" ref="N8">_xll.FDS("ACWI-US","FMA_PCT_ABOVE_MAVG(50,-1W,,,,""PORTAGG"")/AVG(FMA_PCT_ABOVE_MAVG(50,-1W,-200D,,,""PORTAGG""))")-1</f>
        <v>9.2103122468790044E-2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_xll.FDS("ACWI-US","FMA_PCT_ABOVE_MAVG(200,-1W,,,,""PORTAGG"")")/100</f>
        <v>0.61735357917570499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0.25062200599055995</v>
      </c>
      <c r="V8" s="19" cm="1">
        <f t="array" ref="V8">_xll.FDS("ACWI-US","FMA_PCT_ABOVE_MAVG(50,-1M,,,,""PORTAGG"")/AVG(FMA_PCT_ABOVE_MAVG(50,-1M,-100D,,,""PORTAGG""))")-1</f>
        <v>0.22910600413835991</v>
      </c>
      <c r="W8" s="19" cm="1">
        <f t="array" ref="W8">_xll.FDS("ACWI-US","FMA_PCT_ABOVE_MAVG(50,-1M,,,,""PORTAGG"")/AVG(FMA_PCT_ABOVE_MAVG(50,-1M,-200D,,,""PORTAGG""))")-1</f>
        <v>0.11865252093749001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0.64577071704594202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 cm="1">
        <f t="array" ref="C9">_xll.FDS("","ECON_EXPR_DATA('RETURNS(SPEC_ID[DXY.Z:FG_PRICE_IDX,DIST=NONE,CONV=NONE], -1AQ)',NOW,NOW,D)")/100</f>
        <v>-4.4754689890994299E-2</v>
      </c>
      <c r="D9" s="78" cm="1">
        <f t="array" ref="D9">_xll.FDS("","ECON_EXPR_DATA('RETURNS(SPEC_ID[DXY.Z:FG_PRICE_IDX,DIST=NONE,CONV=NONE], -6AM)',NOW,NOW,D)")/100</f>
        <v>-3.1619266494302495E-2</v>
      </c>
      <c r="E9" s="78" cm="1">
        <f t="array" ref="E9">_xll.FDS("","ECON_EXPR_DATA('RETURNS(SPEC_ID[DXY.Z:FG_PRICE_IDX,DIST=NONE,CONV=NONE], -1AY)',NOW,NOW,D)")/100</f>
        <v>-3.8725499515218302E-2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-4.3066428517139196E-2</v>
      </c>
      <c r="M9" s="19" cm="1">
        <f t="array" ref="M9">_xll.FDS("","ECON_EXPR_DATA('RETURNS(SPEC_ID[DXY.Z:FG_PRICE_IDX,DIST=NONE,CONV=NONE], -6AM)',-1W,-1W,D)")/100</f>
        <v>-2.0099426981486399E-2</v>
      </c>
      <c r="N9" s="19" cm="1">
        <f t="array" ref="N9">_xll.FDS("","ECON_EXPR_DATA('RETURNS(SPEC_ID[DXY.Z:FG_PRICE_IDX,DIST=NONE,CONV=NONE], -1AY)',-1W,-1W,D)")/100</f>
        <v>-4.1272047135419099E-2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-2.78738983310074E-2</v>
      </c>
      <c r="V9" s="19" cm="1">
        <f t="array" ref="V9">_xll.FDS("","ECON_EXPR_DATA('RETURNS(SPEC_ID[DXY.Z:FG_PRICE_IDX,DIST=NONE,CONV=NONE], -6AM)',-1M,-1M,D)")/100</f>
        <v>-2.1730138422617097E-2</v>
      </c>
      <c r="W9" s="19" cm="1">
        <f t="array" ref="W9">_xll.FDS("","ECON_EXPR_DATA('RETURNS(SPEC_ID[DXY.Z:FG_PRICE_IDX,DIST=NONE,CONV=NONE], -1AY)',-1M,-1M,D)")/100</f>
        <v>-1.8093693276175202E-2</v>
      </c>
      <c r="X9" s="13">
        <f>IF(U9&lt;0,1,0)</f>
        <v>1</v>
      </c>
      <c r="Y9" s="13">
        <f>IF(V9&lt;0,1,0)</f>
        <v>1</v>
      </c>
      <c r="Z9" s="13">
        <f>IF(W9&lt;0,1,0)</f>
        <v>1</v>
      </c>
      <c r="AA9" s="19"/>
      <c r="AB9" s="40" t="str">
        <f>IF(Z9&gt;0,"INVESTED","CASH")</f>
        <v>INVESTED</v>
      </c>
      <c r="AC9" s="15" t="str">
        <f>IF(AND(AB9="INVESTED",X9=0),"CAUTIOUS",IF(AND(AB9="CASH",X9=0),"CASH",IF(AND(AB9="CASH",X9&gt;0),"IMPROVING","INVESTED")))</f>
        <v>INVESTED</v>
      </c>
    </row>
    <row r="10" spans="1:29" x14ac:dyDescent="0.3">
      <c r="B10" s="5" t="s">
        <v>81</v>
      </c>
      <c r="C10" s="19">
        <f>FactsetData!AB2/AVERAGE(FactsetData!AB3:AB52)-1</f>
        <v>-4.7642708571090653E-3</v>
      </c>
      <c r="D10" s="19">
        <f>FactsetData!AB2/AVERAGE(FactsetData!AB3:AB102)-1</f>
        <v>-3.138333913137481E-2</v>
      </c>
      <c r="E10" s="19">
        <f>FactsetData!AB2/AVERAGE(FactsetData!AB3:AB202)-1</f>
        <v>-7.2367676618658172E-2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-2.8283540794917239E-2</v>
      </c>
      <c r="M10" s="7">
        <f>FactsetData!AB7/AVERAGE(FactsetData!AB8:AB107)-1</f>
        <v>-5.2998375793192221E-2</v>
      </c>
      <c r="N10" s="7">
        <f>FactsetData!AB7/AVERAGE(FactsetData!AB8:AB207)-1</f>
        <v>-9.3116109372084921E-2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-8.0583055527122527E-3</v>
      </c>
      <c r="V10" s="7">
        <f>FactsetData!AB24/AVERAGE(FactsetData!AB25:AB124)-1</f>
        <v>-2.02049578372131E-2</v>
      </c>
      <c r="W10" s="7">
        <f>FactsetData!AB24/AVERAGE(FactsetData!AB25:AB224)-1</f>
        <v>-6.6963710001369359E-2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4.1343294233976868E-2</v>
      </c>
      <c r="D11" s="19">
        <f>(FactsetData!$AA$2/AVERAGE(FactsetData!$AA$3:$AA$102)-1)</f>
        <v>1.4343667693696771E-2</v>
      </c>
      <c r="E11" s="19">
        <f>(FactsetData!$AA$2/AVERAGE(FactsetData!$AA$3:$AA$202)-1)</f>
        <v>3.2291529721390377E-2</v>
      </c>
      <c r="F11" s="47">
        <f t="shared" ref="F11:H12" si="4">IF(C11&gt;0,1,0)</f>
        <v>1</v>
      </c>
      <c r="G11" s="13">
        <f t="shared" si="4"/>
        <v>1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1.1999719042984802E-2</v>
      </c>
      <c r="M11" s="7">
        <f>(FactsetData!$AA$7/AVERAGE(FactsetData!$AA$8:$AA$107)-1)</f>
        <v>-1.4198098868253739E-2</v>
      </c>
      <c r="N11" s="7">
        <f>(FactsetData!$AA$7/AVERAGE(FactsetData!$AA$8:$AA$207)-1)</f>
        <v>7.1242213024174106E-3</v>
      </c>
      <c r="O11" s="13">
        <f t="shared" ref="O11:Q12" si="5">IF(L11&gt;0,1,0)</f>
        <v>1</v>
      </c>
      <c r="P11" s="13">
        <f t="shared" si="5"/>
        <v>0</v>
      </c>
      <c r="Q11" s="13">
        <f t="shared" si="5"/>
        <v>1</v>
      </c>
      <c r="R11" s="19"/>
      <c r="S11" s="40" t="str">
        <f>IF(N11&gt;0,"INVESTED","CASH")</f>
        <v>INVESTED</v>
      </c>
      <c r="T11" s="15" t="str">
        <f>IF(AND(S11="INVESTED",L11&lt;0),"CAUTIOUS",IF(AND(S11="CASH",L11&lt;0),"CASH",IF(AND(S11="CASH",L11&gt;0),"IMPROVING","INVESTED")))</f>
        <v>INVESTED</v>
      </c>
      <c r="U11" s="33">
        <f>(FactsetData!$AA$24/AVERAGE(FactsetData!$AA$25:$AA$74)-1)</f>
        <v>-3.5614958206767744E-3</v>
      </c>
      <c r="V11" s="7">
        <f>(FactsetData!$AA$24/AVERAGE(FactsetData!$AA$25:$AA$124)-1)</f>
        <v>-2.4115229483563816E-2</v>
      </c>
      <c r="W11" s="7">
        <f>(FactsetData!$AA$24/AVERAGE(FactsetData!$AA$25:$AA$224)-1)</f>
        <v>7.8940405273357772E-3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1</v>
      </c>
      <c r="AA11" s="19"/>
      <c r="AB11" s="40" t="str">
        <f>IF(W11&gt;0,"INVESTED","CASH")</f>
        <v>INVESTED</v>
      </c>
      <c r="AC11" s="15" t="str">
        <f t="shared" si="3"/>
        <v>CAUTIOUS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4.5295509062091233E-2</v>
      </c>
      <c r="D12" s="37">
        <f>(FactsetData!$AC$2/AVERAGE(FactsetData!$AC$3:$AC$102)-1)</f>
        <v>4.1531720107205405E-2</v>
      </c>
      <c r="E12" s="37">
        <f>(FactsetData!$AC$2/AVERAGE(FactsetData!$AC$3:$AC$202)-1)</f>
        <v>6.5679958840745734E-2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2.4934545373803685E-2</v>
      </c>
      <c r="M12" s="37">
        <f>(FactsetData!$AC$7/AVERAGE(FactsetData!$AC$8:$AC$107)-1)</f>
        <v>2.1552170699522755E-2</v>
      </c>
      <c r="N12" s="37">
        <f>(FactsetData!$AC$7/AVERAGE(FactsetData!$AC$8:$AC$207)-1)</f>
        <v>4.5789910341021312E-2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2.3400745351441543E-2</v>
      </c>
      <c r="V12" s="37">
        <f>(FactsetData!$AC$24/AVERAGE(FactsetData!$AC$25:$AC$124)-1)</f>
        <v>2.1995191741894793E-2</v>
      </c>
      <c r="W12" s="37">
        <f>(FactsetData!$AC$24/AVERAGE(FactsetData!$AC$25:$AC$224)-1)</f>
        <v>4.9619108017903368E-2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2.105879528948007E-2</v>
      </c>
      <c r="D14" s="19" cm="1">
        <f t="array" ref="D14">_xll.FDS(A14,"FMA_EPS(NTMA,0,,,,""PORTAGG"",""MEANR"")/AVG(FMA_EPS(NTMA,0,-100D,,,""PORTAGG"",""MEANR""))")-1</f>
        <v>4.0756021512339924E-2</v>
      </c>
      <c r="E14" s="19" cm="1">
        <f t="array" ref="E14">_xll.FDS(A14,"FMA_EPS(NTMA,0,,,,""PORTAGG"",""MEANR"")/AVG(FMA_EPS(NTMA,0,-200D,,,""PORTAGG"",""MEANR""))")-1</f>
        <v>6.2077213528759945E-2</v>
      </c>
      <c r="F14" s="47">
        <f t="shared" ref="F14:H16" si="7">IF(C14&gt;0,1,0)</f>
        <v>1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_xll.FDS(A14,"FMA_EPS(NTMA,-1W,,,,""PORTAGG"",""MEANR"")/AVG(FMA_EPS(NTMA,-1W,-50D,,,""PORTAGG"",""MEANR""))")-1</f>
        <v>2.3466049809580003E-2</v>
      </c>
      <c r="M14" s="7" cm="1">
        <f t="array" ref="M14">_xll.FDS(A14,"FMA_EPS(NTMA,-1W,,,,""PORTAGG"",""MEANR"")/AVG(FMA_EPS(NTMA,-1W,-100D,,,""PORTAGG"",""MEANR""))")-1</f>
        <v>4.2844601247199909E-2</v>
      </c>
      <c r="N14" s="7" cm="1">
        <f t="array" ref="N14">_xll.FDS(A14,"FMA_EPS(NTMA,-1W,,,,""PORTAGG"",""MEANR"")/AVG(FMA_EPS(NTMA,-1W,-200D,,,""PORTAGG"",""MEANR""))")-1</f>
        <v>6.344285645750003E-2</v>
      </c>
      <c r="O14" s="13">
        <f t="shared" ref="O14:Q16" si="8">IF(L14&gt;0,1,0)</f>
        <v>1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_xll.FDS(A14,"FMA_EPS(NTMA,-1M,,,,""PORTAGG"",""MEANR"")/AVG(FMA_EPS(NTMA,-1M,-50D,,,""PORTAGG"",""MEANR""))")-1</f>
        <v>1.680668367175997E-2</v>
      </c>
      <c r="V14" s="7" cm="1">
        <f t="array" ref="V14">_xll.FDS(A14,"FMA_EPS(NTMA,-1M,,,,""PORTAGG"",""MEANR"")/AVG(FMA_EPS(NTMA,-1M,-100D,,,""PORTAGG"",""MEANR""))")-1</f>
        <v>3.5137963663669947E-2</v>
      </c>
      <c r="W14" s="7" cm="1">
        <f t="array" ref="W14">_xll.FDS(A14,"FMA_EPS(NTMA,-1M,,,,""PORTAGG"",""MEANR"")/AVG(FMA_EPS(NTMA,-1M,-200D,,,""PORTAGG"",""MEANR""))")-1</f>
        <v>5.3786319547250105E-2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7.0713349859322649E-3</v>
      </c>
      <c r="D15" s="19">
        <f>-(FactsetData!Z2/AVERAGE(FactsetData!Z3:Z102)-1)</f>
        <v>-2.1413831742865597E-2</v>
      </c>
      <c r="E15" s="19">
        <f>-(FactsetData!Z2/AVERAGE(FactsetData!Z3:Z202)-1)</f>
        <v>-6.2765443368683949E-2</v>
      </c>
      <c r="F15" s="47">
        <f t="shared" si="7"/>
        <v>1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IMPROVING</v>
      </c>
      <c r="L15" s="19">
        <f>-(FactsetData!$Z$7/AVERAGE(FactsetData!$Z$8:$Z$57)-1)</f>
        <v>5.9967664924257535E-3</v>
      </c>
      <c r="M15" s="19">
        <f>-(FactsetData!$Z$7/AVERAGE(FactsetData!$Z$8:$Z$107)-1)</f>
        <v>-2.1073236326111022E-2</v>
      </c>
      <c r="N15" s="19">
        <f>-(FactsetData!$Z$7/AVERAGE(FactsetData!$Z$8:$Z$207)-1)</f>
        <v>-6.6318434049094543E-2</v>
      </c>
      <c r="O15" s="13">
        <f t="shared" si="8"/>
        <v>1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IMPROVING</v>
      </c>
      <c r="U15" s="33">
        <f>-(FactsetData!$Z$24/AVERAGE(FactsetData!$Z$25:$Z$74)-1)</f>
        <v>-4.6020351099399504E-2</v>
      </c>
      <c r="V15" s="19">
        <f>-(FactsetData!$Z$24/AVERAGE(FactsetData!$Z$25:$Z$124)-1)</f>
        <v>-5.9173844565684197E-2</v>
      </c>
      <c r="W15" s="19">
        <f>-(FactsetData!$Z$24/AVERAGE(FactsetData!$Z$25:$Z$224)-1)</f>
        <v>-0.11008491460490388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-2.2853139357230656E-2</v>
      </c>
      <c r="D16" s="58">
        <f>FactsetData!AF2/AVERAGE(FactsetData!AF3:AF102)-1</f>
        <v>-3.7437174997336564E-2</v>
      </c>
      <c r="E16" s="58">
        <f>FactsetData!AF2/AVERAGE(FactsetData!AF3:AF202)-1</f>
        <v>1.6239720484907627E-2</v>
      </c>
      <c r="F16" s="48">
        <f t="shared" si="7"/>
        <v>0</v>
      </c>
      <c r="G16" s="20">
        <f t="shared" si="7"/>
        <v>0</v>
      </c>
      <c r="H16" s="20">
        <f t="shared" si="7"/>
        <v>1</v>
      </c>
      <c r="I16" s="37">
        <f>FactsetData!AF2</f>
        <v>0.48079763663220099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-1.5674362169664668E-2</v>
      </c>
      <c r="M16" s="58">
        <f>FactsetData!AF7/AVERAGE(FactsetData!AF8:AF107)-1</f>
        <v>-2.9683871786874261E-2</v>
      </c>
      <c r="N16" s="58">
        <f>FactsetData!AF7/AVERAGE(FactsetData!AF8:AF207)-1</f>
        <v>2.4633231401034683E-2</v>
      </c>
      <c r="O16" s="20">
        <f t="shared" si="8"/>
        <v>0</v>
      </c>
      <c r="P16" s="20">
        <f t="shared" si="8"/>
        <v>0</v>
      </c>
      <c r="Q16" s="20">
        <f t="shared" si="8"/>
        <v>1</v>
      </c>
      <c r="R16" s="37">
        <f>FactsetData!AF7</f>
        <v>0.48464419475655401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3.2992295227650903E-2</v>
      </c>
      <c r="V16" s="58">
        <f>FactsetData!AF24/AVERAGE(FactsetData!AF24:AF124)-1</f>
        <v>3.792062734568713E-2</v>
      </c>
      <c r="W16" s="58">
        <f>FactsetData!AF24/AVERAGE(FactsetData!AF24:AF224)-1</f>
        <v>8.3897863631803071E-2</v>
      </c>
      <c r="X16" s="20">
        <f t="shared" si="9"/>
        <v>1</v>
      </c>
      <c r="Y16" s="20">
        <f t="shared" si="9"/>
        <v>1</v>
      </c>
      <c r="Z16" s="20">
        <f t="shared" si="9"/>
        <v>1</v>
      </c>
      <c r="AA16" s="37">
        <f>FactsetData!AF24</f>
        <v>0.51029601029601002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6.3995108549599333E-3</v>
      </c>
      <c r="D18" s="23" cm="1">
        <f t="array" ref="D18">_xll.FDS(A18,"FG_PRICE(0)/FG_PRICE_MAVG(0,,,,100)")-1</f>
        <v>3.4256995467609963E-2</v>
      </c>
      <c r="E18" s="23" cm="1">
        <f t="array" ref="E18">_xll.FDS(A18,"FG_PRICE(0)/FG_PRICE_MAVG(0,,,,200)")-1</f>
        <v>3.9810871015969918E-2</v>
      </c>
      <c r="F18" s="47">
        <f t="shared" ref="F18:H19" si="10">IF(C18&gt;0,1,0)</f>
        <v>1</v>
      </c>
      <c r="G18" s="13">
        <f t="shared" si="10"/>
        <v>1</v>
      </c>
      <c r="H18" s="13">
        <f t="shared" si="10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2.0332350974519908E-2</v>
      </c>
      <c r="M18" s="23" cm="1">
        <f t="array" ref="M18">_xll.FDS(A18,"FG_PRICE(-1W)/FG_PRICE_MAVG(-1W,,,,100)")-1</f>
        <v>4.8381624482590091E-2</v>
      </c>
      <c r="N18" s="23" cm="1">
        <f t="array" ref="N18">_xll.FDS(A18,"FG_PRICE(-1W)/FG_PRICE_MAVG(-1W,,,,200)")-1</f>
        <v>4.922296698990003E-2</v>
      </c>
      <c r="O18" s="13">
        <f t="shared" ref="O18:Q19" si="11">IF(L18&gt;0,1,0)</f>
        <v>1</v>
      </c>
      <c r="P18" s="13">
        <f t="shared" si="11"/>
        <v>1</v>
      </c>
      <c r="Q18" s="13">
        <f t="shared" si="11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5.2225634082099237E-3</v>
      </c>
      <c r="D19" s="24" cm="1">
        <f t="array" ref="D19">_xll.FDS(A19,"FG_PRICE(0)/FG_PRICE_MAVG(0,,,,100)")-1</f>
        <v>1.2493302810379969E-2</v>
      </c>
      <c r="E19" s="24" cm="1">
        <f t="array" ref="E19">_xll.FDS(A19,"FG_PRICE(0)/FG_PRICE_MAVG(0,,,,200)")-1</f>
        <v>1.5221608897320049E-2</v>
      </c>
      <c r="F19" s="48">
        <f t="shared" si="10"/>
        <v>1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7.7729682856100268E-3</v>
      </c>
      <c r="M19" s="24" cm="1">
        <f t="array" ref="M19">_xll.FDS(A19,"FG_PRICE(-1W)/FG_PRICE_MAVG(-1W,,,,100)")-1</f>
        <v>1.4709074457530003E-2</v>
      </c>
      <c r="N19" s="24" cm="1">
        <f t="array" ref="N19">_xll.FDS(A19,"FG_PRICE(-1W)/FG_PRICE_MAVG(-1W,,,,200)")-1</f>
        <v>1.6569185895580096E-2</v>
      </c>
      <c r="O19" s="20">
        <f t="shared" si="11"/>
        <v>1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0.47599999999999998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0.439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0.48099999999999998</v>
      </c>
      <c r="AB21" s="15" t="str">
        <f>IF(AA21&lt;25%,"INVESTED",IF(AA21&gt;75%,"CASH","NO SIGNAL"))</f>
        <v>NO SIGNAL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0.44700000000000001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0.39900000000000002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0.45100000000000001</v>
      </c>
      <c r="AB22" s="17" t="str">
        <f>IF(AA22&lt;25%,"INVESTED",IF(AA22&gt;75%,"CASH","NO SIGNAL"))</f>
        <v>NO SIGNAL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2.2925764192139741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2.2925764192139741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2.4212962962962958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16.73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16.149999999999999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0.875</v>
      </c>
      <c r="M28" s="27"/>
      <c r="S28" s="70">
        <f>COUNTIF(S5:S12,"INVESTED")/8</f>
        <v>0.75</v>
      </c>
      <c r="T28" s="64">
        <f>(COUNTIF(T5:T12,"INVESTED")+COUNTIF(T5:T12,"IMPROVING"))/8</f>
        <v>0.75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0.75</v>
      </c>
      <c r="AC28" s="18">
        <f>(COUNTIF(AC5:AC12,"INVESTED")+COUNTIF(AC5:AC12,"IMPROVING"))/8</f>
        <v>0.625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0.66666666666666663</v>
      </c>
      <c r="S29" s="71">
        <f>COUNTIF(S14:S16,"INVESTED")/3</f>
        <v>0.33333333333333331</v>
      </c>
      <c r="AB29" s="66">
        <f>COUNTIF(AB14:AB16,"INVESTED")/3</f>
        <v>0.66666666666666663</v>
      </c>
    </row>
    <row r="30" spans="1:29" x14ac:dyDescent="0.3">
      <c r="B30" s="65" t="s">
        <v>64</v>
      </c>
      <c r="F30" s="5"/>
      <c r="J30" s="18">
        <f>COUNTIF(J18:J19,"INVESTED")/2</f>
        <v>1</v>
      </c>
      <c r="K30" s="66">
        <f>(COUNTIF(K18:K19,"INVESTED")+COUNTIF(K18:K19,"IMPROVING"))/2</f>
        <v>1</v>
      </c>
      <c r="S30" s="71">
        <f>COUNTIF(S18:S19,"INVESTED")/2</f>
        <v>1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1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19"/>
  <sheetViews>
    <sheetView topLeftCell="H1"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2">_xll.FDS("SP50","JULIAN(FMA_COS_UP(""EPS"",""1M"",+1,0,-7AY,,""PORTAGG"",""MEANR"")/FMA_COS_UP(""EPS"",""1M"",+1,0,-7AY,,""PORTAGG"",""MEANR"")+FMA_COS_UP(""EPS"",""1M"",+1,0,-7AY,,""PORTAGG"",""MEANR"").dates)")</f>
        <v>45563</v>
      </c>
      <c r="B2">
        <f t="array" ref="B2:B1762">_xll.FDS("SP50","FMA_COS_UP(""EPS"",""1M"",+1,0,-7AY,,""PORTAGG"",""MEANR"")/(FMA_COS_UP(""EPS"",""1M"",+1,0,-7AY,,""PORTAGG"",""MEANR"")+FMA_COS_DOWN(""EPS"",""1M"",+1,0,-7AY,,""PORTAGG"",""MEANR""))")</f>
        <v>0.46474358974358998</v>
      </c>
      <c r="C2">
        <f t="array" ref="C2:C1762">_xll.FDS("SP50","FG_PRICE(0,-7AY)")</f>
        <v>5762.48</v>
      </c>
      <c r="D2">
        <f t="array" ref="D2:D1762">_xll.FDS("QQQ","FG_PRICE(0,-7AY)")</f>
        <v>488.07</v>
      </c>
      <c r="E2">
        <f t="array" ref="E2:E1762">_xll.FDS("TLT","FG_PRICE(0,-7AY)")</f>
        <v>98.1</v>
      </c>
      <c r="F2">
        <f t="array" ref="F2:F1762">_xll.FDS("XAUUSD-FX1","FG_PRICE(0,-7AY)")</f>
        <v>2634.64</v>
      </c>
      <c r="G2">
        <f t="array" ref="G2:G1762">_xll.FDS("SHY-US","FG_PRICE(0,-7AY)")</f>
        <v>83.15</v>
      </c>
      <c r="H2">
        <f t="array" ref="H2:H1762">_xll.FDS(H1,"FG_PRICE(0,-7AY)")</f>
        <v>57.22</v>
      </c>
      <c r="I2" s="12">
        <f>I3*(1+((C2/C3)-(E2/E3)))</f>
        <v>197.71399010756204</v>
      </c>
      <c r="J2" s="12">
        <f t="shared" ref="J2:J65" si="0">J3*(1+((C2/C3)-(F2/F3)))</f>
        <v>87.536117064743621</v>
      </c>
      <c r="K2" s="12">
        <f>K3*(1+((C2/C3)-(G2/G3)))</f>
        <v>208.41665253493173</v>
      </c>
      <c r="L2" s="12">
        <f>L3*(1+((C2/C3)-(H2/H3)))</f>
        <v>161.07438200482812</v>
      </c>
      <c r="M2" s="12">
        <f>M3*(1+((D2/D3)-(E2/E3)))</f>
        <v>269.80006408956217</v>
      </c>
      <c r="N2" s="12">
        <f>N3*(1+((D2/D3)-(F2/F3)))</f>
        <v>119.06433332978663</v>
      </c>
      <c r="O2" s="12">
        <f>O3*(1+((D2/D3)-(G2/G3)))</f>
        <v>282.14750633850326</v>
      </c>
      <c r="P2" s="12">
        <f>P3*(1+((D2/D3)-(H2/H3)))</f>
        <v>222.3928029402347</v>
      </c>
      <c r="Q2">
        <f t="array" ref="Q2:Q1762">_xll.FDS("QQQ","FMA_COS_UP(""EPS"",""1M"",+1,0,-7AY,,""PORTAGG"",""MEANR"")/(FMA_COS_UP(""EPS"",""1M"",+1,0,-7AY,,""PORTAGG"",""MEANR"")+FMA_COS_DOWN(""EPS"",""1M"",+1,0,-7AY,,""PORTAGG"",""MEANR""))")</f>
        <v>0.56923076923076898</v>
      </c>
      <c r="R2" s="55">
        <f t="array" ref="R2:R262">_xll.FDS("QQQ","FMA_EPS(NTMA,0,-5AY,W,USD,""PORTAGG"",""MEANR"")")</f>
        <v>18.556015496492599</v>
      </c>
      <c r="S2" s="55">
        <f>S3*(1+((R2/R3)-(Y2/Y3)))</f>
        <v>158.44484186743432</v>
      </c>
      <c r="T2" s="55">
        <f t="array" ref="T2:T523">_xll.FDS("SP50","FMA_PE(LTMA,NOW,-10AY,W,""PORTAGG"",""MEANR"")")</f>
        <v>23.790453551237299</v>
      </c>
      <c r="U2" s="55">
        <f t="array" ref="U2:U523">_xll.FDS("SP50","FMA_PE(NTMA,NOW,-10AY,W,""PORTAGG"",""MEANR"")")</f>
        <v>21.5982411638409</v>
      </c>
      <c r="V2" s="55">
        <f t="array" ref="V2:V523">_xll.FDS("QQQ","FMA_PE(LTMA,NOW,-10AY,W,""PORTAGG"",""MEANR"")")</f>
        <v>30.637948735377702</v>
      </c>
      <c r="W2" s="55">
        <f t="array" ref="W2:W523">_xll.FDS("QQQ","FMA_PE(NTMA,NOW,-10AY,W,""PORTAGG"",""MEANR"")")</f>
        <v>26.4319131780709</v>
      </c>
      <c r="X2" s="55">
        <f t="array" ref="X2:X262">_xll.FDS("SP50","FMA_EPS(NTMA,0,-5AY,W,USD,""PORTAGG"",""MEANR"")")</f>
        <v>266.68012856164398</v>
      </c>
      <c r="Y2" s="55">
        <f t="array" ref="Y2:Y262">_xll.FDS("ACWX-US","FMA_EPS(NTMA,0,-5AY,W,USD,""PORTAGG"",""MEANR"")")</f>
        <v>4.1925345691481901</v>
      </c>
      <c r="Z2" s="12">
        <f t="shared" ref="Z2:Z65" si="1">Z3*(1+((X2/X3)-(Y2/Y3)))</f>
        <v>122.93184356184628</v>
      </c>
      <c r="AA2" s="12">
        <f>AA3*(1+((H2/H3)-(E2/E3)))</f>
        <v>109.78502737280957</v>
      </c>
      <c r="AB2" s="12">
        <f>AB3*(1+((H2/H3)-(F2/F3)))</f>
        <v>85.19907620972991</v>
      </c>
      <c r="AC2" s="12">
        <f>AC3*(1+((H2/H3)-(G2/G3)))</f>
        <v>114.58609276835661</v>
      </c>
      <c r="AD2" s="55">
        <f t="array" ref="AD2:AD523">_xll.FDS("ACWX-US","FMA_PE(LTMA,NOW,-10AY,W,""PORTAGG"",""MEANR"")")</f>
        <v>14.654741588411801</v>
      </c>
      <c r="AE2" s="55">
        <f t="array" ref="AE2:AE523">_xll.FDS("ACWX-US","FMA_PE(NTMA,NOW,-10AY,W,""PORTAGG"",""MEANR"")")</f>
        <v>13.492293234427599</v>
      </c>
      <c r="AF2">
        <f t="array" ref="AF2:AF1762">_xll.FDS("ACWX","FMA_COS_UP(""EPS"",""1M"",+1,0,-7AY,,""PORTAGG"",""MEANR"")/(FMA_COS_UP(""EPS"",""1M"",+1,0,-7AY,,""PORTAGG"",""MEANR"")+FMA_COS_DOWN(""EPS"",""1M"",+1,0,-7AY,,""PORTAGG"",""MEANR""))")</f>
        <v>0.48079763663220099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19">_xll.FDS("","PSETCAL('FIVEDAY');ECON_DATE(0, -20AY, D, 'DD/MM/YYYY')")</f>
        <v>30/09/2024</v>
      </c>
      <c r="BJ2" t="e">
        <f t="array" ref="BJ2:BJ5219">_xll.FDS("","FDS_ECON_DATA('USSU2929306',0,-20AY,D,STEP,AVERAGENP,1)")</f>
        <v>#N/A</v>
      </c>
      <c r="BK2" t="e">
        <f t="array" ref="BK2:BK5219">_xll.FDS("","FDS_ECON_DATA('USSU2929307',0,-20AY,D,STEP,AVERAGENP,1)")</f>
        <v>#N/A</v>
      </c>
      <c r="BL2">
        <f t="shared" ref="BL2:BL9" si="2">IFERROR(BJ2/BK2,BL3)</f>
        <v>2.2925764192139741</v>
      </c>
    </row>
    <row r="3" spans="1:64" x14ac:dyDescent="0.3">
      <c r="A3" s="11">
        <v>45563</v>
      </c>
      <c r="B3">
        <v>0.46474358974358998</v>
      </c>
      <c r="C3">
        <v>5738.17</v>
      </c>
      <c r="D3">
        <v>486.75</v>
      </c>
      <c r="E3">
        <v>98.57</v>
      </c>
      <c r="F3">
        <v>2655.05</v>
      </c>
      <c r="G3">
        <v>83.27</v>
      </c>
      <c r="H3">
        <v>57.56</v>
      </c>
      <c r="I3" s="12">
        <f t="shared" ref="I3:I65" si="3">I4*(1+((C3/C4)-(E3/E4)))</f>
        <v>195.94951812086785</v>
      </c>
      <c r="J3" s="12">
        <f t="shared" si="0"/>
        <v>86.504654607997423</v>
      </c>
      <c r="K3" s="12">
        <f t="shared" ref="K3:K66" si="4">K4*(1+((C3/C4)-(G3/G4)))</f>
        <v>207.24001882330725</v>
      </c>
      <c r="L3" s="12">
        <f t="shared" ref="L3:L66" si="5">L4*(1+((C3/C4)-(H3/H4)))</f>
        <v>159.45694292754993</v>
      </c>
      <c r="M3" s="12">
        <f t="shared" ref="M3:M66" si="6">M4*(1+((D3/D4)-(E3/E4)))</f>
        <v>267.79692981122878</v>
      </c>
      <c r="N3" s="12">
        <f t="shared" ref="N3:N66" si="7">N4*(1+((D3/D4)-(F3/F4)))</f>
        <v>117.83891444651655</v>
      </c>
      <c r="O3" s="12">
        <f t="shared" ref="O3:O66" si="8">O4*(1+((D3/D4)-(G3/G4)))</f>
        <v>280.98060522561565</v>
      </c>
      <c r="P3" s="12">
        <f t="shared" ref="P3:P66" si="9">P4*(1+((D3/D4)-(H3/H4)))</f>
        <v>220.49243504796024</v>
      </c>
      <c r="Q3">
        <v>0.56923076923076898</v>
      </c>
      <c r="R3" s="12">
        <v>18.531088272252799</v>
      </c>
      <c r="S3" s="55">
        <f t="shared" ref="S3:S66" si="10">S4*(1+((R3/R4)-(Y3/Y4)))</f>
        <v>158.33963786341522</v>
      </c>
      <c r="T3" s="55">
        <v>23.664315762702898</v>
      </c>
      <c r="U3" s="55">
        <v>21.5086056489497</v>
      </c>
      <c r="V3" s="55">
        <v>30.399500537783901</v>
      </c>
      <c r="W3" s="55">
        <v>26.2418495965338</v>
      </c>
      <c r="X3" s="55">
        <v>266.17710886110802</v>
      </c>
      <c r="Y3" s="55">
        <v>4.18968249651767</v>
      </c>
      <c r="Z3" s="12">
        <f t="shared" si="1"/>
        <v>122.7833915579097</v>
      </c>
      <c r="AA3" s="12">
        <f t="shared" ref="AA3:AA66" si="11">AA4*(1+((H3/H4)-(E3/E4)))</f>
        <v>109.91018151743765</v>
      </c>
      <c r="AB3" s="12">
        <f t="shared" ref="AB3:AB66" si="12">AB4*(1+((H3/H4)-(F3/F4)))</f>
        <v>85.047660947369735</v>
      </c>
      <c r="AC3" s="12">
        <f t="shared" ref="AC3:AC66" si="13">AC4*(1+((H3/H4)-(G3/G4)))</f>
        <v>115.10010503859426</v>
      </c>
      <c r="AD3" s="55">
        <v>14.526887887311499</v>
      </c>
      <c r="AE3" s="55">
        <v>13.3306664372823</v>
      </c>
      <c r="AF3">
        <v>0.48079763663220099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27/09/2024</v>
      </c>
      <c r="BJ3" t="e">
        <v>#N/A</v>
      </c>
      <c r="BK3" t="e">
        <v>#N/A</v>
      </c>
      <c r="BL3">
        <f t="shared" si="2"/>
        <v>2.2925764192139741</v>
      </c>
    </row>
    <row r="4" spans="1:64" x14ac:dyDescent="0.3">
      <c r="A4" s="11">
        <v>45562</v>
      </c>
      <c r="B4">
        <v>0.47648902821316602</v>
      </c>
      <c r="C4">
        <v>5745.37</v>
      </c>
      <c r="D4">
        <v>489.47</v>
      </c>
      <c r="E4">
        <v>98.06</v>
      </c>
      <c r="F4">
        <v>2672.25</v>
      </c>
      <c r="G4">
        <v>83.14</v>
      </c>
      <c r="H4">
        <v>57.81</v>
      </c>
      <c r="I4" s="12">
        <f t="shared" si="3"/>
        <v>197.22240739637201</v>
      </c>
      <c r="J4" s="12">
        <f t="shared" si="0"/>
        <v>86.058583663248911</v>
      </c>
      <c r="K4" s="12">
        <f t="shared" si="4"/>
        <v>207.82542368256566</v>
      </c>
      <c r="L4" s="12">
        <f t="shared" si="5"/>
        <v>158.96869786183706</v>
      </c>
      <c r="M4" s="12">
        <f t="shared" si="6"/>
        <v>270.70920002510752</v>
      </c>
      <c r="N4" s="12">
        <f t="shared" si="7"/>
        <v>117.73536707955007</v>
      </c>
      <c r="O4" s="12">
        <f t="shared" si="8"/>
        <v>282.99572116691627</v>
      </c>
      <c r="P4" s="12">
        <f t="shared" si="9"/>
        <v>220.76453169209154</v>
      </c>
      <c r="Q4">
        <v>0.57575757575757602</v>
      </c>
      <c r="R4" s="12">
        <v>18.473727266567</v>
      </c>
      <c r="S4" s="55">
        <f t="shared" si="10"/>
        <v>159.49922347887909</v>
      </c>
      <c r="T4" s="55">
        <v>23.4190022333113</v>
      </c>
      <c r="U4" s="55">
        <v>21.238460450497499</v>
      </c>
      <c r="V4" s="55">
        <v>30.1202012618898</v>
      </c>
      <c r="W4" s="55">
        <v>25.948082081945</v>
      </c>
      <c r="X4" s="55">
        <v>266.00907025135001</v>
      </c>
      <c r="Y4" s="55">
        <v>4.1466601957361</v>
      </c>
      <c r="Z4" s="12">
        <f t="shared" si="1"/>
        <v>123.9914985774768</v>
      </c>
      <c r="AA4" s="12">
        <f t="shared" si="11"/>
        <v>110.96718935274808</v>
      </c>
      <c r="AB4" s="12">
        <f t="shared" si="12"/>
        <v>84.868417813667861</v>
      </c>
      <c r="AC4" s="12">
        <f t="shared" si="13"/>
        <v>115.78184462721697</v>
      </c>
      <c r="AD4" s="55">
        <v>14.509685125109399</v>
      </c>
      <c r="AE4" s="55">
        <v>13.2952571013365</v>
      </c>
      <c r="AF4">
        <v>0.48079763663220099</v>
      </c>
      <c r="AG4" s="12"/>
      <c r="AH4" s="12"/>
      <c r="AJ4" t="str" cm="1">
        <f t="array" ref="AJ4">_xll.FDS("","CONVERT_DATE(FDS_ECON_ENDDATE('USSU2929306', W),'YYYYMMDD')")</f>
        <v>20240920</v>
      </c>
      <c r="AK4" t="str" cm="1">
        <f t="array" ref="AK4">_xll.FDS("","CONVERT_DATE(FDS_ECON_ENDDATE('USSU2929307', W),'YYYYMMDD')")</f>
        <v>20240920</v>
      </c>
      <c r="AO4" t="str" cm="1">
        <f t="array" ref="AO4">_xll.FDS("","CONVERT_DATE(SPEC_ID_ENDDATE('CC_US:FDS_ECON_RINDPRD_M', M),'YYYYMMDD')")</f>
        <v>20240830</v>
      </c>
      <c r="AP4" t="str" cm="1">
        <f t="array" ref="AP4">_xll.FDS("","CONVERT_DATE(ECON_EXPR_ENDDATE('RETURNS(FDS_COM[USCM1020424,DIST=STEP,CONV=AVERAGENP], -1AY)', M),'YYYYMMDD')")</f>
        <v>20240930</v>
      </c>
      <c r="AQ4" t="str" cm="1">
        <f t="array" ref="AQ4">_xll.FDS("","CONVERT_DATE(FDS_ECON_ENDDATE('ISMPRI@M', M),'YYYYMMDD')")</f>
        <v>20240830</v>
      </c>
      <c r="AR4" t="str" cm="1">
        <f t="array" ref="AR4">_xll.FDS("","CONVERT_DATE(FDS_ECON_ENDDATE('ISMPRD@M', M),'YYYYMMDD')")</f>
        <v>20240830</v>
      </c>
      <c r="AS4" t="str" cm="1">
        <f t="array" ref="AS4">_xll.FDS("","CONVERT_DATE(FDS_ECON_ENDDATE('ISMPMI@M', M),'YYYYMMDD')")</f>
        <v>20240830</v>
      </c>
      <c r="AT4" t="str" cm="1">
        <f t="array" ref="AT4">_xll.FDS("","CONVERT_DATE(ECON_EXPR_ENDDATE('RETURNS(FDS_ECON[US.LMCLAIMS,DIST=STEP,CONV=AVERAGE], -1AY)', M),'YYYYMMDD')")</f>
        <v>20240830</v>
      </c>
      <c r="AU4" t="str" cm="1">
        <f t="array" ref="AU4">_xll.FDS("","CONVERT_DATE(FDS_ECON_ENDDATE('ISMBUS@NM', M),'YYYYMMDD')")</f>
        <v>20240830</v>
      </c>
      <c r="BI4" t="str">
        <v>26/09/2024</v>
      </c>
      <c r="BJ4" t="e">
        <v>#N/A</v>
      </c>
      <c r="BK4" t="e">
        <v>#N/A</v>
      </c>
      <c r="BL4">
        <f t="shared" si="2"/>
        <v>2.2925764192139741</v>
      </c>
    </row>
    <row r="5" spans="1:64" x14ac:dyDescent="0.3">
      <c r="A5" s="11">
        <v>45561</v>
      </c>
      <c r="B5">
        <v>0.48888888888888898</v>
      </c>
      <c r="C5">
        <v>5722.26</v>
      </c>
      <c r="D5">
        <v>485.82</v>
      </c>
      <c r="E5">
        <v>97.83</v>
      </c>
      <c r="F5">
        <v>2657.34</v>
      </c>
      <c r="G5">
        <v>83.22</v>
      </c>
      <c r="H5">
        <v>56.45</v>
      </c>
      <c r="I5" s="12">
        <f t="shared" si="3"/>
        <v>196.89013618463764</v>
      </c>
      <c r="J5" s="12">
        <f t="shared" si="0"/>
        <v>86.194103196866635</v>
      </c>
      <c r="K5" s="12">
        <f t="shared" si="4"/>
        <v>206.79148250481941</v>
      </c>
      <c r="L5" s="12">
        <f t="shared" si="5"/>
        <v>162.22181345271989</v>
      </c>
      <c r="M5" s="12">
        <f t="shared" si="6"/>
        <v>269.31896110854797</v>
      </c>
      <c r="N5" s="12">
        <f t="shared" si="7"/>
        <v>117.51183645758907</v>
      </c>
      <c r="O5" s="12">
        <f t="shared" si="8"/>
        <v>280.61766101640671</v>
      </c>
      <c r="P5" s="12">
        <f t="shared" si="9"/>
        <v>224.48630044586093</v>
      </c>
      <c r="Q5">
        <v>0.56923076923076898</v>
      </c>
      <c r="R5" s="12">
        <v>18.4076765360232</v>
      </c>
      <c r="S5" s="55">
        <f t="shared" si="10"/>
        <v>160.70629832882554</v>
      </c>
      <c r="T5" s="55">
        <v>22.769950386388199</v>
      </c>
      <c r="U5" s="55">
        <v>20.4225471399821</v>
      </c>
      <c r="V5" s="55">
        <v>29.005884104758099</v>
      </c>
      <c r="W5" s="55">
        <v>24.5888762441602</v>
      </c>
      <c r="X5" s="55">
        <v>265.98787897696099</v>
      </c>
      <c r="Y5" s="55">
        <v>4.1011404978435904</v>
      </c>
      <c r="Z5" s="12">
        <f t="shared" si="1"/>
        <v>125.37306053016772</v>
      </c>
      <c r="AA5" s="12">
        <f t="shared" si="11"/>
        <v>108.60597598485889</v>
      </c>
      <c r="AB5" s="12">
        <f t="shared" si="12"/>
        <v>83.328405315749464</v>
      </c>
      <c r="AC5" s="12">
        <f t="shared" si="13"/>
        <v>112.95200999574588</v>
      </c>
      <c r="AD5" s="55">
        <v>14.391926128177399</v>
      </c>
      <c r="AE5" s="55">
        <v>13.131997344000901</v>
      </c>
      <c r="AF5">
        <v>0.48079763663220099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25/09/2024</v>
      </c>
      <c r="BJ5" t="e">
        <v>#N/A</v>
      </c>
      <c r="BK5" t="e">
        <v>#N/A</v>
      </c>
      <c r="BL5">
        <f t="shared" si="2"/>
        <v>2.2925764192139741</v>
      </c>
    </row>
    <row r="6" spans="1:64" x14ac:dyDescent="0.3">
      <c r="A6" s="11">
        <v>45560</v>
      </c>
      <c r="B6">
        <v>0.487341772151899</v>
      </c>
      <c r="C6">
        <v>5732.93</v>
      </c>
      <c r="D6">
        <v>485.37</v>
      </c>
      <c r="E6">
        <v>98.65</v>
      </c>
      <c r="F6">
        <v>2657.27</v>
      </c>
      <c r="G6">
        <v>83.29</v>
      </c>
      <c r="H6">
        <v>56.87</v>
      </c>
      <c r="I6" s="12">
        <f t="shared" si="3"/>
        <v>195.62813177872019</v>
      </c>
      <c r="J6" s="12">
        <f t="shared" si="0"/>
        <v>86.357103980988086</v>
      </c>
      <c r="K6" s="12">
        <f t="shared" si="4"/>
        <v>207.00277860717691</v>
      </c>
      <c r="L6" s="12">
        <f t="shared" si="5"/>
        <v>161.3306091007679</v>
      </c>
      <c r="M6" s="12">
        <f t="shared" si="6"/>
        <v>266.85341100445589</v>
      </c>
      <c r="N6" s="12">
        <f t="shared" si="7"/>
        <v>117.40607883077404</v>
      </c>
      <c r="O6" s="12">
        <f t="shared" si="8"/>
        <v>280.12252630329908</v>
      </c>
      <c r="P6" s="12">
        <f t="shared" si="9"/>
        <v>222.63566543324501</v>
      </c>
      <c r="Q6">
        <v>0.53846153846153799</v>
      </c>
      <c r="R6" s="12">
        <v>18.312108436935802</v>
      </c>
      <c r="S6" s="55">
        <f t="shared" si="10"/>
        <v>158.61540521662431</v>
      </c>
      <c r="T6" s="55">
        <v>23.444305189857801</v>
      </c>
      <c r="U6" s="55">
        <v>21.377966786662601</v>
      </c>
      <c r="V6" s="55">
        <v>30.232591838589901</v>
      </c>
      <c r="W6" s="55">
        <v>26.242682268920799</v>
      </c>
      <c r="X6" s="55">
        <v>265.41278705443699</v>
      </c>
      <c r="Y6" s="55">
        <v>4.1340613064106204</v>
      </c>
      <c r="Z6" s="12">
        <f t="shared" si="1"/>
        <v>124.11575646618822</v>
      </c>
      <c r="AA6" s="12">
        <f t="shared" si="11"/>
        <v>108.50539687873768</v>
      </c>
      <c r="AB6" s="12">
        <f t="shared" si="12"/>
        <v>83.950614315432304</v>
      </c>
      <c r="AC6" s="12">
        <f t="shared" si="13"/>
        <v>113.69613157699985</v>
      </c>
      <c r="AD6" s="55">
        <v>14.670410998902</v>
      </c>
      <c r="AE6" s="55">
        <v>13.521240309022</v>
      </c>
      <c r="AF6">
        <v>0.48281016442451402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DOL - US Department of Labor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24/09/2024</v>
      </c>
      <c r="BJ6" t="e">
        <v>#N/A</v>
      </c>
      <c r="BK6" t="e">
        <v>#N/A</v>
      </c>
      <c r="BL6">
        <f t="shared" si="2"/>
        <v>2.2925764192139741</v>
      </c>
    </row>
    <row r="7" spans="1:64" x14ac:dyDescent="0.3">
      <c r="A7" s="11">
        <v>45559</v>
      </c>
      <c r="B7">
        <v>0.477848101265823</v>
      </c>
      <c r="C7">
        <v>5718.57</v>
      </c>
      <c r="D7">
        <v>483.04</v>
      </c>
      <c r="E7">
        <v>98.67</v>
      </c>
      <c r="F7">
        <v>2628.7</v>
      </c>
      <c r="G7">
        <v>83.21</v>
      </c>
      <c r="H7">
        <v>56.02</v>
      </c>
      <c r="I7" s="12">
        <f t="shared" si="3"/>
        <v>195.09867044236375</v>
      </c>
      <c r="J7" s="12">
        <f t="shared" si="0"/>
        <v>87.084905000674354</v>
      </c>
      <c r="K7" s="12">
        <f t="shared" si="4"/>
        <v>206.68248392258928</v>
      </c>
      <c r="L7" s="12">
        <f t="shared" si="5"/>
        <v>163.39958033135719</v>
      </c>
      <c r="M7" s="12">
        <f t="shared" si="6"/>
        <v>265.51883027029641</v>
      </c>
      <c r="N7" s="12">
        <f t="shared" si="7"/>
        <v>118.12009983734336</v>
      </c>
      <c r="O7" s="12">
        <f t="shared" si="8"/>
        <v>279.04480109491828</v>
      </c>
      <c r="P7" s="12">
        <f t="shared" si="9"/>
        <v>224.96393765938146</v>
      </c>
      <c r="Q7">
        <v>0.53846153846153799</v>
      </c>
      <c r="R7" s="12">
        <v>18.223467780155701</v>
      </c>
      <c r="S7" s="55">
        <f t="shared" si="10"/>
        <v>156.88265382168143</v>
      </c>
      <c r="T7" s="55">
        <v>23.4212206138331</v>
      </c>
      <c r="U7" s="55">
        <v>21.4129465963636</v>
      </c>
      <c r="V7" s="55">
        <v>30.430348496952799</v>
      </c>
      <c r="W7" s="55">
        <v>26.583623550084901</v>
      </c>
      <c r="X7" s="55">
        <v>264.352900221303</v>
      </c>
      <c r="Y7" s="55">
        <v>4.15977200248666</v>
      </c>
      <c r="Z7" s="12">
        <f t="shared" si="1"/>
        <v>122.8637553982209</v>
      </c>
      <c r="AA7" s="12">
        <f t="shared" si="11"/>
        <v>106.86229838966349</v>
      </c>
      <c r="AB7" s="12">
        <f t="shared" si="12"/>
        <v>83.590784216537259</v>
      </c>
      <c r="AC7" s="12">
        <f t="shared" si="13"/>
        <v>112.1029547041484</v>
      </c>
      <c r="AD7" s="55">
        <v>14.6182061934246</v>
      </c>
      <c r="AE7" s="55">
        <v>13.4648572904877</v>
      </c>
      <c r="AF7">
        <v>0.48464419475655401</v>
      </c>
      <c r="AG7" s="12"/>
      <c r="AH7" s="12"/>
      <c r="AI7" t="str">
        <f t="array" ref="AI7:AI1050">_xll.FDS("","PSETCAL('FIVEDAY');ECON_DATE(0, -20AY, W, 'YYYYMMDD')")</f>
        <v>20240927</v>
      </c>
      <c r="AJ7" t="e">
        <f t="array" ref="AJ7:AJ1050">_xll.FDS("","FDS_ECON_DATA('USSU2929306',0,-20AY,W,STEP,AVERAGENP,1)")</f>
        <v>#N/A</v>
      </c>
      <c r="AK7" t="e">
        <f t="array" ref="AK7:AK1050">_xll.FDS("","FDS_ECON_DATA('USSU2929307',0,-20AY,W,STEP,AVERAGENP,1)")</f>
        <v>#N/A</v>
      </c>
      <c r="AL7">
        <f>IFERROR(AJ7/AK7,AL8)</f>
        <v>2.2925764192139741</v>
      </c>
      <c r="AN7" t="str">
        <f t="array" ref="AN7:AN127">_xll.FDS("","PSETCAL('FIVEDAY');ECON_DATE(0, 0/0/-10, M, 'YYYYMMDD')")</f>
        <v>20240930</v>
      </c>
      <c r="AO7" t="e">
        <f t="array" ref="AO7:AO127">_xll.FDS("","SPEC_ID_DATA('CC_US:FDS_ECON_RINDPRD_M',0,0/0/-10,M,NONE,AVERAGENP,2)")</f>
        <v>#N/A</v>
      </c>
      <c r="AP7">
        <f t="array" ref="AP7:AP127">_xll.FDS("","ECON_EXPR_DATA('RETURNS(FDS_COM[USCM1020424,DIST=STEP,CONV=AVERAGENP], -1AY)',0,0/0/-10,M)")</f>
        <v>-1.4026123306677101</v>
      </c>
      <c r="AQ7" t="e">
        <f t="array" ref="AQ7:AQ127">_xll.FDS("","FDS_ECON_DATA('ISMPRI@M',0,0/0/-10,M,STEP,AVERAGE,1)")</f>
        <v>#N/A</v>
      </c>
      <c r="AR7" t="e">
        <f t="array" ref="AR7:AR127">_xll.FDS("","FDS_ECON_DATA('ISMPRD@M',0,0/0/-10,M,STEP,AVERAGE,1)")</f>
        <v>#N/A</v>
      </c>
      <c r="AS7" t="e">
        <f t="array" ref="AS7:AS127">_xll.FDS("","FDS_ECON_DATA('ISMPMI@M',0,0/0/-10,M,STEP,AVERAGE,1)")</f>
        <v>#N/A</v>
      </c>
      <c r="AT7" t="e">
        <f t="array" ref="AT7:AT127">_xll.FDS("","ECON_EXPR_DATA('RETURNS(FDS_ECON[US.LMCLAIMS,DIST=STEP,CONV=AVERAGE], -1AY)',0,0/0/-10,M)")</f>
        <v>#N/A</v>
      </c>
      <c r="AU7" t="e">
        <f t="array" ref="AU7:AU127">_xll.FDS("","FDS_ECON_DATA('ISMBUS@NM',0,0/0/-10,M,STEP,AVERAGE,1)")</f>
        <v>#N/A</v>
      </c>
      <c r="AV7">
        <f t="array" ref="AV7:AV127">_xll.FDS(AV2,"FMA_EPS(NTMA,NOW,-10AY,M,,""PORTAGG"",""MEANR"")")</f>
        <v>266.68012856164398</v>
      </c>
      <c r="AW7" s="3">
        <f t="array" ref="AW7:AW127">_xll.FDS(AV2,"FMA_COS_UP(""EPS"",""1M"",+1,NOW,-10AY,M,""PORTAGG"",""MEANR"")/(FMA_COS_DOWN(""EPS"",""1M"",+1,NOW,-10AY,M,""PORTAGG"",""MEANR"")+FMA_COS_UP(""EPS"",""1M"",+1,NOW,-10AY,M,""PORTAGG"",""MEANR""))")</f>
        <v>0.46474358974358998</v>
      </c>
      <c r="AX7" s="1">
        <f t="shared" ref="AX7:AX38" si="14">IF(ISNA(AO7),AX8,IF(AO7&gt;AVERAGE(AO8:AO13),1,IF(AO7&lt;=AVERAGE(AO8:AO13),0,AX8)))</f>
        <v>1</v>
      </c>
      <c r="AY7" s="1">
        <f t="shared" ref="AY7:AY38" si="15">IF(AP7&gt;0,1,0)</f>
        <v>0</v>
      </c>
      <c r="AZ7" s="1" t="e">
        <f t="shared" ref="AZ7:AZ38" si="16">IF(AQ7&gt;50,1,0)</f>
        <v>#N/A</v>
      </c>
      <c r="BA7" s="1" t="e">
        <f t="shared" ref="BA7:BA38" si="17">IF(AR7&gt;50,1,0)</f>
        <v>#N/A</v>
      </c>
      <c r="BB7" s="1" t="e">
        <f t="shared" ref="BB7:BB38" si="18">IF(AS7&gt;50,1,0)</f>
        <v>#N/A</v>
      </c>
      <c r="BC7" s="1" t="e">
        <f t="shared" ref="BC7:BC38" si="19">IF(AT7&lt;0,1,0)</f>
        <v>#N/A</v>
      </c>
      <c r="BD7" s="1" t="e">
        <f t="shared" ref="BD7:BD38" si="20">IF(AU7&gt;50,1,0)</f>
        <v>#N/A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0</v>
      </c>
      <c r="BG7" t="e">
        <f t="shared" ref="BG7:BG38" si="23">SUM(AX7:BF7)/9</f>
        <v>#N/A</v>
      </c>
      <c r="BI7" t="str">
        <v>23/09/2024</v>
      </c>
      <c r="BJ7" t="e">
        <v>#N/A</v>
      </c>
      <c r="BK7" t="e">
        <v>#N/A</v>
      </c>
      <c r="BL7">
        <f t="shared" si="2"/>
        <v>2.2925764192139741</v>
      </c>
    </row>
    <row r="8" spans="1:64" x14ac:dyDescent="0.3">
      <c r="A8" s="11">
        <v>45556</v>
      </c>
      <c r="B8">
        <v>0.48948948948949</v>
      </c>
      <c r="C8">
        <v>5702.55</v>
      </c>
      <c r="D8">
        <v>482.44</v>
      </c>
      <c r="E8">
        <v>98.88</v>
      </c>
      <c r="F8">
        <v>2622.17</v>
      </c>
      <c r="G8">
        <v>83.21</v>
      </c>
      <c r="H8">
        <v>55.73</v>
      </c>
      <c r="I8" s="12">
        <f t="shared" si="3"/>
        <v>194.140962214528</v>
      </c>
      <c r="J8" s="12">
        <f t="shared" si="0"/>
        <v>87.057136759673398</v>
      </c>
      <c r="K8" s="12">
        <f t="shared" si="4"/>
        <v>206.10348368434097</v>
      </c>
      <c r="L8" s="12">
        <f t="shared" si="5"/>
        <v>163.79176184667017</v>
      </c>
      <c r="M8" s="12">
        <f t="shared" si="6"/>
        <v>264.62770589723328</v>
      </c>
      <c r="N8" s="12">
        <f t="shared" si="7"/>
        <v>118.2675352053659</v>
      </c>
      <c r="O8" s="12">
        <f t="shared" si="8"/>
        <v>278.69819029528065</v>
      </c>
      <c r="P8" s="12">
        <f t="shared" si="9"/>
        <v>225.85833271246372</v>
      </c>
      <c r="Q8">
        <v>0.54411764705882304</v>
      </c>
      <c r="R8" s="12">
        <v>18.139196870527599</v>
      </c>
      <c r="S8" s="55">
        <f t="shared" si="10"/>
        <v>158.54489140827593</v>
      </c>
      <c r="T8" s="55">
        <v>23.219708974285101</v>
      </c>
      <c r="U8" s="55">
        <v>21.1788071825098</v>
      </c>
      <c r="V8" s="55">
        <v>30.262452381506598</v>
      </c>
      <c r="W8" s="55">
        <v>26.434751958829001</v>
      </c>
      <c r="X8" s="55">
        <v>263.48664402524099</v>
      </c>
      <c r="Y8" s="55">
        <v>4.0977721989198699</v>
      </c>
      <c r="Z8" s="12">
        <f t="shared" si="1"/>
        <v>124.33620165279611</v>
      </c>
      <c r="AA8" s="12">
        <f t="shared" si="11"/>
        <v>106.08496642979921</v>
      </c>
      <c r="AB8" s="12">
        <f t="shared" si="12"/>
        <v>83.364586359788589</v>
      </c>
      <c r="AC8" s="12">
        <f t="shared" si="13"/>
        <v>111.5226288051087</v>
      </c>
      <c r="AD8" s="55">
        <v>14.531374031431</v>
      </c>
      <c r="AE8" s="55">
        <v>13.3509948059252</v>
      </c>
      <c r="AF8">
        <v>0.48064280496712902</v>
      </c>
      <c r="AG8" s="12"/>
      <c r="AH8" s="12"/>
      <c r="AI8" t="str">
        <v>20240920</v>
      </c>
      <c r="AJ8">
        <v>52.5</v>
      </c>
      <c r="AK8">
        <v>22.9</v>
      </c>
      <c r="AL8">
        <f t="shared" ref="AL8:AL71" si="24">IFERROR(AJ8/AK8,"")</f>
        <v>2.2925764192139741</v>
      </c>
      <c r="AN8" t="str">
        <v>20240830</v>
      </c>
      <c r="AO8">
        <v>4.2485046999999998E-2</v>
      </c>
      <c r="AP8">
        <v>-2.1132417536968702</v>
      </c>
      <c r="AQ8">
        <v>54</v>
      </c>
      <c r="AR8">
        <v>44.8</v>
      </c>
      <c r="AS8">
        <v>47.2</v>
      </c>
      <c r="AT8">
        <v>2.6118266168120701</v>
      </c>
      <c r="AU8">
        <v>53.3</v>
      </c>
      <c r="AV8">
        <v>265.41278705443699</v>
      </c>
      <c r="AW8" s="3">
        <v>0.59585492227979298</v>
      </c>
      <c r="AX8" s="1">
        <f t="shared" si="14"/>
        <v>1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0.55555555555555558</v>
      </c>
      <c r="BI8" t="str">
        <v>20/09/2024</v>
      </c>
      <c r="BJ8">
        <v>52.5</v>
      </c>
      <c r="BK8">
        <v>22.9</v>
      </c>
      <c r="BL8">
        <f t="shared" si="2"/>
        <v>2.2925764192139741</v>
      </c>
    </row>
    <row r="9" spans="1:64" x14ac:dyDescent="0.3">
      <c r="A9" s="11">
        <v>45555</v>
      </c>
      <c r="B9">
        <v>0.48</v>
      </c>
      <c r="C9">
        <v>5713.64</v>
      </c>
      <c r="D9">
        <v>483.36</v>
      </c>
      <c r="E9">
        <v>99.26</v>
      </c>
      <c r="F9">
        <v>2586.7399999999998</v>
      </c>
      <c r="G9">
        <v>83.18</v>
      </c>
      <c r="H9">
        <v>56.14</v>
      </c>
      <c r="I9" s="12">
        <f t="shared" si="3"/>
        <v>193.77523852032331</v>
      </c>
      <c r="J9" s="12">
        <f t="shared" si="0"/>
        <v>88.440141221406776</v>
      </c>
      <c r="K9" s="12">
        <f t="shared" si="4"/>
        <v>206.57895260856463</v>
      </c>
      <c r="L9" s="12">
        <f t="shared" si="5"/>
        <v>162.91816186483518</v>
      </c>
      <c r="M9" s="12">
        <f t="shared" si="6"/>
        <v>264.11927988195066</v>
      </c>
      <c r="N9" s="12">
        <f t="shared" si="7"/>
        <v>120.14176108345669</v>
      </c>
      <c r="O9" s="12">
        <f t="shared" si="8"/>
        <v>279.33059668934368</v>
      </c>
      <c r="P9" s="12">
        <f t="shared" si="9"/>
        <v>224.64528694102768</v>
      </c>
      <c r="Q9">
        <v>0.54545454545454497</v>
      </c>
      <c r="R9" s="12">
        <v>18.0475414498402</v>
      </c>
      <c r="S9" s="55">
        <f t="shared" si="10"/>
        <v>158.58086193362868</v>
      </c>
      <c r="T9" s="55">
        <v>22.6931596829589</v>
      </c>
      <c r="U9" s="55">
        <v>20.433354540992902</v>
      </c>
      <c r="V9" s="55">
        <v>29.367308127062199</v>
      </c>
      <c r="W9" s="55">
        <v>25.195751776638499</v>
      </c>
      <c r="X9" s="55">
        <v>262.78445393268203</v>
      </c>
      <c r="Y9" s="55">
        <v>4.0761466835229996</v>
      </c>
      <c r="Z9" s="12">
        <f t="shared" si="1"/>
        <v>124.6644765992219</v>
      </c>
      <c r="AA9" s="12">
        <f t="shared" si="11"/>
        <v>106.45488021279668</v>
      </c>
      <c r="AB9" s="12">
        <f t="shared" si="12"/>
        <v>85.152790470637612</v>
      </c>
      <c r="AC9" s="12">
        <f t="shared" si="13"/>
        <v>112.38392054632547</v>
      </c>
      <c r="AD9" s="55">
        <v>14.2687418046671</v>
      </c>
      <c r="AE9" s="55">
        <v>12.9480497687792</v>
      </c>
      <c r="AF9">
        <v>0.48592057761732899</v>
      </c>
      <c r="AG9" s="12"/>
      <c r="AH9" s="12"/>
      <c r="AI9" t="str">
        <v>20240913</v>
      </c>
      <c r="AJ9">
        <v>49.2</v>
      </c>
      <c r="AK9">
        <v>22.9</v>
      </c>
      <c r="AL9">
        <f t="shared" si="24"/>
        <v>2.1484716157205241</v>
      </c>
      <c r="AN9" t="str">
        <v>20240731</v>
      </c>
      <c r="AO9">
        <v>-0.74355643999999999</v>
      </c>
      <c r="AP9">
        <v>-0.93009484088073502</v>
      </c>
      <c r="AQ9">
        <v>52.9</v>
      </c>
      <c r="AR9">
        <v>45.9</v>
      </c>
      <c r="AS9">
        <v>46.8</v>
      </c>
      <c r="AT9">
        <v>4.8450704225352101</v>
      </c>
      <c r="AU9">
        <v>54.5</v>
      </c>
      <c r="AV9">
        <v>262.16482782464402</v>
      </c>
      <c r="AW9" s="3">
        <v>0.50947867298578198</v>
      </c>
      <c r="AX9" s="1">
        <f t="shared" si="14"/>
        <v>0</v>
      </c>
      <c r="AY9" s="1">
        <f t="shared" si="15"/>
        <v>0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1</v>
      </c>
      <c r="BE9" s="1">
        <f t="shared" si="21"/>
        <v>1</v>
      </c>
      <c r="BF9" s="1">
        <f t="shared" si="22"/>
        <v>1</v>
      </c>
      <c r="BG9">
        <f t="shared" si="23"/>
        <v>0.44444444444444442</v>
      </c>
      <c r="BI9" t="str">
        <v>19/09/2024</v>
      </c>
      <c r="BJ9">
        <v>52.5</v>
      </c>
      <c r="BK9">
        <v>22.9</v>
      </c>
      <c r="BL9">
        <f t="shared" si="2"/>
        <v>2.2925764192139741</v>
      </c>
    </row>
    <row r="10" spans="1:64" x14ac:dyDescent="0.3">
      <c r="A10" s="11">
        <v>45554</v>
      </c>
      <c r="B10">
        <v>0.470769230769231</v>
      </c>
      <c r="C10">
        <v>5618.26</v>
      </c>
      <c r="D10">
        <v>471.44</v>
      </c>
      <c r="E10">
        <v>99.59</v>
      </c>
      <c r="F10">
        <v>2558.91</v>
      </c>
      <c r="G10">
        <v>83.11</v>
      </c>
      <c r="H10">
        <v>55.05</v>
      </c>
      <c r="I10" s="12">
        <f t="shared" si="3"/>
        <v>189.92165741980199</v>
      </c>
      <c r="J10" s="12">
        <f t="shared" si="0"/>
        <v>87.903834479177362</v>
      </c>
      <c r="K10" s="12">
        <f t="shared" si="4"/>
        <v>203.29882183985313</v>
      </c>
      <c r="L10" s="12">
        <f t="shared" si="5"/>
        <v>163.37944661768731</v>
      </c>
      <c r="M10" s="12">
        <f t="shared" si="6"/>
        <v>256.77604446489784</v>
      </c>
      <c r="N10" s="12">
        <f t="shared" si="7"/>
        <v>118.43528496491749</v>
      </c>
      <c r="O10" s="12">
        <f t="shared" si="8"/>
        <v>272.66609784691673</v>
      </c>
      <c r="P10" s="12">
        <f t="shared" si="9"/>
        <v>223.4200394069052</v>
      </c>
      <c r="Q10">
        <v>0.55384615384615399</v>
      </c>
      <c r="R10" s="12">
        <v>18.0966356607073</v>
      </c>
      <c r="S10" s="55">
        <f t="shared" si="10"/>
        <v>161.27851686835066</v>
      </c>
      <c r="T10" s="55">
        <v>22.674282477102</v>
      </c>
      <c r="U10" s="55">
        <v>20.472399802921501</v>
      </c>
      <c r="V10" s="55">
        <v>29.077487201838299</v>
      </c>
      <c r="W10" s="55">
        <v>24.999706736270301</v>
      </c>
      <c r="X10" s="55">
        <v>262.34221387337902</v>
      </c>
      <c r="Y10" s="55">
        <v>4.0198138431711898</v>
      </c>
      <c r="Z10" s="12">
        <f t="shared" si="1"/>
        <v>126.22053036553021</v>
      </c>
      <c r="AA10" s="12">
        <f t="shared" si="11"/>
        <v>104.04989514320503</v>
      </c>
      <c r="AB10" s="12">
        <f t="shared" si="12"/>
        <v>84.399570117442678</v>
      </c>
      <c r="AC10" s="12">
        <f t="shared" si="13"/>
        <v>110.29299429817249</v>
      </c>
      <c r="AD10" s="55">
        <v>14.321884190372099</v>
      </c>
      <c r="AE10" s="55">
        <v>13.0138285151864</v>
      </c>
      <c r="AF10">
        <v>0.48581560283687902</v>
      </c>
      <c r="AG10" s="12"/>
      <c r="AH10" s="12"/>
      <c r="AI10" t="str">
        <v>20240906</v>
      </c>
      <c r="AJ10">
        <v>43.5</v>
      </c>
      <c r="AK10">
        <v>22.6</v>
      </c>
      <c r="AL10">
        <f t="shared" si="24"/>
        <v>1.9247787610619467</v>
      </c>
      <c r="AN10" t="str">
        <v>20240628</v>
      </c>
      <c r="AO10">
        <v>0.87799579999999999</v>
      </c>
      <c r="AP10">
        <v>0.55690111467694403</v>
      </c>
      <c r="AQ10">
        <v>52.1</v>
      </c>
      <c r="AR10">
        <v>48.5</v>
      </c>
      <c r="AS10">
        <v>48.5</v>
      </c>
      <c r="AT10">
        <v>4.6789617486338697</v>
      </c>
      <c r="AU10">
        <v>49.6</v>
      </c>
      <c r="AV10">
        <v>259.46900488633503</v>
      </c>
      <c r="AW10" s="3">
        <v>0.47734138972809698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0</v>
      </c>
      <c r="BB10" s="1">
        <f t="shared" si="18"/>
        <v>0</v>
      </c>
      <c r="BC10" s="1">
        <f t="shared" si="19"/>
        <v>0</v>
      </c>
      <c r="BD10" s="1">
        <f t="shared" si="20"/>
        <v>0</v>
      </c>
      <c r="BE10" s="1">
        <f t="shared" si="21"/>
        <v>1</v>
      </c>
      <c r="BF10" s="1">
        <f t="shared" si="22"/>
        <v>0</v>
      </c>
      <c r="BG10">
        <f t="shared" si="23"/>
        <v>0.44444444444444442</v>
      </c>
      <c r="BI10" t="str">
        <v>18/09/2024</v>
      </c>
      <c r="BJ10">
        <v>52.5</v>
      </c>
      <c r="BK10">
        <v>22.9</v>
      </c>
      <c r="BL10">
        <f t="shared" ref="BL10:BL71" si="25">IFERROR(BJ10/BK10,"")</f>
        <v>2.2925764192139741</v>
      </c>
    </row>
    <row r="11" spans="1:64" x14ac:dyDescent="0.3">
      <c r="A11" s="11">
        <v>45553</v>
      </c>
      <c r="B11">
        <v>0.47133757961783401</v>
      </c>
      <c r="C11">
        <v>5634.58</v>
      </c>
      <c r="D11">
        <v>473.49</v>
      </c>
      <c r="E11">
        <v>100.84</v>
      </c>
      <c r="F11">
        <v>2569.4899999999998</v>
      </c>
      <c r="G11">
        <v>83.14</v>
      </c>
      <c r="H11">
        <v>55.19</v>
      </c>
      <c r="I11" s="12">
        <f t="shared" si="3"/>
        <v>188.13447879026688</v>
      </c>
      <c r="J11" s="12">
        <f t="shared" si="0"/>
        <v>87.796621794522864</v>
      </c>
      <c r="K11" s="12">
        <f t="shared" si="4"/>
        <v>203.81560921843004</v>
      </c>
      <c r="L11" s="12">
        <f t="shared" si="5"/>
        <v>163.43823682437062</v>
      </c>
      <c r="M11" s="12">
        <f t="shared" si="6"/>
        <v>254.72137985622095</v>
      </c>
      <c r="N11" s="12">
        <f t="shared" si="7"/>
        <v>118.46039907604253</v>
      </c>
      <c r="O11" s="12">
        <f t="shared" si="8"/>
        <v>273.75254388004424</v>
      </c>
      <c r="P11" s="12">
        <f t="shared" si="9"/>
        <v>223.82132002659449</v>
      </c>
      <c r="Q11">
        <v>0.55384615384615399</v>
      </c>
      <c r="R11" s="12">
        <v>18.1013519366495</v>
      </c>
      <c r="S11" s="55">
        <f t="shared" si="10"/>
        <v>161.67065138905062</v>
      </c>
      <c r="T11" s="55">
        <v>22.976997672299401</v>
      </c>
      <c r="U11" s="55">
        <v>20.958833248582302</v>
      </c>
      <c r="V11" s="55">
        <v>29.5854216255028</v>
      </c>
      <c r="W11" s="55">
        <v>25.789169466747602</v>
      </c>
      <c r="X11" s="55">
        <v>261.69406033392499</v>
      </c>
      <c r="Y11" s="55">
        <v>4.0111298821484098</v>
      </c>
      <c r="Z11" s="12">
        <f t="shared" si="1"/>
        <v>126.1811877897501</v>
      </c>
      <c r="AA11" s="12">
        <f t="shared" si="11"/>
        <v>103.03406343357146</v>
      </c>
      <c r="AB11" s="12">
        <f t="shared" si="12"/>
        <v>84.266357041124166</v>
      </c>
      <c r="AC11" s="12">
        <f t="shared" si="13"/>
        <v>110.53349908606431</v>
      </c>
      <c r="AD11" s="55">
        <v>14.560064077071701</v>
      </c>
      <c r="AE11" s="55">
        <v>13.4069023866632</v>
      </c>
      <c r="AF11">
        <v>0.484978540772532</v>
      </c>
      <c r="AG11" s="12"/>
      <c r="AH11" s="12"/>
      <c r="AI11" t="str">
        <v>20240830</v>
      </c>
      <c r="AJ11">
        <v>52.3</v>
      </c>
      <c r="AK11">
        <v>21.6</v>
      </c>
      <c r="AL11">
        <f t="shared" si="24"/>
        <v>2.4212962962962958</v>
      </c>
      <c r="AN11" t="str">
        <v>20240531</v>
      </c>
      <c r="AO11">
        <v>0.22790635000000001</v>
      </c>
      <c r="AP11">
        <v>1.1539876134548701</v>
      </c>
      <c r="AQ11">
        <v>57</v>
      </c>
      <c r="AR11">
        <v>50.2</v>
      </c>
      <c r="AS11">
        <v>48.7</v>
      </c>
      <c r="AT11">
        <v>4.5561871447310898</v>
      </c>
      <c r="AU11">
        <v>61.2</v>
      </c>
      <c r="AV11">
        <v>257.07128737608502</v>
      </c>
      <c r="AW11" s="3">
        <v>0.59220779220779196</v>
      </c>
      <c r="AX11" s="1">
        <f t="shared" si="14"/>
        <v>1</v>
      </c>
      <c r="AY11" s="1">
        <f t="shared" si="15"/>
        <v>1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0.77777777777777779</v>
      </c>
      <c r="BI11" t="str">
        <v>17/09/2024</v>
      </c>
      <c r="BJ11">
        <v>52.5</v>
      </c>
      <c r="BK11">
        <v>22.9</v>
      </c>
      <c r="BL11">
        <f t="shared" si="25"/>
        <v>2.2925764192139741</v>
      </c>
    </row>
    <row r="12" spans="1:64" x14ac:dyDescent="0.3">
      <c r="A12" s="11">
        <v>45552</v>
      </c>
      <c r="B12">
        <v>0.46964856230031898</v>
      </c>
      <c r="C12">
        <v>5633.09</v>
      </c>
      <c r="D12">
        <v>473.24</v>
      </c>
      <c r="E12">
        <v>101.33</v>
      </c>
      <c r="F12">
        <v>2582.61</v>
      </c>
      <c r="G12">
        <v>83.2</v>
      </c>
      <c r="H12">
        <v>55.38</v>
      </c>
      <c r="I12" s="12">
        <f t="shared" si="3"/>
        <v>187.17982539569238</v>
      </c>
      <c r="J12" s="12">
        <f t="shared" si="0"/>
        <v>87.329875000630679</v>
      </c>
      <c r="K12" s="12">
        <f t="shared" si="4"/>
        <v>203.61491367164135</v>
      </c>
      <c r="L12" s="12">
        <f t="shared" si="5"/>
        <v>162.83649897992413</v>
      </c>
      <c r="M12" s="12">
        <f t="shared" si="6"/>
        <v>253.36235468376267</v>
      </c>
      <c r="N12" s="12">
        <f t="shared" si="7"/>
        <v>117.79973044406593</v>
      </c>
      <c r="O12" s="12">
        <f t="shared" si="8"/>
        <v>273.41093686610617</v>
      </c>
      <c r="P12" s="12">
        <f t="shared" si="9"/>
        <v>222.93868023393881</v>
      </c>
      <c r="Q12">
        <v>0.55384615384615399</v>
      </c>
      <c r="R12" s="12">
        <v>18.133837717668602</v>
      </c>
      <c r="S12" s="55">
        <f t="shared" si="10"/>
        <v>163.6333039786409</v>
      </c>
      <c r="T12" s="55">
        <v>23.077006301213402</v>
      </c>
      <c r="U12" s="55">
        <v>21.178547347031</v>
      </c>
      <c r="V12" s="55">
        <v>29.865154763089301</v>
      </c>
      <c r="W12" s="55">
        <v>26.4029291395718</v>
      </c>
      <c r="X12" s="55">
        <v>261.13342588932801</v>
      </c>
      <c r="Y12" s="55">
        <v>3.9706185863936398</v>
      </c>
      <c r="Z12" s="12">
        <f t="shared" si="1"/>
        <v>127.20593843951444</v>
      </c>
      <c r="AA12" s="12">
        <f t="shared" si="11"/>
        <v>102.88951971681233</v>
      </c>
      <c r="AB12" s="12">
        <f t="shared" si="12"/>
        <v>84.127606166412633</v>
      </c>
      <c r="AC12" s="12">
        <f t="shared" si="13"/>
        <v>110.83382412638511</v>
      </c>
      <c r="AD12" s="55">
        <v>14.6601426275246</v>
      </c>
      <c r="AE12" s="55">
        <v>13.5888992633797</v>
      </c>
      <c r="AF12">
        <v>0.48225923244026098</v>
      </c>
      <c r="AG12" s="12"/>
      <c r="AH12" s="12"/>
      <c r="AI12" t="str">
        <v>20240823</v>
      </c>
      <c r="AJ12">
        <v>53.2</v>
      </c>
      <c r="AK12">
        <v>22.6</v>
      </c>
      <c r="AL12">
        <f t="shared" si="24"/>
        <v>2.3539823008849559</v>
      </c>
      <c r="AN12" t="str">
        <v>20240430</v>
      </c>
      <c r="AO12">
        <v>-0.75195615999999998</v>
      </c>
      <c r="AP12">
        <v>-1.05042104726436</v>
      </c>
      <c r="AQ12">
        <v>60.9</v>
      </c>
      <c r="AR12">
        <v>51.3</v>
      </c>
      <c r="AS12">
        <v>49.2</v>
      </c>
      <c r="AT12">
        <v>3.6390101892285198</v>
      </c>
      <c r="AU12">
        <v>50.9</v>
      </c>
      <c r="AV12">
        <v>252.84687773316</v>
      </c>
      <c r="AW12" s="3">
        <v>0.52153110047846896</v>
      </c>
      <c r="AX12" s="1">
        <f t="shared" si="14"/>
        <v>0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0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1</v>
      </c>
      <c r="BG12">
        <f t="shared" si="23"/>
        <v>0.55555555555555558</v>
      </c>
      <c r="BI12" t="str">
        <v>16/09/2024</v>
      </c>
      <c r="BJ12">
        <v>52.5</v>
      </c>
      <c r="BK12">
        <v>22.9</v>
      </c>
      <c r="BL12">
        <f t="shared" si="25"/>
        <v>2.2925764192139741</v>
      </c>
    </row>
    <row r="13" spans="1:64" x14ac:dyDescent="0.3">
      <c r="A13" s="11">
        <v>45549</v>
      </c>
      <c r="B13">
        <v>0.48307692307692301</v>
      </c>
      <c r="C13">
        <v>5626.02</v>
      </c>
      <c r="D13">
        <v>475.34</v>
      </c>
      <c r="E13">
        <v>100.41</v>
      </c>
      <c r="F13">
        <v>2580.56</v>
      </c>
      <c r="G13">
        <v>83.15</v>
      </c>
      <c r="H13">
        <v>55</v>
      </c>
      <c r="I13" s="12">
        <f t="shared" si="3"/>
        <v>188.6714188055185</v>
      </c>
      <c r="J13" s="12">
        <f t="shared" si="0"/>
        <v>87.289524562541274</v>
      </c>
      <c r="K13" s="12">
        <f t="shared" si="4"/>
        <v>203.48156444900548</v>
      </c>
      <c r="L13" s="12">
        <f t="shared" si="5"/>
        <v>163.7621530695603</v>
      </c>
      <c r="M13" s="12">
        <f t="shared" si="6"/>
        <v>256.85046734559148</v>
      </c>
      <c r="N13" s="12">
        <f t="shared" si="7"/>
        <v>118.41695413554488</v>
      </c>
      <c r="O13" s="12">
        <f t="shared" si="8"/>
        <v>274.79016731833468</v>
      </c>
      <c r="P13" s="12">
        <f t="shared" si="9"/>
        <v>225.49283333163464</v>
      </c>
      <c r="Q13">
        <v>0.537313432835821</v>
      </c>
      <c r="R13" s="12">
        <v>18.048898714761901</v>
      </c>
      <c r="S13" s="55">
        <f t="shared" si="10"/>
        <v>162.03205176819384</v>
      </c>
      <c r="T13" s="55">
        <v>23.329691509060901</v>
      </c>
      <c r="U13" s="55">
        <v>21.661021570759001</v>
      </c>
      <c r="V13" s="55">
        <v>30.556219021117901</v>
      </c>
      <c r="W13" s="55">
        <v>27.6206168878862</v>
      </c>
      <c r="X13" s="55">
        <v>260.43376634848102</v>
      </c>
      <c r="Y13" s="55">
        <v>3.99127851612662</v>
      </c>
      <c r="Z13" s="12">
        <f t="shared" si="1"/>
        <v>126.2135484625711</v>
      </c>
      <c r="AA13" s="12">
        <f t="shared" si="11"/>
        <v>103.12188871438401</v>
      </c>
      <c r="AB13" s="12">
        <f t="shared" si="12"/>
        <v>83.616318326503801</v>
      </c>
      <c r="AC13" s="12">
        <f t="shared" si="13"/>
        <v>110.13909228466734</v>
      </c>
      <c r="AD13" s="55">
        <v>14.8457062388468</v>
      </c>
      <c r="AE13" s="55">
        <v>13.923862563110999</v>
      </c>
      <c r="AF13">
        <v>0.48484848484848497</v>
      </c>
      <c r="AG13" s="12"/>
      <c r="AH13" s="12"/>
      <c r="AI13" t="str">
        <v>20240816</v>
      </c>
      <c r="AJ13">
        <v>50</v>
      </c>
      <c r="AK13">
        <v>21.9</v>
      </c>
      <c r="AL13">
        <f t="shared" si="24"/>
        <v>2.2831050228310503</v>
      </c>
      <c r="AN13" t="str">
        <v>20240329</v>
      </c>
      <c r="AO13">
        <v>-0.28760590000000003</v>
      </c>
      <c r="AP13">
        <v>-2.36475913041382</v>
      </c>
      <c r="AQ13">
        <v>55.8</v>
      </c>
      <c r="AR13">
        <v>54.6</v>
      </c>
      <c r="AS13">
        <v>50.3</v>
      </c>
      <c r="AT13">
        <v>6.6927268419805701</v>
      </c>
      <c r="AU13">
        <v>57.4</v>
      </c>
      <c r="AV13">
        <v>249.72385699836801</v>
      </c>
      <c r="AW13" s="3">
        <v>0.48571428571428599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1</v>
      </c>
      <c r="BB13" s="1">
        <f t="shared" si="18"/>
        <v>1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0</v>
      </c>
      <c r="BG13">
        <f t="shared" si="23"/>
        <v>0.66666666666666663</v>
      </c>
      <c r="BI13" t="str">
        <v>13/09/2024</v>
      </c>
      <c r="BJ13">
        <v>49.2</v>
      </c>
      <c r="BK13">
        <v>22.9</v>
      </c>
      <c r="BL13">
        <f t="shared" si="25"/>
        <v>2.1484716157205241</v>
      </c>
    </row>
    <row r="14" spans="1:64" x14ac:dyDescent="0.3">
      <c r="A14" s="11">
        <v>45548</v>
      </c>
      <c r="B14">
        <v>0.503067484662577</v>
      </c>
      <c r="C14">
        <v>5595.76</v>
      </c>
      <c r="D14">
        <v>473.22</v>
      </c>
      <c r="E14">
        <v>100.14</v>
      </c>
      <c r="F14">
        <v>2558.9</v>
      </c>
      <c r="G14">
        <v>83.025000000000006</v>
      </c>
      <c r="H14">
        <v>54.84</v>
      </c>
      <c r="I14" s="12">
        <f t="shared" si="3"/>
        <v>188.16123082007257</v>
      </c>
      <c r="J14" s="12">
        <f t="shared" si="0"/>
        <v>87.55717887470496</v>
      </c>
      <c r="K14" s="12">
        <f t="shared" si="4"/>
        <v>202.690646252628</v>
      </c>
      <c r="L14" s="12">
        <f t="shared" si="5"/>
        <v>163.35538388736944</v>
      </c>
      <c r="M14" s="12">
        <f t="shared" si="6"/>
        <v>256.39313362684339</v>
      </c>
      <c r="N14" s="12">
        <f t="shared" si="7"/>
        <v>118.89068939095755</v>
      </c>
      <c r="O14" s="12">
        <f t="shared" si="8"/>
        <v>273.9752620684169</v>
      </c>
      <c r="P14" s="12">
        <f t="shared" si="9"/>
        <v>225.14108022663515</v>
      </c>
      <c r="Q14">
        <v>0.55384615384615399</v>
      </c>
      <c r="R14" s="12">
        <v>17.973304879093298</v>
      </c>
      <c r="S14" s="55">
        <f t="shared" si="10"/>
        <v>162.42334665434473</v>
      </c>
      <c r="T14" s="55">
        <v>23.218938890413</v>
      </c>
      <c r="U14" s="55">
        <v>21.5182114801033</v>
      </c>
      <c r="V14" s="55">
        <v>30.624829197153101</v>
      </c>
      <c r="W14" s="55">
        <v>27.8116527782296</v>
      </c>
      <c r="X14" s="55">
        <v>259.89864122523198</v>
      </c>
      <c r="Y14" s="55">
        <v>3.9650497119743102</v>
      </c>
      <c r="Z14" s="12">
        <f t="shared" si="1"/>
        <v>126.79121224985113</v>
      </c>
      <c r="AA14" s="12">
        <f t="shared" si="11"/>
        <v>103.09906741359461</v>
      </c>
      <c r="AB14" s="12">
        <f t="shared" si="12"/>
        <v>84.082724882923003</v>
      </c>
      <c r="AC14" s="12">
        <f t="shared" si="13"/>
        <v>109.98379430937649</v>
      </c>
      <c r="AD14" s="55">
        <v>14.728614356462</v>
      </c>
      <c r="AE14" s="55">
        <v>13.739049569138301</v>
      </c>
      <c r="AF14">
        <v>0.488612836438923</v>
      </c>
      <c r="AG14" s="12"/>
      <c r="AH14" s="12"/>
      <c r="AI14" t="str">
        <v>20240809</v>
      </c>
      <c r="AJ14">
        <v>44.6</v>
      </c>
      <c r="AK14">
        <v>21.5</v>
      </c>
      <c r="AL14">
        <f t="shared" si="24"/>
        <v>2.074418604651163</v>
      </c>
      <c r="AN14" t="str">
        <v>20240229</v>
      </c>
      <c r="AO14">
        <v>-7.1595124999999996E-2</v>
      </c>
      <c r="AP14">
        <v>-4.62869792436104</v>
      </c>
      <c r="AQ14">
        <v>52.5</v>
      </c>
      <c r="AR14">
        <v>48.4</v>
      </c>
      <c r="AS14">
        <v>47.8</v>
      </c>
      <c r="AT14">
        <v>8.9737759587691404</v>
      </c>
      <c r="AU14">
        <v>57.2</v>
      </c>
      <c r="AV14">
        <v>246.893081493446</v>
      </c>
      <c r="AW14" s="3">
        <v>0.72537313432835804</v>
      </c>
      <c r="AX14" s="1">
        <f t="shared" si="14"/>
        <v>1</v>
      </c>
      <c r="AY14" s="1">
        <f t="shared" si="15"/>
        <v>0</v>
      </c>
      <c r="AZ14" s="1">
        <f t="shared" si="16"/>
        <v>1</v>
      </c>
      <c r="BA14" s="1">
        <f t="shared" si="17"/>
        <v>0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12/09/2024</v>
      </c>
      <c r="BJ14">
        <v>49.2</v>
      </c>
      <c r="BK14">
        <v>22.9</v>
      </c>
      <c r="BL14">
        <f t="shared" si="25"/>
        <v>2.1484716157205241</v>
      </c>
    </row>
    <row r="15" spans="1:64" x14ac:dyDescent="0.3">
      <c r="A15" s="11">
        <v>45547</v>
      </c>
      <c r="B15">
        <v>0.50453172205438102</v>
      </c>
      <c r="C15">
        <v>5554.13</v>
      </c>
      <c r="D15">
        <v>468.62</v>
      </c>
      <c r="E15">
        <v>100.61</v>
      </c>
      <c r="F15">
        <v>2511.6999999999998</v>
      </c>
      <c r="G15">
        <v>83.02</v>
      </c>
      <c r="H15">
        <v>54.34</v>
      </c>
      <c r="I15" s="12">
        <f t="shared" si="3"/>
        <v>185.89942465732943</v>
      </c>
      <c r="J15" s="12">
        <f t="shared" si="0"/>
        <v>88.557590049299293</v>
      </c>
      <c r="K15" s="12">
        <f t="shared" si="4"/>
        <v>201.19474384671824</v>
      </c>
      <c r="L15" s="12">
        <f t="shared" si="5"/>
        <v>163.63454469730286</v>
      </c>
      <c r="M15" s="12">
        <f t="shared" si="6"/>
        <v>252.73166854644245</v>
      </c>
      <c r="N15" s="12">
        <f t="shared" si="7"/>
        <v>119.96751753300958</v>
      </c>
      <c r="O15" s="12">
        <f t="shared" si="8"/>
        <v>271.32823019711998</v>
      </c>
      <c r="P15" s="12">
        <f t="shared" si="9"/>
        <v>225.00276412849757</v>
      </c>
      <c r="Q15">
        <v>0.56923076923076898</v>
      </c>
      <c r="R15" s="12">
        <v>17.915508133505199</v>
      </c>
      <c r="S15" s="55">
        <f t="shared" si="10"/>
        <v>163.36939403146474</v>
      </c>
      <c r="T15" s="55">
        <v>22.999222771961101</v>
      </c>
      <c r="U15" s="55">
        <v>21.140447955389799</v>
      </c>
      <c r="V15" s="55">
        <v>30.125904550905499</v>
      </c>
      <c r="W15" s="55">
        <v>26.942467898989801</v>
      </c>
      <c r="X15" s="55">
        <v>259.46900488633503</v>
      </c>
      <c r="Y15" s="55">
        <v>3.9296166659044101</v>
      </c>
      <c r="Z15" s="12">
        <f t="shared" si="1"/>
        <v>127.73145532465746</v>
      </c>
      <c r="AA15" s="12">
        <f t="shared" si="11"/>
        <v>101.68836217244875</v>
      </c>
      <c r="AB15" s="12">
        <f t="shared" si="12"/>
        <v>84.896948440447431</v>
      </c>
      <c r="AC15" s="12">
        <f t="shared" si="13"/>
        <v>108.98752857114836</v>
      </c>
      <c r="AD15" s="55">
        <v>14.628522116112</v>
      </c>
      <c r="AE15" s="55">
        <v>13.558903814872201</v>
      </c>
      <c r="AF15">
        <v>0.49012933968686201</v>
      </c>
      <c r="AG15" s="12"/>
      <c r="AH15" s="12"/>
      <c r="AI15" t="str">
        <v>20240802</v>
      </c>
      <c r="AJ15">
        <v>46.9</v>
      </c>
      <c r="AK15">
        <v>18.7</v>
      </c>
      <c r="AL15">
        <f t="shared" si="24"/>
        <v>2.5080213903743314</v>
      </c>
      <c r="AN15" t="str">
        <v>20240131</v>
      </c>
      <c r="AO15">
        <v>-1.230783</v>
      </c>
      <c r="AP15">
        <v>-6.5161249521888998</v>
      </c>
      <c r="AQ15">
        <v>52.9</v>
      </c>
      <c r="AR15">
        <v>50.4</v>
      </c>
      <c r="AS15">
        <v>49.1</v>
      </c>
      <c r="AT15">
        <v>10.833074292819401</v>
      </c>
      <c r="AU15">
        <v>55.8</v>
      </c>
      <c r="AV15">
        <v>243.32856637179799</v>
      </c>
      <c r="AW15" s="3">
        <v>0.61750000000000005</v>
      </c>
      <c r="AX15" s="1">
        <f t="shared" si="14"/>
        <v>0</v>
      </c>
      <c r="AY15" s="1">
        <f t="shared" si="15"/>
        <v>0</v>
      </c>
      <c r="AZ15" s="1">
        <f t="shared" si="16"/>
        <v>1</v>
      </c>
      <c r="BA15" s="1">
        <f t="shared" si="17"/>
        <v>1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0.55555555555555558</v>
      </c>
      <c r="BI15" t="str">
        <v>11/09/2024</v>
      </c>
      <c r="BJ15">
        <v>49.2</v>
      </c>
      <c r="BK15">
        <v>22.9</v>
      </c>
      <c r="BL15">
        <f t="shared" si="25"/>
        <v>2.1484716157205241</v>
      </c>
    </row>
    <row r="16" spans="1:64" x14ac:dyDescent="0.3">
      <c r="A16" s="11">
        <v>45546</v>
      </c>
      <c r="B16">
        <v>0.52469135802469102</v>
      </c>
      <c r="C16">
        <v>5495.52</v>
      </c>
      <c r="D16">
        <v>458.66</v>
      </c>
      <c r="E16">
        <v>100.69</v>
      </c>
      <c r="F16">
        <v>2516.6799999999998</v>
      </c>
      <c r="G16">
        <v>83.09</v>
      </c>
      <c r="H16">
        <v>54.02</v>
      </c>
      <c r="I16" s="12">
        <f t="shared" si="3"/>
        <v>183.79323348411859</v>
      </c>
      <c r="J16" s="12">
        <f t="shared" si="0"/>
        <v>87.451861975694456</v>
      </c>
      <c r="K16" s="12">
        <f t="shared" si="4"/>
        <v>198.90583282960162</v>
      </c>
      <c r="L16" s="12">
        <f t="shared" si="5"/>
        <v>162.86236230830144</v>
      </c>
      <c r="M16" s="12">
        <f t="shared" si="6"/>
        <v>247.16793084640722</v>
      </c>
      <c r="N16" s="12">
        <f t="shared" si="7"/>
        <v>117.19077248917328</v>
      </c>
      <c r="O16" s="12">
        <f t="shared" si="8"/>
        <v>265.34265917667909</v>
      </c>
      <c r="P16" s="12">
        <f t="shared" si="9"/>
        <v>221.50482637092912</v>
      </c>
      <c r="Q16">
        <v>0.6</v>
      </c>
      <c r="R16" s="12">
        <v>17.921605616677599</v>
      </c>
      <c r="S16" s="55">
        <f t="shared" si="10"/>
        <v>164.08895358419636</v>
      </c>
      <c r="T16" s="55">
        <v>23.014013692086401</v>
      </c>
      <c r="U16" s="55">
        <v>21.1888043046226</v>
      </c>
      <c r="V16" s="55">
        <v>30.13763053529</v>
      </c>
      <c r="W16" s="55">
        <v>26.991991677966102</v>
      </c>
      <c r="X16" s="55">
        <v>259.07143126854402</v>
      </c>
      <c r="Y16" s="55">
        <v>3.9137856032357199</v>
      </c>
      <c r="Z16" s="12">
        <f t="shared" si="1"/>
        <v>128.05291152209739</v>
      </c>
      <c r="AA16" s="12">
        <f t="shared" si="11"/>
        <v>101.00975341895362</v>
      </c>
      <c r="AB16" s="12">
        <f t="shared" si="12"/>
        <v>84.231308050956812</v>
      </c>
      <c r="AC16" s="12">
        <f t="shared" si="13"/>
        <v>108.25505409727036</v>
      </c>
      <c r="AD16" s="55">
        <v>14.6203935044758</v>
      </c>
      <c r="AE16" s="55">
        <v>13.551168918476799</v>
      </c>
      <c r="AF16">
        <v>0.48867536032944398</v>
      </c>
      <c r="AG16" s="12"/>
      <c r="AH16" s="12"/>
      <c r="AI16" t="str">
        <v>20240726</v>
      </c>
      <c r="AJ16">
        <v>59.4</v>
      </c>
      <c r="AK16">
        <v>15.6</v>
      </c>
      <c r="AL16">
        <f t="shared" si="24"/>
        <v>3.8076923076923075</v>
      </c>
      <c r="AN16" t="str">
        <v>20231229</v>
      </c>
      <c r="AO16">
        <v>0.78987216999999998</v>
      </c>
      <c r="AP16">
        <v>-5.2723750500466897</v>
      </c>
      <c r="AQ16">
        <v>45.2</v>
      </c>
      <c r="AR16">
        <v>49.9</v>
      </c>
      <c r="AS16">
        <v>47.1</v>
      </c>
      <c r="AT16">
        <v>14.7440794499618</v>
      </c>
      <c r="AU16">
        <v>55.8</v>
      </c>
      <c r="AV16">
        <v>242.559532346298</v>
      </c>
      <c r="AW16" s="3">
        <v>0.50853242320819103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10/09/2024</v>
      </c>
      <c r="BJ16">
        <v>49.2</v>
      </c>
      <c r="BK16">
        <v>22.9</v>
      </c>
      <c r="BL16">
        <f t="shared" si="25"/>
        <v>2.1484716157205241</v>
      </c>
    </row>
    <row r="17" spans="1:64" x14ac:dyDescent="0.3">
      <c r="A17" s="11">
        <v>45545</v>
      </c>
      <c r="B17">
        <v>0.52647975077881604</v>
      </c>
      <c r="C17">
        <v>5471.05</v>
      </c>
      <c r="D17">
        <v>454.46</v>
      </c>
      <c r="E17">
        <v>99.99</v>
      </c>
      <c r="F17">
        <v>2506.3000000000002</v>
      </c>
      <c r="G17">
        <v>82.97</v>
      </c>
      <c r="H17">
        <v>54.24</v>
      </c>
      <c r="I17" s="12">
        <f t="shared" si="3"/>
        <v>184.259052686297</v>
      </c>
      <c r="J17" s="12">
        <f t="shared" si="0"/>
        <v>87.422918873143971</v>
      </c>
      <c r="K17" s="12">
        <f t="shared" si="4"/>
        <v>198.30569488542102</v>
      </c>
      <c r="L17" s="12">
        <f t="shared" si="5"/>
        <v>161.48510743414624</v>
      </c>
      <c r="M17" s="12">
        <f t="shared" si="6"/>
        <v>246.61525683818488</v>
      </c>
      <c r="N17" s="12">
        <f t="shared" si="7"/>
        <v>116.59611200851288</v>
      </c>
      <c r="O17" s="12">
        <f t="shared" si="8"/>
        <v>263.29019845605404</v>
      </c>
      <c r="P17" s="12">
        <f t="shared" si="9"/>
        <v>218.59795780436721</v>
      </c>
      <c r="Q17">
        <v>0.6</v>
      </c>
      <c r="R17" s="12">
        <v>17.840367240851801</v>
      </c>
      <c r="S17" s="55">
        <f t="shared" si="10"/>
        <v>163.55533495888886</v>
      </c>
      <c r="T17" s="55">
        <v>22.958925250846999</v>
      </c>
      <c r="U17" s="55">
        <v>21.103909296738301</v>
      </c>
      <c r="V17" s="55">
        <v>30.153349046793899</v>
      </c>
      <c r="W17" s="55">
        <v>27.054972550831</v>
      </c>
      <c r="X17" s="55">
        <v>258.51281691055101</v>
      </c>
      <c r="Y17" s="55">
        <v>3.90873938706227</v>
      </c>
      <c r="Z17" s="12">
        <f t="shared" si="1"/>
        <v>127.94161917177114</v>
      </c>
      <c r="AA17" s="12">
        <f t="shared" si="11"/>
        <v>102.13907940609697</v>
      </c>
      <c r="AB17" s="12">
        <f t="shared" si="12"/>
        <v>84.927510700869135</v>
      </c>
      <c r="AC17" s="12">
        <f t="shared" si="13"/>
        <v>108.85400728073591</v>
      </c>
      <c r="AD17" s="55">
        <v>14.609437498328401</v>
      </c>
      <c r="AE17" s="55">
        <v>13.527142013548101</v>
      </c>
      <c r="AF17">
        <v>0.490670352453352</v>
      </c>
      <c r="AG17" s="12"/>
      <c r="AH17" s="12"/>
      <c r="AI17" t="str">
        <v>20240719</v>
      </c>
      <c r="AJ17">
        <v>64.2</v>
      </c>
      <c r="AK17">
        <v>14.9</v>
      </c>
      <c r="AL17">
        <f t="shared" si="24"/>
        <v>4.3087248322147653</v>
      </c>
      <c r="AN17" t="str">
        <v>20231130</v>
      </c>
      <c r="AO17">
        <v>-0.21240318</v>
      </c>
      <c r="AP17">
        <v>-4.2152220951621997</v>
      </c>
      <c r="AQ17">
        <v>49.9</v>
      </c>
      <c r="AR17">
        <v>48.8</v>
      </c>
      <c r="AS17">
        <v>46.6</v>
      </c>
      <c r="AT17">
        <v>23.598769651401199</v>
      </c>
      <c r="AU17">
        <v>54.9</v>
      </c>
      <c r="AV17">
        <v>241.63405261346301</v>
      </c>
      <c r="AW17" s="3">
        <v>0.58567774936061401</v>
      </c>
      <c r="AX17" s="1">
        <f t="shared" si="14"/>
        <v>1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1</v>
      </c>
      <c r="BG17">
        <f t="shared" si="23"/>
        <v>0.44444444444444442</v>
      </c>
      <c r="BI17" t="str">
        <v>09/09/2024</v>
      </c>
      <c r="BJ17">
        <v>49.2</v>
      </c>
      <c r="BK17">
        <v>22.9</v>
      </c>
      <c r="BL17">
        <f t="shared" si="25"/>
        <v>2.1484716157205241</v>
      </c>
    </row>
    <row r="18" spans="1:64" x14ac:dyDescent="0.3">
      <c r="A18" s="11">
        <v>45542</v>
      </c>
      <c r="B18">
        <v>0.55491329479768803</v>
      </c>
      <c r="C18">
        <v>5408.42</v>
      </c>
      <c r="D18">
        <v>448.69</v>
      </c>
      <c r="E18">
        <v>99.56</v>
      </c>
      <c r="F18">
        <v>2497.65</v>
      </c>
      <c r="G18">
        <v>82.96</v>
      </c>
      <c r="H18">
        <v>53.72</v>
      </c>
      <c r="I18" s="12">
        <f t="shared" si="3"/>
        <v>182.93077619192744</v>
      </c>
      <c r="J18" s="12">
        <f t="shared" si="0"/>
        <v>86.71903466272579</v>
      </c>
      <c r="K18" s="12">
        <f t="shared" si="4"/>
        <v>196.05894723092575</v>
      </c>
      <c r="L18" s="12">
        <f t="shared" si="5"/>
        <v>161.17882407160042</v>
      </c>
      <c r="M18" s="12">
        <f t="shared" si="6"/>
        <v>244.52683760226145</v>
      </c>
      <c r="N18" s="12">
        <f t="shared" si="7"/>
        <v>115.51072670929798</v>
      </c>
      <c r="O18" s="12">
        <f t="shared" si="8"/>
        <v>259.97830413710761</v>
      </c>
      <c r="P18" s="12">
        <f t="shared" si="9"/>
        <v>217.90505528625127</v>
      </c>
      <c r="Q18">
        <v>0.602739726027397</v>
      </c>
      <c r="R18" s="12">
        <v>17.7500760740269</v>
      </c>
      <c r="S18" s="55">
        <f t="shared" si="10"/>
        <v>160.7261150634167</v>
      </c>
      <c r="T18" s="55">
        <v>22.827640243496202</v>
      </c>
      <c r="U18" s="55">
        <v>20.827265027810899</v>
      </c>
      <c r="V18" s="55">
        <v>29.775773444123001</v>
      </c>
      <c r="W18" s="55">
        <v>26.267515455976199</v>
      </c>
      <c r="X18" s="55">
        <v>257.855370535698</v>
      </c>
      <c r="Y18" s="55">
        <v>3.9582809734870401</v>
      </c>
      <c r="Z18" s="12">
        <f t="shared" si="1"/>
        <v>126.04270939608311</v>
      </c>
      <c r="AA18" s="12">
        <f t="shared" si="11"/>
        <v>101.59445008193863</v>
      </c>
      <c r="AB18" s="12">
        <f t="shared" si="12"/>
        <v>84.402815044445987</v>
      </c>
      <c r="AC18" s="12">
        <f t="shared" si="13"/>
        <v>107.82329408444332</v>
      </c>
      <c r="AD18" s="55">
        <v>14.7080419169399</v>
      </c>
      <c r="AE18" s="55">
        <v>13.741970449741</v>
      </c>
      <c r="AF18">
        <v>0.50269179004037701</v>
      </c>
      <c r="AG18" s="12"/>
      <c r="AH18" s="12"/>
      <c r="AI18" t="str">
        <v>20240712</v>
      </c>
      <c r="AJ18">
        <v>63.6</v>
      </c>
      <c r="AK18">
        <v>16.7</v>
      </c>
      <c r="AL18">
        <f t="shared" si="24"/>
        <v>3.8083832335329344</v>
      </c>
      <c r="AN18" t="str">
        <v>20231031</v>
      </c>
      <c r="AO18">
        <v>-0.83726299999999998</v>
      </c>
      <c r="AP18">
        <v>-2.48124116263714</v>
      </c>
      <c r="AQ18">
        <v>45.1</v>
      </c>
      <c r="AR18">
        <v>50</v>
      </c>
      <c r="AS18">
        <v>46.9</v>
      </c>
      <c r="AT18">
        <v>27.7865821447438</v>
      </c>
      <c r="AU18">
        <v>54.5</v>
      </c>
      <c r="AV18">
        <v>239.789186934366</v>
      </c>
      <c r="AW18" s="3">
        <v>0.497674418604651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0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0.22222222222222221</v>
      </c>
      <c r="BI18" t="str">
        <v>06/09/2024</v>
      </c>
      <c r="BJ18">
        <v>43.5</v>
      </c>
      <c r="BK18">
        <v>22.6</v>
      </c>
      <c r="BL18">
        <f t="shared" si="25"/>
        <v>1.9247787610619467</v>
      </c>
    </row>
    <row r="19" spans="1:64" x14ac:dyDescent="0.3">
      <c r="A19" s="11">
        <v>45541</v>
      </c>
      <c r="B19">
        <v>0.57184750733137801</v>
      </c>
      <c r="C19">
        <v>5503.41</v>
      </c>
      <c r="D19">
        <v>461.04</v>
      </c>
      <c r="E19">
        <v>99.57</v>
      </c>
      <c r="F19">
        <v>2517.02</v>
      </c>
      <c r="G19">
        <v>82.81</v>
      </c>
      <c r="H19">
        <v>54.69</v>
      </c>
      <c r="I19" s="12">
        <f t="shared" si="3"/>
        <v>186.12463318785208</v>
      </c>
      <c r="J19" s="12">
        <f t="shared" si="0"/>
        <v>87.556477298511822</v>
      </c>
      <c r="K19" s="12">
        <f t="shared" si="4"/>
        <v>199.87079981889141</v>
      </c>
      <c r="L19" s="12">
        <f t="shared" si="5"/>
        <v>161.10211943915627</v>
      </c>
      <c r="M19" s="12">
        <f t="shared" si="6"/>
        <v>251.23140790813906</v>
      </c>
      <c r="N19" s="12">
        <f t="shared" si="7"/>
        <v>117.75893979389838</v>
      </c>
      <c r="O19" s="12">
        <f t="shared" si="8"/>
        <v>267.63222142667132</v>
      </c>
      <c r="P19" s="12">
        <f t="shared" si="9"/>
        <v>219.89531270411803</v>
      </c>
      <c r="Q19">
        <v>0.602739726027397</v>
      </c>
      <c r="R19" s="12">
        <v>17.633230661856601</v>
      </c>
      <c r="S19" s="55">
        <f t="shared" si="10"/>
        <v>158.55820855476009</v>
      </c>
      <c r="T19" s="55">
        <v>22.735412347449401</v>
      </c>
      <c r="U19" s="55">
        <v>20.6166779938271</v>
      </c>
      <c r="V19" s="55">
        <v>29.551004759136401</v>
      </c>
      <c r="W19" s="55">
        <v>25.736985524433599</v>
      </c>
      <c r="X19" s="55">
        <v>257.07128737608502</v>
      </c>
      <c r="Y19" s="55">
        <v>3.9863696913380098</v>
      </c>
      <c r="Z19" s="12">
        <f t="shared" si="1"/>
        <v>124.7828702055197</v>
      </c>
      <c r="AA19" s="12">
        <f t="shared" si="11"/>
        <v>103.41832534622418</v>
      </c>
      <c r="AB19" s="12">
        <f t="shared" si="12"/>
        <v>85.258875864638185</v>
      </c>
      <c r="AC19" s="12">
        <f t="shared" si="13"/>
        <v>109.97301440189048</v>
      </c>
      <c r="AD19" s="55">
        <v>14.655097753276101</v>
      </c>
      <c r="AE19" s="55">
        <v>13.619569040643</v>
      </c>
      <c r="AF19">
        <v>0.49798387096774199</v>
      </c>
      <c r="AG19" s="12"/>
      <c r="AH19" s="12"/>
      <c r="AI19" t="str">
        <v>20240705</v>
      </c>
      <c r="AJ19">
        <v>62.7</v>
      </c>
      <c r="AK19">
        <v>17.899999999999999</v>
      </c>
      <c r="AL19">
        <f t="shared" si="24"/>
        <v>3.5027932960893859</v>
      </c>
      <c r="AN19" t="str">
        <v>20230929</v>
      </c>
      <c r="AO19">
        <v>-0.21683991</v>
      </c>
      <c r="AP19">
        <v>-4.0899504882274504</v>
      </c>
      <c r="AQ19">
        <v>43.8</v>
      </c>
      <c r="AR19">
        <v>51.9</v>
      </c>
      <c r="AS19">
        <v>48.6</v>
      </c>
      <c r="AT19">
        <v>28.938307030129099</v>
      </c>
      <c r="AU19">
        <v>58.1</v>
      </c>
      <c r="AV19">
        <v>238.33375070219699</v>
      </c>
      <c r="AW19" s="3">
        <v>0.47928994082840198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1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0</v>
      </c>
      <c r="BG19">
        <f t="shared" si="23"/>
        <v>0.33333333333333331</v>
      </c>
      <c r="BI19" t="str">
        <v>05/09/2024</v>
      </c>
      <c r="BJ19">
        <v>43.5</v>
      </c>
      <c r="BK19">
        <v>22.6</v>
      </c>
      <c r="BL19">
        <f t="shared" si="25"/>
        <v>1.9247787610619467</v>
      </c>
    </row>
    <row r="20" spans="1:64" x14ac:dyDescent="0.3">
      <c r="A20" s="11">
        <v>45540</v>
      </c>
      <c r="B20">
        <v>0.57142857142857095</v>
      </c>
      <c r="C20">
        <v>5520.07</v>
      </c>
      <c r="D20">
        <v>460.61</v>
      </c>
      <c r="E20">
        <v>99.01</v>
      </c>
      <c r="F20">
        <v>2495.7600000000002</v>
      </c>
      <c r="G20">
        <v>82.78</v>
      </c>
      <c r="H20">
        <v>54.67</v>
      </c>
      <c r="I20" s="12">
        <f t="shared" si="3"/>
        <v>187.75321812257809</v>
      </c>
      <c r="J20" s="12">
        <f t="shared" si="0"/>
        <v>88.578363803079085</v>
      </c>
      <c r="K20" s="12">
        <f t="shared" si="4"/>
        <v>200.5487516747053</v>
      </c>
      <c r="L20" s="12">
        <f t="shared" si="5"/>
        <v>161.64912537275021</v>
      </c>
      <c r="M20" s="12">
        <f t="shared" si="6"/>
        <v>252.42346502397899</v>
      </c>
      <c r="N20" s="12">
        <f t="shared" si="7"/>
        <v>118.65895642566592</v>
      </c>
      <c r="O20" s="12">
        <f t="shared" si="8"/>
        <v>267.47945367451644</v>
      </c>
      <c r="P20" s="12">
        <f t="shared" si="9"/>
        <v>219.77054604315492</v>
      </c>
      <c r="Q20">
        <v>0.57692307692307698</v>
      </c>
      <c r="R20" s="12">
        <v>17.586434325643499</v>
      </c>
      <c r="S20" s="55">
        <f t="shared" si="10"/>
        <v>158.84888152507938</v>
      </c>
      <c r="T20" s="55">
        <v>22.8139352208456</v>
      </c>
      <c r="U20" s="55">
        <v>20.7826686033988</v>
      </c>
      <c r="V20" s="55">
        <v>29.780348452187798</v>
      </c>
      <c r="W20" s="55">
        <v>26.214817747665101</v>
      </c>
      <c r="X20" s="55">
        <v>256.30705460510802</v>
      </c>
      <c r="Y20" s="55">
        <v>3.9685477182746398</v>
      </c>
      <c r="Z20" s="12">
        <f t="shared" si="1"/>
        <v>124.97146425162632</v>
      </c>
      <c r="AA20" s="12">
        <f t="shared" si="11"/>
        <v>103.96833478326137</v>
      </c>
      <c r="AB20" s="12">
        <f t="shared" si="12"/>
        <v>85.959672056803072</v>
      </c>
      <c r="AC20" s="12">
        <f t="shared" si="13"/>
        <v>109.97263774853208</v>
      </c>
      <c r="AD20" s="55">
        <v>14.724265583203501</v>
      </c>
      <c r="AE20" s="55">
        <v>13.7809031752313</v>
      </c>
      <c r="AF20">
        <v>0.50768203072812301</v>
      </c>
      <c r="AG20" s="12"/>
      <c r="AH20" s="12"/>
      <c r="AI20" t="str">
        <v>20240628</v>
      </c>
      <c r="AJ20">
        <v>63.1</v>
      </c>
      <c r="AK20">
        <v>16.899999999999999</v>
      </c>
      <c r="AL20">
        <f t="shared" si="24"/>
        <v>3.7337278106508878</v>
      </c>
      <c r="AN20" t="str">
        <v>20230831</v>
      </c>
      <c r="AO20">
        <v>-7.2889194000000004E-2</v>
      </c>
      <c r="AP20">
        <v>-8.4568783784364108</v>
      </c>
      <c r="AQ20">
        <v>48.4</v>
      </c>
      <c r="AR20">
        <v>49.9</v>
      </c>
      <c r="AS20">
        <v>47.6</v>
      </c>
      <c r="AT20">
        <v>27.4669020300088</v>
      </c>
      <c r="AU20">
        <v>57.1</v>
      </c>
      <c r="AV20">
        <v>236.409491179269</v>
      </c>
      <c r="AW20" s="3">
        <v>0.58567774936061401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04/09/2024</v>
      </c>
      <c r="BJ20">
        <v>43.5</v>
      </c>
      <c r="BK20">
        <v>22.6</v>
      </c>
      <c r="BL20">
        <f t="shared" si="25"/>
        <v>1.9247787610619467</v>
      </c>
    </row>
    <row r="21" spans="1:64" x14ac:dyDescent="0.3">
      <c r="A21" s="11">
        <v>45539</v>
      </c>
      <c r="B21">
        <v>0.581395348837209</v>
      </c>
      <c r="C21">
        <v>5528.93</v>
      </c>
      <c r="D21">
        <v>461.81</v>
      </c>
      <c r="E21">
        <v>97.75</v>
      </c>
      <c r="F21">
        <v>2493.1</v>
      </c>
      <c r="G21">
        <v>82.6</v>
      </c>
      <c r="H21">
        <v>54.81</v>
      </c>
      <c r="I21" s="12">
        <f t="shared" si="3"/>
        <v>190.51424691696286</v>
      </c>
      <c r="J21" s="12">
        <f t="shared" si="0"/>
        <v>88.815449969042092</v>
      </c>
      <c r="K21" s="12">
        <f t="shared" si="4"/>
        <v>201.31003714585108</v>
      </c>
      <c r="L21" s="12">
        <f t="shared" si="5"/>
        <v>161.495414300579</v>
      </c>
      <c r="M21" s="12">
        <f t="shared" si="6"/>
        <v>256.39463247064157</v>
      </c>
      <c r="N21" s="12">
        <f t="shared" si="7"/>
        <v>119.09549094373666</v>
      </c>
      <c r="O21" s="12">
        <f t="shared" si="8"/>
        <v>268.76351112273517</v>
      </c>
      <c r="P21" s="12">
        <f t="shared" si="9"/>
        <v>219.78025875178062</v>
      </c>
      <c r="Q21">
        <v>0.57894736842105299</v>
      </c>
      <c r="R21" s="12">
        <v>17.402563743618</v>
      </c>
      <c r="S21" s="55">
        <f t="shared" si="10"/>
        <v>157.41748616918088</v>
      </c>
      <c r="T21" s="55">
        <v>22.859210650246201</v>
      </c>
      <c r="U21" s="55">
        <v>20.875079809023902</v>
      </c>
      <c r="V21" s="55">
        <v>29.771200051782099</v>
      </c>
      <c r="W21" s="55">
        <v>26.1298822678147</v>
      </c>
      <c r="X21" s="55">
        <v>255.075957839198</v>
      </c>
      <c r="Y21" s="55">
        <v>3.9627117147025102</v>
      </c>
      <c r="Z21" s="12">
        <f t="shared" si="1"/>
        <v>124.55375293726121</v>
      </c>
      <c r="AA21" s="12">
        <f t="shared" si="11"/>
        <v>105.59924157139295</v>
      </c>
      <c r="AB21" s="12">
        <f t="shared" si="12"/>
        <v>86.272082522156154</v>
      </c>
      <c r="AC21" s="12">
        <f t="shared" si="13"/>
        <v>110.49566402085254</v>
      </c>
      <c r="AD21" s="55">
        <v>14.789735724340099</v>
      </c>
      <c r="AE21" s="55">
        <v>13.9424462839387</v>
      </c>
      <c r="AF21">
        <v>0.50638870208473397</v>
      </c>
      <c r="AG21" s="12"/>
      <c r="AH21" s="12"/>
      <c r="AI21" t="str">
        <v>20240621</v>
      </c>
      <c r="AJ21">
        <v>61.5</v>
      </c>
      <c r="AK21">
        <v>18.5</v>
      </c>
      <c r="AL21">
        <f t="shared" si="24"/>
        <v>3.3243243243243241</v>
      </c>
      <c r="AN21" t="str">
        <v>20230731</v>
      </c>
      <c r="AO21">
        <v>2.1057637000000001E-2</v>
      </c>
      <c r="AP21">
        <v>-7.0402623793568102</v>
      </c>
      <c r="AQ21">
        <v>42.6</v>
      </c>
      <c r="AR21">
        <v>48.4</v>
      </c>
      <c r="AS21">
        <v>46.5</v>
      </c>
      <c r="AT21">
        <v>27.679470579772701</v>
      </c>
      <c r="AU21">
        <v>57</v>
      </c>
      <c r="AV21">
        <v>232.085698269489</v>
      </c>
      <c r="AW21" s="3">
        <v>0.52900232018561499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1</v>
      </c>
      <c r="BG21">
        <f t="shared" si="23"/>
        <v>0.33333333333333331</v>
      </c>
      <c r="BI21" t="str">
        <v>03/09/2024</v>
      </c>
      <c r="BJ21">
        <v>43.5</v>
      </c>
      <c r="BK21">
        <v>22.6</v>
      </c>
      <c r="BL21">
        <f t="shared" si="25"/>
        <v>1.9247787610619467</v>
      </c>
    </row>
    <row r="22" spans="1:64" x14ac:dyDescent="0.3">
      <c r="A22" s="11">
        <v>45535</v>
      </c>
      <c r="B22">
        <v>0.59585492227979298</v>
      </c>
      <c r="C22">
        <v>5648.4</v>
      </c>
      <c r="D22">
        <v>476.27</v>
      </c>
      <c r="E22">
        <v>96.49</v>
      </c>
      <c r="F22">
        <v>2503.37</v>
      </c>
      <c r="G22">
        <v>82.8</v>
      </c>
      <c r="H22">
        <v>55.75</v>
      </c>
      <c r="I22" s="12">
        <f t="shared" si="3"/>
        <v>197.26249232028596</v>
      </c>
      <c r="J22" s="12">
        <f t="shared" si="0"/>
        <v>90.355896251996256</v>
      </c>
      <c r="K22" s="12">
        <f t="shared" si="4"/>
        <v>205.1537283672447</v>
      </c>
      <c r="L22" s="12">
        <f t="shared" si="5"/>
        <v>162.19123674714857</v>
      </c>
      <c r="M22" s="12">
        <f t="shared" si="6"/>
        <v>268.03240594783074</v>
      </c>
      <c r="N22" s="12">
        <f t="shared" si="7"/>
        <v>122.30708666890672</v>
      </c>
      <c r="O22" s="12">
        <f t="shared" si="8"/>
        <v>276.49015877790481</v>
      </c>
      <c r="P22" s="12">
        <f t="shared" si="9"/>
        <v>222.7878825062846</v>
      </c>
      <c r="Q22">
        <v>0.57317073170731703</v>
      </c>
      <c r="R22" s="12">
        <v>17.338064053293799</v>
      </c>
      <c r="S22" s="55">
        <f t="shared" si="10"/>
        <v>158.64763425898747</v>
      </c>
      <c r="T22" s="55">
        <v>22.771732698234601</v>
      </c>
      <c r="U22" s="55">
        <v>20.6114916573705</v>
      </c>
      <c r="V22" s="55">
        <v>29.624797554249799</v>
      </c>
      <c r="W22" s="55">
        <v>25.660315804166899</v>
      </c>
      <c r="X22" s="55">
        <v>254.39415184178799</v>
      </c>
      <c r="Y22" s="55">
        <v>3.9177590149662</v>
      </c>
      <c r="Z22" s="12">
        <f t="shared" si="1"/>
        <v>125.65879237582213</v>
      </c>
      <c r="AA22" s="12">
        <f t="shared" si="11"/>
        <v>108.8561449926023</v>
      </c>
      <c r="AB22" s="12">
        <f t="shared" si="12"/>
        <v>87.387011161365365</v>
      </c>
      <c r="AC22" s="12">
        <f t="shared" si="13"/>
        <v>112.11522763717412</v>
      </c>
      <c r="AD22" s="55">
        <v>14.7483929504708</v>
      </c>
      <c r="AE22" s="55">
        <v>13.8262470116525</v>
      </c>
      <c r="AF22">
        <v>0.5</v>
      </c>
      <c r="AG22" s="12"/>
      <c r="AH22" s="12"/>
      <c r="AI22" t="str">
        <v>20240614</v>
      </c>
      <c r="AJ22">
        <v>61.2</v>
      </c>
      <c r="AK22">
        <v>17.899999999999999</v>
      </c>
      <c r="AL22">
        <f t="shared" si="24"/>
        <v>3.4189944134078218</v>
      </c>
      <c r="AN22" t="str">
        <v>20230630</v>
      </c>
      <c r="AO22">
        <v>-0.42938113</v>
      </c>
      <c r="AP22">
        <v>-14.3456205413212</v>
      </c>
      <c r="AQ22">
        <v>41.8</v>
      </c>
      <c r="AR22">
        <v>47.1</v>
      </c>
      <c r="AS22">
        <v>46.4</v>
      </c>
      <c r="AT22">
        <v>29.1527292777063</v>
      </c>
      <c r="AU22">
        <v>58.2</v>
      </c>
      <c r="AV22">
        <v>230.03140976152201</v>
      </c>
      <c r="AW22" s="3">
        <v>0.48285714285714298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0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0</v>
      </c>
      <c r="BG22">
        <f t="shared" si="23"/>
        <v>0.22222222222222221</v>
      </c>
      <c r="BI22" t="str">
        <v>02/09/2024</v>
      </c>
      <c r="BJ22">
        <v>43.5</v>
      </c>
      <c r="BK22">
        <v>22.6</v>
      </c>
      <c r="BL22">
        <f t="shared" si="25"/>
        <v>1.9247787610619467</v>
      </c>
    </row>
    <row r="23" spans="1:64" x14ac:dyDescent="0.3">
      <c r="A23" s="11">
        <v>45534</v>
      </c>
      <c r="B23">
        <v>0.60253164556962002</v>
      </c>
      <c r="C23">
        <v>5591.96</v>
      </c>
      <c r="D23">
        <v>470.66</v>
      </c>
      <c r="E23">
        <v>97.53</v>
      </c>
      <c r="F23">
        <v>2521.4</v>
      </c>
      <c r="G23">
        <v>82.795000000000002</v>
      </c>
      <c r="H23">
        <v>55.67</v>
      </c>
      <c r="I23" s="12">
        <f t="shared" si="3"/>
        <v>193.2512821683103</v>
      </c>
      <c r="J23" s="12">
        <f t="shared" si="0"/>
        <v>88.824224521303123</v>
      </c>
      <c r="K23" s="12">
        <f t="shared" si="4"/>
        <v>203.11593282267637</v>
      </c>
      <c r="L23" s="12">
        <f t="shared" si="5"/>
        <v>160.79935392418244</v>
      </c>
      <c r="M23" s="12">
        <f t="shared" si="6"/>
        <v>262.11315235596356</v>
      </c>
      <c r="N23" s="12">
        <f t="shared" si="7"/>
        <v>120.01831089245358</v>
      </c>
      <c r="O23" s="12">
        <f t="shared" si="8"/>
        <v>273.24967930902386</v>
      </c>
      <c r="P23" s="12">
        <f t="shared" si="9"/>
        <v>220.47675856638395</v>
      </c>
      <c r="Q23">
        <v>0.54878048780487798</v>
      </c>
      <c r="R23" s="12">
        <v>17.2909266784199</v>
      </c>
      <c r="S23" s="55">
        <f t="shared" si="10"/>
        <v>157.85118443527014</v>
      </c>
      <c r="T23" s="55">
        <v>22.6748372357536</v>
      </c>
      <c r="U23" s="55">
        <v>20.294695280735301</v>
      </c>
      <c r="V23" s="55">
        <v>29.551091817386201</v>
      </c>
      <c r="W23" s="55">
        <v>25.3402306963591</v>
      </c>
      <c r="X23" s="55">
        <v>253.62591859114599</v>
      </c>
      <c r="Y23" s="55">
        <v>3.92686714937006</v>
      </c>
      <c r="Z23" s="12">
        <f t="shared" si="1"/>
        <v>124.99028909195295</v>
      </c>
      <c r="AA23" s="12">
        <f t="shared" si="11"/>
        <v>107.55468752801399</v>
      </c>
      <c r="AB23" s="12">
        <f t="shared" si="12"/>
        <v>86.642936444125297</v>
      </c>
      <c r="AC23" s="12">
        <f t="shared" si="13"/>
        <v>111.96109644100112</v>
      </c>
      <c r="AD23" s="55">
        <v>14.684098279605699</v>
      </c>
      <c r="AE23" s="55">
        <v>13.632865786050001</v>
      </c>
      <c r="AF23">
        <v>0.506804925469864</v>
      </c>
      <c r="AG23" s="12"/>
      <c r="AH23" s="12"/>
      <c r="AI23" t="str">
        <v>20240607</v>
      </c>
      <c r="AJ23">
        <v>60.3</v>
      </c>
      <c r="AK23">
        <v>17.600000000000001</v>
      </c>
      <c r="AL23">
        <f t="shared" si="24"/>
        <v>3.4261363636363633</v>
      </c>
      <c r="AN23" t="str">
        <v>20230531</v>
      </c>
      <c r="AO23">
        <v>1.4567929E-2</v>
      </c>
      <c r="AP23">
        <v>-16.5407503924542</v>
      </c>
      <c r="AQ23">
        <v>44.2</v>
      </c>
      <c r="AR23">
        <v>50.5</v>
      </c>
      <c r="AS23">
        <v>46.6</v>
      </c>
      <c r="AT23">
        <v>26.1909141070443</v>
      </c>
      <c r="AU23">
        <v>52.9</v>
      </c>
      <c r="AV23">
        <v>229.10619024418301</v>
      </c>
      <c r="AW23" s="3">
        <v>0.58168316831683198</v>
      </c>
      <c r="AX23" s="1">
        <f t="shared" si="14"/>
        <v>0</v>
      </c>
      <c r="AY23" s="1">
        <f t="shared" si="15"/>
        <v>0</v>
      </c>
      <c r="AZ23" s="1">
        <f t="shared" si="16"/>
        <v>0</v>
      </c>
      <c r="BA23" s="1">
        <f t="shared" si="17"/>
        <v>1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1</v>
      </c>
      <c r="BG23">
        <f t="shared" si="23"/>
        <v>0.44444444444444442</v>
      </c>
      <c r="BI23" t="str">
        <v>30/08/2024</v>
      </c>
      <c r="BJ23">
        <v>52.3</v>
      </c>
      <c r="BK23">
        <v>21.6</v>
      </c>
      <c r="BL23">
        <f t="shared" si="25"/>
        <v>2.4212962962962958</v>
      </c>
    </row>
    <row r="24" spans="1:64" x14ac:dyDescent="0.3">
      <c r="A24" s="11">
        <v>45533</v>
      </c>
      <c r="B24">
        <v>0.60447761194029803</v>
      </c>
      <c r="C24">
        <v>5592.18</v>
      </c>
      <c r="D24">
        <v>471.35</v>
      </c>
      <c r="E24">
        <v>97.85</v>
      </c>
      <c r="F24">
        <v>2504.5100000000002</v>
      </c>
      <c r="G24">
        <v>82.81</v>
      </c>
      <c r="H24">
        <v>55.49</v>
      </c>
      <c r="I24" s="12">
        <f t="shared" si="3"/>
        <v>192.62890375670779</v>
      </c>
      <c r="J24" s="12">
        <f t="shared" si="0"/>
        <v>89.430849604351025</v>
      </c>
      <c r="K24" s="12">
        <f t="shared" si="4"/>
        <v>203.0871356978098</v>
      </c>
      <c r="L24" s="12">
        <f t="shared" si="5"/>
        <v>161.32902427342046</v>
      </c>
      <c r="M24" s="12">
        <f t="shared" si="6"/>
        <v>261.64051672206216</v>
      </c>
      <c r="N24" s="12">
        <f t="shared" si="7"/>
        <v>121.0115390521984</v>
      </c>
      <c r="O24" s="12">
        <f t="shared" si="8"/>
        <v>273.60063855818754</v>
      </c>
      <c r="P24" s="12">
        <f t="shared" si="9"/>
        <v>221.51960821149771</v>
      </c>
      <c r="Q24">
        <v>0.56470588235294095</v>
      </c>
      <c r="R24" s="12">
        <v>17.2196613806309</v>
      </c>
      <c r="S24" s="55">
        <f t="shared" si="10"/>
        <v>159.31474149353238</v>
      </c>
      <c r="T24" s="55">
        <v>22.693622521975101</v>
      </c>
      <c r="U24" s="55">
        <v>20.268546096955799</v>
      </c>
      <c r="V24" s="55">
        <v>29.554910955550898</v>
      </c>
      <c r="W24" s="55">
        <v>25.180271680420802</v>
      </c>
      <c r="X24" s="55">
        <v>252.55003217821999</v>
      </c>
      <c r="Y24" s="55">
        <v>3.875229036905</v>
      </c>
      <c r="Z24" s="12">
        <f t="shared" si="1"/>
        <v>126.13370178746901</v>
      </c>
      <c r="AA24" s="12">
        <f t="shared" si="11"/>
        <v>106.85859573733831</v>
      </c>
      <c r="AB24" s="12">
        <f t="shared" si="12"/>
        <v>86.947252384501738</v>
      </c>
      <c r="AC24" s="12">
        <f t="shared" si="13"/>
        <v>111.57894243934518</v>
      </c>
      <c r="AD24" s="55">
        <v>14.678394945492</v>
      </c>
      <c r="AE24" s="55">
        <v>13.589044693926899</v>
      </c>
      <c r="AF24">
        <v>0.51029601029601002</v>
      </c>
      <c r="AG24" s="12"/>
      <c r="AH24" s="12"/>
      <c r="AI24" t="str">
        <v>20240531</v>
      </c>
      <c r="AJ24">
        <v>57.6</v>
      </c>
      <c r="AK24">
        <v>18.2</v>
      </c>
      <c r="AL24">
        <f t="shared" si="24"/>
        <v>3.1648351648351651</v>
      </c>
      <c r="AN24" t="str">
        <v>20230428</v>
      </c>
      <c r="AO24">
        <v>0.31262633000000001</v>
      </c>
      <c r="AP24">
        <v>-17.934544732335699</v>
      </c>
      <c r="AQ24">
        <v>53.2</v>
      </c>
      <c r="AR24">
        <v>48.7</v>
      </c>
      <c r="AS24">
        <v>47</v>
      </c>
      <c r="AT24">
        <v>20.1553099202463</v>
      </c>
      <c r="AU24">
        <v>53.3</v>
      </c>
      <c r="AV24">
        <v>227.052902720806</v>
      </c>
      <c r="AW24" s="3">
        <v>0.49883449883449898</v>
      </c>
      <c r="AX24" s="1">
        <f t="shared" si="14"/>
        <v>0</v>
      </c>
      <c r="AY24" s="1">
        <f t="shared" si="15"/>
        <v>0</v>
      </c>
      <c r="AZ24" s="1">
        <f t="shared" si="16"/>
        <v>1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1</v>
      </c>
      <c r="BF24" s="1">
        <f t="shared" si="22"/>
        <v>0</v>
      </c>
      <c r="BG24">
        <f t="shared" si="23"/>
        <v>0.33333333333333331</v>
      </c>
      <c r="BI24" t="str">
        <v>29/08/2024</v>
      </c>
      <c r="BJ24">
        <v>52.3</v>
      </c>
      <c r="BK24">
        <v>21.6</v>
      </c>
      <c r="BL24">
        <f t="shared" si="25"/>
        <v>2.4212962962962958</v>
      </c>
    </row>
    <row r="25" spans="1:64" x14ac:dyDescent="0.3">
      <c r="A25" s="11">
        <v>45532</v>
      </c>
      <c r="B25">
        <v>0.60750000000000004</v>
      </c>
      <c r="C25">
        <v>5625.8</v>
      </c>
      <c r="D25">
        <v>476.76</v>
      </c>
      <c r="E25">
        <v>97.97</v>
      </c>
      <c r="F25">
        <v>2524.5300000000002</v>
      </c>
      <c r="G25">
        <v>82.82</v>
      </c>
      <c r="H25">
        <v>55.79</v>
      </c>
      <c r="I25" s="12">
        <f t="shared" si="3"/>
        <v>193.54848633313196</v>
      </c>
      <c r="J25" s="12">
        <f t="shared" si="0"/>
        <v>89.256429151332284</v>
      </c>
      <c r="K25" s="12">
        <f t="shared" si="4"/>
        <v>204.2832745710981</v>
      </c>
      <c r="L25" s="12">
        <f t="shared" si="5"/>
        <v>161.42567486178024</v>
      </c>
      <c r="M25" s="12">
        <f t="shared" si="6"/>
        <v>264.31607301363414</v>
      </c>
      <c r="N25" s="12">
        <f t="shared" si="7"/>
        <v>121.42648242305053</v>
      </c>
      <c r="O25" s="12">
        <f t="shared" si="8"/>
        <v>276.70714239843045</v>
      </c>
      <c r="P25" s="12">
        <f t="shared" si="9"/>
        <v>222.85004991065111</v>
      </c>
      <c r="Q25">
        <v>0.56470588235294095</v>
      </c>
      <c r="R25" s="12">
        <v>17.117331391114899</v>
      </c>
      <c r="S25" s="55">
        <f t="shared" si="10"/>
        <v>159.36250508832424</v>
      </c>
      <c r="T25" s="55">
        <v>22.596620963946499</v>
      </c>
      <c r="U25" s="55">
        <v>19.850615881759101</v>
      </c>
      <c r="V25" s="55">
        <v>29.3679985383502</v>
      </c>
      <c r="W25" s="55">
        <v>24.3701929815842</v>
      </c>
      <c r="X25" s="55">
        <v>251.15591244270601</v>
      </c>
      <c r="Y25" s="55">
        <v>3.85105263866715</v>
      </c>
      <c r="Z25" s="12">
        <f t="shared" si="1"/>
        <v>126.22547447145598</v>
      </c>
      <c r="AA25" s="12">
        <f t="shared" si="11"/>
        <v>107.30417018843029</v>
      </c>
      <c r="AB25" s="12">
        <f t="shared" si="12"/>
        <v>86.725851586314761</v>
      </c>
      <c r="AC25" s="12">
        <f t="shared" si="13"/>
        <v>112.1685636707751</v>
      </c>
      <c r="AD25" s="55">
        <v>14.602547633907401</v>
      </c>
      <c r="AE25" s="55">
        <v>13.316268473036599</v>
      </c>
      <c r="AF25">
        <v>0.50971502590673601</v>
      </c>
      <c r="AG25" s="12"/>
      <c r="AH25" s="12"/>
      <c r="AI25" t="str">
        <v>20240524</v>
      </c>
      <c r="AJ25">
        <v>58.2</v>
      </c>
      <c r="AK25">
        <v>17.899999999999999</v>
      </c>
      <c r="AL25">
        <f t="shared" si="24"/>
        <v>3.2513966480446932</v>
      </c>
      <c r="AN25" t="str">
        <v>20230331</v>
      </c>
      <c r="AO25">
        <v>0.13742631999999999</v>
      </c>
      <c r="AP25">
        <v>-16.611976844413501</v>
      </c>
      <c r="AQ25">
        <v>49.2</v>
      </c>
      <c r="AR25">
        <v>48</v>
      </c>
      <c r="AS25">
        <v>46.5</v>
      </c>
      <c r="AT25">
        <v>9.1755577109602395</v>
      </c>
      <c r="AU25">
        <v>55.4</v>
      </c>
      <c r="AV25">
        <v>224.940682826</v>
      </c>
      <c r="AW25" s="3">
        <v>0.45664739884393102</v>
      </c>
      <c r="AX25" s="1">
        <f t="shared" si="14"/>
        <v>0</v>
      </c>
      <c r="AY25" s="1">
        <f t="shared" si="15"/>
        <v>0</v>
      </c>
      <c r="AZ25" s="1">
        <f t="shared" si="16"/>
        <v>0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0</v>
      </c>
      <c r="BG25">
        <f t="shared" si="23"/>
        <v>0.1111111111111111</v>
      </c>
      <c r="BI25" t="str">
        <v>28/08/2024</v>
      </c>
      <c r="BJ25">
        <v>52.3</v>
      </c>
      <c r="BK25">
        <v>21.6</v>
      </c>
      <c r="BL25">
        <f t="shared" si="25"/>
        <v>2.4212962962962958</v>
      </c>
    </row>
    <row r="26" spans="1:64" x14ac:dyDescent="0.3">
      <c r="A26" s="11">
        <v>45531</v>
      </c>
      <c r="B26">
        <v>0.60499999999999998</v>
      </c>
      <c r="C26">
        <v>5616.84</v>
      </c>
      <c r="D26">
        <v>475.34</v>
      </c>
      <c r="E26">
        <v>98.14</v>
      </c>
      <c r="F26">
        <v>2518.0300000000002</v>
      </c>
      <c r="G26">
        <v>82.77</v>
      </c>
      <c r="H26">
        <v>55.6</v>
      </c>
      <c r="I26" s="12">
        <f t="shared" si="3"/>
        <v>192.90660459993666</v>
      </c>
      <c r="J26" s="12">
        <f t="shared" si="0"/>
        <v>89.344538954890524</v>
      </c>
      <c r="K26" s="12">
        <f t="shared" si="4"/>
        <v>204.08100592867885</v>
      </c>
      <c r="L26" s="12">
        <f t="shared" si="5"/>
        <v>161.72033953958584</v>
      </c>
      <c r="M26" s="12">
        <f t="shared" si="6"/>
        <v>263.07447863219113</v>
      </c>
      <c r="N26" s="12">
        <f t="shared" si="7"/>
        <v>121.37720906396295</v>
      </c>
      <c r="O26" s="12">
        <f t="shared" si="8"/>
        <v>276.0492475390194</v>
      </c>
      <c r="P26" s="12">
        <f t="shared" si="9"/>
        <v>222.94590122167111</v>
      </c>
      <c r="Q26">
        <v>0.56470588235294095</v>
      </c>
      <c r="R26" s="12">
        <v>17.1430196116563</v>
      </c>
      <c r="S26" s="55">
        <f t="shared" si="10"/>
        <v>161.45861212284655</v>
      </c>
      <c r="T26" s="55">
        <v>22.839831063100199</v>
      </c>
      <c r="U26" s="55">
        <v>20.550259693814301</v>
      </c>
      <c r="V26" s="55">
        <v>29.827424722452299</v>
      </c>
      <c r="W26" s="55">
        <v>25.701274629620901</v>
      </c>
      <c r="X26" s="55">
        <v>250.19256538851499</v>
      </c>
      <c r="Y26" s="55">
        <v>3.80732982418106</v>
      </c>
      <c r="Z26" s="12">
        <f t="shared" si="1"/>
        <v>127.19641946261292</v>
      </c>
      <c r="AA26" s="12">
        <f t="shared" si="11"/>
        <v>106.75443975253293</v>
      </c>
      <c r="AB26" s="12">
        <f t="shared" si="12"/>
        <v>86.653419455552736</v>
      </c>
      <c r="AC26" s="12">
        <f t="shared" si="13"/>
        <v>111.85389823255196</v>
      </c>
      <c r="AD26" s="55">
        <v>14.7245181199289</v>
      </c>
      <c r="AE26" s="55">
        <v>13.6812829082871</v>
      </c>
      <c r="AF26">
        <v>0.50358306188925095</v>
      </c>
      <c r="AG26" s="12"/>
      <c r="AH26" s="12"/>
      <c r="AI26" t="str">
        <v>20240517</v>
      </c>
      <c r="AJ26">
        <v>59.4</v>
      </c>
      <c r="AK26">
        <v>17.2</v>
      </c>
      <c r="AL26">
        <f t="shared" si="24"/>
        <v>3.4534883720930232</v>
      </c>
      <c r="AN26" t="str">
        <v>20230228</v>
      </c>
      <c r="AO26">
        <v>0.93720113999999999</v>
      </c>
      <c r="AP26">
        <v>-12.142895964968799</v>
      </c>
      <c r="AQ26">
        <v>51.3</v>
      </c>
      <c r="AR26">
        <v>47.6</v>
      </c>
      <c r="AS26">
        <v>47.7</v>
      </c>
      <c r="AT26">
        <v>0.73293632615667503</v>
      </c>
      <c r="AU26">
        <v>56.7</v>
      </c>
      <c r="AV26">
        <v>224.05513235954001</v>
      </c>
      <c r="AW26" s="3">
        <v>0.68181818181818199</v>
      </c>
      <c r="AX26" s="1">
        <f t="shared" si="14"/>
        <v>0</v>
      </c>
      <c r="AY26" s="1">
        <f t="shared" si="15"/>
        <v>0</v>
      </c>
      <c r="AZ26" s="1">
        <f t="shared" si="16"/>
        <v>1</v>
      </c>
      <c r="BA26" s="1">
        <f t="shared" si="17"/>
        <v>0</v>
      </c>
      <c r="BB26" s="1">
        <f t="shared" si="18"/>
        <v>0</v>
      </c>
      <c r="BC26" s="1">
        <f t="shared" si="19"/>
        <v>0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27/08/2024</v>
      </c>
      <c r="BJ26">
        <v>52.3</v>
      </c>
      <c r="BK26">
        <v>21.6</v>
      </c>
      <c r="BL26">
        <f t="shared" si="25"/>
        <v>2.4212962962962958</v>
      </c>
    </row>
    <row r="27" spans="1:64" x14ac:dyDescent="0.3">
      <c r="A27" s="11">
        <v>45528</v>
      </c>
      <c r="B27">
        <v>0.61173814898419898</v>
      </c>
      <c r="C27">
        <v>5634.61</v>
      </c>
      <c r="D27">
        <v>480</v>
      </c>
      <c r="E27">
        <v>98.39</v>
      </c>
      <c r="F27">
        <v>2512</v>
      </c>
      <c r="G27">
        <v>82.81</v>
      </c>
      <c r="H27">
        <v>55.86</v>
      </c>
      <c r="I27" s="12">
        <f t="shared" si="3"/>
        <v>193.02489305739195</v>
      </c>
      <c r="J27" s="12">
        <f t="shared" si="0"/>
        <v>89.843548066586806</v>
      </c>
      <c r="K27" s="12">
        <f t="shared" si="4"/>
        <v>204.62750249197185</v>
      </c>
      <c r="L27" s="12">
        <f t="shared" si="5"/>
        <v>161.47799816778442</v>
      </c>
      <c r="M27" s="12">
        <f t="shared" si="6"/>
        <v>264.97365737004242</v>
      </c>
      <c r="N27" s="12">
        <f t="shared" si="7"/>
        <v>122.86495761925386</v>
      </c>
      <c r="O27" s="12">
        <f t="shared" si="8"/>
        <v>278.61959687353266</v>
      </c>
      <c r="P27" s="12">
        <f t="shared" si="9"/>
        <v>224.07835737769338</v>
      </c>
      <c r="Q27">
        <v>0.57303370786516805</v>
      </c>
      <c r="R27" s="12">
        <v>17.072657971797199</v>
      </c>
      <c r="S27" s="55">
        <f t="shared" si="10"/>
        <v>158.02840286559967</v>
      </c>
      <c r="T27" s="55">
        <v>22.940386104750601</v>
      </c>
      <c r="U27" s="55">
        <v>20.8458153869196</v>
      </c>
      <c r="V27" s="55">
        <v>29.9470755563685</v>
      </c>
      <c r="W27" s="55">
        <v>25.929380403479701</v>
      </c>
      <c r="X27" s="55">
        <v>250.43685829293099</v>
      </c>
      <c r="Y27" s="55">
        <v>3.8754800541393499</v>
      </c>
      <c r="Z27" s="12">
        <f t="shared" si="1"/>
        <v>125.11826629850373</v>
      </c>
      <c r="AA27" s="12">
        <f t="shared" si="11"/>
        <v>106.98055221596204</v>
      </c>
      <c r="AB27" s="12">
        <f t="shared" si="12"/>
        <v>87.26910043559181</v>
      </c>
      <c r="AC27" s="12">
        <f t="shared" si="13"/>
        <v>112.32244681827062</v>
      </c>
      <c r="AD27" s="55">
        <v>14.747568795091601</v>
      </c>
      <c r="AE27" s="55">
        <v>13.731428663590201</v>
      </c>
      <c r="AF27">
        <v>0.50190839694656497</v>
      </c>
      <c r="AG27" s="12"/>
      <c r="AH27" s="12"/>
      <c r="AI27" t="str">
        <v>20240510</v>
      </c>
      <c r="AJ27">
        <v>56.5</v>
      </c>
      <c r="AK27">
        <v>17.7</v>
      </c>
      <c r="AL27">
        <f t="shared" si="24"/>
        <v>3.1920903954802262</v>
      </c>
      <c r="AN27" t="str">
        <v>20230131</v>
      </c>
      <c r="AO27">
        <v>1.5146036</v>
      </c>
      <c r="AP27">
        <v>-10.3222374256317</v>
      </c>
      <c r="AQ27">
        <v>44.5</v>
      </c>
      <c r="AR27">
        <v>48.3</v>
      </c>
      <c r="AS27">
        <v>47.4</v>
      </c>
      <c r="AT27">
        <v>-6.0318387615013904</v>
      </c>
      <c r="AU27">
        <v>59.2</v>
      </c>
      <c r="AV27">
        <v>224.22322949157001</v>
      </c>
      <c r="AW27" s="3">
        <v>0.50510204081632604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1</v>
      </c>
      <c r="BG27">
        <f t="shared" si="23"/>
        <v>0.33333333333333331</v>
      </c>
      <c r="BI27" t="str">
        <v>26/08/2024</v>
      </c>
      <c r="BJ27">
        <v>52.3</v>
      </c>
      <c r="BK27">
        <v>21.6</v>
      </c>
      <c r="BL27">
        <f t="shared" si="25"/>
        <v>2.4212962962962958</v>
      </c>
    </row>
    <row r="28" spans="1:64" x14ac:dyDescent="0.3">
      <c r="A28" s="11">
        <v>45527</v>
      </c>
      <c r="B28">
        <v>0.60659340659340699</v>
      </c>
      <c r="C28">
        <v>5570.64</v>
      </c>
      <c r="D28">
        <v>474.85</v>
      </c>
      <c r="E28">
        <v>97.75</v>
      </c>
      <c r="F28">
        <v>2484.84</v>
      </c>
      <c r="G28">
        <v>82.62</v>
      </c>
      <c r="H28">
        <v>54.89</v>
      </c>
      <c r="I28" s="12">
        <f t="shared" si="3"/>
        <v>192.076781771687</v>
      </c>
      <c r="J28" s="12">
        <f t="shared" si="0"/>
        <v>89.79387957054665</v>
      </c>
      <c r="K28" s="12">
        <f t="shared" si="4"/>
        <v>202.76535918405042</v>
      </c>
      <c r="L28" s="12">
        <f t="shared" si="5"/>
        <v>162.48349262578679</v>
      </c>
      <c r="M28" s="12">
        <f t="shared" si="6"/>
        <v>263.83961781165874</v>
      </c>
      <c r="N28" s="12">
        <f t="shared" si="7"/>
        <v>122.87537143697658</v>
      </c>
      <c r="O28" s="12">
        <f t="shared" si="8"/>
        <v>276.25873260315433</v>
      </c>
      <c r="P28" s="12">
        <f t="shared" si="9"/>
        <v>225.61846895486067</v>
      </c>
      <c r="Q28">
        <v>0.53846153846153799</v>
      </c>
      <c r="R28" s="12">
        <v>17.032042868024501</v>
      </c>
      <c r="S28" s="55">
        <f t="shared" si="10"/>
        <v>158.07514289066711</v>
      </c>
      <c r="T28" s="55">
        <v>23.033954761825001</v>
      </c>
      <c r="U28" s="55">
        <v>21.1108225216054</v>
      </c>
      <c r="V28" s="55">
        <v>30.077014300772198</v>
      </c>
      <c r="W28" s="55">
        <v>26.191242824790098</v>
      </c>
      <c r="X28" s="55">
        <v>249.62324996419699</v>
      </c>
      <c r="Y28" s="55">
        <v>3.8651203282728899</v>
      </c>
      <c r="Z28" s="12">
        <f t="shared" si="1"/>
        <v>125.04586051829656</v>
      </c>
      <c r="AA28" s="12">
        <f t="shared" si="11"/>
        <v>105.80355197876992</v>
      </c>
      <c r="AB28" s="12">
        <f t="shared" si="12"/>
        <v>86.684721813316685</v>
      </c>
      <c r="AC28" s="12">
        <f t="shared" si="13"/>
        <v>110.62196358859582</v>
      </c>
      <c r="AD28" s="55">
        <v>14.786906906853501</v>
      </c>
      <c r="AE28" s="55">
        <v>13.842182142874099</v>
      </c>
      <c r="AF28">
        <v>0.50348763474952396</v>
      </c>
      <c r="AG28" s="12"/>
      <c r="AH28" s="12"/>
      <c r="AI28" t="str">
        <v>20240503</v>
      </c>
      <c r="AJ28">
        <v>50</v>
      </c>
      <c r="AK28">
        <v>18.7</v>
      </c>
      <c r="AL28">
        <f t="shared" si="24"/>
        <v>2.6737967914438503</v>
      </c>
      <c r="AN28" t="str">
        <v>20221230</v>
      </c>
      <c r="AO28">
        <v>0.62434036000000004</v>
      </c>
      <c r="AP28">
        <v>-10.8942557461103</v>
      </c>
      <c r="AQ28">
        <v>39.4</v>
      </c>
      <c r="AR28">
        <v>48.4</v>
      </c>
      <c r="AS28">
        <v>48.1</v>
      </c>
      <c r="AT28">
        <v>-8.5255066387141891</v>
      </c>
      <c r="AU28">
        <v>52.7</v>
      </c>
      <c r="AV28">
        <v>227.90727024428401</v>
      </c>
      <c r="AW28" s="3">
        <v>0.47386759581881499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0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0.22222222222222221</v>
      </c>
      <c r="BI28" t="str">
        <v>23/08/2024</v>
      </c>
      <c r="BJ28">
        <v>53.2</v>
      </c>
      <c r="BK28">
        <v>22.6</v>
      </c>
      <c r="BL28">
        <f t="shared" si="25"/>
        <v>2.3539823008849559</v>
      </c>
    </row>
    <row r="29" spans="1:64" x14ac:dyDescent="0.3">
      <c r="A29" s="11">
        <v>45526</v>
      </c>
      <c r="B29">
        <v>0.60264900662251697</v>
      </c>
      <c r="C29">
        <v>5620.85</v>
      </c>
      <c r="D29">
        <v>482.5</v>
      </c>
      <c r="E29">
        <v>98.73</v>
      </c>
      <c r="F29">
        <v>2512.37</v>
      </c>
      <c r="G29">
        <v>82.73</v>
      </c>
      <c r="H29">
        <v>55.31</v>
      </c>
      <c r="I29" s="12">
        <f t="shared" si="3"/>
        <v>191.88619113442675</v>
      </c>
      <c r="J29" s="12">
        <f t="shared" si="0"/>
        <v>89.612417271016611</v>
      </c>
      <c r="K29" s="12">
        <f t="shared" si="4"/>
        <v>204.31883330909292</v>
      </c>
      <c r="L29" s="12">
        <f t="shared" si="5"/>
        <v>162.70139031666181</v>
      </c>
      <c r="M29" s="12">
        <f t="shared" si="6"/>
        <v>265.41321595769688</v>
      </c>
      <c r="N29" s="12">
        <f t="shared" si="7"/>
        <v>123.48007080126408</v>
      </c>
      <c r="O29" s="12">
        <f t="shared" si="8"/>
        <v>280.33061774317497</v>
      </c>
      <c r="P29" s="12">
        <f t="shared" si="9"/>
        <v>227.49791080610467</v>
      </c>
      <c r="Q29">
        <v>0.53932584269662898</v>
      </c>
      <c r="R29" s="12">
        <v>17.0012572000864</v>
      </c>
      <c r="S29" s="55">
        <f t="shared" si="10"/>
        <v>158.87950702523213</v>
      </c>
      <c r="T29" s="55">
        <v>23.042571555164599</v>
      </c>
      <c r="U29" s="55">
        <v>21.067853829792199</v>
      </c>
      <c r="V29" s="55">
        <v>30.167417943249902</v>
      </c>
      <c r="W29" s="55">
        <v>26.373337636995601</v>
      </c>
      <c r="X29" s="55">
        <v>249.138764399254</v>
      </c>
      <c r="Y29" s="55">
        <v>3.8387347150218498</v>
      </c>
      <c r="Z29" s="12">
        <f t="shared" si="1"/>
        <v>125.66524905476703</v>
      </c>
      <c r="AA29" s="12">
        <f t="shared" si="11"/>
        <v>105.55733975576022</v>
      </c>
      <c r="AB29" s="12">
        <f t="shared" si="12"/>
        <v>86.394073372806886</v>
      </c>
      <c r="AC29" s="12">
        <f t="shared" si="13"/>
        <v>111.3192604289391</v>
      </c>
      <c r="AD29" s="55">
        <v>14.8017194987828</v>
      </c>
      <c r="AE29" s="55">
        <v>13.8733982372501</v>
      </c>
      <c r="AF29">
        <v>0.50567465321563698</v>
      </c>
      <c r="AG29" s="12"/>
      <c r="AH29" s="12"/>
      <c r="AI29" t="str">
        <v>20240426</v>
      </c>
      <c r="AJ29">
        <v>47</v>
      </c>
      <c r="AK29">
        <v>19.7</v>
      </c>
      <c r="AL29">
        <f t="shared" si="24"/>
        <v>2.3857868020304571</v>
      </c>
      <c r="AN29" t="str">
        <v>20221130</v>
      </c>
      <c r="AO29">
        <v>1.8143864000000001</v>
      </c>
      <c r="AP29">
        <v>-13.039563391836101</v>
      </c>
      <c r="AQ29">
        <v>43</v>
      </c>
      <c r="AR29">
        <v>50.9</v>
      </c>
      <c r="AS29">
        <v>48.9</v>
      </c>
      <c r="AT29">
        <v>-24.1182572614108</v>
      </c>
      <c r="AU29">
        <v>61.2</v>
      </c>
      <c r="AV29">
        <v>228.12258744753899</v>
      </c>
      <c r="AW29" s="3">
        <v>0.5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22/08/2024</v>
      </c>
      <c r="BJ29">
        <v>53.2</v>
      </c>
      <c r="BK29">
        <v>22.6</v>
      </c>
      <c r="BL29">
        <f t="shared" si="25"/>
        <v>2.3539823008849559</v>
      </c>
    </row>
    <row r="30" spans="1:64" x14ac:dyDescent="0.3">
      <c r="A30" s="11">
        <v>45525</v>
      </c>
      <c r="B30">
        <v>0.59823399558498902</v>
      </c>
      <c r="C30">
        <v>5597.12</v>
      </c>
      <c r="D30">
        <v>480.26</v>
      </c>
      <c r="E30">
        <v>98.67</v>
      </c>
      <c r="F30">
        <v>2513.9699999999998</v>
      </c>
      <c r="G30">
        <v>82.64</v>
      </c>
      <c r="H30">
        <v>54.9</v>
      </c>
      <c r="I30" s="12">
        <f t="shared" si="3"/>
        <v>191.19186014359317</v>
      </c>
      <c r="J30" s="12">
        <f t="shared" si="0"/>
        <v>89.177576354217393</v>
      </c>
      <c r="K30" s="12">
        <f t="shared" si="4"/>
        <v>203.67712420623005</v>
      </c>
      <c r="L30" s="12">
        <f t="shared" si="5"/>
        <v>163.22836385955293</v>
      </c>
      <c r="M30" s="12">
        <f t="shared" si="6"/>
        <v>264.34103479172524</v>
      </c>
      <c r="N30" s="12">
        <f t="shared" si="7"/>
        <v>122.82900536393728</v>
      </c>
      <c r="O30" s="12">
        <f t="shared" si="8"/>
        <v>279.33198375860684</v>
      </c>
      <c r="P30" s="12">
        <f t="shared" si="9"/>
        <v>228.1376049097745</v>
      </c>
      <c r="Q30">
        <v>0.53932584269662898</v>
      </c>
      <c r="R30" s="12">
        <v>16.966858764481799</v>
      </c>
      <c r="S30" s="55">
        <f t="shared" si="10"/>
        <v>157.346652115392</v>
      </c>
      <c r="T30" s="55">
        <v>22.978877940314899</v>
      </c>
      <c r="U30" s="55">
        <v>20.651393422154499</v>
      </c>
      <c r="V30" s="55">
        <v>30.0767866887903</v>
      </c>
      <c r="W30" s="55">
        <v>25.682610190994598</v>
      </c>
      <c r="X30" s="55">
        <v>248.42966532462501</v>
      </c>
      <c r="Y30" s="55">
        <v>3.8685788957252401</v>
      </c>
      <c r="Z30" s="12">
        <f t="shared" si="1"/>
        <v>124.35100409268436</v>
      </c>
      <c r="AA30" s="12">
        <f t="shared" si="11"/>
        <v>104.83814626706246</v>
      </c>
      <c r="AB30" s="12">
        <f t="shared" si="12"/>
        <v>85.699515869014448</v>
      </c>
      <c r="AC30" s="12">
        <f t="shared" si="13"/>
        <v>110.61364900718297</v>
      </c>
      <c r="AD30" s="55">
        <v>14.7690950092147</v>
      </c>
      <c r="AE30" s="55">
        <v>13.673980738855001</v>
      </c>
      <c r="AF30">
        <v>0.50253485424588096</v>
      </c>
      <c r="AG30" s="12"/>
      <c r="AH30" s="12"/>
      <c r="AI30" t="str">
        <v>20240419</v>
      </c>
      <c r="AJ30">
        <v>46.2</v>
      </c>
      <c r="AK30">
        <v>21.5</v>
      </c>
      <c r="AL30">
        <f t="shared" si="24"/>
        <v>2.1488372093023256</v>
      </c>
      <c r="AN30" t="str">
        <v>20221031</v>
      </c>
      <c r="AO30">
        <v>3.079094</v>
      </c>
      <c r="AP30">
        <v>-12.4190367653239</v>
      </c>
      <c r="AQ30">
        <v>46.6</v>
      </c>
      <c r="AR30">
        <v>51.6</v>
      </c>
      <c r="AS30">
        <v>50</v>
      </c>
      <c r="AT30">
        <v>-39.907305510877798</v>
      </c>
      <c r="AU30">
        <v>56.3</v>
      </c>
      <c r="AV30">
        <v>228.325285351487</v>
      </c>
      <c r="AW30" s="3">
        <v>0.37819025522041799</v>
      </c>
      <c r="AX30" s="1">
        <f t="shared" si="14"/>
        <v>0</v>
      </c>
      <c r="AY30" s="1">
        <f t="shared" si="15"/>
        <v>0</v>
      </c>
      <c r="AZ30" s="1">
        <f t="shared" si="16"/>
        <v>0</v>
      </c>
      <c r="BA30" s="1">
        <f t="shared" si="17"/>
        <v>1</v>
      </c>
      <c r="BB30" s="1">
        <f t="shared" si="18"/>
        <v>0</v>
      </c>
      <c r="BC30" s="1">
        <f t="shared" si="19"/>
        <v>1</v>
      </c>
      <c r="BD30" s="1">
        <f t="shared" si="20"/>
        <v>1</v>
      </c>
      <c r="BE30" s="1">
        <f t="shared" si="21"/>
        <v>0</v>
      </c>
      <c r="BF30" s="1">
        <f t="shared" si="22"/>
        <v>0</v>
      </c>
      <c r="BG30">
        <f t="shared" si="23"/>
        <v>0.33333333333333331</v>
      </c>
      <c r="BI30" t="str">
        <v>21/08/2024</v>
      </c>
      <c r="BJ30">
        <v>53.2</v>
      </c>
      <c r="BK30">
        <v>22.6</v>
      </c>
      <c r="BL30">
        <f t="shared" si="25"/>
        <v>2.3539823008849559</v>
      </c>
    </row>
    <row r="31" spans="1:64" x14ac:dyDescent="0.3">
      <c r="A31" s="11">
        <v>45524</v>
      </c>
      <c r="B31">
        <v>0.59555555555555595</v>
      </c>
      <c r="C31">
        <v>5608.25</v>
      </c>
      <c r="D31">
        <v>481.27</v>
      </c>
      <c r="E31">
        <v>97.89</v>
      </c>
      <c r="F31">
        <v>2504.29</v>
      </c>
      <c r="G31">
        <v>82.52</v>
      </c>
      <c r="H31">
        <v>55.16</v>
      </c>
      <c r="I31" s="12">
        <f t="shared" si="3"/>
        <v>193.11386524089841</v>
      </c>
      <c r="J31" s="12">
        <f t="shared" si="0"/>
        <v>89.702329900166731</v>
      </c>
      <c r="K31" s="12">
        <f t="shared" si="4"/>
        <v>204.37993965123022</v>
      </c>
      <c r="L31" s="12">
        <f t="shared" si="5"/>
        <v>162.78412853544611</v>
      </c>
      <c r="M31" s="12">
        <f t="shared" si="6"/>
        <v>267.02914821947195</v>
      </c>
      <c r="N31" s="12">
        <f t="shared" si="7"/>
        <v>123.56595035817561</v>
      </c>
      <c r="O31" s="12">
        <f t="shared" si="8"/>
        <v>280.32793480951534</v>
      </c>
      <c r="P31" s="12">
        <f t="shared" si="9"/>
        <v>227.54259320944348</v>
      </c>
      <c r="Q31">
        <v>0.53932584269662898</v>
      </c>
      <c r="R31" s="12">
        <v>16.908875137825699</v>
      </c>
      <c r="S31" s="55">
        <f t="shared" si="10"/>
        <v>157.0444374678157</v>
      </c>
      <c r="T31" s="55">
        <v>23.026473562817099</v>
      </c>
      <c r="U31" s="55">
        <v>20.720674869396301</v>
      </c>
      <c r="V31" s="55">
        <v>30.222053991932501</v>
      </c>
      <c r="W31" s="55">
        <v>26.0659055886772</v>
      </c>
      <c r="X31" s="55">
        <v>247.87187008705999</v>
      </c>
      <c r="Y31" s="55">
        <v>3.8627662298629502</v>
      </c>
      <c r="Z31" s="12">
        <f t="shared" si="1"/>
        <v>124.25836408967685</v>
      </c>
      <c r="AA31" s="12">
        <f t="shared" si="11"/>
        <v>106.18474811741709</v>
      </c>
      <c r="AB31" s="12">
        <f t="shared" si="12"/>
        <v>86.441087700445394</v>
      </c>
      <c r="AC31" s="12">
        <f t="shared" si="13"/>
        <v>111.30012071337528</v>
      </c>
      <c r="AD31" s="55">
        <v>14.796345265190601</v>
      </c>
      <c r="AE31" s="55">
        <v>13.7421358405379</v>
      </c>
      <c r="AF31">
        <v>0.50548033526756897</v>
      </c>
      <c r="AG31" s="12"/>
      <c r="AH31" s="12"/>
      <c r="AI31" t="str">
        <v>20240412</v>
      </c>
      <c r="AJ31">
        <v>56.5</v>
      </c>
      <c r="AK31">
        <v>14.5</v>
      </c>
      <c r="AL31">
        <f t="shared" si="24"/>
        <v>3.896551724137931</v>
      </c>
      <c r="AN31" t="str">
        <v>20220930</v>
      </c>
      <c r="AO31">
        <v>4.5831375000000003</v>
      </c>
      <c r="AP31">
        <v>-6.2107209156868501</v>
      </c>
      <c r="AQ31">
        <v>51.7</v>
      </c>
      <c r="AR31">
        <v>50.9</v>
      </c>
      <c r="AS31">
        <v>50.8</v>
      </c>
      <c r="AT31">
        <v>-48.712288447387799</v>
      </c>
      <c r="AU31">
        <v>57.5</v>
      </c>
      <c r="AV31">
        <v>233.296616046341</v>
      </c>
      <c r="AW31" s="3">
        <v>0.38750000000000001</v>
      </c>
      <c r="AX31" s="1">
        <f t="shared" si="14"/>
        <v>1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0</v>
      </c>
      <c r="BG31">
        <f t="shared" si="23"/>
        <v>0.77777777777777779</v>
      </c>
      <c r="BI31" t="str">
        <v>20/08/2024</v>
      </c>
      <c r="BJ31">
        <v>53.2</v>
      </c>
      <c r="BK31">
        <v>22.6</v>
      </c>
      <c r="BL31">
        <f t="shared" si="25"/>
        <v>2.3539823008849559</v>
      </c>
    </row>
    <row r="32" spans="1:64" x14ac:dyDescent="0.3">
      <c r="A32" s="11">
        <v>45521</v>
      </c>
      <c r="B32">
        <v>0.59130434782608698</v>
      </c>
      <c r="C32">
        <v>5554.25</v>
      </c>
      <c r="D32">
        <v>475.03</v>
      </c>
      <c r="E32">
        <v>97.44</v>
      </c>
      <c r="F32">
        <v>2508.09</v>
      </c>
      <c r="G32">
        <v>82.54</v>
      </c>
      <c r="H32">
        <v>54.56</v>
      </c>
      <c r="I32" s="12">
        <f t="shared" si="3"/>
        <v>192.13320618667939</v>
      </c>
      <c r="J32" s="12">
        <f t="shared" si="0"/>
        <v>88.705512184660506</v>
      </c>
      <c r="K32" s="12">
        <f t="shared" si="4"/>
        <v>202.36347033536796</v>
      </c>
      <c r="L32" s="12">
        <f t="shared" si="5"/>
        <v>162.99190780166964</v>
      </c>
      <c r="M32" s="12">
        <f t="shared" si="6"/>
        <v>264.77386116834776</v>
      </c>
      <c r="N32" s="12">
        <f t="shared" si="7"/>
        <v>121.78171313084468</v>
      </c>
      <c r="O32" s="12">
        <f t="shared" si="8"/>
        <v>276.627128775095</v>
      </c>
      <c r="P32" s="12">
        <f t="shared" si="9"/>
        <v>227.05693091922996</v>
      </c>
      <c r="Q32">
        <v>0.53409090909090895</v>
      </c>
      <c r="R32" s="12">
        <v>16.826968760995999</v>
      </c>
      <c r="S32" s="55">
        <f t="shared" si="10"/>
        <v>157.31138672656107</v>
      </c>
      <c r="T32" s="55">
        <v>23.0815738530396</v>
      </c>
      <c r="U32" s="55">
        <v>20.838037433578901</v>
      </c>
      <c r="V32" s="55">
        <v>30.3765869966773</v>
      </c>
      <c r="W32" s="55">
        <v>26.577312659665299</v>
      </c>
      <c r="X32" s="55">
        <v>247.073425470198</v>
      </c>
      <c r="Y32" s="55">
        <v>3.8375744194350201</v>
      </c>
      <c r="Z32" s="12">
        <f t="shared" si="1"/>
        <v>124.6738903482056</v>
      </c>
      <c r="AA32" s="12">
        <f t="shared" si="11"/>
        <v>105.51170573893957</v>
      </c>
      <c r="AB32" s="12">
        <f t="shared" si="12"/>
        <v>85.372888072983997</v>
      </c>
      <c r="AC32" s="12">
        <f t="shared" si="13"/>
        <v>110.06308056431334</v>
      </c>
      <c r="AD32" s="55">
        <v>14.7927127085433</v>
      </c>
      <c r="AE32" s="55">
        <v>13.639651202864201</v>
      </c>
      <c r="AF32">
        <v>0.497452229299363</v>
      </c>
      <c r="AG32" s="12"/>
      <c r="AH32" s="12"/>
      <c r="AI32" t="str">
        <v>20240405</v>
      </c>
      <c r="AJ32">
        <v>58.1</v>
      </c>
      <c r="AK32">
        <v>14.5</v>
      </c>
      <c r="AL32">
        <f t="shared" si="24"/>
        <v>4.0068965517241377</v>
      </c>
      <c r="AN32" t="str">
        <v>20220831</v>
      </c>
      <c r="AO32">
        <v>3.1278114000000001</v>
      </c>
      <c r="AP32">
        <v>-1.9602996041134</v>
      </c>
      <c r="AQ32">
        <v>52.5</v>
      </c>
      <c r="AR32">
        <v>50.7</v>
      </c>
      <c r="AS32">
        <v>52.8</v>
      </c>
      <c r="AT32">
        <v>-49.055755395683498</v>
      </c>
      <c r="AU32">
        <v>59.2</v>
      </c>
      <c r="AV32">
        <v>233.293930820545</v>
      </c>
      <c r="AW32" s="3">
        <v>0.58312020460358105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1</v>
      </c>
      <c r="BG32">
        <f t="shared" si="23"/>
        <v>0.77777777777777779</v>
      </c>
      <c r="BI32" t="str">
        <v>19/08/2024</v>
      </c>
      <c r="BJ32">
        <v>53.2</v>
      </c>
      <c r="BK32">
        <v>22.6</v>
      </c>
      <c r="BL32">
        <f t="shared" si="25"/>
        <v>2.3539823008849559</v>
      </c>
    </row>
    <row r="33" spans="1:64" x14ac:dyDescent="0.3">
      <c r="A33" s="11">
        <v>45520</v>
      </c>
      <c r="B33">
        <v>0.59694989106753804</v>
      </c>
      <c r="C33">
        <v>5543.22</v>
      </c>
      <c r="D33">
        <v>474.42</v>
      </c>
      <c r="E33">
        <v>97.1</v>
      </c>
      <c r="F33">
        <v>2456.79</v>
      </c>
      <c r="G33">
        <v>82.45</v>
      </c>
      <c r="H33">
        <v>54.18</v>
      </c>
      <c r="I33" s="12">
        <f t="shared" si="3"/>
        <v>192.424098816662</v>
      </c>
      <c r="J33" s="12">
        <f t="shared" si="0"/>
        <v>90.413521927693097</v>
      </c>
      <c r="K33" s="12">
        <f t="shared" si="4"/>
        <v>202.18186097541945</v>
      </c>
      <c r="L33" s="12">
        <f t="shared" si="5"/>
        <v>163.81488758391021</v>
      </c>
      <c r="M33" s="12">
        <f t="shared" si="6"/>
        <v>265.3618404522893</v>
      </c>
      <c r="N33" s="12">
        <f t="shared" si="7"/>
        <v>124.21573600987986</v>
      </c>
      <c r="O33" s="12">
        <f t="shared" si="8"/>
        <v>276.57341548439422</v>
      </c>
      <c r="P33" s="12">
        <f t="shared" si="9"/>
        <v>228.36497756901852</v>
      </c>
      <c r="Q33">
        <v>0.56818181818181801</v>
      </c>
      <c r="R33" s="12">
        <v>16.757479588344498</v>
      </c>
      <c r="S33" s="55">
        <f t="shared" si="10"/>
        <v>156.51438025919259</v>
      </c>
      <c r="T33" s="55">
        <v>23.040116993686599</v>
      </c>
      <c r="U33" s="55">
        <v>20.697584659206701</v>
      </c>
      <c r="V33" s="55">
        <v>30.216989044160702</v>
      </c>
      <c r="W33" s="55">
        <v>26.149834698624002</v>
      </c>
      <c r="X33" s="55">
        <v>246.36373674458599</v>
      </c>
      <c r="Y33" s="55">
        <v>3.84120616291758</v>
      </c>
      <c r="Z33" s="12">
        <f t="shared" si="1"/>
        <v>124.19869079071255</v>
      </c>
      <c r="AA33" s="12">
        <f t="shared" si="11"/>
        <v>105.1424335914042</v>
      </c>
      <c r="AB33" s="12">
        <f t="shared" si="12"/>
        <v>86.573423149671996</v>
      </c>
      <c r="AC33" s="12">
        <f t="shared" si="13"/>
        <v>109.41511467834897</v>
      </c>
      <c r="AD33" s="55">
        <v>14.8296419643686</v>
      </c>
      <c r="AE33" s="55">
        <v>13.564161762213001</v>
      </c>
      <c r="AF33">
        <v>0.504481434058899</v>
      </c>
      <c r="AG33" s="12"/>
      <c r="AH33" s="12"/>
      <c r="AI33" t="str">
        <v>20240329</v>
      </c>
      <c r="AJ33">
        <v>62.5</v>
      </c>
      <c r="AK33">
        <v>14.1</v>
      </c>
      <c r="AL33">
        <f t="shared" si="24"/>
        <v>4.4326241134751774</v>
      </c>
      <c r="AN33" t="str">
        <v>20220729</v>
      </c>
      <c r="AO33">
        <v>2.9817083000000002</v>
      </c>
      <c r="AP33">
        <v>-2.4055220719986901</v>
      </c>
      <c r="AQ33">
        <v>60</v>
      </c>
      <c r="AR33">
        <v>53.5</v>
      </c>
      <c r="AS33">
        <v>52.8</v>
      </c>
      <c r="AT33">
        <v>-53.681615246218399</v>
      </c>
      <c r="AU33">
        <v>58.7</v>
      </c>
      <c r="AV33">
        <v>233.01543857442601</v>
      </c>
      <c r="AW33" s="3">
        <v>0.37782805429864302</v>
      </c>
      <c r="AX33" s="1">
        <f t="shared" si="14"/>
        <v>0</v>
      </c>
      <c r="AY33" s="1">
        <f t="shared" si="15"/>
        <v>0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0.66666666666666663</v>
      </c>
      <c r="BI33" t="str">
        <v>16/08/2024</v>
      </c>
      <c r="BJ33">
        <v>50</v>
      </c>
      <c r="BK33">
        <v>21.9</v>
      </c>
      <c r="BL33">
        <f t="shared" si="25"/>
        <v>2.2831050228310503</v>
      </c>
    </row>
    <row r="34" spans="1:64" x14ac:dyDescent="0.3">
      <c r="A34" s="11">
        <v>45519</v>
      </c>
      <c r="B34">
        <v>0.58901098901098903</v>
      </c>
      <c r="C34">
        <v>5455.21</v>
      </c>
      <c r="D34">
        <v>462.73</v>
      </c>
      <c r="E34">
        <v>97.89</v>
      </c>
      <c r="F34">
        <v>2447.87</v>
      </c>
      <c r="G34">
        <v>82.65</v>
      </c>
      <c r="H34">
        <v>53.52</v>
      </c>
      <c r="I34" s="12">
        <f t="shared" si="3"/>
        <v>187.87682507282256</v>
      </c>
      <c r="J34" s="12">
        <f t="shared" si="0"/>
        <v>89.29825664566583</v>
      </c>
      <c r="K34" s="12">
        <f t="shared" si="4"/>
        <v>198.49909850359992</v>
      </c>
      <c r="L34" s="12">
        <f t="shared" si="5"/>
        <v>163.19452602594598</v>
      </c>
      <c r="M34" s="12">
        <f t="shared" si="6"/>
        <v>256.80176566593059</v>
      </c>
      <c r="N34" s="12">
        <f t="shared" si="7"/>
        <v>121.58712831527274</v>
      </c>
      <c r="O34" s="12">
        <f t="shared" si="8"/>
        <v>269.12328759527389</v>
      </c>
      <c r="P34" s="12">
        <f t="shared" si="9"/>
        <v>225.44962671044735</v>
      </c>
      <c r="Q34">
        <v>0.55813953488372103</v>
      </c>
      <c r="R34" s="12">
        <v>16.6624807388284</v>
      </c>
      <c r="S34" s="55">
        <f t="shared" si="10"/>
        <v>156.50550954594763</v>
      </c>
      <c r="T34" s="55">
        <v>22.7262386519903</v>
      </c>
      <c r="U34" s="55">
        <v>20.435710372658299</v>
      </c>
      <c r="V34" s="55">
        <v>29.920677557622302</v>
      </c>
      <c r="W34" s="55">
        <v>25.913444180443499</v>
      </c>
      <c r="X34" s="55">
        <v>245.37593226786601</v>
      </c>
      <c r="Y34" s="55">
        <v>3.8196454749542101</v>
      </c>
      <c r="Z34" s="12">
        <f t="shared" si="1"/>
        <v>124.40009517744791</v>
      </c>
      <c r="AA34" s="12">
        <f t="shared" si="11"/>
        <v>103.04019500975259</v>
      </c>
      <c r="AB34" s="12">
        <f t="shared" si="12"/>
        <v>85.827764049035252</v>
      </c>
      <c r="AC34" s="12">
        <f t="shared" si="13"/>
        <v>107.82452170056632</v>
      </c>
      <c r="AD34" s="55">
        <v>14.603005681757301</v>
      </c>
      <c r="AE34" s="55">
        <v>13.429040748202199</v>
      </c>
      <c r="AF34">
        <v>0.50320102432778502</v>
      </c>
      <c r="AG34" s="12"/>
      <c r="AH34" s="12"/>
      <c r="AI34" t="str">
        <v>20240322</v>
      </c>
      <c r="AJ34">
        <v>60.6</v>
      </c>
      <c r="AK34">
        <v>15.2</v>
      </c>
      <c r="AL34">
        <f t="shared" si="24"/>
        <v>3.986842105263158</v>
      </c>
      <c r="AN34" t="str">
        <v>20220630</v>
      </c>
      <c r="AO34">
        <v>3.1853026999999998</v>
      </c>
      <c r="AP34">
        <v>6.0686790921289804</v>
      </c>
      <c r="AQ34">
        <v>78.5</v>
      </c>
      <c r="AR34">
        <v>54.7</v>
      </c>
      <c r="AS34">
        <v>53.4</v>
      </c>
      <c r="AT34">
        <v>-58.730279126213603</v>
      </c>
      <c r="AU34">
        <v>56.7</v>
      </c>
      <c r="AV34">
        <v>236.35118356810099</v>
      </c>
      <c r="AW34" s="3">
        <v>0.42196531791907499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0</v>
      </c>
      <c r="BG34">
        <f t="shared" si="23"/>
        <v>0.77777777777777779</v>
      </c>
      <c r="BI34" t="str">
        <v>15/08/2024</v>
      </c>
      <c r="BJ34">
        <v>50</v>
      </c>
      <c r="BK34">
        <v>21.9</v>
      </c>
      <c r="BL34">
        <f t="shared" si="25"/>
        <v>2.2831050228310503</v>
      </c>
    </row>
    <row r="35" spans="1:64" x14ac:dyDescent="0.3">
      <c r="A35" s="11">
        <v>45518</v>
      </c>
      <c r="B35">
        <v>0.58940397350993401</v>
      </c>
      <c r="C35">
        <v>5434.43</v>
      </c>
      <c r="D35">
        <v>462.58</v>
      </c>
      <c r="E35">
        <v>97.28</v>
      </c>
      <c r="F35">
        <v>2465.14</v>
      </c>
      <c r="G35">
        <v>82.66</v>
      </c>
      <c r="H35">
        <v>53.44</v>
      </c>
      <c r="I35" s="12">
        <f t="shared" si="3"/>
        <v>188.33764795824715</v>
      </c>
      <c r="J35" s="12">
        <f t="shared" si="0"/>
        <v>88.341565601911554</v>
      </c>
      <c r="K35" s="12">
        <f t="shared" si="4"/>
        <v>197.71914677244595</v>
      </c>
      <c r="L35" s="12">
        <f t="shared" si="5"/>
        <v>162.81569264333584</v>
      </c>
      <c r="M35" s="12">
        <f t="shared" si="6"/>
        <v>258.33791809702888</v>
      </c>
      <c r="N35" s="12">
        <f t="shared" si="7"/>
        <v>120.70238519838404</v>
      </c>
      <c r="O35" s="12">
        <f t="shared" si="8"/>
        <v>269.00351492812541</v>
      </c>
      <c r="P35" s="12">
        <f t="shared" si="9"/>
        <v>225.71433042720929</v>
      </c>
      <c r="Q35">
        <v>0.55813953488372103</v>
      </c>
      <c r="R35" s="12">
        <v>16.602145683364199</v>
      </c>
      <c r="S35" s="55">
        <f t="shared" si="10"/>
        <v>155.26320916364395</v>
      </c>
      <c r="T35" s="55">
        <v>22.873779820458399</v>
      </c>
      <c r="U35" s="55">
        <v>20.5766958672952</v>
      </c>
      <c r="V35" s="55">
        <v>30.441169578859601</v>
      </c>
      <c r="W35" s="55">
        <v>26.3892479213666</v>
      </c>
      <c r="X35" s="55">
        <v>244.66120565135</v>
      </c>
      <c r="Y35" s="55">
        <v>3.8363993451262899</v>
      </c>
      <c r="Z35" s="12">
        <f t="shared" si="1"/>
        <v>123.49998124064902</v>
      </c>
      <c r="AA35" s="12">
        <f t="shared" si="11"/>
        <v>103.53442208393125</v>
      </c>
      <c r="AB35" s="12">
        <f t="shared" si="12"/>
        <v>85.104149567405159</v>
      </c>
      <c r="AC35" s="12">
        <f t="shared" si="13"/>
        <v>107.65034521971609</v>
      </c>
      <c r="AD35" s="55">
        <v>14.388069416737601</v>
      </c>
      <c r="AE35" s="55">
        <v>13.227211900802899</v>
      </c>
      <c r="AF35">
        <v>0.50482936252414701</v>
      </c>
      <c r="AG35" s="12"/>
      <c r="AH35" s="12"/>
      <c r="AI35" t="str">
        <v>20240315</v>
      </c>
      <c r="AJ35">
        <v>60.3</v>
      </c>
      <c r="AK35">
        <v>14.7</v>
      </c>
      <c r="AL35">
        <f t="shared" si="24"/>
        <v>4.1020408163265305</v>
      </c>
      <c r="AN35" t="str">
        <v>20220531</v>
      </c>
      <c r="AO35">
        <v>3.8101883000000001</v>
      </c>
      <c r="AP35">
        <v>12.819369042028899</v>
      </c>
      <c r="AQ35">
        <v>82.2</v>
      </c>
      <c r="AR35">
        <v>54.6</v>
      </c>
      <c r="AS35">
        <v>56.1</v>
      </c>
      <c r="AT35">
        <v>-62.116778149386903</v>
      </c>
      <c r="AU35">
        <v>56.9</v>
      </c>
      <c r="AV35">
        <v>234.891022379921</v>
      </c>
      <c r="AW35" s="3">
        <v>0.56359102244389003</v>
      </c>
      <c r="AX35" s="1">
        <f t="shared" si="14"/>
        <v>0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0.88888888888888884</v>
      </c>
      <c r="BI35" t="str">
        <v>14/08/2024</v>
      </c>
      <c r="BJ35">
        <v>50</v>
      </c>
      <c r="BK35">
        <v>21.9</v>
      </c>
      <c r="BL35">
        <f t="shared" si="25"/>
        <v>2.2831050228310503</v>
      </c>
    </row>
    <row r="36" spans="1:64" x14ac:dyDescent="0.3">
      <c r="A36" s="11">
        <v>45517</v>
      </c>
      <c r="B36">
        <v>0.59292035398230103</v>
      </c>
      <c r="C36">
        <v>5344.39</v>
      </c>
      <c r="D36">
        <v>451.38</v>
      </c>
      <c r="E36">
        <v>96.61</v>
      </c>
      <c r="F36">
        <v>2473</v>
      </c>
      <c r="G36">
        <v>82.53</v>
      </c>
      <c r="H36">
        <v>52.68</v>
      </c>
      <c r="I36" s="12">
        <f t="shared" si="3"/>
        <v>186.48907999003859</v>
      </c>
      <c r="J36" s="12">
        <f t="shared" si="0"/>
        <v>86.607179000295005</v>
      </c>
      <c r="K36" s="12">
        <f t="shared" si="4"/>
        <v>194.74492667292236</v>
      </c>
      <c r="L36" s="12">
        <f t="shared" si="5"/>
        <v>162.42249288806244</v>
      </c>
      <c r="M36" s="12">
        <f t="shared" si="6"/>
        <v>253.80054893015136</v>
      </c>
      <c r="N36" s="12">
        <f t="shared" si="7"/>
        <v>117.41578559174738</v>
      </c>
      <c r="O36" s="12">
        <f t="shared" si="8"/>
        <v>262.8944752385608</v>
      </c>
      <c r="P36" s="12">
        <f t="shared" si="9"/>
        <v>223.39414346075611</v>
      </c>
      <c r="Q36">
        <v>0.56470588235294095</v>
      </c>
      <c r="R36" s="12">
        <v>16.545429493335298</v>
      </c>
      <c r="S36" s="55">
        <f t="shared" si="10"/>
        <v>155.00030646128909</v>
      </c>
      <c r="T36" s="55">
        <v>22.648383617528399</v>
      </c>
      <c r="U36" s="55">
        <v>20.326334889663599</v>
      </c>
      <c r="V36" s="55">
        <v>30.012692709188801</v>
      </c>
      <c r="W36" s="55">
        <v>25.983101602030999</v>
      </c>
      <c r="X36" s="55">
        <v>244.26446997185801</v>
      </c>
      <c r="Y36" s="55">
        <v>3.8297670936004602</v>
      </c>
      <c r="Z36" s="12">
        <f t="shared" si="1"/>
        <v>123.51326610993537</v>
      </c>
      <c r="AA36" s="12">
        <f t="shared" si="11"/>
        <v>102.76454836484379</v>
      </c>
      <c r="AB36" s="12">
        <f t="shared" si="12"/>
        <v>83.631807142516863</v>
      </c>
      <c r="AC36" s="12">
        <f t="shared" si="13"/>
        <v>106.28442638320143</v>
      </c>
      <c r="AD36" s="55">
        <v>14.295711381670101</v>
      </c>
      <c r="AE36" s="55">
        <v>13.1454495852097</v>
      </c>
      <c r="AF36">
        <v>0.50032530904359096</v>
      </c>
      <c r="AG36" s="12"/>
      <c r="AH36" s="12"/>
      <c r="AI36" t="str">
        <v>20240308</v>
      </c>
      <c r="AJ36">
        <v>60.9</v>
      </c>
      <c r="AK36">
        <v>14.5</v>
      </c>
      <c r="AL36">
        <f t="shared" si="24"/>
        <v>4.2</v>
      </c>
      <c r="AN36" t="str">
        <v>20220429</v>
      </c>
      <c r="AO36">
        <v>4.6482469999999996</v>
      </c>
      <c r="AP36">
        <v>19.8300046726354</v>
      </c>
      <c r="AQ36">
        <v>84.6</v>
      </c>
      <c r="AR36">
        <v>54</v>
      </c>
      <c r="AS36">
        <v>55.6</v>
      </c>
      <c r="AT36">
        <v>-62.201184683731697</v>
      </c>
      <c r="AU36">
        <v>60.2</v>
      </c>
      <c r="AV36">
        <v>232.19214461358001</v>
      </c>
      <c r="AW36" s="3">
        <v>0.52900232018561499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1</v>
      </c>
      <c r="BG36">
        <f t="shared" si="23"/>
        <v>1</v>
      </c>
      <c r="BI36" t="str">
        <v>13/08/2024</v>
      </c>
      <c r="BJ36">
        <v>50</v>
      </c>
      <c r="BK36">
        <v>21.9</v>
      </c>
      <c r="BL36">
        <f t="shared" si="25"/>
        <v>2.2831050228310503</v>
      </c>
    </row>
    <row r="37" spans="1:64" x14ac:dyDescent="0.3">
      <c r="A37" s="11">
        <v>45514</v>
      </c>
      <c r="B37">
        <v>0.57826086956521705</v>
      </c>
      <c r="C37">
        <v>5344.16</v>
      </c>
      <c r="D37">
        <v>450.41</v>
      </c>
      <c r="E37">
        <v>96.26</v>
      </c>
      <c r="F37">
        <v>2430.8000000000002</v>
      </c>
      <c r="G37">
        <v>82.48</v>
      </c>
      <c r="H37">
        <v>52.63</v>
      </c>
      <c r="I37" s="12">
        <f t="shared" si="3"/>
        <v>187.16154172158738</v>
      </c>
      <c r="J37" s="12">
        <f t="shared" si="0"/>
        <v>88.133429857496395</v>
      </c>
      <c r="K37" s="12">
        <f t="shared" si="4"/>
        <v>194.85466296018555</v>
      </c>
      <c r="L37" s="12">
        <f t="shared" si="5"/>
        <v>162.56994234105534</v>
      </c>
      <c r="M37" s="12">
        <f t="shared" si="6"/>
        <v>254.17733950654551</v>
      </c>
      <c r="N37" s="12">
        <f t="shared" si="7"/>
        <v>119.22889297019509</v>
      </c>
      <c r="O37" s="12">
        <f t="shared" si="8"/>
        <v>262.48830455628041</v>
      </c>
      <c r="P37" s="12">
        <f t="shared" si="9"/>
        <v>223.12559732534638</v>
      </c>
      <c r="Q37">
        <v>0.56976744186046502</v>
      </c>
      <c r="R37" s="12">
        <v>16.3676731753364</v>
      </c>
      <c r="S37" s="55">
        <f t="shared" si="10"/>
        <v>152.58947267783546</v>
      </c>
      <c r="T37" s="55">
        <v>22.5201923252787</v>
      </c>
      <c r="U37" s="55">
        <v>20.186264741802699</v>
      </c>
      <c r="V37" s="55">
        <v>29.868518682765899</v>
      </c>
      <c r="W37" s="55">
        <v>25.937133064428298</v>
      </c>
      <c r="X37" s="55">
        <v>242.54239189453199</v>
      </c>
      <c r="Y37" s="55">
        <v>3.8487772417217698</v>
      </c>
      <c r="Z37" s="12">
        <f t="shared" si="1"/>
        <v>122.04393267732743</v>
      </c>
      <c r="AA37" s="12">
        <f t="shared" si="11"/>
        <v>103.04131293882283</v>
      </c>
      <c r="AB37" s="12">
        <f t="shared" si="12"/>
        <v>85.027146078876967</v>
      </c>
      <c r="AC37" s="12">
        <f t="shared" si="13"/>
        <v>106.24789613217064</v>
      </c>
      <c r="AD37" s="55">
        <v>14.2883267822692</v>
      </c>
      <c r="AE37" s="55">
        <v>13.093787373510899</v>
      </c>
      <c r="AF37">
        <v>0.49226804123711299</v>
      </c>
      <c r="AG37" s="12"/>
      <c r="AH37" s="12"/>
      <c r="AI37" t="str">
        <v>20240301</v>
      </c>
      <c r="AJ37">
        <v>59.4</v>
      </c>
      <c r="AK37">
        <v>16</v>
      </c>
      <c r="AL37">
        <f t="shared" si="24"/>
        <v>3.7124999999999999</v>
      </c>
      <c r="AN37" t="str">
        <v>20220331</v>
      </c>
      <c r="AO37">
        <v>4.5627537</v>
      </c>
      <c r="AP37">
        <v>19.219212031839898</v>
      </c>
      <c r="AQ37">
        <v>87.1</v>
      </c>
      <c r="AR37">
        <v>55.3</v>
      </c>
      <c r="AS37">
        <v>57.3</v>
      </c>
      <c r="AT37">
        <v>-61.096786365637399</v>
      </c>
      <c r="AU37">
        <v>57.6</v>
      </c>
      <c r="AV37">
        <v>229.46312272680299</v>
      </c>
      <c r="AW37" s="3">
        <v>0.43513513513513502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0</v>
      </c>
      <c r="BG37">
        <f t="shared" si="23"/>
        <v>0.88888888888888884</v>
      </c>
      <c r="BI37" t="str">
        <v>12/08/2024</v>
      </c>
      <c r="BJ37">
        <v>50</v>
      </c>
      <c r="BK37">
        <v>21.9</v>
      </c>
      <c r="BL37">
        <f t="shared" si="25"/>
        <v>2.2831050228310503</v>
      </c>
    </row>
    <row r="38" spans="1:64" x14ac:dyDescent="0.3">
      <c r="A38" s="11">
        <v>45513</v>
      </c>
      <c r="B38">
        <v>0.57236842105263197</v>
      </c>
      <c r="C38">
        <v>5319.31</v>
      </c>
      <c r="D38">
        <v>448.07</v>
      </c>
      <c r="E38">
        <v>95.32</v>
      </c>
      <c r="F38">
        <v>2427.6799999999998</v>
      </c>
      <c r="G38">
        <v>82.46</v>
      </c>
      <c r="H38">
        <v>52.42</v>
      </c>
      <c r="I38" s="12">
        <f t="shared" si="3"/>
        <v>188.13795145406007</v>
      </c>
      <c r="J38" s="12">
        <f t="shared" si="0"/>
        <v>87.835975003701762</v>
      </c>
      <c r="K38" s="12">
        <f t="shared" si="4"/>
        <v>193.99543454061782</v>
      </c>
      <c r="L38" s="12">
        <f t="shared" si="5"/>
        <v>162.46181522976875</v>
      </c>
      <c r="M38" s="12">
        <f t="shared" si="6"/>
        <v>255.36199464939307</v>
      </c>
      <c r="N38" s="12">
        <f t="shared" si="7"/>
        <v>118.76130351146958</v>
      </c>
      <c r="O38" s="12">
        <f t="shared" si="8"/>
        <v>261.18762766464351</v>
      </c>
      <c r="P38" s="12">
        <f t="shared" si="9"/>
        <v>222.85454074123516</v>
      </c>
      <c r="Q38">
        <v>0.56470588235294095</v>
      </c>
      <c r="R38" s="12">
        <v>16.461597312712499</v>
      </c>
      <c r="S38" s="55">
        <f t="shared" si="10"/>
        <v>152.71122371611227</v>
      </c>
      <c r="T38" s="55">
        <v>22.3492062729403</v>
      </c>
      <c r="U38" s="55">
        <v>19.9305225848376</v>
      </c>
      <c r="V38" s="55">
        <v>29.812826788816601</v>
      </c>
      <c r="W38" s="55">
        <v>25.615851978425901</v>
      </c>
      <c r="X38" s="55">
        <v>243.01680514706601</v>
      </c>
      <c r="Y38" s="55">
        <v>3.8677617180962001</v>
      </c>
      <c r="Z38" s="12">
        <f t="shared" si="1"/>
        <v>121.68420916134839</v>
      </c>
      <c r="AA38" s="12">
        <f t="shared" si="11"/>
        <v>103.64821621245973</v>
      </c>
      <c r="AB38" s="12">
        <f t="shared" si="12"/>
        <v>84.796421213498235</v>
      </c>
      <c r="AC38" s="12">
        <f t="shared" si="13"/>
        <v>105.84952480859938</v>
      </c>
      <c r="AD38" s="55">
        <v>14.0394636520841</v>
      </c>
      <c r="AE38" s="55">
        <v>12.8432375264755</v>
      </c>
      <c r="AF38">
        <v>0.49674054758800501</v>
      </c>
      <c r="AG38" s="12"/>
      <c r="AH38" s="12"/>
      <c r="AI38" t="str">
        <v>20240223</v>
      </c>
      <c r="AJ38">
        <v>57.6</v>
      </c>
      <c r="AK38">
        <v>16.7</v>
      </c>
      <c r="AL38">
        <f t="shared" si="24"/>
        <v>3.4491017964071857</v>
      </c>
      <c r="AN38" t="str">
        <v>20220228</v>
      </c>
      <c r="AO38">
        <v>6.6367770000000004</v>
      </c>
      <c r="AP38">
        <v>18.818398249621701</v>
      </c>
      <c r="AQ38">
        <v>75.599999999999994</v>
      </c>
      <c r="AR38">
        <v>58.3</v>
      </c>
      <c r="AS38">
        <v>58.3</v>
      </c>
      <c r="AT38">
        <v>-63.056354713149403</v>
      </c>
      <c r="AU38">
        <v>56.7</v>
      </c>
      <c r="AV38">
        <v>225.72412906668001</v>
      </c>
      <c r="AW38" s="3">
        <v>0.74622356495468301</v>
      </c>
      <c r="AX38" s="1">
        <f t="shared" si="14"/>
        <v>1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1</v>
      </c>
      <c r="BI38" t="str">
        <v>09/08/2024</v>
      </c>
      <c r="BJ38">
        <v>44.6</v>
      </c>
      <c r="BK38">
        <v>21.5</v>
      </c>
      <c r="BL38">
        <f t="shared" si="25"/>
        <v>2.074418604651163</v>
      </c>
    </row>
    <row r="39" spans="1:64" x14ac:dyDescent="0.3">
      <c r="A39" s="11">
        <v>45512</v>
      </c>
      <c r="B39">
        <v>0.568927789934354</v>
      </c>
      <c r="C39">
        <v>5199.5</v>
      </c>
      <c r="D39">
        <v>434.77</v>
      </c>
      <c r="E39">
        <v>95.91</v>
      </c>
      <c r="F39">
        <v>2382.92</v>
      </c>
      <c r="G39">
        <v>82.5</v>
      </c>
      <c r="H39">
        <v>51.45</v>
      </c>
      <c r="I39" s="12">
        <f t="shared" si="3"/>
        <v>182.80121606252038</v>
      </c>
      <c r="J39" s="12">
        <f t="shared" si="0"/>
        <v>87.46347479217917</v>
      </c>
      <c r="K39" s="12">
        <f t="shared" si="4"/>
        <v>189.53613289062756</v>
      </c>
      <c r="L39" s="12">
        <f t="shared" si="5"/>
        <v>161.78404609983158</v>
      </c>
      <c r="M39" s="12">
        <f t="shared" si="6"/>
        <v>246.31188333170243</v>
      </c>
      <c r="N39" s="12">
        <f t="shared" si="7"/>
        <v>117.37542719763482</v>
      </c>
      <c r="O39" s="12">
        <f t="shared" si="8"/>
        <v>253.31565727074553</v>
      </c>
      <c r="P39" s="12">
        <f t="shared" si="9"/>
        <v>220.26910316690265</v>
      </c>
      <c r="Q39">
        <v>0.56470588235294095</v>
      </c>
      <c r="R39" s="12">
        <v>16.410169417195998</v>
      </c>
      <c r="S39" s="55">
        <f t="shared" si="10"/>
        <v>151.66393509555061</v>
      </c>
      <c r="T39" s="55">
        <v>22.051446020857298</v>
      </c>
      <c r="U39" s="55">
        <v>19.703877185026201</v>
      </c>
      <c r="V39" s="55">
        <v>29.064032172261399</v>
      </c>
      <c r="W39" s="55">
        <v>24.976753065125301</v>
      </c>
      <c r="X39" s="55">
        <v>242.90121273412001</v>
      </c>
      <c r="Y39" s="55">
        <v>3.8824038940507202</v>
      </c>
      <c r="Z39" s="12">
        <f t="shared" si="1"/>
        <v>121.16956536699793</v>
      </c>
      <c r="AA39" s="12">
        <f t="shared" si="11"/>
        <v>101.11973187348111</v>
      </c>
      <c r="AB39" s="12">
        <f t="shared" si="12"/>
        <v>84.790521623077694</v>
      </c>
      <c r="AC39" s="12">
        <f t="shared" si="13"/>
        <v>103.84142845801037</v>
      </c>
      <c r="AD39" s="55">
        <v>14.2467153453274</v>
      </c>
      <c r="AE39" s="55">
        <v>12.9934434680778</v>
      </c>
      <c r="AF39">
        <v>0.49269588313412999</v>
      </c>
      <c r="AG39" s="12"/>
      <c r="AH39" s="12"/>
      <c r="AI39" t="str">
        <v>20240216</v>
      </c>
      <c r="AJ39">
        <v>57.3</v>
      </c>
      <c r="AK39">
        <v>16.2</v>
      </c>
      <c r="AL39">
        <f t="shared" si="24"/>
        <v>3.5370370370370372</v>
      </c>
      <c r="AN39" t="str">
        <v>20220131</v>
      </c>
      <c r="AO39">
        <v>2.4299312</v>
      </c>
      <c r="AP39">
        <v>22.466498627402</v>
      </c>
      <c r="AQ39">
        <v>76.099999999999994</v>
      </c>
      <c r="AR39">
        <v>57.5</v>
      </c>
      <c r="AS39">
        <v>57.4</v>
      </c>
      <c r="AT39">
        <v>-65.381426202321705</v>
      </c>
      <c r="AU39">
        <v>60.5</v>
      </c>
      <c r="AV39">
        <v>223.49358025614401</v>
      </c>
      <c r="AW39" s="3">
        <v>0.63231197771587699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08/08/2024</v>
      </c>
      <c r="BJ39">
        <v>44.6</v>
      </c>
      <c r="BK39">
        <v>21.5</v>
      </c>
      <c r="BL39">
        <f t="shared" si="25"/>
        <v>2.074418604651163</v>
      </c>
    </row>
    <row r="40" spans="1:64" x14ac:dyDescent="0.3">
      <c r="A40" s="11">
        <v>45511</v>
      </c>
      <c r="B40">
        <v>0.55752212389380496</v>
      </c>
      <c r="C40">
        <v>5240.03</v>
      </c>
      <c r="D40">
        <v>439.53</v>
      </c>
      <c r="E40">
        <v>96.59</v>
      </c>
      <c r="F40">
        <v>2390.73</v>
      </c>
      <c r="G40">
        <v>82.55</v>
      </c>
      <c r="H40">
        <v>51.19</v>
      </c>
      <c r="I40" s="12">
        <f t="shared" si="3"/>
        <v>182.92828212336667</v>
      </c>
      <c r="J40" s="12">
        <f t="shared" si="0"/>
        <v>87.856006990170016</v>
      </c>
      <c r="K40" s="12">
        <f t="shared" si="4"/>
        <v>190.89703691666998</v>
      </c>
      <c r="L40" s="12">
        <f t="shared" si="5"/>
        <v>163.88402411877209</v>
      </c>
      <c r="M40" s="12">
        <f t="shared" si="6"/>
        <v>247.24887837611001</v>
      </c>
      <c r="N40" s="12">
        <f t="shared" si="7"/>
        <v>118.26989833929358</v>
      </c>
      <c r="O40" s="12">
        <f t="shared" si="8"/>
        <v>255.93232379432195</v>
      </c>
      <c r="P40" s="12">
        <f t="shared" si="9"/>
        <v>223.82998461724549</v>
      </c>
      <c r="Q40">
        <v>0.55952380952380998</v>
      </c>
      <c r="R40" s="12">
        <v>16.3654953999932</v>
      </c>
      <c r="S40" s="55">
        <f t="shared" si="10"/>
        <v>151.05721288136263</v>
      </c>
      <c r="T40" s="55">
        <v>21.61846561838</v>
      </c>
      <c r="U40" s="55">
        <v>19.3439859580172</v>
      </c>
      <c r="V40" s="55">
        <v>28.222610320978799</v>
      </c>
      <c r="W40" s="55">
        <v>24.250843426294701</v>
      </c>
      <c r="X40" s="55">
        <v>242.875448395989</v>
      </c>
      <c r="Y40" s="55">
        <v>3.8874059645985901</v>
      </c>
      <c r="Z40" s="12">
        <f t="shared" si="1"/>
        <v>121.00103297075522</v>
      </c>
      <c r="AA40" s="12">
        <f t="shared" si="11"/>
        <v>99.908917392841445</v>
      </c>
      <c r="AB40" s="12">
        <f t="shared" si="12"/>
        <v>84.088725392147879</v>
      </c>
      <c r="AC40" s="12">
        <f t="shared" si="13"/>
        <v>103.25444649289268</v>
      </c>
      <c r="AD40" s="55">
        <v>14.1567963040295</v>
      </c>
      <c r="AE40" s="55">
        <v>12.9177534649347</v>
      </c>
      <c r="AF40">
        <v>0.48857526881720398</v>
      </c>
      <c r="AG40" s="12"/>
      <c r="AH40" s="12"/>
      <c r="AI40" t="str">
        <v>20240209</v>
      </c>
      <c r="AJ40">
        <v>58.8</v>
      </c>
      <c r="AK40">
        <v>17.7</v>
      </c>
      <c r="AL40">
        <f t="shared" si="24"/>
        <v>3.3220338983050848</v>
      </c>
      <c r="AN40" t="str">
        <v>20211231</v>
      </c>
      <c r="AO40">
        <v>3.0456020000000001</v>
      </c>
      <c r="AP40">
        <v>27.534767148324701</v>
      </c>
      <c r="AQ40">
        <v>68.2</v>
      </c>
      <c r="AR40">
        <v>58.3</v>
      </c>
      <c r="AS40">
        <v>58.3</v>
      </c>
      <c r="AT40">
        <v>-68.108459466988606</v>
      </c>
      <c r="AU40">
        <v>65.8</v>
      </c>
      <c r="AV40">
        <v>220.29851926412101</v>
      </c>
      <c r="AW40" s="3">
        <v>0.61623616236162404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07/08/2024</v>
      </c>
      <c r="BJ40">
        <v>44.6</v>
      </c>
      <c r="BK40">
        <v>21.5</v>
      </c>
      <c r="BL40">
        <f t="shared" si="25"/>
        <v>2.074418604651163</v>
      </c>
    </row>
    <row r="41" spans="1:64" x14ac:dyDescent="0.3">
      <c r="A41" s="11">
        <v>45510</v>
      </c>
      <c r="B41">
        <v>0.54504504504504503</v>
      </c>
      <c r="C41">
        <v>5186.33</v>
      </c>
      <c r="D41">
        <v>435.37</v>
      </c>
      <c r="E41">
        <v>98.8</v>
      </c>
      <c r="F41">
        <v>2410.7600000000002</v>
      </c>
      <c r="G41">
        <v>82.65</v>
      </c>
      <c r="H41">
        <v>50.99</v>
      </c>
      <c r="I41" s="12">
        <f t="shared" si="3"/>
        <v>177.13206680573623</v>
      </c>
      <c r="J41" s="12">
        <f t="shared" si="0"/>
        <v>86.246413825468892</v>
      </c>
      <c r="K41" s="12">
        <f t="shared" si="4"/>
        <v>188.71472774991329</v>
      </c>
      <c r="L41" s="12">
        <f t="shared" si="5"/>
        <v>162.83669031056047</v>
      </c>
      <c r="M41" s="12">
        <f t="shared" si="6"/>
        <v>239.60000472036677</v>
      </c>
      <c r="N41" s="12">
        <f t="shared" si="7"/>
        <v>116.19424224524519</v>
      </c>
      <c r="O41" s="12">
        <f t="shared" si="8"/>
        <v>253.20655211419614</v>
      </c>
      <c r="P41" s="12">
        <f t="shared" si="9"/>
        <v>222.57626739948753</v>
      </c>
      <c r="Q41">
        <v>0.55421686746987997</v>
      </c>
      <c r="R41" s="12">
        <v>16.324300088895601</v>
      </c>
      <c r="S41" s="55">
        <f t="shared" si="10"/>
        <v>149.34282696999298</v>
      </c>
      <c r="T41" s="55">
        <v>21.953365705936001</v>
      </c>
      <c r="U41" s="55">
        <v>19.665906477259199</v>
      </c>
      <c r="V41" s="55">
        <v>29.163751624749199</v>
      </c>
      <c r="W41" s="55">
        <v>25.0896940935095</v>
      </c>
      <c r="X41" s="55">
        <v>242.559532346298</v>
      </c>
      <c r="Y41" s="55">
        <v>3.9225361015618998</v>
      </c>
      <c r="Z41" s="12">
        <f t="shared" si="1"/>
        <v>119.77235991923089</v>
      </c>
      <c r="AA41" s="12">
        <f t="shared" si="11"/>
        <v>97.349524527512699</v>
      </c>
      <c r="AB41" s="12">
        <f t="shared" si="12"/>
        <v>83.07267013488736</v>
      </c>
      <c r="AC41" s="12">
        <f t="shared" si="13"/>
        <v>102.72722376714333</v>
      </c>
      <c r="AD41" s="55">
        <v>14.249157029108501</v>
      </c>
      <c r="AE41" s="55">
        <v>13.0125880080938</v>
      </c>
      <c r="AF41">
        <v>0.48879837067209803</v>
      </c>
      <c r="AG41" s="12"/>
      <c r="AH41" s="12"/>
      <c r="AI41" t="str">
        <v>20240202</v>
      </c>
      <c r="AJ41">
        <v>54.3</v>
      </c>
      <c r="AK41">
        <v>17.100000000000001</v>
      </c>
      <c r="AL41">
        <f t="shared" si="24"/>
        <v>3.1754385964912277</v>
      </c>
      <c r="AN41" t="str">
        <v>20211130</v>
      </c>
      <c r="AO41">
        <v>4.4511304000000003</v>
      </c>
      <c r="AP41">
        <v>36.305678413032801</v>
      </c>
      <c r="AQ41">
        <v>82.4</v>
      </c>
      <c r="AR41">
        <v>60.1</v>
      </c>
      <c r="AS41">
        <v>60.7</v>
      </c>
      <c r="AT41">
        <v>-67.587105451183106</v>
      </c>
      <c r="AU41">
        <v>69.5</v>
      </c>
      <c r="AV41">
        <v>216.828467150168</v>
      </c>
      <c r="AW41" s="3">
        <v>0.70899470899470896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06/08/2024</v>
      </c>
      <c r="BJ41">
        <v>44.6</v>
      </c>
      <c r="BK41">
        <v>21.5</v>
      </c>
      <c r="BL41">
        <f t="shared" si="25"/>
        <v>2.074418604651163</v>
      </c>
    </row>
    <row r="42" spans="1:64" x14ac:dyDescent="0.3">
      <c r="A42" s="11">
        <v>45507</v>
      </c>
      <c r="B42">
        <v>0.547085201793722</v>
      </c>
      <c r="C42">
        <v>5346.56</v>
      </c>
      <c r="D42">
        <v>448.75</v>
      </c>
      <c r="E42">
        <v>98.28</v>
      </c>
      <c r="F42">
        <v>2442.11</v>
      </c>
      <c r="G42">
        <v>82.67</v>
      </c>
      <c r="H42">
        <v>52.16</v>
      </c>
      <c r="I42" s="12">
        <f t="shared" si="3"/>
        <v>183.60597828551673</v>
      </c>
      <c r="J42" s="12">
        <f t="shared" si="0"/>
        <v>87.749701592873038</v>
      </c>
      <c r="K42" s="12">
        <f t="shared" si="4"/>
        <v>194.49650124973263</v>
      </c>
      <c r="L42" s="12">
        <f t="shared" si="5"/>
        <v>164.07344654455483</v>
      </c>
      <c r="M42" s="12">
        <f t="shared" si="6"/>
        <v>248.317735509551</v>
      </c>
      <c r="N42" s="12">
        <f t="shared" si="7"/>
        <v>118.20116762542028</v>
      </c>
      <c r="O42" s="12">
        <f t="shared" si="8"/>
        <v>260.92315353708193</v>
      </c>
      <c r="P42" s="12">
        <f t="shared" si="9"/>
        <v>224.23226175727359</v>
      </c>
      <c r="Q42">
        <v>0.56470588235294095</v>
      </c>
      <c r="R42" s="12">
        <v>16.271733393439099</v>
      </c>
      <c r="S42" s="55">
        <f t="shared" si="10"/>
        <v>148.8434054461475</v>
      </c>
      <c r="T42" s="55">
        <v>21.811528171202401</v>
      </c>
      <c r="U42" s="55">
        <v>19.633951440246701</v>
      </c>
      <c r="V42" s="55">
        <v>29.0282515116585</v>
      </c>
      <c r="W42" s="55">
        <v>25.111485716892901</v>
      </c>
      <c r="X42" s="55">
        <v>242.236697893447</v>
      </c>
      <c r="Y42" s="55">
        <v>3.9230256786186199</v>
      </c>
      <c r="Z42" s="12">
        <f t="shared" si="1"/>
        <v>119.59804350769976</v>
      </c>
      <c r="AA42" s="12">
        <f t="shared" si="11"/>
        <v>100.12519383805933</v>
      </c>
      <c r="AB42" s="12">
        <f t="shared" si="12"/>
        <v>83.877366269996372</v>
      </c>
      <c r="AC42" s="12">
        <f t="shared" si="13"/>
        <v>105.05836980394449</v>
      </c>
      <c r="AD42" s="55">
        <v>14.0352907015785</v>
      </c>
      <c r="AE42" s="55">
        <v>12.8625677648663</v>
      </c>
      <c r="AF42">
        <v>0.48785425101214602</v>
      </c>
      <c r="AG42" s="12"/>
      <c r="AH42" s="12"/>
      <c r="AI42" t="str">
        <v>20240126</v>
      </c>
      <c r="AJ42">
        <v>57.7</v>
      </c>
      <c r="AK42">
        <v>16.899999999999999</v>
      </c>
      <c r="AL42">
        <f t="shared" si="24"/>
        <v>3.414201183431953</v>
      </c>
      <c r="AN42" t="str">
        <v>20211029</v>
      </c>
      <c r="AO42">
        <v>3.9664090000000001</v>
      </c>
      <c r="AP42">
        <v>37.389818727565498</v>
      </c>
      <c r="AQ42">
        <v>85.7</v>
      </c>
      <c r="AR42">
        <v>58.5</v>
      </c>
      <c r="AS42">
        <v>60.5</v>
      </c>
      <c r="AT42">
        <v>-69.985009019996497</v>
      </c>
      <c r="AU42">
        <v>68.8</v>
      </c>
      <c r="AV42">
        <v>213.99000614774499</v>
      </c>
      <c r="AW42" s="3">
        <v>0.63017031630170295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05/08/2024</v>
      </c>
      <c r="BJ42">
        <v>44.6</v>
      </c>
      <c r="BK42">
        <v>21.5</v>
      </c>
      <c r="BL42">
        <f t="shared" si="25"/>
        <v>2.074418604651163</v>
      </c>
    </row>
    <row r="43" spans="1:64" x14ac:dyDescent="0.3">
      <c r="A43" s="11">
        <v>45506</v>
      </c>
      <c r="B43">
        <v>0.52643678160919505</v>
      </c>
      <c r="C43">
        <v>5446.68</v>
      </c>
      <c r="D43">
        <v>459.66</v>
      </c>
      <c r="E43">
        <v>95.31</v>
      </c>
      <c r="F43">
        <v>2446.3000000000002</v>
      </c>
      <c r="G43">
        <v>82.21</v>
      </c>
      <c r="H43">
        <v>52.98</v>
      </c>
      <c r="I43" s="12">
        <f t="shared" si="3"/>
        <v>193.17658637521194</v>
      </c>
      <c r="J43" s="12">
        <f t="shared" si="0"/>
        <v>89.237200885014232</v>
      </c>
      <c r="K43" s="12">
        <f t="shared" si="4"/>
        <v>199.27456045123103</v>
      </c>
      <c r="L43" s="12">
        <f t="shared" si="5"/>
        <v>164.5513532459187</v>
      </c>
      <c r="M43" s="12">
        <f t="shared" si="6"/>
        <v>262.74128837050534</v>
      </c>
      <c r="N43" s="12">
        <f t="shared" si="7"/>
        <v>120.86282615975345</v>
      </c>
      <c r="O43" s="12">
        <f t="shared" si="8"/>
        <v>268.80737072329288</v>
      </c>
      <c r="P43" s="12">
        <f t="shared" si="9"/>
        <v>226.09925278277879</v>
      </c>
      <c r="Q43">
        <v>0.56626506024096401</v>
      </c>
      <c r="R43" s="12">
        <v>16.2680170721517</v>
      </c>
      <c r="S43" s="55">
        <f t="shared" si="10"/>
        <v>148.81090290360888</v>
      </c>
      <c r="T43" s="55">
        <v>21.5637004845915</v>
      </c>
      <c r="U43" s="55">
        <v>19.522954207406499</v>
      </c>
      <c r="V43" s="55">
        <v>28.698301353674399</v>
      </c>
      <c r="W43" s="55">
        <v>24.940730012187501</v>
      </c>
      <c r="X43" s="55">
        <v>241.85000114755701</v>
      </c>
      <c r="Y43" s="55">
        <v>3.9229863375468002</v>
      </c>
      <c r="Z43" s="12">
        <f t="shared" si="1"/>
        <v>119.40831764467012</v>
      </c>
      <c r="AA43" s="12">
        <f t="shared" si="11"/>
        <v>105.02338051945659</v>
      </c>
      <c r="AB43" s="12">
        <f t="shared" si="12"/>
        <v>85.04803097996367</v>
      </c>
      <c r="AC43" s="12">
        <f t="shared" si="13"/>
        <v>107.31991869888985</v>
      </c>
      <c r="AD43" s="55">
        <v>13.9691822424265</v>
      </c>
      <c r="AE43" s="55">
        <v>12.84421879326</v>
      </c>
      <c r="AF43">
        <v>0.48299319727891199</v>
      </c>
      <c r="AG43" s="12"/>
      <c r="AH43" s="12"/>
      <c r="AI43" t="str">
        <v>20240119</v>
      </c>
      <c r="AJ43">
        <v>52.9</v>
      </c>
      <c r="AK43">
        <v>17.100000000000001</v>
      </c>
      <c r="AL43">
        <f t="shared" si="24"/>
        <v>3.0935672514619879</v>
      </c>
      <c r="AN43" t="str">
        <v>20210930</v>
      </c>
      <c r="AO43">
        <v>3.2370994</v>
      </c>
      <c r="AP43">
        <v>35.317939113678598</v>
      </c>
      <c r="AQ43">
        <v>81.2</v>
      </c>
      <c r="AR43">
        <v>58.9</v>
      </c>
      <c r="AS43">
        <v>60.5</v>
      </c>
      <c r="AT43">
        <v>-77.013341226716307</v>
      </c>
      <c r="AU43">
        <v>62.8</v>
      </c>
      <c r="AV43">
        <v>211.18573542735999</v>
      </c>
      <c r="AW43" s="3">
        <v>0.57643312101910804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02/08/2024</v>
      </c>
      <c r="BJ43">
        <v>46.9</v>
      </c>
      <c r="BK43">
        <v>18.7</v>
      </c>
      <c r="BL43">
        <f t="shared" si="25"/>
        <v>2.5080213903743314</v>
      </c>
    </row>
    <row r="44" spans="1:64" x14ac:dyDescent="0.3">
      <c r="A44" s="11">
        <v>45504</v>
      </c>
      <c r="B44">
        <v>0.50947867298578198</v>
      </c>
      <c r="C44">
        <v>5522.3</v>
      </c>
      <c r="D44">
        <v>471.07</v>
      </c>
      <c r="E44">
        <v>94.81</v>
      </c>
      <c r="F44">
        <v>2447.73</v>
      </c>
      <c r="G44">
        <v>82.34</v>
      </c>
      <c r="H44">
        <v>54.28</v>
      </c>
      <c r="I44" s="12">
        <f t="shared" si="3"/>
        <v>196.91146019404616</v>
      </c>
      <c r="J44" s="12">
        <f t="shared" si="0"/>
        <v>90.422582615659152</v>
      </c>
      <c r="K44" s="12">
        <f t="shared" si="4"/>
        <v>201.71832759668953</v>
      </c>
      <c r="L44" s="12">
        <f t="shared" si="5"/>
        <v>162.88079572323193</v>
      </c>
      <c r="M44" s="12">
        <f t="shared" si="6"/>
        <v>270.7264066704397</v>
      </c>
      <c r="N44" s="12">
        <f t="shared" si="7"/>
        <v>123.78885280011957</v>
      </c>
      <c r="O44" s="12">
        <f t="shared" si="8"/>
        <v>275.03488489270592</v>
      </c>
      <c r="P44" s="12">
        <f t="shared" si="9"/>
        <v>226.16066983937853</v>
      </c>
      <c r="Q44">
        <v>0.518987341772152</v>
      </c>
      <c r="R44" s="12">
        <v>16.1440254457791</v>
      </c>
      <c r="S44" s="55">
        <f t="shared" si="10"/>
        <v>148.01127029576921</v>
      </c>
      <c r="T44" s="55">
        <v>20.994313870424001</v>
      </c>
      <c r="U44" s="55">
        <v>19.0398927231738</v>
      </c>
      <c r="V44" s="55">
        <v>27.910250056680301</v>
      </c>
      <c r="W44" s="55">
        <v>24.325842737320201</v>
      </c>
      <c r="X44" s="55">
        <v>242.010123878846</v>
      </c>
      <c r="Y44" s="55">
        <v>3.91407075078491</v>
      </c>
      <c r="Z44" s="12">
        <f t="shared" si="1"/>
        <v>119.76034914790122</v>
      </c>
      <c r="AA44" s="12">
        <f t="shared" si="11"/>
        <v>108.18493316624478</v>
      </c>
      <c r="AB44" s="12">
        <f t="shared" si="12"/>
        <v>87.082778862827084</v>
      </c>
      <c r="AC44" s="12">
        <f t="shared" si="13"/>
        <v>109.77571898528413</v>
      </c>
      <c r="AD44" s="55">
        <v>13.739131378901099</v>
      </c>
      <c r="AE44" s="55">
        <v>12.6479956243542</v>
      </c>
      <c r="AF44">
        <v>0.483344663494222</v>
      </c>
      <c r="AG44" s="12"/>
      <c r="AH44" s="12"/>
      <c r="AI44" t="str">
        <v>20240112</v>
      </c>
      <c r="AJ44">
        <v>48.5</v>
      </c>
      <c r="AK44">
        <v>19.100000000000001</v>
      </c>
      <c r="AL44">
        <f t="shared" si="24"/>
        <v>2.5392670157068062</v>
      </c>
      <c r="AN44" t="str">
        <v>20210831</v>
      </c>
      <c r="AO44">
        <v>4.2862773000000001</v>
      </c>
      <c r="AP44">
        <v>39.375263286865703</v>
      </c>
      <c r="AQ44">
        <v>79.400000000000006</v>
      </c>
      <c r="AR44">
        <v>60.3</v>
      </c>
      <c r="AS44">
        <v>59.6</v>
      </c>
      <c r="AT44">
        <v>-79.712471721520799</v>
      </c>
      <c r="AU44">
        <v>60</v>
      </c>
      <c r="AV44">
        <v>209.86037243998399</v>
      </c>
      <c r="AW44" s="3">
        <v>0.79166666666666696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01/08/2024</v>
      </c>
      <c r="BJ44">
        <v>46.9</v>
      </c>
      <c r="BK44">
        <v>18.7</v>
      </c>
      <c r="BL44">
        <f t="shared" si="25"/>
        <v>2.5080213903743314</v>
      </c>
    </row>
    <row r="45" spans="1:64" x14ac:dyDescent="0.3">
      <c r="A45" s="11">
        <v>45504</v>
      </c>
      <c r="B45">
        <v>0.50359712230215803</v>
      </c>
      <c r="C45">
        <v>5436.44</v>
      </c>
      <c r="D45">
        <v>457.53</v>
      </c>
      <c r="E45">
        <v>93.85</v>
      </c>
      <c r="F45">
        <v>2410.73</v>
      </c>
      <c r="G45">
        <v>82.17</v>
      </c>
      <c r="H45">
        <v>53.41</v>
      </c>
      <c r="I45" s="12">
        <f t="shared" si="3"/>
        <v>195.82184193067749</v>
      </c>
      <c r="J45" s="12">
        <f t="shared" si="0"/>
        <v>90.382328537649428</v>
      </c>
      <c r="K45" s="12">
        <f t="shared" si="4"/>
        <v>198.98731778620191</v>
      </c>
      <c r="L45" s="12">
        <f t="shared" si="5"/>
        <v>162.96156938566762</v>
      </c>
      <c r="M45" s="12">
        <f t="shared" si="6"/>
        <v>265.58348893960869</v>
      </c>
      <c r="N45" s="12">
        <f t="shared" si="7"/>
        <v>122.05017004693777</v>
      </c>
      <c r="O45" s="12">
        <f t="shared" si="8"/>
        <v>267.66739179187584</v>
      </c>
      <c r="P45" s="12">
        <f t="shared" si="9"/>
        <v>223.191199447359</v>
      </c>
      <c r="Q45">
        <v>0.506329113924051</v>
      </c>
      <c r="R45" s="12">
        <v>16.0739405956216</v>
      </c>
      <c r="S45" s="55">
        <f t="shared" si="10"/>
        <v>146.69861797419665</v>
      </c>
      <c r="T45" s="55">
        <v>20.884008540224499</v>
      </c>
      <c r="U45" s="55">
        <v>19.026163109543401</v>
      </c>
      <c r="V45" s="55">
        <v>27.727625277854099</v>
      </c>
      <c r="W45" s="55">
        <v>24.3017034477751</v>
      </c>
      <c r="X45" s="55">
        <v>241.722450154923</v>
      </c>
      <c r="Y45" s="55">
        <v>3.9321104843944998</v>
      </c>
      <c r="Z45" s="12">
        <f t="shared" si="1"/>
        <v>119.07236112030482</v>
      </c>
      <c r="AA45" s="12">
        <f t="shared" si="11"/>
        <v>107.5332819647339</v>
      </c>
      <c r="AB45" s="12">
        <f t="shared" si="12"/>
        <v>87.000907846973291</v>
      </c>
      <c r="AC45" s="12">
        <f t="shared" si="13"/>
        <v>108.23657296153183</v>
      </c>
      <c r="AD45" s="55">
        <v>13.71690695116</v>
      </c>
      <c r="AE45" s="55">
        <v>12.6605318097532</v>
      </c>
      <c r="AF45">
        <v>0.48654244306418198</v>
      </c>
      <c r="AG45" s="12"/>
      <c r="AH45" s="12"/>
      <c r="AI45" t="str">
        <v>20240105</v>
      </c>
      <c r="AJ45">
        <v>54.4</v>
      </c>
      <c r="AK45">
        <v>17.7</v>
      </c>
      <c r="AL45">
        <f t="shared" si="24"/>
        <v>3.0734463276836159</v>
      </c>
      <c r="AN45" t="str">
        <v>20210730</v>
      </c>
      <c r="AO45">
        <v>5.3293714999999997</v>
      </c>
      <c r="AP45">
        <v>43.849200009372801</v>
      </c>
      <c r="AQ45">
        <v>85.7</v>
      </c>
      <c r="AR45">
        <v>59.6</v>
      </c>
      <c r="AS45">
        <v>60</v>
      </c>
      <c r="AT45">
        <v>-81.588084459003497</v>
      </c>
      <c r="AU45">
        <v>65.8</v>
      </c>
      <c r="AV45">
        <v>206.39871235382299</v>
      </c>
      <c r="AW45" s="3">
        <v>0.81235154394299303</v>
      </c>
      <c r="AX45" s="1">
        <f t="shared" si="26"/>
        <v>0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0.88888888888888884</v>
      </c>
      <c r="BI45" t="str">
        <v>31/07/2024</v>
      </c>
      <c r="BJ45">
        <v>46.9</v>
      </c>
      <c r="BK45">
        <v>18.7</v>
      </c>
      <c r="BL45">
        <f t="shared" si="25"/>
        <v>2.5080213903743314</v>
      </c>
    </row>
    <row r="46" spans="1:64" x14ac:dyDescent="0.3">
      <c r="A46" s="11">
        <v>45503</v>
      </c>
      <c r="B46">
        <v>0.49033816425120802</v>
      </c>
      <c r="C46">
        <v>5463.54</v>
      </c>
      <c r="D46">
        <v>463.9</v>
      </c>
      <c r="E46">
        <v>93.49</v>
      </c>
      <c r="F46">
        <v>2384.34</v>
      </c>
      <c r="G46">
        <v>82.14</v>
      </c>
      <c r="H46">
        <v>53.37</v>
      </c>
      <c r="I46" s="12">
        <f t="shared" si="3"/>
        <v>197.56253246190175</v>
      </c>
      <c r="J46" s="12">
        <f t="shared" si="0"/>
        <v>91.85459291296948</v>
      </c>
      <c r="K46" s="12">
        <f t="shared" si="4"/>
        <v>200.05267512835121</v>
      </c>
      <c r="L46" s="12">
        <f t="shared" si="5"/>
        <v>163.89736412997073</v>
      </c>
      <c r="M46" s="12">
        <f t="shared" si="6"/>
        <v>270.33656999138316</v>
      </c>
      <c r="N46" s="12">
        <f t="shared" si="7"/>
        <v>125.15391967245336</v>
      </c>
      <c r="O46" s="12">
        <f t="shared" si="8"/>
        <v>271.49455213792368</v>
      </c>
      <c r="P46" s="12">
        <f t="shared" si="9"/>
        <v>226.47069723678513</v>
      </c>
      <c r="Q46">
        <v>0.506329113924051</v>
      </c>
      <c r="R46" s="12">
        <v>16.001729050961401</v>
      </c>
      <c r="S46" s="55">
        <f t="shared" si="10"/>
        <v>146.72967734667006</v>
      </c>
      <c r="T46" s="55">
        <v>20.679400766102798</v>
      </c>
      <c r="U46" s="55">
        <v>18.930996177975299</v>
      </c>
      <c r="V46" s="55">
        <v>27.6814717967113</v>
      </c>
      <c r="W46" s="55">
        <v>24.392817166606498</v>
      </c>
      <c r="X46" s="55">
        <v>241.11392653849899</v>
      </c>
      <c r="Y46" s="55">
        <v>3.9136209291486601</v>
      </c>
      <c r="Z46" s="12">
        <f t="shared" si="1"/>
        <v>119.33497087211823</v>
      </c>
      <c r="AA46" s="12">
        <f t="shared" si="11"/>
        <v>107.86780099458726</v>
      </c>
      <c r="AB46" s="12">
        <f t="shared" si="12"/>
        <v>87.907992413299198</v>
      </c>
      <c r="AC46" s="12">
        <f t="shared" si="13"/>
        <v>108.19499853193908</v>
      </c>
      <c r="AD46" s="55">
        <v>13.6238504185562</v>
      </c>
      <c r="AE46" s="55">
        <v>12.6270483847827</v>
      </c>
      <c r="AF46">
        <v>0.48360083740404702</v>
      </c>
      <c r="AG46" s="12"/>
      <c r="AH46" s="12"/>
      <c r="AI46" t="str">
        <v>20231229</v>
      </c>
      <c r="AJ46">
        <v>57.1</v>
      </c>
      <c r="AK46">
        <v>17.2</v>
      </c>
      <c r="AL46">
        <f t="shared" si="24"/>
        <v>3.3197674418604652</v>
      </c>
      <c r="AN46" t="str">
        <v>20210630</v>
      </c>
      <c r="AO46">
        <v>8.6979474999999997</v>
      </c>
      <c r="AP46">
        <v>44.7057724498342</v>
      </c>
      <c r="AQ46">
        <v>92.1</v>
      </c>
      <c r="AR46">
        <v>60.7</v>
      </c>
      <c r="AS46">
        <v>61.4</v>
      </c>
      <c r="AT46">
        <v>-81.355884266199098</v>
      </c>
      <c r="AU46">
        <v>61.8</v>
      </c>
      <c r="AV46">
        <v>199.06062597102201</v>
      </c>
      <c r="AW46" s="3">
        <v>0.75449101796407203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30/07/2024</v>
      </c>
      <c r="BJ46">
        <v>46.9</v>
      </c>
      <c r="BK46">
        <v>18.7</v>
      </c>
      <c r="BL46">
        <f t="shared" si="25"/>
        <v>2.5080213903743314</v>
      </c>
    </row>
    <row r="47" spans="1:64" x14ac:dyDescent="0.3">
      <c r="A47" s="11">
        <v>45500</v>
      </c>
      <c r="B47">
        <v>0.47815533980582497</v>
      </c>
      <c r="C47">
        <v>5459.1</v>
      </c>
      <c r="D47">
        <v>462.97</v>
      </c>
      <c r="E47">
        <v>92.99</v>
      </c>
      <c r="F47">
        <v>2386</v>
      </c>
      <c r="G47">
        <v>82.13</v>
      </c>
      <c r="H47">
        <v>53.62</v>
      </c>
      <c r="I47" s="12">
        <f t="shared" si="3"/>
        <v>198.46826249705813</v>
      </c>
      <c r="J47" s="12">
        <f t="shared" si="0"/>
        <v>91.716188970377502</v>
      </c>
      <c r="K47" s="12">
        <f t="shared" si="4"/>
        <v>199.91442177329392</v>
      </c>
      <c r="L47" s="12">
        <f t="shared" si="5"/>
        <v>163.00478898339281</v>
      </c>
      <c r="M47" s="12">
        <f t="shared" si="6"/>
        <v>271.2501820469339</v>
      </c>
      <c r="N47" s="12">
        <f t="shared" si="7"/>
        <v>124.81635452444105</v>
      </c>
      <c r="O47" s="12">
        <f t="shared" si="8"/>
        <v>270.98320377612339</v>
      </c>
      <c r="P47" s="12">
        <f t="shared" si="9"/>
        <v>224.9698762065297</v>
      </c>
      <c r="Q47">
        <v>0.506329113924051</v>
      </c>
      <c r="R47" s="12">
        <v>15.8574805492899</v>
      </c>
      <c r="S47" s="55">
        <f t="shared" si="10"/>
        <v>146.04894351740398</v>
      </c>
      <c r="T47" s="55">
        <v>20.473610473883401</v>
      </c>
      <c r="U47" s="55">
        <v>18.825706284095201</v>
      </c>
      <c r="V47" s="55">
        <v>27.506618780175799</v>
      </c>
      <c r="W47" s="55">
        <v>24.401495864388899</v>
      </c>
      <c r="X47" s="55">
        <v>240.091015677455</v>
      </c>
      <c r="Y47" s="55">
        <v>3.8963384834217001</v>
      </c>
      <c r="Z47" s="12">
        <f t="shared" si="1"/>
        <v>119.35586385389217</v>
      </c>
      <c r="AA47" s="12">
        <f t="shared" si="11"/>
        <v>108.96170697560832</v>
      </c>
      <c r="AB47" s="12">
        <f t="shared" si="12"/>
        <v>88.258087031461173</v>
      </c>
      <c r="AC47" s="12">
        <f t="shared" si="13"/>
        <v>108.71511311262427</v>
      </c>
      <c r="AD47" s="55">
        <v>13.5540398343679</v>
      </c>
      <c r="AE47" s="55">
        <v>12.5770769484007</v>
      </c>
      <c r="AF47">
        <v>0.48273480662983398</v>
      </c>
      <c r="AG47" s="12"/>
      <c r="AH47" s="12"/>
      <c r="AI47" t="str">
        <v>20231222</v>
      </c>
      <c r="AJ47" t="e">
        <v>#N/A</v>
      </c>
      <c r="AK47" t="e">
        <v>#N/A</v>
      </c>
      <c r="AL47" t="str">
        <f t="shared" si="24"/>
        <v/>
      </c>
      <c r="AN47" t="str">
        <v>20210531</v>
      </c>
      <c r="AO47">
        <v>15.318891000000001</v>
      </c>
      <c r="AP47">
        <v>40.174290117188903</v>
      </c>
      <c r="AQ47">
        <v>88</v>
      </c>
      <c r="AR47">
        <v>60.7</v>
      </c>
      <c r="AS47">
        <v>61.7</v>
      </c>
      <c r="AT47">
        <v>-82.348079345088195</v>
      </c>
      <c r="AU47">
        <v>67.2</v>
      </c>
      <c r="AV47">
        <v>196.363300955433</v>
      </c>
      <c r="AW47" s="3">
        <v>0.80357142857142905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29/07/2024</v>
      </c>
      <c r="BJ47">
        <v>46.9</v>
      </c>
      <c r="BK47">
        <v>18.7</v>
      </c>
      <c r="BL47">
        <f t="shared" si="25"/>
        <v>2.5080213903743314</v>
      </c>
    </row>
    <row r="48" spans="1:64" x14ac:dyDescent="0.3">
      <c r="A48" s="11">
        <v>45499</v>
      </c>
      <c r="B48">
        <v>0.45454545454545497</v>
      </c>
      <c r="C48">
        <v>5399.22</v>
      </c>
      <c r="D48">
        <v>458.27</v>
      </c>
      <c r="E48">
        <v>92.27</v>
      </c>
      <c r="F48">
        <v>2364.3200000000002</v>
      </c>
      <c r="G48">
        <v>82.02</v>
      </c>
      <c r="H48">
        <v>52.98</v>
      </c>
      <c r="I48" s="12">
        <f t="shared" si="3"/>
        <v>197.81797456965725</v>
      </c>
      <c r="J48" s="12">
        <f t="shared" si="0"/>
        <v>91.540355024806075</v>
      </c>
      <c r="K48" s="12">
        <f t="shared" si="4"/>
        <v>197.98420357918965</v>
      </c>
      <c r="L48" s="12">
        <f t="shared" si="5"/>
        <v>163.16624840701141</v>
      </c>
      <c r="M48" s="12">
        <f t="shared" si="6"/>
        <v>270.58649389650026</v>
      </c>
      <c r="N48" s="12">
        <f t="shared" si="7"/>
        <v>124.68091276412846</v>
      </c>
      <c r="O48" s="12">
        <f t="shared" si="8"/>
        <v>268.5887814344037</v>
      </c>
      <c r="P48" s="12">
        <f t="shared" si="9"/>
        <v>225.38098635191633</v>
      </c>
      <c r="Q48">
        <v>0.52564102564102599</v>
      </c>
      <c r="R48" s="12">
        <v>15.8140896134024</v>
      </c>
      <c r="S48" s="55">
        <f t="shared" si="10"/>
        <v>147.0216761638651</v>
      </c>
      <c r="T48" s="55">
        <v>20.046434128544298</v>
      </c>
      <c r="U48" s="55">
        <v>18.4521061397346</v>
      </c>
      <c r="V48" s="55">
        <v>26.999336280573502</v>
      </c>
      <c r="W48" s="55">
        <v>23.9914235776155</v>
      </c>
      <c r="X48" s="55">
        <v>239.63694276801499</v>
      </c>
      <c r="Y48" s="55">
        <v>3.8602066853885302</v>
      </c>
      <c r="Z48" s="12">
        <f t="shared" si="1"/>
        <v>120.25358469041879</v>
      </c>
      <c r="AA48" s="12">
        <f t="shared" si="11"/>
        <v>108.49767933767706</v>
      </c>
      <c r="AB48" s="12">
        <f t="shared" si="12"/>
        <v>88.001968333295892</v>
      </c>
      <c r="AC48" s="12">
        <f t="shared" si="13"/>
        <v>107.56003728521407</v>
      </c>
      <c r="AD48" s="55">
        <v>13.258612865356501</v>
      </c>
      <c r="AE48" s="55">
        <v>12.274261186140199</v>
      </c>
      <c r="AF48">
        <v>0.47991689750692501</v>
      </c>
      <c r="AG48" s="12"/>
      <c r="AH48" s="12"/>
      <c r="AI48" t="str">
        <v>20231215</v>
      </c>
      <c r="AJ48">
        <v>56.9</v>
      </c>
      <c r="AK48">
        <v>18.100000000000001</v>
      </c>
      <c r="AL48">
        <f t="shared" si="24"/>
        <v>3.1436464088397789</v>
      </c>
      <c r="AN48" t="str">
        <v>20210430</v>
      </c>
      <c r="AO48">
        <v>16.119871</v>
      </c>
      <c r="AP48">
        <v>37.745234062592502</v>
      </c>
      <c r="AQ48">
        <v>89.6</v>
      </c>
      <c r="AR48">
        <v>63.1</v>
      </c>
      <c r="AS48">
        <v>60.9</v>
      </c>
      <c r="AT48">
        <v>-77.797087834664197</v>
      </c>
      <c r="AU48">
        <v>64.099999999999994</v>
      </c>
      <c r="AV48">
        <v>191.11347427832999</v>
      </c>
      <c r="AW48" s="3">
        <v>0.77251184834123199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1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1</v>
      </c>
      <c r="BI48" t="str">
        <v>26/07/2024</v>
      </c>
      <c r="BJ48">
        <v>59.4</v>
      </c>
      <c r="BK48">
        <v>15.6</v>
      </c>
      <c r="BL48">
        <f t="shared" si="25"/>
        <v>3.8076923076923075</v>
      </c>
    </row>
    <row r="49" spans="1:64" x14ac:dyDescent="0.3">
      <c r="A49" s="11">
        <v>45498</v>
      </c>
      <c r="B49">
        <v>0.45024875621890498</v>
      </c>
      <c r="C49">
        <v>5427.13</v>
      </c>
      <c r="D49">
        <v>463.38</v>
      </c>
      <c r="E49">
        <v>91.52</v>
      </c>
      <c r="F49">
        <v>2397.4</v>
      </c>
      <c r="G49">
        <v>82.01</v>
      </c>
      <c r="H49">
        <v>53.27</v>
      </c>
      <c r="I49" s="12">
        <f t="shared" si="3"/>
        <v>200.49205974665711</v>
      </c>
      <c r="J49" s="12">
        <f t="shared" si="0"/>
        <v>90.754817610530893</v>
      </c>
      <c r="K49" s="12">
        <f t="shared" si="4"/>
        <v>199.03203112434042</v>
      </c>
      <c r="L49" s="12">
        <f t="shared" si="5"/>
        <v>163.11710393111306</v>
      </c>
      <c r="M49" s="12">
        <f t="shared" si="6"/>
        <v>275.88981239676923</v>
      </c>
      <c r="N49" s="12">
        <f t="shared" si="7"/>
        <v>124.33642437765749</v>
      </c>
      <c r="O49" s="12">
        <f t="shared" si="8"/>
        <v>271.61720534072919</v>
      </c>
      <c r="P49" s="12">
        <f t="shared" si="9"/>
        <v>226.64651284153311</v>
      </c>
      <c r="Q49">
        <v>0.51948051948051899</v>
      </c>
      <c r="R49" s="12">
        <v>15.7737734395182</v>
      </c>
      <c r="S49" s="55">
        <f t="shared" si="10"/>
        <v>146.31651746065006</v>
      </c>
      <c r="T49" s="55">
        <v>19.7980327117954</v>
      </c>
      <c r="U49" s="55">
        <v>18.225224952685402</v>
      </c>
      <c r="V49" s="55">
        <v>26.370189518545502</v>
      </c>
      <c r="W49" s="55">
        <v>23.383465063767101</v>
      </c>
      <c r="X49" s="55">
        <v>239.549164871545</v>
      </c>
      <c r="Y49" s="55">
        <v>3.8689641122465899</v>
      </c>
      <c r="Z49" s="12">
        <f t="shared" si="1"/>
        <v>119.9381549663147</v>
      </c>
      <c r="AA49" s="12">
        <f t="shared" si="11"/>
        <v>109.99792952425858</v>
      </c>
      <c r="AB49" s="12">
        <f t="shared" si="12"/>
        <v>87.272863189354155</v>
      </c>
      <c r="AC49" s="12">
        <f t="shared" si="13"/>
        <v>108.16205659035182</v>
      </c>
      <c r="AD49" s="55">
        <v>13.2614227116221</v>
      </c>
      <c r="AE49" s="55">
        <v>12.3175438174954</v>
      </c>
      <c r="AF49">
        <v>0.48573416840640199</v>
      </c>
      <c r="AG49" s="12"/>
      <c r="AH49" s="12"/>
      <c r="AI49" t="str">
        <v>20231208</v>
      </c>
      <c r="AJ49">
        <v>55.6</v>
      </c>
      <c r="AK49">
        <v>19.399999999999999</v>
      </c>
      <c r="AL49">
        <f t="shared" si="24"/>
        <v>2.8659793814432994</v>
      </c>
      <c r="AN49" t="str">
        <v>20210331</v>
      </c>
      <c r="AO49">
        <v>0.60129500000000002</v>
      </c>
      <c r="AP49">
        <v>29.470040868283</v>
      </c>
      <c r="AQ49">
        <v>85.6</v>
      </c>
      <c r="AR49">
        <v>66.8</v>
      </c>
      <c r="AS49">
        <v>64</v>
      </c>
      <c r="AT49">
        <v>7.0414002019522099</v>
      </c>
      <c r="AU49">
        <v>68.599999999999994</v>
      </c>
      <c r="AV49">
        <v>180.68947555394001</v>
      </c>
      <c r="AW49" s="3">
        <v>0.63865546218487401</v>
      </c>
      <c r="AX49" s="1">
        <f t="shared" si="26"/>
        <v>1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0.88888888888888884</v>
      </c>
      <c r="BI49" t="str">
        <v>25/07/2024</v>
      </c>
      <c r="BJ49">
        <v>59.4</v>
      </c>
      <c r="BK49">
        <v>15.6</v>
      </c>
      <c r="BL49">
        <f t="shared" si="25"/>
        <v>3.8076923076923075</v>
      </c>
    </row>
    <row r="50" spans="1:64" x14ac:dyDescent="0.3">
      <c r="A50" s="11">
        <v>45497</v>
      </c>
      <c r="B50">
        <v>0.46115288220551398</v>
      </c>
      <c r="C50">
        <v>5555.74</v>
      </c>
      <c r="D50">
        <v>480.62</v>
      </c>
      <c r="E50">
        <v>92.52</v>
      </c>
      <c r="F50">
        <v>2409.63</v>
      </c>
      <c r="G50">
        <v>81.97</v>
      </c>
      <c r="H50">
        <v>53.95</v>
      </c>
      <c r="I50" s="12">
        <f t="shared" si="3"/>
        <v>202.99715786771844</v>
      </c>
      <c r="J50" s="12">
        <f t="shared" si="0"/>
        <v>92.425271620083734</v>
      </c>
      <c r="K50" s="12">
        <f t="shared" si="4"/>
        <v>203.85044717354594</v>
      </c>
      <c r="L50" s="12">
        <f t="shared" si="5"/>
        <v>164.85546662062853</v>
      </c>
      <c r="M50" s="12">
        <f t="shared" si="6"/>
        <v>282.98186435089309</v>
      </c>
      <c r="N50" s="12">
        <f t="shared" si="7"/>
        <v>128.28700553996805</v>
      </c>
      <c r="O50" s="12">
        <f t="shared" si="8"/>
        <v>281.86535544317474</v>
      </c>
      <c r="P50" s="12">
        <f t="shared" si="9"/>
        <v>232.04529514074218</v>
      </c>
      <c r="Q50">
        <v>0.52631578947368396</v>
      </c>
      <c r="R50" s="12">
        <v>15.7768296654019</v>
      </c>
      <c r="S50" s="55">
        <f t="shared" si="10"/>
        <v>150.04986355567866</v>
      </c>
      <c r="T50" s="55">
        <v>18.837088553025399</v>
      </c>
      <c r="U50" s="55">
        <v>17.220941316336699</v>
      </c>
      <c r="V50" s="55">
        <v>24.977016701313101</v>
      </c>
      <c r="W50" s="55">
        <v>21.9620001998105</v>
      </c>
      <c r="X50" s="55">
        <v>239.547971090614</v>
      </c>
      <c r="Y50" s="55">
        <v>3.7757521678165098</v>
      </c>
      <c r="Z50" s="12">
        <f t="shared" si="1"/>
        <v>122.97338446720957</v>
      </c>
      <c r="AA50" s="12">
        <f t="shared" si="11"/>
        <v>110.19581800209362</v>
      </c>
      <c r="AB50" s="12">
        <f t="shared" si="12"/>
        <v>87.934907094813767</v>
      </c>
      <c r="AC50" s="12">
        <f t="shared" si="13"/>
        <v>109.59692658142791</v>
      </c>
      <c r="AD50" s="55">
        <v>12.9031864589506</v>
      </c>
      <c r="AE50" s="55">
        <v>11.928796536218901</v>
      </c>
      <c r="AF50">
        <v>0.472626472626473</v>
      </c>
      <c r="AG50" s="12"/>
      <c r="AH50" s="12"/>
      <c r="AI50" t="str">
        <v>20231201</v>
      </c>
      <c r="AJ50">
        <v>55.1</v>
      </c>
      <c r="AK50">
        <v>21.7</v>
      </c>
      <c r="AL50">
        <f t="shared" si="24"/>
        <v>2.5391705069124426</v>
      </c>
      <c r="AN50" t="str">
        <v>20210226</v>
      </c>
      <c r="AO50">
        <v>-6.0632349999999997</v>
      </c>
      <c r="AP50">
        <v>19.476394691627</v>
      </c>
      <c r="AQ50">
        <v>86</v>
      </c>
      <c r="AR50">
        <v>62.4</v>
      </c>
      <c r="AS50">
        <v>60.7</v>
      </c>
      <c r="AT50">
        <v>148.904802021904</v>
      </c>
      <c r="AU50">
        <v>58.2</v>
      </c>
      <c r="AV50">
        <v>176.19373391788</v>
      </c>
      <c r="AW50" s="3">
        <v>0.79326923076923095</v>
      </c>
      <c r="AX50" s="1">
        <f t="shared" si="26"/>
        <v>0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0.77777777777777779</v>
      </c>
      <c r="BI50" t="str">
        <v>24/07/2024</v>
      </c>
      <c r="BJ50">
        <v>59.4</v>
      </c>
      <c r="BK50">
        <v>15.6</v>
      </c>
      <c r="BL50">
        <f t="shared" si="25"/>
        <v>3.8076923076923075</v>
      </c>
    </row>
    <row r="51" spans="1:64" x14ac:dyDescent="0.3">
      <c r="A51" s="11">
        <v>45496</v>
      </c>
      <c r="B51">
        <v>0.452196382428941</v>
      </c>
      <c r="C51">
        <v>5564.41</v>
      </c>
      <c r="D51">
        <v>482.32</v>
      </c>
      <c r="E51">
        <v>92.65</v>
      </c>
      <c r="F51">
        <v>2396.54</v>
      </c>
      <c r="G51">
        <v>81.93</v>
      </c>
      <c r="H51">
        <v>54.3</v>
      </c>
      <c r="I51" s="12">
        <f t="shared" si="3"/>
        <v>203.02862458684555</v>
      </c>
      <c r="J51" s="12">
        <f t="shared" si="0"/>
        <v>93.078698771689076</v>
      </c>
      <c r="K51" s="12">
        <f t="shared" si="4"/>
        <v>204.2684495306695</v>
      </c>
      <c r="L51" s="12">
        <f t="shared" si="5"/>
        <v>164.05364532121004</v>
      </c>
      <c r="M51" s="12">
        <f t="shared" si="6"/>
        <v>283.58348697118754</v>
      </c>
      <c r="N51" s="12">
        <f t="shared" si="7"/>
        <v>129.45033323274603</v>
      </c>
      <c r="O51" s="12">
        <f t="shared" si="8"/>
        <v>283.00099672956293</v>
      </c>
      <c r="P51" s="12">
        <f t="shared" si="9"/>
        <v>231.36945541952576</v>
      </c>
      <c r="Q51">
        <v>0.52702702702702697</v>
      </c>
      <c r="R51" s="12">
        <v>15.6484572296688</v>
      </c>
      <c r="S51" s="55">
        <f t="shared" si="10"/>
        <v>148.62210915279056</v>
      </c>
      <c r="T51" s="55">
        <v>19.254319614478899</v>
      </c>
      <c r="U51" s="55">
        <v>17.703724803732602</v>
      </c>
      <c r="V51" s="55">
        <v>25.785372790629399</v>
      </c>
      <c r="W51" s="55">
        <v>22.754001496409799</v>
      </c>
      <c r="X51" s="55">
        <v>239.12032480119601</v>
      </c>
      <c r="Y51" s="55">
        <v>3.78105732456793</v>
      </c>
      <c r="Z51" s="12">
        <f t="shared" si="1"/>
        <v>122.58216315079524</v>
      </c>
      <c r="AA51" s="12">
        <f t="shared" si="11"/>
        <v>110.75430123237639</v>
      </c>
      <c r="AB51" s="12">
        <f t="shared" si="12"/>
        <v>88.994629629755266</v>
      </c>
      <c r="AC51" s="12">
        <f t="shared" si="13"/>
        <v>110.36216612575531</v>
      </c>
      <c r="AD51" s="55">
        <v>12.9909809074612</v>
      </c>
      <c r="AE51" s="55">
        <v>12.0460095376315</v>
      </c>
      <c r="AF51">
        <v>0.47235829251224598</v>
      </c>
      <c r="AG51" s="12"/>
      <c r="AH51" s="12"/>
      <c r="AI51" t="str">
        <v>20231124</v>
      </c>
      <c r="AJ51">
        <v>55.7</v>
      </c>
      <c r="AK51">
        <v>21.4</v>
      </c>
      <c r="AL51">
        <f t="shared" si="24"/>
        <v>2.6028037383177574</v>
      </c>
      <c r="AN51" t="str">
        <v>20210129</v>
      </c>
      <c r="AO51">
        <v>-2.4903984000000001</v>
      </c>
      <c r="AP51">
        <v>14.3430390639642</v>
      </c>
      <c r="AQ51">
        <v>82.1</v>
      </c>
      <c r="AR51">
        <v>61.9</v>
      </c>
      <c r="AS51">
        <v>59.2</v>
      </c>
      <c r="AT51">
        <v>174.94439501779399</v>
      </c>
      <c r="AU51">
        <v>60</v>
      </c>
      <c r="AV51">
        <v>171.474021039219</v>
      </c>
      <c r="AW51" s="3">
        <v>0.72459893048128299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23/07/2024</v>
      </c>
      <c r="BJ51">
        <v>59.4</v>
      </c>
      <c r="BK51">
        <v>15.6</v>
      </c>
      <c r="BL51">
        <f t="shared" si="25"/>
        <v>3.8076923076923075</v>
      </c>
    </row>
    <row r="52" spans="1:64" x14ac:dyDescent="0.3">
      <c r="A52" s="11">
        <v>45493</v>
      </c>
      <c r="B52">
        <v>0.45833333333333298</v>
      </c>
      <c r="C52">
        <v>5505</v>
      </c>
      <c r="D52">
        <v>475.24</v>
      </c>
      <c r="E52">
        <v>92.92</v>
      </c>
      <c r="F52">
        <v>2398.84</v>
      </c>
      <c r="G52">
        <v>81.92</v>
      </c>
      <c r="H52">
        <v>53.8</v>
      </c>
      <c r="I52" s="12">
        <f t="shared" si="3"/>
        <v>200.28517185477455</v>
      </c>
      <c r="J52" s="12">
        <f t="shared" si="0"/>
        <v>91.997652388367854</v>
      </c>
      <c r="K52" s="12">
        <f t="shared" si="4"/>
        <v>202.11192800132051</v>
      </c>
      <c r="L52" s="12">
        <f t="shared" si="5"/>
        <v>163.80820706686345</v>
      </c>
      <c r="M52" s="12">
        <f t="shared" si="6"/>
        <v>278.6230326106575</v>
      </c>
      <c r="N52" s="12">
        <f t="shared" si="7"/>
        <v>127.4297394114077</v>
      </c>
      <c r="O52" s="12">
        <f t="shared" si="8"/>
        <v>278.88035388695511</v>
      </c>
      <c r="P52" s="12">
        <f t="shared" si="9"/>
        <v>230.08007389677081</v>
      </c>
      <c r="Q52">
        <v>0.54166666666666696</v>
      </c>
      <c r="R52" s="12">
        <v>15.6229284253612</v>
      </c>
      <c r="S52" s="55">
        <f t="shared" si="10"/>
        <v>148.44823431071535</v>
      </c>
      <c r="T52" s="55">
        <v>19.528249598018299</v>
      </c>
      <c r="U52" s="55">
        <v>18.133453189591801</v>
      </c>
      <c r="V52" s="55">
        <v>26.3916180340639</v>
      </c>
      <c r="W52" s="55">
        <v>23.486740882625799</v>
      </c>
      <c r="X52" s="55">
        <v>239.183537227275</v>
      </c>
      <c r="Y52" s="55">
        <v>3.7793083458313199</v>
      </c>
      <c r="Z52" s="12">
        <f t="shared" si="1"/>
        <v>122.67135278692572</v>
      </c>
      <c r="AA52" s="12">
        <f t="shared" si="11"/>
        <v>109.41944898789542</v>
      </c>
      <c r="AB52" s="12">
        <f t="shared" si="12"/>
        <v>88.091473816227605</v>
      </c>
      <c r="AC52" s="12">
        <f t="shared" si="13"/>
        <v>109.35916650232251</v>
      </c>
      <c r="AD52" s="55">
        <v>13.2612354945141</v>
      </c>
      <c r="AE52" s="55">
        <v>12.3945288537167</v>
      </c>
      <c r="AF52">
        <v>0.47841225626740902</v>
      </c>
      <c r="AG52" s="12"/>
      <c r="AH52" s="12"/>
      <c r="AI52" t="str">
        <v>20231117</v>
      </c>
      <c r="AJ52">
        <v>52.2</v>
      </c>
      <c r="AK52">
        <v>22.4</v>
      </c>
      <c r="AL52">
        <f t="shared" si="24"/>
        <v>2.3303571428571432</v>
      </c>
      <c r="AN52" t="str">
        <v>20201231</v>
      </c>
      <c r="AO52">
        <v>-3.6669836</v>
      </c>
      <c r="AP52">
        <v>12.508751037739099</v>
      </c>
      <c r="AQ52">
        <v>77.599999999999994</v>
      </c>
      <c r="AR52">
        <v>64.2</v>
      </c>
      <c r="AS52">
        <v>60.2</v>
      </c>
      <c r="AT52">
        <v>204.29499858717199</v>
      </c>
      <c r="AU52">
        <v>59.8</v>
      </c>
      <c r="AV52">
        <v>164.36842235795399</v>
      </c>
      <c r="AW52" s="3">
        <v>0.72945205479452102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22/07/2024</v>
      </c>
      <c r="BJ52">
        <v>59.4</v>
      </c>
      <c r="BK52">
        <v>15.6</v>
      </c>
      <c r="BL52">
        <f t="shared" si="25"/>
        <v>3.8076923076923075</v>
      </c>
    </row>
    <row r="53" spans="1:64" x14ac:dyDescent="0.3">
      <c r="A53" s="11">
        <v>45492</v>
      </c>
      <c r="B53">
        <v>0.46112600536192999</v>
      </c>
      <c r="C53">
        <v>5544.59</v>
      </c>
      <c r="D53">
        <v>479.49</v>
      </c>
      <c r="E53">
        <v>93.47</v>
      </c>
      <c r="F53">
        <v>2445.36</v>
      </c>
      <c r="G53">
        <v>81.96</v>
      </c>
      <c r="H53">
        <v>54.17</v>
      </c>
      <c r="I53" s="12">
        <f t="shared" si="3"/>
        <v>200.53705694221418</v>
      </c>
      <c r="J53" s="12">
        <f t="shared" si="0"/>
        <v>90.917238268589429</v>
      </c>
      <c r="K53" s="12">
        <f t="shared" si="4"/>
        <v>203.46543102955047</v>
      </c>
      <c r="L53" s="12">
        <f t="shared" si="5"/>
        <v>163.85899427889541</v>
      </c>
      <c r="M53" s="12">
        <f t="shared" si="6"/>
        <v>279.45562685794448</v>
      </c>
      <c r="N53" s="12">
        <f t="shared" si="7"/>
        <v>126.14805004453036</v>
      </c>
      <c r="O53" s="12">
        <f t="shared" si="8"/>
        <v>281.23585641093285</v>
      </c>
      <c r="P53" s="12">
        <f t="shared" si="9"/>
        <v>230.54883392966209</v>
      </c>
      <c r="Q53">
        <v>0.55405405405405395</v>
      </c>
      <c r="R53" s="12">
        <v>15.5775733267617</v>
      </c>
      <c r="S53" s="55">
        <f t="shared" si="10"/>
        <v>146.73904515109965</v>
      </c>
      <c r="T53" s="55">
        <v>19.461886718471</v>
      </c>
      <c r="U53" s="55">
        <v>18.110144450202199</v>
      </c>
      <c r="V53" s="55">
        <v>26.320446760146901</v>
      </c>
      <c r="W53" s="55">
        <v>23.5228794634514</v>
      </c>
      <c r="X53" s="55">
        <v>238.46582738661999</v>
      </c>
      <c r="Y53" s="55">
        <v>3.8126163173269099</v>
      </c>
      <c r="Z53" s="12">
        <f t="shared" si="1"/>
        <v>121.24718967603386</v>
      </c>
      <c r="AA53" s="12">
        <f t="shared" si="11"/>
        <v>109.52306963683384</v>
      </c>
      <c r="AB53" s="12">
        <f t="shared" si="12"/>
        <v>87.030275812254871</v>
      </c>
      <c r="AC53" s="12">
        <f t="shared" si="13"/>
        <v>110.05718282823544</v>
      </c>
      <c r="AD53" s="55">
        <v>13.1339130772788</v>
      </c>
      <c r="AE53" s="55">
        <v>12.2742129160877</v>
      </c>
      <c r="AF53">
        <v>0.483240223463687</v>
      </c>
      <c r="AG53" s="12"/>
      <c r="AH53" s="12"/>
      <c r="AI53" t="str">
        <v>20231110</v>
      </c>
      <c r="AJ53">
        <v>50.7</v>
      </c>
      <c r="AK53">
        <v>23.2</v>
      </c>
      <c r="AL53">
        <f t="shared" si="24"/>
        <v>2.1853448275862073</v>
      </c>
      <c r="AN53" t="str">
        <v>20201130</v>
      </c>
      <c r="AO53">
        <v>-5.0871570000000004</v>
      </c>
      <c r="AP53">
        <v>8.5139800915010806</v>
      </c>
      <c r="AQ53">
        <v>65.400000000000006</v>
      </c>
      <c r="AR53">
        <v>60.7</v>
      </c>
      <c r="AS53">
        <v>57.3</v>
      </c>
      <c r="AT53">
        <v>252.96997389033899</v>
      </c>
      <c r="AU53">
        <v>57.4</v>
      </c>
      <c r="AV53">
        <v>161.059281911097</v>
      </c>
      <c r="AW53" s="3">
        <v>0.80555555555555602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19/07/2024</v>
      </c>
      <c r="BJ53">
        <v>64.2</v>
      </c>
      <c r="BK53">
        <v>14.9</v>
      </c>
      <c r="BL53">
        <f t="shared" si="25"/>
        <v>4.3087248322147653</v>
      </c>
    </row>
    <row r="54" spans="1:64" x14ac:dyDescent="0.3">
      <c r="A54" s="11">
        <v>45491</v>
      </c>
      <c r="B54">
        <v>0.45355191256830601</v>
      </c>
      <c r="C54">
        <v>5588.27</v>
      </c>
      <c r="D54">
        <v>481.77</v>
      </c>
      <c r="E54">
        <v>94.19</v>
      </c>
      <c r="F54">
        <v>2458.9</v>
      </c>
      <c r="G54">
        <v>82</v>
      </c>
      <c r="H54">
        <v>54.7</v>
      </c>
      <c r="I54" s="12">
        <f t="shared" si="3"/>
        <v>200.57160518636456</v>
      </c>
      <c r="J54" s="12">
        <f t="shared" si="0"/>
        <v>91.12772921649659</v>
      </c>
      <c r="K54" s="12">
        <f t="shared" si="4"/>
        <v>204.96754957875683</v>
      </c>
      <c r="L54" s="12">
        <f t="shared" si="5"/>
        <v>163.55268603983205</v>
      </c>
      <c r="M54" s="12">
        <f t="shared" si="6"/>
        <v>278.64433302485929</v>
      </c>
      <c r="N54" s="12">
        <f t="shared" si="7"/>
        <v>126.05048966522988</v>
      </c>
      <c r="O54" s="12">
        <f t="shared" si="8"/>
        <v>282.43471944892264</v>
      </c>
      <c r="P54" s="12">
        <f t="shared" si="9"/>
        <v>229.41171686369123</v>
      </c>
      <c r="Q54">
        <v>0.52857142857142903</v>
      </c>
      <c r="R54" s="12">
        <v>15.540134104359501</v>
      </c>
      <c r="S54" s="55">
        <f t="shared" si="10"/>
        <v>147.84088244781154</v>
      </c>
      <c r="T54" s="55">
        <v>19.355212688730202</v>
      </c>
      <c r="U54" s="55">
        <v>18.037097680413002</v>
      </c>
      <c r="V54" s="55">
        <v>25.9483017579632</v>
      </c>
      <c r="W54" s="55">
        <v>23.170466574941599</v>
      </c>
      <c r="X54" s="55">
        <v>238.33375070219699</v>
      </c>
      <c r="Y54" s="55">
        <v>3.7753832801967002</v>
      </c>
      <c r="Z54" s="12">
        <f t="shared" si="1"/>
        <v>122.38634809081601</v>
      </c>
      <c r="AA54" s="12">
        <f t="shared" si="11"/>
        <v>109.74751321308814</v>
      </c>
      <c r="AB54" s="12">
        <f t="shared" si="12"/>
        <v>87.395825157727785</v>
      </c>
      <c r="AC54" s="12">
        <f t="shared" si="13"/>
        <v>111.0792686119228</v>
      </c>
      <c r="AD54" s="55">
        <v>13.2679409934278</v>
      </c>
      <c r="AE54" s="55">
        <v>12.4732003380431</v>
      </c>
      <c r="AF54">
        <v>0.48346235045742397</v>
      </c>
      <c r="AG54" s="12"/>
      <c r="AH54" s="12"/>
      <c r="AI54" t="str">
        <v>20231103</v>
      </c>
      <c r="AJ54">
        <v>49.3</v>
      </c>
      <c r="AK54">
        <v>23.9</v>
      </c>
      <c r="AL54">
        <f t="shared" si="24"/>
        <v>2.0627615062761508</v>
      </c>
      <c r="AN54" t="str">
        <v>20201030</v>
      </c>
      <c r="AO54">
        <v>-4.9830785000000004</v>
      </c>
      <c r="AP54">
        <v>6.3015972484052698</v>
      </c>
      <c r="AQ54">
        <v>65.5</v>
      </c>
      <c r="AR54">
        <v>62.8</v>
      </c>
      <c r="AS54">
        <v>58.7</v>
      </c>
      <c r="AT54">
        <v>386.33920296570898</v>
      </c>
      <c r="AU54">
        <v>60.3</v>
      </c>
      <c r="AV54">
        <v>158.024170450653</v>
      </c>
      <c r="AW54" s="3">
        <v>0.80229885057471295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18/07/2024</v>
      </c>
      <c r="BJ54">
        <v>64.2</v>
      </c>
      <c r="BK54">
        <v>14.9</v>
      </c>
      <c r="BL54">
        <f t="shared" si="25"/>
        <v>4.3087248322147653</v>
      </c>
    </row>
    <row r="55" spans="1:64" x14ac:dyDescent="0.3">
      <c r="A55" s="11">
        <v>45490</v>
      </c>
      <c r="B55">
        <v>0.467391304347826</v>
      </c>
      <c r="C55">
        <v>5667.2</v>
      </c>
      <c r="D55">
        <v>496.34</v>
      </c>
      <c r="E55">
        <v>94.17</v>
      </c>
      <c r="F55">
        <v>2469.02</v>
      </c>
      <c r="G55">
        <v>81.99</v>
      </c>
      <c r="H55">
        <v>55.19</v>
      </c>
      <c r="I55" s="12">
        <f t="shared" si="3"/>
        <v>203.44834331066423</v>
      </c>
      <c r="J55" s="12">
        <f t="shared" si="0"/>
        <v>92.032288858018831</v>
      </c>
      <c r="K55" s="12">
        <f t="shared" si="4"/>
        <v>207.8882714407398</v>
      </c>
      <c r="L55" s="12">
        <f t="shared" si="5"/>
        <v>164.38266937595944</v>
      </c>
      <c r="M55" s="12">
        <f t="shared" si="6"/>
        <v>287.13410153561148</v>
      </c>
      <c r="N55" s="12">
        <f t="shared" si="7"/>
        <v>129.31651871475935</v>
      </c>
      <c r="O55" s="12">
        <f t="shared" si="8"/>
        <v>291.01286006843469</v>
      </c>
      <c r="P55" s="12">
        <f t="shared" si="9"/>
        <v>234.20745592830713</v>
      </c>
      <c r="Q55">
        <v>0.55714285714285705</v>
      </c>
      <c r="R55" s="12">
        <v>15.5177296930569</v>
      </c>
      <c r="S55" s="55">
        <f t="shared" si="10"/>
        <v>147.28628306999451</v>
      </c>
      <c r="T55" s="55">
        <v>19.431021986970201</v>
      </c>
      <c r="U55" s="55">
        <v>18.190170743225899</v>
      </c>
      <c r="V55" s="55">
        <v>25.898248055419099</v>
      </c>
      <c r="W55" s="55">
        <v>23.1870542529301</v>
      </c>
      <c r="X55" s="55">
        <v>238.12891729318801</v>
      </c>
      <c r="Y55" s="55">
        <v>3.7841688231682702</v>
      </c>
      <c r="Z55" s="12">
        <f t="shared" si="1"/>
        <v>121.99816993518438</v>
      </c>
      <c r="AA55" s="12">
        <f t="shared" si="11"/>
        <v>110.75435914792125</v>
      </c>
      <c r="AB55" s="12">
        <f t="shared" si="12"/>
        <v>87.815550803007213</v>
      </c>
      <c r="AC55" s="12">
        <f t="shared" si="13"/>
        <v>112.0881048323001</v>
      </c>
      <c r="AD55" s="55">
        <v>13.362415114675599</v>
      </c>
      <c r="AE55" s="55">
        <v>12.6229530691931</v>
      </c>
      <c r="AF55">
        <v>0.485614035087719</v>
      </c>
      <c r="AG55" s="12"/>
      <c r="AH55" s="12"/>
      <c r="AI55" t="str">
        <v>20231027</v>
      </c>
      <c r="AJ55">
        <v>42.9</v>
      </c>
      <c r="AK55">
        <v>25.7</v>
      </c>
      <c r="AL55">
        <f t="shared" si="24"/>
        <v>1.6692607003891051</v>
      </c>
      <c r="AN55" t="str">
        <v>20200930</v>
      </c>
      <c r="AO55">
        <v>-6.4109835999999998</v>
      </c>
      <c r="AP55">
        <v>3.44754243472731</v>
      </c>
      <c r="AQ55">
        <v>62.8</v>
      </c>
      <c r="AR55">
        <v>61.5</v>
      </c>
      <c r="AS55">
        <v>55.5</v>
      </c>
      <c r="AT55">
        <v>647.89690069576204</v>
      </c>
      <c r="AU55">
        <v>62.5</v>
      </c>
      <c r="AV55">
        <v>153.309562589183</v>
      </c>
      <c r="AW55" s="3">
        <v>0.68421052631578905</v>
      </c>
      <c r="AX55" s="1">
        <f t="shared" si="26"/>
        <v>1</v>
      </c>
      <c r="AY55" s="1">
        <f t="shared" si="27"/>
        <v>1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1</v>
      </c>
      <c r="BF55" s="1">
        <f t="shared" si="34"/>
        <v>1</v>
      </c>
      <c r="BG55">
        <f t="shared" si="35"/>
        <v>0.88888888888888884</v>
      </c>
      <c r="BI55" t="str">
        <v>17/07/2024</v>
      </c>
      <c r="BJ55">
        <v>64.2</v>
      </c>
      <c r="BK55">
        <v>14.9</v>
      </c>
      <c r="BL55">
        <f t="shared" si="25"/>
        <v>4.3087248322147653</v>
      </c>
    </row>
    <row r="56" spans="1:64" x14ac:dyDescent="0.3">
      <c r="A56" s="11">
        <v>45489</v>
      </c>
      <c r="B56">
        <v>0.45081967213114799</v>
      </c>
      <c r="C56">
        <v>5631.22</v>
      </c>
      <c r="D56">
        <v>496.15</v>
      </c>
      <c r="E56">
        <v>92.86</v>
      </c>
      <c r="F56">
        <v>2422.44</v>
      </c>
      <c r="G56">
        <v>81.96</v>
      </c>
      <c r="H56">
        <v>54.92</v>
      </c>
      <c r="I56" s="12">
        <f t="shared" si="3"/>
        <v>205.03074580365578</v>
      </c>
      <c r="J56" s="12">
        <f t="shared" si="0"/>
        <v>93.229275110341518</v>
      </c>
      <c r="K56" s="12">
        <f t="shared" si="4"/>
        <v>206.64358542041515</v>
      </c>
      <c r="L56" s="12">
        <f t="shared" si="5"/>
        <v>164.14086732467413</v>
      </c>
      <c r="M56" s="12">
        <f t="shared" si="6"/>
        <v>291.12965503560787</v>
      </c>
      <c r="N56" s="12">
        <f t="shared" si="7"/>
        <v>131.80037557203434</v>
      </c>
      <c r="O56" s="12">
        <f t="shared" si="8"/>
        <v>291.00793723435402</v>
      </c>
      <c r="P56" s="12">
        <f t="shared" si="9"/>
        <v>235.27402202927223</v>
      </c>
      <c r="Q56">
        <v>0.54285714285714304</v>
      </c>
      <c r="R56" s="12">
        <v>15.518896880929701</v>
      </c>
      <c r="S56" s="55">
        <f t="shared" si="10"/>
        <v>147.4323516306556</v>
      </c>
      <c r="T56" s="55">
        <v>19.841902645797798</v>
      </c>
      <c r="U56" s="55">
        <v>18.792198258905302</v>
      </c>
      <c r="V56" s="55">
        <v>26.488753586469699</v>
      </c>
      <c r="W56" s="55">
        <v>24.0257522359041</v>
      </c>
      <c r="X56" s="55">
        <v>237.48187712670099</v>
      </c>
      <c r="Y56" s="55">
        <v>3.7807074381854302</v>
      </c>
      <c r="Z56" s="12">
        <f t="shared" si="1"/>
        <v>121.77786785554332</v>
      </c>
      <c r="AA56" s="12">
        <f t="shared" si="11"/>
        <v>111.78174702158812</v>
      </c>
      <c r="AB56" s="12">
        <f t="shared" si="12"/>
        <v>89.09064322749289</v>
      </c>
      <c r="AC56" s="12">
        <f t="shared" si="13"/>
        <v>111.58039066802075</v>
      </c>
      <c r="AD56" s="55">
        <v>13.548017840543</v>
      </c>
      <c r="AE56" s="55">
        <v>12.9108562090218</v>
      </c>
      <c r="AF56">
        <v>0.48675733715103803</v>
      </c>
      <c r="AG56" s="12"/>
      <c r="AH56" s="12"/>
      <c r="AI56" t="str">
        <v>20231020</v>
      </c>
      <c r="AJ56">
        <v>50</v>
      </c>
      <c r="AK56">
        <v>24.3</v>
      </c>
      <c r="AL56">
        <f t="shared" si="24"/>
        <v>2.0576131687242798</v>
      </c>
      <c r="AN56" t="str">
        <v>20200831</v>
      </c>
      <c r="AO56">
        <v>-6.6665760000000001</v>
      </c>
      <c r="AP56">
        <v>-0.18582772779416301</v>
      </c>
      <c r="AQ56">
        <v>59.5</v>
      </c>
      <c r="AR56">
        <v>62.3</v>
      </c>
      <c r="AS56">
        <v>55.4</v>
      </c>
      <c r="AT56">
        <v>746.07310447023997</v>
      </c>
      <c r="AU56">
        <v>62.1</v>
      </c>
      <c r="AV56">
        <v>149.99897482093601</v>
      </c>
      <c r="AW56" s="3">
        <v>0.72222222222222199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16/07/2024</v>
      </c>
      <c r="BJ56">
        <v>64.2</v>
      </c>
      <c r="BK56">
        <v>14.9</v>
      </c>
      <c r="BL56">
        <f t="shared" si="25"/>
        <v>4.3087248322147653</v>
      </c>
    </row>
    <row r="57" spans="1:64" x14ac:dyDescent="0.3">
      <c r="A57" s="11">
        <v>45486</v>
      </c>
      <c r="B57">
        <v>0.43801652892561999</v>
      </c>
      <c r="C57">
        <v>5615.35</v>
      </c>
      <c r="D57">
        <v>494.82</v>
      </c>
      <c r="E57">
        <v>93.94</v>
      </c>
      <c r="F57">
        <v>2411.4899999999998</v>
      </c>
      <c r="G57">
        <v>81.96</v>
      </c>
      <c r="H57">
        <v>55.41</v>
      </c>
      <c r="I57" s="12">
        <f t="shared" si="3"/>
        <v>202.13558175326875</v>
      </c>
      <c r="J57" s="12">
        <f t="shared" si="0"/>
        <v>93.389398640180389</v>
      </c>
      <c r="K57" s="12">
        <f t="shared" si="4"/>
        <v>206.06121895264761</v>
      </c>
      <c r="L57" s="12">
        <f t="shared" si="5"/>
        <v>162.24754380204155</v>
      </c>
      <c r="M57" s="12">
        <f t="shared" si="6"/>
        <v>287.05786945107781</v>
      </c>
      <c r="N57" s="12">
        <f t="shared" si="7"/>
        <v>132.04504381713991</v>
      </c>
      <c r="O57" s="12">
        <f t="shared" si="8"/>
        <v>290.22784944533521</v>
      </c>
      <c r="P57" s="12">
        <f t="shared" si="9"/>
        <v>232.59200014290198</v>
      </c>
      <c r="Q57">
        <v>0.54929577464788704</v>
      </c>
      <c r="R57" s="12">
        <v>15.466385237743699</v>
      </c>
      <c r="S57" s="55">
        <f t="shared" si="10"/>
        <v>147.08673436365527</v>
      </c>
      <c r="T57" s="55">
        <v>19.826946400231702</v>
      </c>
      <c r="U57" s="55">
        <v>18.8708149792974</v>
      </c>
      <c r="V57" s="55">
        <v>26.561812533692901</v>
      </c>
      <c r="W57" s="55">
        <v>24.227708746528201</v>
      </c>
      <c r="X57" s="55">
        <v>236.889346047902</v>
      </c>
      <c r="Y57" s="55">
        <v>3.7767589889603501</v>
      </c>
      <c r="Z57" s="12">
        <f t="shared" si="1"/>
        <v>121.60083657856204</v>
      </c>
      <c r="AA57" s="12">
        <f t="shared" si="11"/>
        <v>111.48591569733691</v>
      </c>
      <c r="AB57" s="12">
        <f t="shared" si="12"/>
        <v>90.299201437483561</v>
      </c>
      <c r="AC57" s="12">
        <f t="shared" si="13"/>
        <v>112.57591855271357</v>
      </c>
      <c r="AD57" s="55">
        <v>13.3822679217856</v>
      </c>
      <c r="AE57" s="55">
        <v>12.7390708853963</v>
      </c>
      <c r="AF57">
        <v>0.48673835125448001</v>
      </c>
      <c r="AG57" s="12"/>
      <c r="AH57" s="12"/>
      <c r="AI57" t="str">
        <v>20231013</v>
      </c>
      <c r="AJ57">
        <v>51.4</v>
      </c>
      <c r="AK57">
        <v>22.2</v>
      </c>
      <c r="AL57">
        <f t="shared" si="24"/>
        <v>2.3153153153153152</v>
      </c>
      <c r="AN57" t="str">
        <v>20200731</v>
      </c>
      <c r="AO57">
        <v>-6.8643219999999996</v>
      </c>
      <c r="AP57">
        <v>-5.0852769288781197</v>
      </c>
      <c r="AQ57">
        <v>53.2</v>
      </c>
      <c r="AR57">
        <v>61.1</v>
      </c>
      <c r="AS57">
        <v>53.8</v>
      </c>
      <c r="AT57">
        <v>899.472716125077</v>
      </c>
      <c r="AU57">
        <v>63.9</v>
      </c>
      <c r="AV57">
        <v>147.44095809911201</v>
      </c>
      <c r="AW57" s="3">
        <v>0.70786516853932602</v>
      </c>
      <c r="AX57" s="1">
        <f t="shared" si="26"/>
        <v>1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0.66666666666666663</v>
      </c>
      <c r="BI57" t="str">
        <v>15/07/2024</v>
      </c>
      <c r="BJ57">
        <v>64.2</v>
      </c>
      <c r="BK57">
        <v>14.9</v>
      </c>
      <c r="BL57">
        <f t="shared" si="25"/>
        <v>4.3087248322147653</v>
      </c>
    </row>
    <row r="58" spans="1:64" x14ac:dyDescent="0.3">
      <c r="A58" s="11">
        <v>45485</v>
      </c>
      <c r="B58">
        <v>0.44956772334293899</v>
      </c>
      <c r="C58">
        <v>5584.54</v>
      </c>
      <c r="D58">
        <v>491.93</v>
      </c>
      <c r="E58">
        <v>93.54</v>
      </c>
      <c r="F58">
        <v>2415.0100000000002</v>
      </c>
      <c r="G58">
        <v>81.84</v>
      </c>
      <c r="H58">
        <v>54.91</v>
      </c>
      <c r="I58" s="12">
        <f t="shared" si="3"/>
        <v>201.88508855686575</v>
      </c>
      <c r="J58" s="12">
        <f t="shared" si="0"/>
        <v>92.74255939756425</v>
      </c>
      <c r="K58" s="12">
        <f t="shared" si="4"/>
        <v>205.22988584761066</v>
      </c>
      <c r="L58" s="12">
        <f t="shared" si="5"/>
        <v>162.83191381588932</v>
      </c>
      <c r="M58" s="12">
        <f t="shared" si="6"/>
        <v>286.59971855485389</v>
      </c>
      <c r="N58" s="12">
        <f t="shared" si="7"/>
        <v>131.0838881838942</v>
      </c>
      <c r="O58" s="12">
        <f t="shared" si="8"/>
        <v>288.95398311749608</v>
      </c>
      <c r="P58" s="12">
        <f t="shared" si="9"/>
        <v>233.34593851773189</v>
      </c>
      <c r="Q58">
        <v>0.5</v>
      </c>
      <c r="R58" s="12">
        <v>15.410325337655699</v>
      </c>
      <c r="S58" s="55">
        <f t="shared" si="10"/>
        <v>145.13606206335268</v>
      </c>
      <c r="T58" s="55">
        <v>19.956660629245299</v>
      </c>
      <c r="U58" s="55">
        <v>19.147729997933101</v>
      </c>
      <c r="V58" s="55">
        <v>26.784835415406199</v>
      </c>
      <c r="W58" s="55">
        <v>24.646952871563101</v>
      </c>
      <c r="X58" s="55">
        <v>236.53210293998899</v>
      </c>
      <c r="Y58" s="55">
        <v>3.81414711419173</v>
      </c>
      <c r="Z58" s="12">
        <f t="shared" si="1"/>
        <v>120.24057621388754</v>
      </c>
      <c r="AA58" s="12">
        <f t="shared" si="11"/>
        <v>110.95007520279535</v>
      </c>
      <c r="AB58" s="12">
        <f t="shared" si="12"/>
        <v>89.355309103159101</v>
      </c>
      <c r="AC58" s="12">
        <f t="shared" si="13"/>
        <v>111.72241140932367</v>
      </c>
      <c r="AD58" s="55">
        <v>13.4377076091703</v>
      </c>
      <c r="AE58" s="55">
        <v>12.854254552998301</v>
      </c>
      <c r="AF58">
        <v>0.48879248011569099</v>
      </c>
      <c r="AG58" s="12"/>
      <c r="AH58" s="12"/>
      <c r="AI58" t="str">
        <v>20231006</v>
      </c>
      <c r="AJ58">
        <v>48.6</v>
      </c>
      <c r="AK58">
        <v>22.8</v>
      </c>
      <c r="AL58">
        <f t="shared" si="24"/>
        <v>2.1315789473684212</v>
      </c>
      <c r="AN58" t="str">
        <v>20200630</v>
      </c>
      <c r="AO58">
        <v>-10.598533</v>
      </c>
      <c r="AP58">
        <v>-8.7555056855535405</v>
      </c>
      <c r="AQ58">
        <v>51.3</v>
      </c>
      <c r="AR58">
        <v>56.5</v>
      </c>
      <c r="AS58">
        <v>52.6</v>
      </c>
      <c r="AT58">
        <v>983.90557939914197</v>
      </c>
      <c r="AU58">
        <v>65.3</v>
      </c>
      <c r="AV58">
        <v>141.770332965693</v>
      </c>
      <c r="AW58" s="3">
        <v>0.53658536585365901</v>
      </c>
      <c r="AX58" s="1">
        <f t="shared" si="26"/>
        <v>0</v>
      </c>
      <c r="AY58" s="1">
        <f t="shared" si="27"/>
        <v>0</v>
      </c>
      <c r="AZ58" s="1">
        <f t="shared" si="28"/>
        <v>1</v>
      </c>
      <c r="BA58" s="1">
        <f t="shared" si="29"/>
        <v>1</v>
      </c>
      <c r="BB58" s="1">
        <f t="shared" si="30"/>
        <v>1</v>
      </c>
      <c r="BC58" s="1">
        <f t="shared" si="31"/>
        <v>0</v>
      </c>
      <c r="BD58" s="1">
        <f t="shared" si="32"/>
        <v>1</v>
      </c>
      <c r="BE58" s="1">
        <f t="shared" si="33"/>
        <v>0</v>
      </c>
      <c r="BF58" s="1">
        <f t="shared" si="34"/>
        <v>1</v>
      </c>
      <c r="BG58">
        <f t="shared" si="35"/>
        <v>0.55555555555555558</v>
      </c>
      <c r="BI58" t="str">
        <v>12/07/2024</v>
      </c>
      <c r="BJ58">
        <v>63.6</v>
      </c>
      <c r="BK58">
        <v>16.7</v>
      </c>
      <c r="BL58">
        <f t="shared" si="25"/>
        <v>3.8083832335329344</v>
      </c>
    </row>
    <row r="59" spans="1:64" x14ac:dyDescent="0.3">
      <c r="A59" s="11">
        <v>45484</v>
      </c>
      <c r="B59">
        <v>0.444126074498567</v>
      </c>
      <c r="C59">
        <v>5633.91</v>
      </c>
      <c r="D59">
        <v>502.96</v>
      </c>
      <c r="E59">
        <v>92.64</v>
      </c>
      <c r="F59">
        <v>2370.94</v>
      </c>
      <c r="G59">
        <v>81.650000000000006</v>
      </c>
      <c r="H59">
        <v>54.7</v>
      </c>
      <c r="I59" s="12">
        <f t="shared" si="3"/>
        <v>205.68575700734704</v>
      </c>
      <c r="J59" s="12">
        <f t="shared" si="0"/>
        <v>95.350448779818365</v>
      </c>
      <c r="K59" s="12">
        <f t="shared" si="4"/>
        <v>207.53141207038706</v>
      </c>
      <c r="L59" s="12">
        <f t="shared" si="5"/>
        <v>164.91013287569621</v>
      </c>
      <c r="M59" s="12">
        <f t="shared" si="6"/>
        <v>295.96560923936795</v>
      </c>
      <c r="N59" s="12">
        <f t="shared" si="7"/>
        <v>136.61939709366831</v>
      </c>
      <c r="O59" s="12">
        <f t="shared" si="8"/>
        <v>296.13744202318605</v>
      </c>
      <c r="P59" s="12">
        <f t="shared" si="9"/>
        <v>239.51815265738065</v>
      </c>
      <c r="Q59">
        <v>0.48611111111111099</v>
      </c>
      <c r="R59" s="12">
        <v>15.3214787485703</v>
      </c>
      <c r="S59" s="55">
        <f t="shared" si="10"/>
        <v>144.12968643881831</v>
      </c>
      <c r="T59" s="55">
        <v>19.568389894846501</v>
      </c>
      <c r="U59" s="55">
        <v>18.703481025371801</v>
      </c>
      <c r="V59" s="55">
        <v>26.140380165438302</v>
      </c>
      <c r="W59" s="55">
        <v>23.900362124179399</v>
      </c>
      <c r="X59" s="55">
        <v>236.255738523818</v>
      </c>
      <c r="Y59" s="55">
        <v>3.8186669083965201</v>
      </c>
      <c r="Z59" s="12">
        <f t="shared" si="1"/>
        <v>119.95826962409312</v>
      </c>
      <c r="AA59" s="12">
        <f t="shared" si="11"/>
        <v>111.60586046001427</v>
      </c>
      <c r="AB59" s="12">
        <f t="shared" si="12"/>
        <v>90.692887894610607</v>
      </c>
      <c r="AC59" s="12">
        <f t="shared" si="13"/>
        <v>111.55372912189837</v>
      </c>
      <c r="AD59" s="55">
        <v>13.2130018816364</v>
      </c>
      <c r="AE59" s="55">
        <v>12.589339493549501</v>
      </c>
      <c r="AF59">
        <v>0.49455337690631801</v>
      </c>
      <c r="AG59" s="12"/>
      <c r="AH59" s="12"/>
      <c r="AI59" t="str">
        <v>20230929</v>
      </c>
      <c r="AJ59">
        <v>42.3</v>
      </c>
      <c r="AK59">
        <v>23.9</v>
      </c>
      <c r="AL59">
        <f t="shared" si="24"/>
        <v>1.7698744769874477</v>
      </c>
      <c r="AN59" t="str">
        <v>20200529</v>
      </c>
      <c r="AO59">
        <v>-16.019511999999999</v>
      </c>
      <c r="AP59">
        <v>-11.2373565761227</v>
      </c>
      <c r="AQ59">
        <v>40.799999999999997</v>
      </c>
      <c r="AR59">
        <v>34.200000000000003</v>
      </c>
      <c r="AS59">
        <v>43.5</v>
      </c>
      <c r="AT59">
        <v>1148.09038437922</v>
      </c>
      <c r="AU59">
        <v>41.2</v>
      </c>
      <c r="AV59">
        <v>138.980749909678</v>
      </c>
      <c r="AW59" s="3">
        <v>0.27272727272727298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11/07/2024</v>
      </c>
      <c r="BJ59">
        <v>63.6</v>
      </c>
      <c r="BK59">
        <v>16.7</v>
      </c>
      <c r="BL59">
        <f t="shared" si="25"/>
        <v>3.8083832335329344</v>
      </c>
    </row>
    <row r="60" spans="1:64" x14ac:dyDescent="0.3">
      <c r="A60" s="11">
        <v>45483</v>
      </c>
      <c r="B60">
        <v>0.45161290322580599</v>
      </c>
      <c r="C60">
        <v>5576.98</v>
      </c>
      <c r="D60">
        <v>497.77</v>
      </c>
      <c r="E60">
        <v>92.35</v>
      </c>
      <c r="F60">
        <v>2364.23</v>
      </c>
      <c r="G60">
        <v>81.62</v>
      </c>
      <c r="H60">
        <v>54.07</v>
      </c>
      <c r="I60" s="12">
        <f t="shared" si="3"/>
        <v>204.24221260163063</v>
      </c>
      <c r="J60" s="12">
        <f t="shared" si="0"/>
        <v>94.652866581207732</v>
      </c>
      <c r="K60" s="12">
        <f t="shared" si="4"/>
        <v>205.50910450205376</v>
      </c>
      <c r="L60" s="12">
        <f t="shared" si="5"/>
        <v>165.14852957575101</v>
      </c>
      <c r="M60" s="12">
        <f t="shared" si="6"/>
        <v>293.8247215737627</v>
      </c>
      <c r="N60" s="12">
        <f t="shared" si="7"/>
        <v>135.59048646923688</v>
      </c>
      <c r="O60" s="12">
        <f t="shared" si="8"/>
        <v>293.18827720118674</v>
      </c>
      <c r="P60" s="12">
        <f t="shared" si="9"/>
        <v>239.81193680997816</v>
      </c>
      <c r="Q60">
        <v>0.5</v>
      </c>
      <c r="R60" s="12">
        <v>15.150082535560401</v>
      </c>
      <c r="S60" s="55">
        <f t="shared" si="10"/>
        <v>143.11849336516011</v>
      </c>
      <c r="T60" s="55">
        <v>19.475358725108801</v>
      </c>
      <c r="U60" s="55">
        <v>18.685451318943102</v>
      </c>
      <c r="V60" s="55">
        <v>25.944550365123099</v>
      </c>
      <c r="W60" s="55">
        <v>23.775948490261001</v>
      </c>
      <c r="X60" s="55">
        <v>234.53098469753601</v>
      </c>
      <c r="Y60" s="55">
        <v>3.8025146092511202</v>
      </c>
      <c r="Z60" s="12">
        <f t="shared" si="1"/>
        <v>119.5868017848226</v>
      </c>
      <c r="AA60" s="12">
        <f t="shared" si="11"/>
        <v>110.66396236042421</v>
      </c>
      <c r="AB60" s="12">
        <f t="shared" si="12"/>
        <v>89.900555690127888</v>
      </c>
      <c r="AC60" s="12">
        <f t="shared" si="13"/>
        <v>110.30900170492124</v>
      </c>
      <c r="AD60" s="55">
        <v>13.1640987070937</v>
      </c>
      <c r="AE60" s="55">
        <v>12.5486880276741</v>
      </c>
      <c r="AF60">
        <v>0.48121387283236999</v>
      </c>
      <c r="AG60" s="12"/>
      <c r="AH60" s="12"/>
      <c r="AI60" t="str">
        <v>20230922</v>
      </c>
      <c r="AJ60">
        <v>43.7</v>
      </c>
      <c r="AK60">
        <v>23.9</v>
      </c>
      <c r="AL60">
        <f t="shared" si="24"/>
        <v>1.8284518828451886</v>
      </c>
      <c r="AN60" t="str">
        <v>20200430</v>
      </c>
      <c r="AO60">
        <v>-17.202282</v>
      </c>
      <c r="AP60">
        <v>-15.7091294477998</v>
      </c>
      <c r="AQ60">
        <v>35.299999999999997</v>
      </c>
      <c r="AR60">
        <v>27.4</v>
      </c>
      <c r="AS60">
        <v>41.8</v>
      </c>
      <c r="AT60">
        <v>922.02220222022197</v>
      </c>
      <c r="AU60">
        <v>26.1</v>
      </c>
      <c r="AV60">
        <v>141.44671122448599</v>
      </c>
      <c r="AW60" s="3">
        <v>8.9958158995815898E-2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10/07/2024</v>
      </c>
      <c r="BJ60">
        <v>63.6</v>
      </c>
      <c r="BK60">
        <v>16.7</v>
      </c>
      <c r="BL60">
        <f t="shared" si="25"/>
        <v>3.8083832335329344</v>
      </c>
    </row>
    <row r="61" spans="1:64" x14ac:dyDescent="0.3">
      <c r="A61" s="11">
        <v>45482</v>
      </c>
      <c r="B61">
        <v>0.46587537091988102</v>
      </c>
      <c r="C61">
        <v>5572.85</v>
      </c>
      <c r="D61">
        <v>497.34</v>
      </c>
      <c r="E61">
        <v>92.76</v>
      </c>
      <c r="F61">
        <v>2359.69</v>
      </c>
      <c r="G61">
        <v>81.64</v>
      </c>
      <c r="H61">
        <v>54.14</v>
      </c>
      <c r="I61" s="12">
        <f t="shared" si="3"/>
        <v>203.19351025036798</v>
      </c>
      <c r="J61" s="12">
        <f t="shared" si="0"/>
        <v>94.764962972022403</v>
      </c>
      <c r="K61" s="12">
        <f t="shared" si="4"/>
        <v>205.30665757537662</v>
      </c>
      <c r="L61" s="12">
        <f t="shared" si="5"/>
        <v>164.81329320693118</v>
      </c>
      <c r="M61" s="12">
        <f t="shared" si="6"/>
        <v>292.2801355450988</v>
      </c>
      <c r="N61" s="12">
        <f t="shared" si="7"/>
        <v>135.73428090552528</v>
      </c>
      <c r="O61" s="12">
        <f t="shared" si="8"/>
        <v>292.86332261204444</v>
      </c>
      <c r="P61" s="12">
        <f t="shared" si="9"/>
        <v>239.29564595140627</v>
      </c>
      <c r="Q61">
        <v>0.48571428571428599</v>
      </c>
      <c r="R61" s="12">
        <v>15.072298697017301</v>
      </c>
      <c r="S61" s="55">
        <f t="shared" si="10"/>
        <v>142.01977730698638</v>
      </c>
      <c r="T61" s="55">
        <v>19.7327691290449</v>
      </c>
      <c r="U61" s="55">
        <v>19.155324124861899</v>
      </c>
      <c r="V61" s="55">
        <v>26.330746581734999</v>
      </c>
      <c r="W61" s="55">
        <v>24.442715539855399</v>
      </c>
      <c r="X61" s="55">
        <v>233.73893659572201</v>
      </c>
      <c r="Y61" s="55">
        <v>3.81233382588632</v>
      </c>
      <c r="Z61" s="12">
        <f t="shared" si="1"/>
        <v>118.87778543379852</v>
      </c>
      <c r="AA61" s="12">
        <f t="shared" si="11"/>
        <v>110.31898778046143</v>
      </c>
      <c r="AB61" s="12">
        <f t="shared" si="12"/>
        <v>90.190692451865914</v>
      </c>
      <c r="AC61" s="12">
        <f t="shared" si="13"/>
        <v>110.42472308972985</v>
      </c>
      <c r="AD61" s="55">
        <v>13.392697395662699</v>
      </c>
      <c r="AE61" s="55">
        <v>12.925087605277101</v>
      </c>
      <c r="AF61">
        <v>0.48871085214858001</v>
      </c>
      <c r="AG61" s="12"/>
      <c r="AH61" s="12"/>
      <c r="AI61" t="str">
        <v>20230915</v>
      </c>
      <c r="AJ61">
        <v>48.6</v>
      </c>
      <c r="AK61">
        <v>22.8</v>
      </c>
      <c r="AL61">
        <f t="shared" si="24"/>
        <v>2.1315789473684212</v>
      </c>
      <c r="AN61" t="str">
        <v>20200331</v>
      </c>
      <c r="AO61">
        <v>-5.0858600000000003</v>
      </c>
      <c r="AP61">
        <v>-11.295403494953099</v>
      </c>
      <c r="AQ61">
        <v>37.4</v>
      </c>
      <c r="AR61">
        <v>48.3</v>
      </c>
      <c r="AS61">
        <v>49</v>
      </c>
      <c r="AT61">
        <v>108.61420065161199</v>
      </c>
      <c r="AU61">
        <v>49</v>
      </c>
      <c r="AV61">
        <v>162.465247850607</v>
      </c>
      <c r="AW61" s="3">
        <v>9.5555555555555602E-2</v>
      </c>
      <c r="AX61" s="1">
        <f t="shared" si="26"/>
        <v>0</v>
      </c>
      <c r="AY61" s="1">
        <f t="shared" si="27"/>
        <v>0</v>
      </c>
      <c r="AZ61" s="1">
        <f t="shared" si="28"/>
        <v>0</v>
      </c>
      <c r="BA61" s="1">
        <f t="shared" si="29"/>
        <v>0</v>
      </c>
      <c r="BB61" s="1">
        <f t="shared" si="30"/>
        <v>0</v>
      </c>
      <c r="BC61" s="1">
        <f t="shared" si="31"/>
        <v>0</v>
      </c>
      <c r="BD61" s="1">
        <f t="shared" si="32"/>
        <v>0</v>
      </c>
      <c r="BE61" s="1">
        <f t="shared" si="33"/>
        <v>0</v>
      </c>
      <c r="BF61" s="1">
        <f t="shared" si="34"/>
        <v>0</v>
      </c>
      <c r="BG61">
        <f t="shared" si="35"/>
        <v>0</v>
      </c>
      <c r="BI61" t="str">
        <v>09/07/2024</v>
      </c>
      <c r="BJ61">
        <v>63.6</v>
      </c>
      <c r="BK61">
        <v>16.7</v>
      </c>
      <c r="BL61">
        <f t="shared" si="25"/>
        <v>3.8083832335329344</v>
      </c>
    </row>
    <row r="62" spans="1:64" x14ac:dyDescent="0.3">
      <c r="A62" s="11">
        <v>45479</v>
      </c>
      <c r="B62">
        <v>0.4375</v>
      </c>
      <c r="C62">
        <v>5567.19</v>
      </c>
      <c r="D62">
        <v>496.16</v>
      </c>
      <c r="E62">
        <v>92.56</v>
      </c>
      <c r="F62">
        <v>2391.5</v>
      </c>
      <c r="G62">
        <v>81.650000000000006</v>
      </c>
      <c r="H62">
        <v>54.32</v>
      </c>
      <c r="I62" s="12">
        <f t="shared" si="3"/>
        <v>203.42624812553774</v>
      </c>
      <c r="J62" s="12">
        <f t="shared" si="0"/>
        <v>93.427276253460207</v>
      </c>
      <c r="K62" s="12">
        <f t="shared" si="4"/>
        <v>205.07304966449462</v>
      </c>
      <c r="L62" s="12">
        <f t="shared" si="5"/>
        <v>164.10266834518509</v>
      </c>
      <c r="M62" s="12">
        <f t="shared" si="6"/>
        <v>292.21657712808934</v>
      </c>
      <c r="N62" s="12">
        <f t="shared" si="7"/>
        <v>133.63888461177203</v>
      </c>
      <c r="O62" s="12">
        <f t="shared" si="8"/>
        <v>292.1327747743631</v>
      </c>
      <c r="P62" s="12">
        <f t="shared" si="9"/>
        <v>237.9412932262627</v>
      </c>
      <c r="Q62">
        <v>0.439393939393939</v>
      </c>
      <c r="R62" s="12">
        <v>15.031376578208601</v>
      </c>
      <c r="S62" s="55">
        <f t="shared" si="10"/>
        <v>141.18258449139984</v>
      </c>
      <c r="T62" s="55">
        <v>19.7504767823153</v>
      </c>
      <c r="U62" s="55">
        <v>19.27184640978</v>
      </c>
      <c r="V62" s="55">
        <v>26.555731189127201</v>
      </c>
      <c r="W62" s="55">
        <v>24.900238518584601</v>
      </c>
      <c r="X62" s="55">
        <v>233.07779044800199</v>
      </c>
      <c r="Y62" s="55">
        <v>3.82460089845079</v>
      </c>
      <c r="Z62" s="12">
        <f t="shared" si="1"/>
        <v>118.16360430984747</v>
      </c>
      <c r="AA62" s="12">
        <f t="shared" si="11"/>
        <v>110.92624878181759</v>
      </c>
      <c r="AB62" s="12">
        <f t="shared" si="12"/>
        <v>89.298813520660048</v>
      </c>
      <c r="AC62" s="12">
        <f t="shared" si="13"/>
        <v>110.7782411206345</v>
      </c>
      <c r="AD62" s="55">
        <v>13.4078537640774</v>
      </c>
      <c r="AE62" s="55">
        <v>12.9797064879851</v>
      </c>
      <c r="AF62">
        <v>0.495252008765522</v>
      </c>
      <c r="AG62" s="12"/>
      <c r="AH62" s="12"/>
      <c r="AI62" t="str">
        <v>20230908</v>
      </c>
      <c r="AJ62">
        <v>50.7</v>
      </c>
      <c r="AK62">
        <v>22.5</v>
      </c>
      <c r="AL62">
        <f t="shared" si="24"/>
        <v>2.2533333333333334</v>
      </c>
      <c r="AN62" t="str">
        <v>20200228</v>
      </c>
      <c r="AO62">
        <v>-1.1216132999999999</v>
      </c>
      <c r="AP62">
        <v>-5.2932823498360904</v>
      </c>
      <c r="AQ62">
        <v>45.9</v>
      </c>
      <c r="AR62">
        <v>50.1</v>
      </c>
      <c r="AS62">
        <v>50.1</v>
      </c>
      <c r="AT62">
        <v>-1.16569525395503</v>
      </c>
      <c r="AU62">
        <v>60.5</v>
      </c>
      <c r="AV62">
        <v>173.941741372054</v>
      </c>
      <c r="AW62" s="3">
        <v>0.67602040816326503</v>
      </c>
      <c r="AX62" s="1">
        <f t="shared" si="26"/>
        <v>1</v>
      </c>
      <c r="AY62" s="1">
        <f t="shared" si="27"/>
        <v>0</v>
      </c>
      <c r="AZ62" s="1">
        <f t="shared" si="28"/>
        <v>0</v>
      </c>
      <c r="BA62" s="1">
        <f t="shared" si="29"/>
        <v>1</v>
      </c>
      <c r="BB62" s="1">
        <f t="shared" si="30"/>
        <v>1</v>
      </c>
      <c r="BC62" s="1">
        <f t="shared" si="31"/>
        <v>1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0.77777777777777779</v>
      </c>
      <c r="BI62" t="str">
        <v>08/07/2024</v>
      </c>
      <c r="BJ62">
        <v>63.6</v>
      </c>
      <c r="BK62">
        <v>16.7</v>
      </c>
      <c r="BL62">
        <f t="shared" si="25"/>
        <v>3.8083832335329344</v>
      </c>
    </row>
    <row r="63" spans="1:64" x14ac:dyDescent="0.3">
      <c r="A63" s="11">
        <v>45477</v>
      </c>
      <c r="B63">
        <v>0.45</v>
      </c>
      <c r="C63">
        <v>5537.02</v>
      </c>
      <c r="D63">
        <v>491.04</v>
      </c>
      <c r="E63">
        <v>91.8</v>
      </c>
      <c r="F63">
        <v>2356.2199999999998</v>
      </c>
      <c r="G63">
        <v>81.5</v>
      </c>
      <c r="H63">
        <v>54.02</v>
      </c>
      <c r="I63" s="12">
        <f t="shared" si="3"/>
        <v>204.00359621334087</v>
      </c>
      <c r="J63" s="12">
        <f t="shared" si="0"/>
        <v>94.325667455264437</v>
      </c>
      <c r="K63" s="12">
        <f t="shared" si="4"/>
        <v>204.33574733525677</v>
      </c>
      <c r="L63" s="12">
        <f t="shared" si="5"/>
        <v>164.11985487740768</v>
      </c>
      <c r="M63" s="12">
        <f t="shared" si="6"/>
        <v>291.5902465172428</v>
      </c>
      <c r="N63" s="12">
        <f t="shared" si="7"/>
        <v>134.24921993401099</v>
      </c>
      <c r="O63" s="12">
        <f t="shared" si="8"/>
        <v>289.64577238132625</v>
      </c>
      <c r="P63" s="12">
        <f t="shared" si="9"/>
        <v>236.78734551363053</v>
      </c>
      <c r="Q63">
        <v>0.45588235294117602</v>
      </c>
      <c r="R63" s="12">
        <v>14.9100865486893</v>
      </c>
      <c r="S63" s="55">
        <f t="shared" si="10"/>
        <v>138.69830197171942</v>
      </c>
      <c r="T63" s="55">
        <v>20.0606422425668</v>
      </c>
      <c r="U63" s="55">
        <v>19.828289853019101</v>
      </c>
      <c r="V63" s="55">
        <v>27.128582226446898</v>
      </c>
      <c r="W63" s="55">
        <v>25.885567886352099</v>
      </c>
      <c r="X63" s="55">
        <v>231.88710703517799</v>
      </c>
      <c r="Y63" s="55">
        <v>3.8623618547374199</v>
      </c>
      <c r="Z63" s="12">
        <f t="shared" si="1"/>
        <v>116.42750675116947</v>
      </c>
      <c r="AA63" s="12">
        <f t="shared" si="11"/>
        <v>111.22938984585599</v>
      </c>
      <c r="AB63" s="12">
        <f t="shared" si="12"/>
        <v>90.147974648929988</v>
      </c>
      <c r="AC63" s="12">
        <f t="shared" si="13"/>
        <v>110.36844222202086</v>
      </c>
      <c r="AD63" s="55">
        <v>13.553800788527401</v>
      </c>
      <c r="AE63" s="55">
        <v>13.270940568523899</v>
      </c>
      <c r="AF63">
        <v>0.48640705363703202</v>
      </c>
      <c r="AG63" s="12"/>
      <c r="AH63" s="12"/>
      <c r="AI63" t="str">
        <v>20230901</v>
      </c>
      <c r="AJ63">
        <v>49.3</v>
      </c>
      <c r="AK63">
        <v>21.9</v>
      </c>
      <c r="AL63">
        <f t="shared" si="24"/>
        <v>2.2511415525114153</v>
      </c>
      <c r="AN63" t="str">
        <v>20200131</v>
      </c>
      <c r="AO63">
        <v>-1.9568536000000001</v>
      </c>
      <c r="AP63">
        <v>-3.7839094667788902</v>
      </c>
      <c r="AQ63">
        <v>53.3</v>
      </c>
      <c r="AR63">
        <v>54.8</v>
      </c>
      <c r="AS63">
        <v>51.4</v>
      </c>
      <c r="AT63">
        <v>1.06209609440855</v>
      </c>
      <c r="AU63">
        <v>61.6</v>
      </c>
      <c r="AV63">
        <v>174.714703632431</v>
      </c>
      <c r="AW63" s="3">
        <v>0.61988304093567204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1</v>
      </c>
      <c r="BB63" s="1">
        <f t="shared" si="30"/>
        <v>1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0.66666666666666663</v>
      </c>
      <c r="BI63" t="str">
        <v>05/07/2024</v>
      </c>
      <c r="BJ63">
        <v>62.7</v>
      </c>
      <c r="BK63">
        <v>17.899999999999999</v>
      </c>
      <c r="BL63">
        <f t="shared" si="25"/>
        <v>3.5027932960893859</v>
      </c>
    </row>
    <row r="64" spans="1:64" x14ac:dyDescent="0.3">
      <c r="A64" s="11">
        <v>45476</v>
      </c>
      <c r="B64">
        <v>0.44339622641509402</v>
      </c>
      <c r="C64">
        <v>5509.01</v>
      </c>
      <c r="D64">
        <v>486.98</v>
      </c>
      <c r="E64">
        <v>90.61</v>
      </c>
      <c r="F64">
        <v>2329.6999999999998</v>
      </c>
      <c r="G64">
        <v>81.38</v>
      </c>
      <c r="H64">
        <v>53.37</v>
      </c>
      <c r="I64" s="12">
        <f t="shared" si="3"/>
        <v>205.65890570118447</v>
      </c>
      <c r="J64" s="12">
        <f t="shared" si="0"/>
        <v>94.923595151176812</v>
      </c>
      <c r="K64" s="12">
        <f t="shared" si="4"/>
        <v>203.60078224204443</v>
      </c>
      <c r="L64" s="12">
        <f t="shared" si="5"/>
        <v>165.2925607597453</v>
      </c>
      <c r="M64" s="12">
        <f t="shared" si="6"/>
        <v>292.9954851587255</v>
      </c>
      <c r="N64" s="12">
        <f t="shared" si="7"/>
        <v>134.65943862346219</v>
      </c>
      <c r="O64" s="12">
        <f t="shared" si="8"/>
        <v>287.67161606108448</v>
      </c>
      <c r="P64" s="12">
        <f t="shared" si="9"/>
        <v>237.70059806132315</v>
      </c>
      <c r="Q64">
        <v>0.48484848484848497</v>
      </c>
      <c r="R64" s="12">
        <v>14.0578661473817</v>
      </c>
      <c r="S64" s="55">
        <f t="shared" si="10"/>
        <v>131.04652195530355</v>
      </c>
      <c r="T64" s="55">
        <v>19.952904097647998</v>
      </c>
      <c r="U64" s="55">
        <v>19.758884051409002</v>
      </c>
      <c r="V64" s="55">
        <v>27.7469908301929</v>
      </c>
      <c r="W64" s="55">
        <v>26.9202592262493</v>
      </c>
      <c r="X64" s="55">
        <v>230.40136941294301</v>
      </c>
      <c r="Y64" s="55">
        <v>3.8537582728121098</v>
      </c>
      <c r="Z64" s="12">
        <f t="shared" si="1"/>
        <v>115.9387139583677</v>
      </c>
      <c r="AA64" s="12">
        <f t="shared" si="11"/>
        <v>111.33561308399912</v>
      </c>
      <c r="AB64" s="12">
        <f t="shared" si="12"/>
        <v>90.076302113320011</v>
      </c>
      <c r="AC64" s="12">
        <f t="shared" si="13"/>
        <v>109.19950918811321</v>
      </c>
      <c r="AD64" s="55">
        <v>13.4284220987615</v>
      </c>
      <c r="AE64" s="55">
        <v>13.097114652274</v>
      </c>
      <c r="AF64">
        <v>0.49269005847953201</v>
      </c>
      <c r="AG64" s="12"/>
      <c r="AH64" s="12"/>
      <c r="AI64" t="str">
        <v>20230825</v>
      </c>
      <c r="AJ64">
        <v>43.1</v>
      </c>
      <c r="AK64">
        <v>20.8</v>
      </c>
      <c r="AL64">
        <f t="shared" si="24"/>
        <v>2.0721153846153846</v>
      </c>
      <c r="AN64" t="str">
        <v>20191231</v>
      </c>
      <c r="AO64">
        <v>-2.0212387999999999</v>
      </c>
      <c r="AP64">
        <v>-7.9615735464208104</v>
      </c>
      <c r="AQ64">
        <v>51.7</v>
      </c>
      <c r="AR64">
        <v>45.5</v>
      </c>
      <c r="AS64">
        <v>47.9</v>
      </c>
      <c r="AT64">
        <v>0.340232492203008</v>
      </c>
      <c r="AU64">
        <v>58.6</v>
      </c>
      <c r="AV64">
        <v>174.616068063429</v>
      </c>
      <c r="AW64" s="3">
        <v>0.52777777777777801</v>
      </c>
      <c r="AX64" s="1">
        <f t="shared" si="26"/>
        <v>0</v>
      </c>
      <c r="AY64" s="1">
        <f t="shared" si="27"/>
        <v>0</v>
      </c>
      <c r="AZ64" s="1">
        <f t="shared" si="28"/>
        <v>1</v>
      </c>
      <c r="BA64" s="1">
        <f t="shared" si="29"/>
        <v>0</v>
      </c>
      <c r="BB64" s="1">
        <f t="shared" si="30"/>
        <v>0</v>
      </c>
      <c r="BC64" s="1">
        <f t="shared" si="31"/>
        <v>0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04/07/2024</v>
      </c>
      <c r="BJ64">
        <v>62.7</v>
      </c>
      <c r="BK64">
        <v>17.899999999999999</v>
      </c>
      <c r="BL64">
        <f t="shared" si="25"/>
        <v>3.5027932960893859</v>
      </c>
    </row>
    <row r="65" spans="1:64" x14ac:dyDescent="0.3">
      <c r="A65" s="11">
        <v>45475</v>
      </c>
      <c r="B65">
        <v>0.44620253164557</v>
      </c>
      <c r="C65">
        <v>5475.09</v>
      </c>
      <c r="D65">
        <v>481.92</v>
      </c>
      <c r="E65">
        <v>89.91</v>
      </c>
      <c r="F65">
        <v>2331.86</v>
      </c>
      <c r="G65">
        <v>81.31</v>
      </c>
      <c r="H65">
        <v>53.21</v>
      </c>
      <c r="I65" s="12">
        <f t="shared" si="3"/>
        <v>205.98647185510475</v>
      </c>
      <c r="J65" s="12">
        <f t="shared" si="0"/>
        <v>94.252364577865862</v>
      </c>
      <c r="K65" s="12">
        <f t="shared" si="4"/>
        <v>202.52045122716555</v>
      </c>
      <c r="L65" s="12">
        <f t="shared" si="5"/>
        <v>164.76722051797049</v>
      </c>
      <c r="M65" s="12">
        <f t="shared" si="6"/>
        <v>292.20241721836908</v>
      </c>
      <c r="N65" s="12">
        <f t="shared" si="7"/>
        <v>133.13820585401282</v>
      </c>
      <c r="O65" s="12">
        <f t="shared" si="8"/>
        <v>284.9252880878114</v>
      </c>
      <c r="P65" s="12">
        <f t="shared" si="9"/>
        <v>235.93282081394887</v>
      </c>
      <c r="Q65">
        <v>0.48529411764705899</v>
      </c>
      <c r="R65" s="12">
        <v>14.0353880410032</v>
      </c>
      <c r="S65" s="55">
        <f t="shared" si="10"/>
        <v>130.35473624838301</v>
      </c>
      <c r="T65" s="55">
        <v>19.768504934488899</v>
      </c>
      <c r="U65" s="55">
        <v>19.6160949181638</v>
      </c>
      <c r="V65" s="55">
        <v>27.7801768712776</v>
      </c>
      <c r="W65" s="55">
        <v>27.209686590745999</v>
      </c>
      <c r="X65" s="55">
        <v>230.43303631873701</v>
      </c>
      <c r="Y65" s="55">
        <v>3.8680911613291502</v>
      </c>
      <c r="Z65" s="12">
        <f t="shared" si="1"/>
        <v>115.5265161619199</v>
      </c>
      <c r="AA65" s="12">
        <f t="shared" si="11"/>
        <v>111.87019709982141</v>
      </c>
      <c r="AB65" s="12">
        <f t="shared" si="12"/>
        <v>89.723397313412676</v>
      </c>
      <c r="AC65" s="12">
        <f t="shared" si="13"/>
        <v>108.96566333237281</v>
      </c>
      <c r="AD65" s="55">
        <v>13.378344513740499</v>
      </c>
      <c r="AE65" s="55">
        <v>13.064246147962301</v>
      </c>
      <c r="AF65">
        <v>0.49074759437453702</v>
      </c>
      <c r="AG65" s="12"/>
      <c r="AH65" s="12"/>
      <c r="AI65" t="str">
        <v>20230818</v>
      </c>
      <c r="AJ65">
        <v>44.3</v>
      </c>
      <c r="AK65">
        <v>18.600000000000001</v>
      </c>
      <c r="AL65">
        <f t="shared" si="24"/>
        <v>2.3817204301075265</v>
      </c>
      <c r="AN65" t="str">
        <v>20191129</v>
      </c>
      <c r="AO65">
        <v>-1.7913214</v>
      </c>
      <c r="AP65">
        <v>-9.5573051503061102</v>
      </c>
      <c r="AQ65">
        <v>46.7</v>
      </c>
      <c r="AR65">
        <v>48.1</v>
      </c>
      <c r="AS65">
        <v>48.1</v>
      </c>
      <c r="AT65">
        <v>-9.48541617263432E-2</v>
      </c>
      <c r="AU65">
        <v>52.2</v>
      </c>
      <c r="AV65">
        <v>173.318242653722</v>
      </c>
      <c r="AW65" s="3">
        <v>0.56830601092896205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1</v>
      </c>
      <c r="BD65" s="1">
        <f t="shared" si="32"/>
        <v>1</v>
      </c>
      <c r="BE65" s="1">
        <f t="shared" si="33"/>
        <v>1</v>
      </c>
      <c r="BF65" s="1">
        <f t="shared" si="34"/>
        <v>1</v>
      </c>
      <c r="BG65">
        <f t="shared" si="35"/>
        <v>0.44444444444444442</v>
      </c>
      <c r="BI65" t="str">
        <v>03/07/2024</v>
      </c>
      <c r="BJ65">
        <v>62.7</v>
      </c>
      <c r="BK65">
        <v>17.899999999999999</v>
      </c>
      <c r="BL65">
        <f t="shared" si="25"/>
        <v>3.5027932960893859</v>
      </c>
    </row>
    <row r="66" spans="1:64" x14ac:dyDescent="0.3">
      <c r="A66" s="11">
        <v>45472</v>
      </c>
      <c r="B66">
        <v>0.47734138972809698</v>
      </c>
      <c r="C66">
        <v>5460.48</v>
      </c>
      <c r="D66">
        <v>479.11</v>
      </c>
      <c r="E66">
        <v>91.78</v>
      </c>
      <c r="F66">
        <v>2326.14</v>
      </c>
      <c r="G66">
        <v>81.650000000000006</v>
      </c>
      <c r="H66">
        <v>53.13</v>
      </c>
      <c r="I66" s="12">
        <f t="shared" ref="I66:I129" si="36">I67*(1+((C66/C67)-(E66/E67)))</f>
        <v>201.34538063837155</v>
      </c>
      <c r="J66" s="12">
        <f t="shared" ref="J66:J129" si="37">J67*(1+((C66/C67)-(F66/F67)))</f>
        <v>94.231955857309799</v>
      </c>
      <c r="K66" s="12">
        <f t="shared" si="4"/>
        <v>201.14468113001519</v>
      </c>
      <c r="L66" s="12">
        <f t="shared" si="5"/>
        <v>164.57469308924567</v>
      </c>
      <c r="M66" s="12">
        <f t="shared" si="6"/>
        <v>284.73111524820064</v>
      </c>
      <c r="N66" s="12">
        <f t="shared" si="7"/>
        <v>132.68627215381372</v>
      </c>
      <c r="O66" s="12">
        <f t="shared" si="8"/>
        <v>282.09610211570822</v>
      </c>
      <c r="P66" s="12">
        <f t="shared" si="9"/>
        <v>234.90878277050922</v>
      </c>
      <c r="Q66">
        <v>0.52054794520547898</v>
      </c>
      <c r="R66" s="12">
        <v>13.9520057477754</v>
      </c>
      <c r="S66" s="55">
        <f t="shared" si="10"/>
        <v>131.0727342658719</v>
      </c>
      <c r="T66" s="55">
        <v>19.456222619975101</v>
      </c>
      <c r="U66" s="55">
        <v>19.162620692251899</v>
      </c>
      <c r="V66" s="55">
        <v>27.202144630396301</v>
      </c>
      <c r="W66" s="55">
        <v>26.441460772460299</v>
      </c>
      <c r="X66" s="55">
        <v>230.320197692536</v>
      </c>
      <c r="Y66" s="55">
        <v>3.8242869166361402</v>
      </c>
      <c r="Z66" s="12">
        <f t="shared" ref="Z66:Z129" si="38">Z67*(1+((X66/X67)-(Y66/Y67)))</f>
        <v>116.80722619512926</v>
      </c>
      <c r="AA66" s="12">
        <f t="shared" si="11"/>
        <v>109.47482766345932</v>
      </c>
      <c r="AB66" s="12">
        <f t="shared" si="12"/>
        <v>89.809009431960476</v>
      </c>
      <c r="AC66" s="12">
        <f t="shared" si="13"/>
        <v>108.35132693704973</v>
      </c>
      <c r="AD66" s="55">
        <v>13.154848883808899</v>
      </c>
      <c r="AE66" s="55">
        <v>12.7054623521311</v>
      </c>
      <c r="AF66">
        <v>0.50433526011560703</v>
      </c>
      <c r="AG66" s="12"/>
      <c r="AH66" s="12"/>
      <c r="AI66" t="str">
        <v>20230811</v>
      </c>
      <c r="AJ66">
        <v>47.1</v>
      </c>
      <c r="AK66">
        <v>20</v>
      </c>
      <c r="AL66">
        <f t="shared" si="24"/>
        <v>2.355</v>
      </c>
      <c r="AN66" t="str">
        <v>20191031</v>
      </c>
      <c r="AO66">
        <v>-2.2533500000000002</v>
      </c>
      <c r="AP66">
        <v>-9.3616764938061294</v>
      </c>
      <c r="AQ66">
        <v>45.5</v>
      </c>
      <c r="AR66">
        <v>46.2</v>
      </c>
      <c r="AS66">
        <v>48.1</v>
      </c>
      <c r="AT66">
        <v>1.6167006749332899</v>
      </c>
      <c r="AU66">
        <v>56</v>
      </c>
      <c r="AV66">
        <v>172.110380388995</v>
      </c>
      <c r="AW66" s="3">
        <v>0.49756097560975598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02/07/2024</v>
      </c>
      <c r="BJ66">
        <v>62.7</v>
      </c>
      <c r="BK66">
        <v>17.899999999999999</v>
      </c>
      <c r="BL66">
        <f t="shared" si="25"/>
        <v>3.5027932960893859</v>
      </c>
    </row>
    <row r="67" spans="1:64" x14ac:dyDescent="0.3">
      <c r="A67" s="11">
        <v>45471</v>
      </c>
      <c r="B67">
        <v>0.47878787878787898</v>
      </c>
      <c r="C67">
        <v>5482.87</v>
      </c>
      <c r="D67">
        <v>481.61</v>
      </c>
      <c r="E67">
        <v>93.52</v>
      </c>
      <c r="F67">
        <v>2327.9299999999998</v>
      </c>
      <c r="G67">
        <v>81.64</v>
      </c>
      <c r="H67">
        <v>53.08</v>
      </c>
      <c r="I67" s="12">
        <f t="shared" si="36"/>
        <v>198.46329310059477</v>
      </c>
      <c r="J67" s="12">
        <f t="shared" si="37"/>
        <v>94.545345718558337</v>
      </c>
      <c r="K67" s="12">
        <f t="shared" ref="K67:K130" si="39">K68*(1+((C67/C68)-(G67/G68)))</f>
        <v>201.99429270008824</v>
      </c>
      <c r="L67" s="12">
        <f t="shared" ref="L67:L130" si="40">L68*(1+((C67/C68)-(H67/H68)))</f>
        <v>165.40595761942791</v>
      </c>
      <c r="M67" s="12">
        <f t="shared" ref="M67:M130" si="41">M68*(1+((D67/D68)-(E67/E68)))</f>
        <v>280.96208647787995</v>
      </c>
      <c r="N67" s="12">
        <f t="shared" ref="N67:N130" si="42">N68*(1+((D67/D68)-(F67/F68)))</f>
        <v>133.27561675132742</v>
      </c>
      <c r="O67" s="12">
        <f t="shared" ref="O67:O130" si="43">O68*(1+((D67/D68)-(G67/G68)))</f>
        <v>283.60300144916164</v>
      </c>
      <c r="P67" s="12">
        <f t="shared" ref="P67:P130" si="44">P68*(1+((D67/D68)-(H67/H68)))</f>
        <v>236.35834402986711</v>
      </c>
      <c r="Q67">
        <v>0.55714285714285705</v>
      </c>
      <c r="R67" s="12">
        <v>13.888476595050401</v>
      </c>
      <c r="S67" s="55">
        <f t="shared" ref="S67:S130" si="45">S68*(1+((R67/R68)-(Y67/Y68)))</f>
        <v>131.32890526421792</v>
      </c>
      <c r="T67" s="55">
        <v>19.524601231061801</v>
      </c>
      <c r="U67" s="55">
        <v>19.409739554330301</v>
      </c>
      <c r="V67" s="55">
        <v>27.277733196538499</v>
      </c>
      <c r="W67" s="55">
        <v>26.791699218478598</v>
      </c>
      <c r="X67" s="55">
        <v>230.03140976152201</v>
      </c>
      <c r="Y67" s="55">
        <v>3.79949581003781</v>
      </c>
      <c r="Z67" s="12">
        <f t="shared" si="38"/>
        <v>117.42599223260167</v>
      </c>
      <c r="AA67" s="12">
        <f t="shared" ref="AA67:AA130" si="46">AA68*(1+((H67/H68)-(E67/E68)))</f>
        <v>107.37588464854808</v>
      </c>
      <c r="AB67" s="12">
        <f t="shared" ref="AB67:AB130" si="47">AB68*(1+((H67/H68)-(F67/F68)))</f>
        <v>89.655617828849927</v>
      </c>
      <c r="AC67" s="12">
        <f t="shared" ref="AC67:AC130" si="48">AC68*(1+((H67/H68)-(G67/G68)))</f>
        <v>108.26260731074314</v>
      </c>
      <c r="AD67" s="55">
        <v>13.2790506109889</v>
      </c>
      <c r="AE67" s="55">
        <v>12.986019913363799</v>
      </c>
      <c r="AF67">
        <v>0.50797101449275395</v>
      </c>
      <c r="AG67" s="12"/>
      <c r="AH67" s="12"/>
      <c r="AI67" t="str">
        <v>20230804</v>
      </c>
      <c r="AJ67">
        <v>52.2</v>
      </c>
      <c r="AK67">
        <v>19.399999999999999</v>
      </c>
      <c r="AL67">
        <f t="shared" si="24"/>
        <v>2.6907216494845363</v>
      </c>
      <c r="AN67" t="str">
        <v>20190930</v>
      </c>
      <c r="AO67">
        <v>-1.5789048999999999</v>
      </c>
      <c r="AP67">
        <v>-8.5220700003048897</v>
      </c>
      <c r="AQ67">
        <v>49.7</v>
      </c>
      <c r="AR67">
        <v>48.3</v>
      </c>
      <c r="AS67">
        <v>48.1</v>
      </c>
      <c r="AT67">
        <v>2.3300970873786402</v>
      </c>
      <c r="AU67">
        <v>56.7</v>
      </c>
      <c r="AV67">
        <v>172.668292869125</v>
      </c>
      <c r="AW67" s="3">
        <v>0.41240875912408798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0</v>
      </c>
      <c r="BG67">
        <f t="shared" si="35"/>
        <v>0.22222222222222221</v>
      </c>
      <c r="BI67" t="str">
        <v>01/07/2024</v>
      </c>
      <c r="BJ67">
        <v>62.7</v>
      </c>
      <c r="BK67">
        <v>17.899999999999999</v>
      </c>
      <c r="BL67">
        <f t="shared" si="25"/>
        <v>3.5027932960893859</v>
      </c>
    </row>
    <row r="68" spans="1:64" x14ac:dyDescent="0.3">
      <c r="A68" s="11">
        <v>45470</v>
      </c>
      <c r="B68">
        <v>0.47499999999999998</v>
      </c>
      <c r="C68">
        <v>5477.9</v>
      </c>
      <c r="D68">
        <v>480.37</v>
      </c>
      <c r="E68">
        <v>93.15</v>
      </c>
      <c r="F68">
        <v>2298.19</v>
      </c>
      <c r="G68">
        <v>81.58</v>
      </c>
      <c r="H68">
        <v>52.98</v>
      </c>
      <c r="I68" s="12">
        <f t="shared" si="36"/>
        <v>199.07341450425574</v>
      </c>
      <c r="J68" s="12">
        <f t="shared" si="37"/>
        <v>95.696898702566514</v>
      </c>
      <c r="K68" s="12">
        <f t="shared" si="39"/>
        <v>201.9595945055168</v>
      </c>
      <c r="L68" s="12">
        <f t="shared" si="40"/>
        <v>165.56825138298842</v>
      </c>
      <c r="M68" s="12">
        <f t="shared" si="41"/>
        <v>281.35337713472819</v>
      </c>
      <c r="N68" s="12">
        <f t="shared" si="42"/>
        <v>134.67070763798438</v>
      </c>
      <c r="O68" s="12">
        <f t="shared" si="43"/>
        <v>283.08047193432139</v>
      </c>
      <c r="P68" s="12">
        <f t="shared" si="44"/>
        <v>236.19446314016452</v>
      </c>
      <c r="Q68">
        <v>0.57352941176470595</v>
      </c>
      <c r="R68" s="12">
        <v>13.8710398271866</v>
      </c>
      <c r="S68" s="55">
        <f t="shared" si="45"/>
        <v>131.55564828536777</v>
      </c>
      <c r="T68" s="55">
        <v>19.233203961350402</v>
      </c>
      <c r="U68" s="55">
        <v>18.948993139462999</v>
      </c>
      <c r="V68" s="55">
        <v>26.9343235919943</v>
      </c>
      <c r="W68" s="55">
        <v>26.328190867033602</v>
      </c>
      <c r="X68" s="55">
        <v>230.21612228084501</v>
      </c>
      <c r="Y68" s="55">
        <v>3.78820463074352</v>
      </c>
      <c r="Z68" s="12">
        <f t="shared" si="38"/>
        <v>117.8718967749308</v>
      </c>
      <c r="AA68" s="12">
        <f t="shared" si="46"/>
        <v>107.60018620099513</v>
      </c>
      <c r="AB68" s="12">
        <f t="shared" si="47"/>
        <v>90.657667339895681</v>
      </c>
      <c r="AC68" s="12">
        <f t="shared" si="48"/>
        <v>108.13802902064296</v>
      </c>
      <c r="AD68" s="55">
        <v>13.148094028918599</v>
      </c>
      <c r="AE68" s="55">
        <v>12.785316820237201</v>
      </c>
      <c r="AF68">
        <v>0.51308139534883701</v>
      </c>
      <c r="AG68" s="12"/>
      <c r="AH68" s="12"/>
      <c r="AI68" t="str">
        <v>20230728</v>
      </c>
      <c r="AJ68">
        <v>57.1</v>
      </c>
      <c r="AK68">
        <v>18.600000000000001</v>
      </c>
      <c r="AL68">
        <f t="shared" si="24"/>
        <v>3.0698924731182795</v>
      </c>
      <c r="AN68" t="str">
        <v>20190830</v>
      </c>
      <c r="AO68">
        <v>-1.2272904</v>
      </c>
      <c r="AP68">
        <v>-10.362041443584801</v>
      </c>
      <c r="AQ68">
        <v>46</v>
      </c>
      <c r="AR68">
        <v>47.7</v>
      </c>
      <c r="AS68">
        <v>48.5</v>
      </c>
      <c r="AT68">
        <v>0.83426721454364905</v>
      </c>
      <c r="AU68">
        <v>60</v>
      </c>
      <c r="AV68">
        <v>171.448508431302</v>
      </c>
      <c r="AW68" s="3">
        <v>0.55172413793103403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0</v>
      </c>
      <c r="BB68" s="1">
        <f t="shared" si="30"/>
        <v>0</v>
      </c>
      <c r="BC68" s="1">
        <f t="shared" si="31"/>
        <v>0</v>
      </c>
      <c r="BD68" s="1">
        <f t="shared" si="32"/>
        <v>1</v>
      </c>
      <c r="BE68" s="1">
        <f t="shared" si="33"/>
        <v>1</v>
      </c>
      <c r="BF68" s="1">
        <f t="shared" si="34"/>
        <v>1</v>
      </c>
      <c r="BG68">
        <f t="shared" si="35"/>
        <v>0.33333333333333331</v>
      </c>
      <c r="BI68" t="str">
        <v>28/06/2024</v>
      </c>
      <c r="BJ68">
        <v>63.1</v>
      </c>
      <c r="BK68">
        <v>16.899999999999999</v>
      </c>
      <c r="BL68">
        <f t="shared" si="25"/>
        <v>3.7337278106508878</v>
      </c>
    </row>
    <row r="69" spans="1:64" x14ac:dyDescent="0.3">
      <c r="A69" s="11">
        <v>45469</v>
      </c>
      <c r="B69">
        <v>0.49523809523809498</v>
      </c>
      <c r="C69">
        <v>5469.3</v>
      </c>
      <c r="D69">
        <v>479.38</v>
      </c>
      <c r="E69">
        <v>94.5</v>
      </c>
      <c r="F69">
        <v>2319.7600000000002</v>
      </c>
      <c r="G69">
        <v>81.66</v>
      </c>
      <c r="H69">
        <v>53.29</v>
      </c>
      <c r="I69" s="12">
        <f t="shared" si="36"/>
        <v>195.9657644119888</v>
      </c>
      <c r="J69" s="12">
        <f t="shared" si="37"/>
        <v>94.667785186340751</v>
      </c>
      <c r="K69" s="12">
        <f t="shared" si="39"/>
        <v>201.44548847618361</v>
      </c>
      <c r="L69" s="12">
        <f t="shared" si="40"/>
        <v>164.35373647309251</v>
      </c>
      <c r="M69" s="12">
        <f t="shared" si="41"/>
        <v>276.82701139410733</v>
      </c>
      <c r="N69" s="12">
        <f t="shared" si="42"/>
        <v>133.15756588536377</v>
      </c>
      <c r="O69" s="12">
        <f t="shared" si="43"/>
        <v>282.22115386865789</v>
      </c>
      <c r="P69" s="12">
        <f t="shared" si="44"/>
        <v>234.34724581476914</v>
      </c>
      <c r="Q69">
        <v>0.58208955223880599</v>
      </c>
      <c r="R69" s="12">
        <v>13.737997823697899</v>
      </c>
      <c r="S69" s="55">
        <f t="shared" si="45"/>
        <v>129.40416700975643</v>
      </c>
      <c r="T69" s="55">
        <v>19.327741062796601</v>
      </c>
      <c r="U69" s="55">
        <v>19.244461385147801</v>
      </c>
      <c r="V69" s="55">
        <v>27.182374701405699</v>
      </c>
      <c r="W69" s="55">
        <v>26.9865524617692</v>
      </c>
      <c r="X69" s="55">
        <v>229.86903915418901</v>
      </c>
      <c r="Y69" s="55">
        <v>3.81468550380086</v>
      </c>
      <c r="Z69" s="12">
        <f t="shared" si="38"/>
        <v>116.88402337560944</v>
      </c>
      <c r="AA69" s="12">
        <f t="shared" si="46"/>
        <v>106.69662711710662</v>
      </c>
      <c r="AB69" s="12">
        <f t="shared" si="47"/>
        <v>90.343169288626171</v>
      </c>
      <c r="AC69" s="12">
        <f t="shared" si="48"/>
        <v>108.66369559050845</v>
      </c>
      <c r="AD69" s="55">
        <v>13.3034705992021</v>
      </c>
      <c r="AE69" s="55">
        <v>13.1557783768733</v>
      </c>
      <c r="AF69">
        <v>0.51397058823529396</v>
      </c>
      <c r="AG69" s="12"/>
      <c r="AH69" s="12"/>
      <c r="AI69" t="str">
        <v>20230721</v>
      </c>
      <c r="AJ69">
        <v>55.6</v>
      </c>
      <c r="AK69">
        <v>19.399999999999999</v>
      </c>
      <c r="AL69">
        <f t="shared" si="24"/>
        <v>2.8659793814432994</v>
      </c>
      <c r="AN69" t="str">
        <v>20190731</v>
      </c>
      <c r="AO69">
        <v>-1.3065509</v>
      </c>
      <c r="AP69">
        <v>-11.828507910997599</v>
      </c>
      <c r="AQ69">
        <v>45.1</v>
      </c>
      <c r="AR69">
        <v>50.5</v>
      </c>
      <c r="AS69">
        <v>51</v>
      </c>
      <c r="AT69">
        <v>-1.39056831922612</v>
      </c>
      <c r="AU69">
        <v>54.6</v>
      </c>
      <c r="AV69">
        <v>171.13310100288001</v>
      </c>
      <c r="AW69" s="3">
        <v>0.47727272727272702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27/06/2024</v>
      </c>
      <c r="BJ69">
        <v>63.1</v>
      </c>
      <c r="BK69">
        <v>16.899999999999999</v>
      </c>
      <c r="BL69">
        <f t="shared" si="25"/>
        <v>3.7337278106508878</v>
      </c>
    </row>
    <row r="70" spans="1:64" x14ac:dyDescent="0.3">
      <c r="A70" s="11">
        <v>45468</v>
      </c>
      <c r="B70">
        <v>0.49354838709677401</v>
      </c>
      <c r="C70">
        <v>5447.87</v>
      </c>
      <c r="D70">
        <v>473.96</v>
      </c>
      <c r="E70">
        <v>94.34</v>
      </c>
      <c r="F70">
        <v>2334.66</v>
      </c>
      <c r="G70">
        <v>81.650000000000006</v>
      </c>
      <c r="H70">
        <v>53.24</v>
      </c>
      <c r="I70" s="12">
        <f t="shared" si="36"/>
        <v>195.52823981591428</v>
      </c>
      <c r="J70" s="12">
        <f t="shared" si="37"/>
        <v>93.701188734415297</v>
      </c>
      <c r="K70" s="12">
        <f t="shared" si="39"/>
        <v>200.68065966652051</v>
      </c>
      <c r="L70" s="12">
        <f t="shared" si="40"/>
        <v>163.86304792699849</v>
      </c>
      <c r="M70" s="12">
        <f t="shared" si="41"/>
        <v>274.1568413814922</v>
      </c>
      <c r="N70" s="12">
        <f t="shared" si="42"/>
        <v>130.82654433428849</v>
      </c>
      <c r="O70" s="12">
        <f t="shared" si="43"/>
        <v>279.06407679397739</v>
      </c>
      <c r="P70" s="12">
        <f t="shared" si="44"/>
        <v>231.91298951531107</v>
      </c>
      <c r="Q70">
        <v>0.59420289855072495</v>
      </c>
      <c r="R70" s="12">
        <v>13.695735102193</v>
      </c>
      <c r="S70" s="55">
        <f t="shared" si="45"/>
        <v>129.72573964328424</v>
      </c>
      <c r="T70" s="55">
        <v>19.062842890974999</v>
      </c>
      <c r="U70" s="55">
        <v>18.783449275707099</v>
      </c>
      <c r="V70" s="55">
        <v>26.644519085267</v>
      </c>
      <c r="W70" s="55">
        <v>26.080430653731899</v>
      </c>
      <c r="X70" s="55">
        <v>229.585187274867</v>
      </c>
      <c r="Y70" s="55">
        <v>3.79357540946123</v>
      </c>
      <c r="Z70" s="12">
        <f t="shared" si="38"/>
        <v>117.39213500252821</v>
      </c>
      <c r="AA70" s="12">
        <f t="shared" si="46"/>
        <v>106.7774415933343</v>
      </c>
      <c r="AB70" s="12">
        <f t="shared" si="47"/>
        <v>89.68655348202212</v>
      </c>
      <c r="AC70" s="12">
        <f t="shared" si="48"/>
        <v>108.57502567566256</v>
      </c>
      <c r="AD70" s="55">
        <v>13.163781826621699</v>
      </c>
      <c r="AE70" s="55">
        <v>12.904129990252899</v>
      </c>
      <c r="AF70">
        <v>0.51711309523809501</v>
      </c>
      <c r="AG70" s="12"/>
      <c r="AH70" s="12"/>
      <c r="AI70" t="str">
        <v>20230714</v>
      </c>
      <c r="AJ70">
        <v>54.2</v>
      </c>
      <c r="AK70">
        <v>18</v>
      </c>
      <c r="AL70">
        <f t="shared" si="24"/>
        <v>3.0111111111111111</v>
      </c>
      <c r="AN70" t="str">
        <v>20190628</v>
      </c>
      <c r="AO70">
        <v>-0.66175439999999996</v>
      </c>
      <c r="AP70">
        <v>-12.1461118277137</v>
      </c>
      <c r="AQ70">
        <v>47.9</v>
      </c>
      <c r="AR70">
        <v>52.5</v>
      </c>
      <c r="AS70">
        <v>51.5</v>
      </c>
      <c r="AT70">
        <v>-2.8819816601167099</v>
      </c>
      <c r="AU70">
        <v>58</v>
      </c>
      <c r="AV70">
        <v>171.43688466755799</v>
      </c>
      <c r="AW70" s="3">
        <v>0.40294117647058803</v>
      </c>
      <c r="AX70" s="1">
        <f t="shared" si="26"/>
        <v>0</v>
      </c>
      <c r="AY70" s="1">
        <f t="shared" si="27"/>
        <v>0</v>
      </c>
      <c r="AZ70" s="1">
        <f t="shared" si="28"/>
        <v>0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0</v>
      </c>
      <c r="BG70">
        <f t="shared" si="35"/>
        <v>0.55555555555555558</v>
      </c>
      <c r="BI70" t="str">
        <v>26/06/2024</v>
      </c>
      <c r="BJ70">
        <v>63.1</v>
      </c>
      <c r="BK70">
        <v>16.899999999999999</v>
      </c>
      <c r="BL70">
        <f t="shared" si="25"/>
        <v>3.7337278106508878</v>
      </c>
    </row>
    <row r="71" spans="1:64" x14ac:dyDescent="0.3">
      <c r="A71" s="11">
        <v>45465</v>
      </c>
      <c r="B71">
        <v>0.49695121951219501</v>
      </c>
      <c r="C71">
        <v>5464.62</v>
      </c>
      <c r="D71">
        <v>480.18</v>
      </c>
      <c r="E71">
        <v>93.96</v>
      </c>
      <c r="F71">
        <v>2321.5100000000002</v>
      </c>
      <c r="G71">
        <v>81.64</v>
      </c>
      <c r="H71">
        <v>52.89</v>
      </c>
      <c r="I71" s="12">
        <f t="shared" si="36"/>
        <v>196.92829088948469</v>
      </c>
      <c r="J71" s="12">
        <f t="shared" si="37"/>
        <v>94.526365018078181</v>
      </c>
      <c r="K71" s="12">
        <f t="shared" si="39"/>
        <v>201.32240723976398</v>
      </c>
      <c r="L71" s="12">
        <f t="shared" si="40"/>
        <v>165.46519445543058</v>
      </c>
      <c r="M71" s="12">
        <f t="shared" si="41"/>
        <v>278.89747084965114</v>
      </c>
      <c r="N71" s="12">
        <f t="shared" si="42"/>
        <v>133.30846703953395</v>
      </c>
      <c r="O71" s="12">
        <f t="shared" si="43"/>
        <v>282.76145562202021</v>
      </c>
      <c r="P71" s="12">
        <f t="shared" si="44"/>
        <v>236.54235613897811</v>
      </c>
      <c r="Q71">
        <v>0.56164383561643805</v>
      </c>
      <c r="R71" s="12">
        <v>13.676309398535601</v>
      </c>
      <c r="S71" s="55">
        <f t="shared" si="45"/>
        <v>127.47396629400961</v>
      </c>
      <c r="T71" s="55">
        <v>19.000984614277201</v>
      </c>
      <c r="U71" s="55">
        <v>18.735558864108501</v>
      </c>
      <c r="V71" s="55">
        <v>26.572960994019802</v>
      </c>
      <c r="W71" s="55">
        <v>26.124296784794598</v>
      </c>
      <c r="X71" s="55">
        <v>229.27667515211999</v>
      </c>
      <c r="Y71" s="55">
        <v>3.8562164979912001</v>
      </c>
      <c r="Z71" s="12">
        <f t="shared" si="38"/>
        <v>115.3629273762331</v>
      </c>
      <c r="AA71" s="12">
        <f t="shared" si="46"/>
        <v>106.50338347902246</v>
      </c>
      <c r="AB71" s="12">
        <f t="shared" si="47"/>
        <v>89.601155396648565</v>
      </c>
      <c r="AC71" s="12">
        <f t="shared" si="48"/>
        <v>107.87437952461272</v>
      </c>
      <c r="AD71" s="55">
        <v>13.1073420892402</v>
      </c>
      <c r="AE71" s="55">
        <v>12.821462180697599</v>
      </c>
      <c r="AF71">
        <v>0.50578034682080897</v>
      </c>
      <c r="AG71" s="12"/>
      <c r="AH71" s="12"/>
      <c r="AI71" t="str">
        <v>20230707</v>
      </c>
      <c r="AJ71">
        <v>51.4</v>
      </c>
      <c r="AK71">
        <v>18.100000000000001</v>
      </c>
      <c r="AL71">
        <f t="shared" si="24"/>
        <v>2.8397790055248615</v>
      </c>
      <c r="AN71" t="str">
        <v>20190531</v>
      </c>
      <c r="AO71">
        <v>3.5748820000000001E-2</v>
      </c>
      <c r="AP71">
        <v>-9.1659158429495697</v>
      </c>
      <c r="AQ71">
        <v>53.2</v>
      </c>
      <c r="AR71">
        <v>52.3</v>
      </c>
      <c r="AS71">
        <v>52.6</v>
      </c>
      <c r="AT71">
        <v>-7.2287097692964899</v>
      </c>
      <c r="AU71">
        <v>59.7</v>
      </c>
      <c r="AV71">
        <v>171.10699279919399</v>
      </c>
      <c r="AW71" s="3">
        <v>0.57662337662337704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1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0.77777777777777779</v>
      </c>
      <c r="BI71" t="str">
        <v>25/06/2024</v>
      </c>
      <c r="BJ71">
        <v>63.1</v>
      </c>
      <c r="BK71">
        <v>16.899999999999999</v>
      </c>
      <c r="BL71">
        <f t="shared" si="25"/>
        <v>3.7337278106508878</v>
      </c>
    </row>
    <row r="72" spans="1:64" x14ac:dyDescent="0.3">
      <c r="A72" s="11">
        <v>45464</v>
      </c>
      <c r="B72">
        <v>0.51829268292682895</v>
      </c>
      <c r="C72">
        <v>5473.17</v>
      </c>
      <c r="D72">
        <v>481.47</v>
      </c>
      <c r="E72">
        <v>93.96</v>
      </c>
      <c r="F72">
        <v>2360</v>
      </c>
      <c r="G72">
        <v>81.61</v>
      </c>
      <c r="H72">
        <v>53.2</v>
      </c>
      <c r="I72" s="12">
        <f t="shared" si="36"/>
        <v>197.23640689519144</v>
      </c>
      <c r="J72" s="12">
        <f t="shared" si="37"/>
        <v>93.152628666695207</v>
      </c>
      <c r="K72" s="12">
        <f t="shared" si="39"/>
        <v>201.71166395283723</v>
      </c>
      <c r="L72" s="12">
        <f t="shared" si="40"/>
        <v>164.76249859754927</v>
      </c>
      <c r="M72" s="12">
        <f t="shared" si="41"/>
        <v>279.64672683156641</v>
      </c>
      <c r="N72" s="12">
        <f t="shared" si="42"/>
        <v>131.5159016992834</v>
      </c>
      <c r="O72" s="12">
        <f t="shared" si="43"/>
        <v>283.62563362052919</v>
      </c>
      <c r="P72" s="12">
        <f t="shared" si="44"/>
        <v>235.80011091430649</v>
      </c>
      <c r="Q72">
        <v>0.58108108108108103</v>
      </c>
      <c r="R72" s="12">
        <v>13.6115305073444</v>
      </c>
      <c r="S72" s="55">
        <f t="shared" si="45"/>
        <v>127.22767271359238</v>
      </c>
      <c r="T72" s="55">
        <v>18.8363633880641</v>
      </c>
      <c r="U72" s="55">
        <v>18.428680551692601</v>
      </c>
      <c r="V72" s="55">
        <v>26.3395697218156</v>
      </c>
      <c r="W72" s="55">
        <v>25.781700275714002</v>
      </c>
      <c r="X72" s="55">
        <v>228.900340221048</v>
      </c>
      <c r="Y72" s="55">
        <v>3.8453600096034499</v>
      </c>
      <c r="Z72" s="12">
        <f t="shared" si="38"/>
        <v>115.49912049879758</v>
      </c>
      <c r="AA72" s="12">
        <f t="shared" si="46"/>
        <v>107.12762338975222</v>
      </c>
      <c r="AB72" s="12">
        <f t="shared" si="47"/>
        <v>88.67167633040664</v>
      </c>
      <c r="AC72" s="12">
        <f t="shared" si="48"/>
        <v>108.54679103979043</v>
      </c>
      <c r="AD72" s="55">
        <v>13.0508268088628</v>
      </c>
      <c r="AE72" s="55">
        <v>12.7315976631831</v>
      </c>
      <c r="AF72">
        <v>0.50035842293906796</v>
      </c>
      <c r="AG72" s="12"/>
      <c r="AH72" s="12"/>
      <c r="AI72" t="str">
        <v>20230630</v>
      </c>
      <c r="AJ72">
        <v>54.9</v>
      </c>
      <c r="AK72">
        <v>18.3</v>
      </c>
      <c r="AL72">
        <f t="shared" ref="AL72:AL135" si="59">IFERROR(AJ72/AK72,"")</f>
        <v>3</v>
      </c>
      <c r="AN72" t="str">
        <v>20190430</v>
      </c>
      <c r="AO72">
        <v>-1.0452315000000001</v>
      </c>
      <c r="AP72">
        <v>-6.3675438915343401</v>
      </c>
      <c r="AQ72">
        <v>50</v>
      </c>
      <c r="AR72">
        <v>53.8</v>
      </c>
      <c r="AS72">
        <v>53.6</v>
      </c>
      <c r="AT72">
        <v>-11.2383488681758</v>
      </c>
      <c r="AU72">
        <v>58.9</v>
      </c>
      <c r="AV72">
        <v>171.08004862469701</v>
      </c>
      <c r="AW72" s="3">
        <v>0.54729729729729704</v>
      </c>
      <c r="AX72" s="1">
        <f t="shared" si="49"/>
        <v>0</v>
      </c>
      <c r="AY72" s="1">
        <f t="shared" si="50"/>
        <v>0</v>
      </c>
      <c r="AZ72" s="1">
        <f t="shared" si="51"/>
        <v>0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1</v>
      </c>
      <c r="BF72" s="1">
        <f t="shared" si="57"/>
        <v>1</v>
      </c>
      <c r="BG72">
        <f t="shared" si="58"/>
        <v>0.66666666666666663</v>
      </c>
      <c r="BI72" t="str">
        <v>24/06/2024</v>
      </c>
      <c r="BJ72">
        <v>63.1</v>
      </c>
      <c r="BK72">
        <v>16.899999999999999</v>
      </c>
      <c r="BL72">
        <f t="shared" ref="BL72:BL135" si="60">IFERROR(BJ72/BK72,"")</f>
        <v>3.7337278106508878</v>
      </c>
    </row>
    <row r="73" spans="1:64" x14ac:dyDescent="0.3">
      <c r="A73" s="11">
        <v>45462</v>
      </c>
      <c r="B73">
        <v>0.51746031746031795</v>
      </c>
      <c r="C73">
        <v>5487.03</v>
      </c>
      <c r="D73">
        <v>485.21</v>
      </c>
      <c r="E73">
        <v>94.59</v>
      </c>
      <c r="F73">
        <v>2329.41</v>
      </c>
      <c r="G73">
        <v>81.64</v>
      </c>
      <c r="H73">
        <v>53.2</v>
      </c>
      <c r="I73" s="12">
        <f t="shared" si="36"/>
        <v>196.42431671431578</v>
      </c>
      <c r="J73" s="12">
        <f t="shared" si="37"/>
        <v>94.63441791421856</v>
      </c>
      <c r="K73" s="12">
        <f t="shared" si="39"/>
        <v>202.14799833261441</v>
      </c>
      <c r="L73" s="12">
        <f t="shared" si="40"/>
        <v>165.17973545124866</v>
      </c>
      <c r="M73" s="12">
        <f t="shared" si="41"/>
        <v>279.94001416698808</v>
      </c>
      <c r="N73" s="12">
        <f t="shared" si="42"/>
        <v>134.31503829603525</v>
      </c>
      <c r="O73" s="12">
        <f t="shared" si="43"/>
        <v>285.72299348091462</v>
      </c>
      <c r="P73" s="12">
        <f t="shared" si="44"/>
        <v>237.63177730020695</v>
      </c>
      <c r="Q73">
        <v>0.56944444444444398</v>
      </c>
      <c r="R73" s="12">
        <v>13.3670248186233</v>
      </c>
      <c r="S73" s="55">
        <f t="shared" si="45"/>
        <v>124.95998118674167</v>
      </c>
      <c r="T73" s="55">
        <v>18.821006579554901</v>
      </c>
      <c r="U73" s="55">
        <v>18.468508258902801</v>
      </c>
      <c r="V73" s="55">
        <v>26.084645940891701</v>
      </c>
      <c r="W73" s="55">
        <v>25.349797873056001</v>
      </c>
      <c r="X73" s="55">
        <v>227.65225008524101</v>
      </c>
      <c r="Y73" s="55">
        <v>3.8448049583625798</v>
      </c>
      <c r="Z73" s="12">
        <f t="shared" si="38"/>
        <v>114.88585092133347</v>
      </c>
      <c r="AA73" s="12">
        <f t="shared" si="46"/>
        <v>106.41883949208844</v>
      </c>
      <c r="AB73" s="12">
        <f t="shared" si="47"/>
        <v>89.851614985432775</v>
      </c>
      <c r="AC73" s="12">
        <f t="shared" si="48"/>
        <v>108.50691833584537</v>
      </c>
      <c r="AD73" s="55">
        <v>13.111181715710901</v>
      </c>
      <c r="AE73" s="55">
        <v>12.925286668278201</v>
      </c>
      <c r="AF73">
        <v>0.49963369963370002</v>
      </c>
      <c r="AG73" s="12"/>
      <c r="AH73" s="12"/>
      <c r="AI73" t="str">
        <v>20230623</v>
      </c>
      <c r="AJ73">
        <v>50</v>
      </c>
      <c r="AK73">
        <v>18.600000000000001</v>
      </c>
      <c r="AL73">
        <f t="shared" si="59"/>
        <v>2.6881720430107525</v>
      </c>
      <c r="AN73" t="str">
        <v>20190329</v>
      </c>
      <c r="AO73">
        <v>0.62801940000000001</v>
      </c>
      <c r="AP73">
        <v>-6.6879739889971201</v>
      </c>
      <c r="AQ73">
        <v>54.3</v>
      </c>
      <c r="AR73">
        <v>56</v>
      </c>
      <c r="AS73">
        <v>54.9</v>
      </c>
      <c r="AT73">
        <v>-8.4918268736506697</v>
      </c>
      <c r="AU73">
        <v>58.4</v>
      </c>
      <c r="AV73">
        <v>169.79823589646401</v>
      </c>
      <c r="AW73" s="3">
        <v>0.443768996960486</v>
      </c>
      <c r="AX73" s="1">
        <f t="shared" si="49"/>
        <v>0</v>
      </c>
      <c r="AY73" s="1">
        <f t="shared" si="50"/>
        <v>0</v>
      </c>
      <c r="AZ73" s="1">
        <f t="shared" si="51"/>
        <v>1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0</v>
      </c>
      <c r="BG73">
        <f t="shared" si="58"/>
        <v>0.55555555555555558</v>
      </c>
      <c r="BI73" t="str">
        <v>21/06/2024</v>
      </c>
      <c r="BJ73">
        <v>61.5</v>
      </c>
      <c r="BK73">
        <v>18.5</v>
      </c>
      <c r="BL73">
        <f t="shared" si="60"/>
        <v>3.3243243243243241</v>
      </c>
    </row>
    <row r="74" spans="1:64" x14ac:dyDescent="0.3">
      <c r="A74" s="11">
        <v>45461</v>
      </c>
      <c r="B74">
        <v>0.53420195439739404</v>
      </c>
      <c r="C74">
        <v>5473.23</v>
      </c>
      <c r="D74">
        <v>485.06</v>
      </c>
      <c r="E74">
        <v>93.73</v>
      </c>
      <c r="F74">
        <v>2319.0300000000002</v>
      </c>
      <c r="G74">
        <v>81.53</v>
      </c>
      <c r="H74">
        <v>52.91</v>
      </c>
      <c r="I74" s="12">
        <f t="shared" si="36"/>
        <v>197.7400648005648</v>
      </c>
      <c r="J74" s="12">
        <f t="shared" si="37"/>
        <v>94.819757000950702</v>
      </c>
      <c r="K74" s="12">
        <f t="shared" si="39"/>
        <v>201.91132465076055</v>
      </c>
      <c r="L74" s="12">
        <f t="shared" si="40"/>
        <v>165.67005958569962</v>
      </c>
      <c r="M74" s="12">
        <f t="shared" si="41"/>
        <v>282.44417855553195</v>
      </c>
      <c r="N74" s="12">
        <f t="shared" si="42"/>
        <v>134.87703980097299</v>
      </c>
      <c r="O74" s="12">
        <f t="shared" si="43"/>
        <v>286.02044230495289</v>
      </c>
      <c r="P74" s="12">
        <f t="shared" si="44"/>
        <v>238.86714211790309</v>
      </c>
      <c r="Q74">
        <v>0.59420289855072495</v>
      </c>
      <c r="R74" s="12">
        <v>13.3066201742757</v>
      </c>
      <c r="S74" s="55">
        <f t="shared" si="45"/>
        <v>124.30525136968606</v>
      </c>
      <c r="T74" s="55">
        <v>18.692117930281398</v>
      </c>
      <c r="U74" s="55">
        <v>18.2012679424944</v>
      </c>
      <c r="V74" s="55">
        <v>25.737430472166501</v>
      </c>
      <c r="W74" s="55">
        <v>24.593529548567702</v>
      </c>
      <c r="X74" s="55">
        <v>227.23644149941501</v>
      </c>
      <c r="Y74" s="55">
        <v>3.8476047451092001</v>
      </c>
      <c r="Z74" s="12">
        <f t="shared" si="38"/>
        <v>114.59277760314653</v>
      </c>
      <c r="AA74" s="12">
        <f t="shared" si="46"/>
        <v>106.81343880331384</v>
      </c>
      <c r="AB74" s="12">
        <f t="shared" si="47"/>
        <v>89.761405122006366</v>
      </c>
      <c r="AC74" s="12">
        <f t="shared" si="48"/>
        <v>108.06043327952884</v>
      </c>
      <c r="AD74" s="55">
        <v>13.0585366097043</v>
      </c>
      <c r="AE74" s="55">
        <v>12.8271871091119</v>
      </c>
      <c r="AF74">
        <v>0.49560117302052797</v>
      </c>
      <c r="AG74" s="12"/>
      <c r="AH74" s="12"/>
      <c r="AI74" t="str">
        <v>20230616</v>
      </c>
      <c r="AJ74">
        <v>54.3</v>
      </c>
      <c r="AK74">
        <v>20</v>
      </c>
      <c r="AL74">
        <f t="shared" si="59"/>
        <v>2.7149999999999999</v>
      </c>
      <c r="AN74" t="str">
        <v>20190228</v>
      </c>
      <c r="AO74">
        <v>1.0745891000000001</v>
      </c>
      <c r="AP74">
        <v>-7.9946215519230996</v>
      </c>
      <c r="AQ74">
        <v>49.4</v>
      </c>
      <c r="AR74">
        <v>55.8</v>
      </c>
      <c r="AS74">
        <v>54.4</v>
      </c>
      <c r="AT74">
        <v>-8.7501582879574507</v>
      </c>
      <c r="AU74">
        <v>65.099999999999994</v>
      </c>
      <c r="AV74">
        <v>168.69021641183701</v>
      </c>
      <c r="AW74" s="3">
        <v>0.67137809187279196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1</v>
      </c>
      <c r="BG74">
        <f t="shared" si="58"/>
        <v>0.55555555555555558</v>
      </c>
      <c r="BI74" t="str">
        <v>20/06/2024</v>
      </c>
      <c r="BJ74">
        <v>61.5</v>
      </c>
      <c r="BK74">
        <v>18.5</v>
      </c>
      <c r="BL74">
        <f t="shared" si="60"/>
        <v>3.3243243243243241</v>
      </c>
    </row>
    <row r="75" spans="1:64" x14ac:dyDescent="0.3">
      <c r="A75" s="11">
        <v>45458</v>
      </c>
      <c r="B75">
        <v>0.55031446540880502</v>
      </c>
      <c r="C75">
        <v>5431.6</v>
      </c>
      <c r="D75">
        <v>479.19</v>
      </c>
      <c r="E75">
        <v>94.67</v>
      </c>
      <c r="F75">
        <v>2332.9</v>
      </c>
      <c r="G75">
        <v>81.61</v>
      </c>
      <c r="H75">
        <v>52.73</v>
      </c>
      <c r="I75" s="12">
        <f t="shared" si="36"/>
        <v>194.32124748168118</v>
      </c>
      <c r="J75" s="12">
        <f t="shared" si="37"/>
        <v>93.546606569272186</v>
      </c>
      <c r="K75" s="12">
        <f t="shared" si="39"/>
        <v>200.18082541228588</v>
      </c>
      <c r="L75" s="12">
        <f t="shared" si="40"/>
        <v>164.96881152424689</v>
      </c>
      <c r="M75" s="12">
        <f t="shared" si="41"/>
        <v>276.31575319735009</v>
      </c>
      <c r="N75" s="12">
        <f t="shared" si="42"/>
        <v>132.46677658183646</v>
      </c>
      <c r="O75" s="12">
        <f t="shared" si="43"/>
        <v>282.28577042770206</v>
      </c>
      <c r="P75" s="12">
        <f t="shared" si="44"/>
        <v>236.77494619283902</v>
      </c>
      <c r="Q75">
        <v>0.58208955223880599</v>
      </c>
      <c r="R75" s="12">
        <v>13.238104893884399</v>
      </c>
      <c r="S75" s="55">
        <f t="shared" si="45"/>
        <v>122.59250107552363</v>
      </c>
      <c r="T75" s="55">
        <v>18.696209549929801</v>
      </c>
      <c r="U75" s="55">
        <v>18.269530735437201</v>
      </c>
      <c r="V75" s="55">
        <v>25.6826816995831</v>
      </c>
      <c r="W75" s="55">
        <v>24.553189076584601</v>
      </c>
      <c r="X75" s="55">
        <v>227.042150486862</v>
      </c>
      <c r="Y75" s="55">
        <v>3.8817465475181501</v>
      </c>
      <c r="Z75" s="12">
        <f t="shared" si="38"/>
        <v>113.49738898638431</v>
      </c>
      <c r="AA75" s="12">
        <f t="shared" si="46"/>
        <v>105.40700947914951</v>
      </c>
      <c r="AB75" s="12">
        <f t="shared" si="47"/>
        <v>88.929116947773352</v>
      </c>
      <c r="AC75" s="12">
        <f t="shared" si="48"/>
        <v>107.5877048935248</v>
      </c>
      <c r="AD75" s="55">
        <v>13.068456537303099</v>
      </c>
      <c r="AE75" s="55">
        <v>12.890042632109999</v>
      </c>
      <c r="AF75">
        <v>0.51</v>
      </c>
      <c r="AG75" s="12"/>
      <c r="AH75" s="12"/>
      <c r="AI75" t="str">
        <v>20230609</v>
      </c>
      <c r="AJ75">
        <v>53.4</v>
      </c>
      <c r="AK75">
        <v>20.6</v>
      </c>
      <c r="AL75">
        <f t="shared" si="59"/>
        <v>2.5922330097087376</v>
      </c>
      <c r="AN75" t="str">
        <v>20190131</v>
      </c>
      <c r="AO75">
        <v>1.8471660000000001</v>
      </c>
      <c r="AP75">
        <v>-8.3566829332257893</v>
      </c>
      <c r="AQ75">
        <v>49.6</v>
      </c>
      <c r="AR75">
        <v>57.9</v>
      </c>
      <c r="AS75">
        <v>55.7</v>
      </c>
      <c r="AT75">
        <v>-10.103561505430701</v>
      </c>
      <c r="AU75">
        <v>58.3</v>
      </c>
      <c r="AV75">
        <v>168.701849843871</v>
      </c>
      <c r="AW75" s="3">
        <v>0.47058823529411797</v>
      </c>
      <c r="AX75" s="1">
        <f t="shared" si="49"/>
        <v>0</v>
      </c>
      <c r="AY75" s="1">
        <f t="shared" si="50"/>
        <v>0</v>
      </c>
      <c r="AZ75" s="1">
        <f t="shared" si="51"/>
        <v>0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0</v>
      </c>
      <c r="BF75" s="1">
        <f t="shared" si="57"/>
        <v>0</v>
      </c>
      <c r="BG75">
        <f t="shared" si="58"/>
        <v>0.44444444444444442</v>
      </c>
      <c r="BI75" t="str">
        <v>19/06/2024</v>
      </c>
      <c r="BJ75">
        <v>61.5</v>
      </c>
      <c r="BK75">
        <v>18.5</v>
      </c>
      <c r="BL75">
        <f t="shared" si="60"/>
        <v>3.3243243243243241</v>
      </c>
    </row>
    <row r="76" spans="1:64" x14ac:dyDescent="0.3">
      <c r="A76" s="11">
        <v>45457</v>
      </c>
      <c r="B76">
        <v>0.54662379421221896</v>
      </c>
      <c r="C76">
        <v>5433.74</v>
      </c>
      <c r="D76">
        <v>476.72</v>
      </c>
      <c r="E76">
        <v>93.88</v>
      </c>
      <c r="F76">
        <v>2304.11</v>
      </c>
      <c r="G76">
        <v>81.599999999999994</v>
      </c>
      <c r="H76">
        <v>53.06</v>
      </c>
      <c r="I76" s="12">
        <f t="shared" si="36"/>
        <v>196.04820344874614</v>
      </c>
      <c r="J76" s="12">
        <f t="shared" si="37"/>
        <v>94.768062529401803</v>
      </c>
      <c r="K76" s="12">
        <f t="shared" si="39"/>
        <v>200.2842491087446</v>
      </c>
      <c r="L76" s="12">
        <f t="shared" si="40"/>
        <v>164.01334542661331</v>
      </c>
      <c r="M76" s="12">
        <f t="shared" si="41"/>
        <v>277.21219072679014</v>
      </c>
      <c r="N76" s="12">
        <f t="shared" si="42"/>
        <v>133.44275348926269</v>
      </c>
      <c r="O76" s="12">
        <f t="shared" si="43"/>
        <v>280.86496181042088</v>
      </c>
      <c r="P76" s="12">
        <f t="shared" si="44"/>
        <v>234.1059944067303</v>
      </c>
      <c r="Q76">
        <v>0.57142857142857095</v>
      </c>
      <c r="R76" s="12">
        <v>13.200350971751099</v>
      </c>
      <c r="S76" s="55">
        <f t="shared" si="45"/>
        <v>123.34812589686881</v>
      </c>
      <c r="T76" s="55">
        <v>18.726143107951799</v>
      </c>
      <c r="U76" s="55">
        <v>18.414835723850299</v>
      </c>
      <c r="V76" s="55">
        <v>25.668829947451901</v>
      </c>
      <c r="W76" s="55">
        <v>24.597945566201901</v>
      </c>
      <c r="X76" s="55">
        <v>227.052902720806</v>
      </c>
      <c r="Y76" s="55">
        <v>3.8471757395072799</v>
      </c>
      <c r="Z76" s="12">
        <f t="shared" si="38"/>
        <v>114.53199985699463</v>
      </c>
      <c r="AA76" s="12">
        <f t="shared" si="46"/>
        <v>106.97248463041836</v>
      </c>
      <c r="AB76" s="12">
        <f t="shared" si="47"/>
        <v>90.625114994921191</v>
      </c>
      <c r="AC76" s="12">
        <f t="shared" si="48"/>
        <v>108.27437266169339</v>
      </c>
      <c r="AD76" s="55">
        <v>13.072449884474</v>
      </c>
      <c r="AE76" s="55">
        <v>12.9408306738463</v>
      </c>
      <c r="AF76">
        <v>0.51775568181818199</v>
      </c>
      <c r="AG76" s="12"/>
      <c r="AH76" s="12"/>
      <c r="AI76" t="str">
        <v>20230602</v>
      </c>
      <c r="AJ76">
        <v>51.3</v>
      </c>
      <c r="AK76">
        <v>21.6</v>
      </c>
      <c r="AL76">
        <f t="shared" si="59"/>
        <v>2.3749999999999996</v>
      </c>
      <c r="AN76" t="str">
        <v>20181231</v>
      </c>
      <c r="AO76">
        <v>2.5205172999999998</v>
      </c>
      <c r="AP76">
        <v>-4.2887989922634198</v>
      </c>
      <c r="AQ76">
        <v>54.9</v>
      </c>
      <c r="AR76">
        <v>55.6</v>
      </c>
      <c r="AS76">
        <v>54.9</v>
      </c>
      <c r="AT76">
        <v>-10.527650938609799</v>
      </c>
      <c r="AU76">
        <v>61.7</v>
      </c>
      <c r="AV76">
        <v>170.817922401109</v>
      </c>
      <c r="AW76" s="3">
        <v>0.41199999999999998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0</v>
      </c>
      <c r="BG76">
        <f t="shared" si="58"/>
        <v>0.66666666666666663</v>
      </c>
      <c r="BI76" t="str">
        <v>18/06/2024</v>
      </c>
      <c r="BJ76">
        <v>61.5</v>
      </c>
      <c r="BK76">
        <v>18.5</v>
      </c>
      <c r="BL76">
        <f t="shared" si="60"/>
        <v>3.3243243243243241</v>
      </c>
    </row>
    <row r="77" spans="1:64" x14ac:dyDescent="0.3">
      <c r="A77" s="11">
        <v>45456</v>
      </c>
      <c r="B77">
        <v>0.54285714285714304</v>
      </c>
      <c r="C77">
        <v>5421.03</v>
      </c>
      <c r="D77">
        <v>474.15</v>
      </c>
      <c r="E77">
        <v>92.52</v>
      </c>
      <c r="F77">
        <v>2323.67</v>
      </c>
      <c r="G77">
        <v>81.47</v>
      </c>
      <c r="H77">
        <v>53.63</v>
      </c>
      <c r="I77" s="12">
        <f t="shared" si="36"/>
        <v>198.50066960079945</v>
      </c>
      <c r="J77" s="12">
        <f t="shared" si="37"/>
        <v>93.759000839339009</v>
      </c>
      <c r="K77" s="12">
        <f t="shared" si="39"/>
        <v>200.13436977936337</v>
      </c>
      <c r="L77" s="12">
        <f t="shared" si="40"/>
        <v>161.9128576103389</v>
      </c>
      <c r="M77" s="12">
        <f t="shared" si="41"/>
        <v>279.80861849346076</v>
      </c>
      <c r="N77" s="12">
        <f t="shared" si="42"/>
        <v>131.62138412159888</v>
      </c>
      <c r="O77" s="12">
        <f t="shared" si="43"/>
        <v>279.79487336948876</v>
      </c>
      <c r="P77" s="12">
        <f t="shared" si="44"/>
        <v>230.40826313264739</v>
      </c>
      <c r="Q77">
        <v>0.57142857142857095</v>
      </c>
      <c r="R77" s="12">
        <v>12.9589883542049</v>
      </c>
      <c r="S77" s="55">
        <f t="shared" si="45"/>
        <v>121.72280757930226</v>
      </c>
      <c r="T77" s="55">
        <v>18.703192970521702</v>
      </c>
      <c r="U77" s="55">
        <v>18.4018516327132</v>
      </c>
      <c r="V77" s="55">
        <v>25.644290284691898</v>
      </c>
      <c r="W77" s="55">
        <v>24.596366995116401</v>
      </c>
      <c r="X77" s="55">
        <v>225.25483369131899</v>
      </c>
      <c r="Y77" s="55">
        <v>3.8269979187887602</v>
      </c>
      <c r="Z77" s="12">
        <f t="shared" si="38"/>
        <v>114.22247022862317</v>
      </c>
      <c r="AA77" s="12">
        <f t="shared" si="46"/>
        <v>109.75227984530049</v>
      </c>
      <c r="AB77" s="12">
        <f t="shared" si="47"/>
        <v>90.825900280944225</v>
      </c>
      <c r="AC77" s="12">
        <f t="shared" si="48"/>
        <v>109.61430438901672</v>
      </c>
      <c r="AD77" s="55">
        <v>13.078369485607199</v>
      </c>
      <c r="AE77" s="55">
        <v>13.003642275607801</v>
      </c>
      <c r="AF77">
        <v>0.51890756302521002</v>
      </c>
      <c r="AG77" s="12"/>
      <c r="AH77" s="12"/>
      <c r="AI77" t="str">
        <v>20230526</v>
      </c>
      <c r="AJ77">
        <v>47.9</v>
      </c>
      <c r="AK77">
        <v>23.3</v>
      </c>
      <c r="AL77">
        <f t="shared" si="59"/>
        <v>2.055793991416309</v>
      </c>
      <c r="AN77" t="str">
        <v>20181130</v>
      </c>
      <c r="AO77">
        <v>2.7292040000000002</v>
      </c>
      <c r="AP77">
        <v>-2.8983861920007801</v>
      </c>
      <c r="AQ77">
        <v>60.7</v>
      </c>
      <c r="AR77">
        <v>59.5</v>
      </c>
      <c r="AS77">
        <v>58.6</v>
      </c>
      <c r="AT77">
        <v>-14.092182327476401</v>
      </c>
      <c r="AU77">
        <v>64.099999999999994</v>
      </c>
      <c r="AV77">
        <v>172.16646705127499</v>
      </c>
      <c r="AW77" s="3">
        <v>0.61398176291793305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17/06/2024</v>
      </c>
      <c r="BJ77">
        <v>61.5</v>
      </c>
      <c r="BK77">
        <v>18.5</v>
      </c>
      <c r="BL77">
        <f t="shared" si="60"/>
        <v>3.3243243243243241</v>
      </c>
    </row>
    <row r="78" spans="1:64" x14ac:dyDescent="0.3">
      <c r="A78" s="11">
        <v>45455</v>
      </c>
      <c r="B78">
        <v>0.52580645161290296</v>
      </c>
      <c r="C78">
        <v>5375.32</v>
      </c>
      <c r="D78">
        <v>468.02</v>
      </c>
      <c r="E78">
        <v>91.83</v>
      </c>
      <c r="F78">
        <v>2316.9</v>
      </c>
      <c r="G78">
        <v>81.36</v>
      </c>
      <c r="H78">
        <v>53.03</v>
      </c>
      <c r="I78" s="12">
        <f t="shared" si="36"/>
        <v>198.30438882311128</v>
      </c>
      <c r="J78" s="12">
        <f t="shared" si="37"/>
        <v>93.238573710078413</v>
      </c>
      <c r="K78" s="12">
        <f t="shared" si="39"/>
        <v>198.71323944886024</v>
      </c>
      <c r="L78" s="12">
        <f t="shared" si="40"/>
        <v>162.36922401247097</v>
      </c>
      <c r="M78" s="12">
        <f t="shared" si="41"/>
        <v>278.25488591853093</v>
      </c>
      <c r="N78" s="12">
        <f t="shared" si="42"/>
        <v>130.29553286956337</v>
      </c>
      <c r="O78" s="12">
        <f t="shared" si="43"/>
        <v>276.54663536927035</v>
      </c>
      <c r="P78" s="12">
        <f t="shared" si="44"/>
        <v>229.9980890259894</v>
      </c>
      <c r="Q78">
        <v>0.57971014492753603</v>
      </c>
      <c r="R78" s="12">
        <v>12.9476792014528</v>
      </c>
      <c r="S78" s="55">
        <f t="shared" si="45"/>
        <v>121.30370272754033</v>
      </c>
      <c r="T78" s="55">
        <v>18.690977643329202</v>
      </c>
      <c r="U78" s="55">
        <v>18.4248341318077</v>
      </c>
      <c r="V78" s="55">
        <v>25.663606389155898</v>
      </c>
      <c r="W78" s="55">
        <v>24.764031802971701</v>
      </c>
      <c r="X78" s="55">
        <v>225.18729537988901</v>
      </c>
      <c r="Y78" s="55">
        <v>3.8369030929472601</v>
      </c>
      <c r="Z78" s="12">
        <f t="shared" si="38"/>
        <v>113.89428668467396</v>
      </c>
      <c r="AA78" s="12">
        <f t="shared" si="46"/>
        <v>109.33674924547158</v>
      </c>
      <c r="AB78" s="12">
        <f t="shared" si="47"/>
        <v>90.070001974284153</v>
      </c>
      <c r="AC78" s="12">
        <f t="shared" si="48"/>
        <v>108.53306170928924</v>
      </c>
      <c r="AD78" s="55">
        <v>13.0605861176728</v>
      </c>
      <c r="AE78" s="55">
        <v>12.9976403900408</v>
      </c>
      <c r="AF78">
        <v>0.52011291460832698</v>
      </c>
      <c r="AG78" s="12"/>
      <c r="AH78" s="12"/>
      <c r="AI78" t="str">
        <v>20230519</v>
      </c>
      <c r="AJ78">
        <v>46.5</v>
      </c>
      <c r="AK78">
        <v>23.9</v>
      </c>
      <c r="AL78">
        <f t="shared" si="59"/>
        <v>1.9456066945606696</v>
      </c>
      <c r="AN78" t="str">
        <v>20181031</v>
      </c>
      <c r="AO78">
        <v>2.9115956000000001</v>
      </c>
      <c r="AP78">
        <v>-3.7963242911708801</v>
      </c>
      <c r="AQ78">
        <v>71.599999999999994</v>
      </c>
      <c r="AR78">
        <v>60.8</v>
      </c>
      <c r="AS78">
        <v>58.1</v>
      </c>
      <c r="AT78">
        <v>-16.292208645381699</v>
      </c>
      <c r="AU78">
        <v>63.7</v>
      </c>
      <c r="AV78">
        <v>172.04818747980599</v>
      </c>
      <c r="AW78" s="3">
        <v>0.57323232323232298</v>
      </c>
      <c r="AX78" s="1">
        <f t="shared" si="49"/>
        <v>0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0.77777777777777779</v>
      </c>
      <c r="BI78" t="str">
        <v>14/06/2024</v>
      </c>
      <c r="BJ78">
        <v>61.2</v>
      </c>
      <c r="BK78">
        <v>17.899999999999999</v>
      </c>
      <c r="BL78">
        <f t="shared" si="60"/>
        <v>3.4189944134078218</v>
      </c>
    </row>
    <row r="79" spans="1:64" x14ac:dyDescent="0.3">
      <c r="A79" s="11">
        <v>45454</v>
      </c>
      <c r="B79">
        <v>0.52442996742671</v>
      </c>
      <c r="C79">
        <v>5360.79</v>
      </c>
      <c r="D79">
        <v>464.83</v>
      </c>
      <c r="E79">
        <v>90.89</v>
      </c>
      <c r="F79">
        <v>2310.8200000000002</v>
      </c>
      <c r="G79">
        <v>81.27</v>
      </c>
      <c r="H79">
        <v>54.33</v>
      </c>
      <c r="I79" s="12">
        <f t="shared" si="36"/>
        <v>199.82943721939867</v>
      </c>
      <c r="J79" s="12">
        <f t="shared" si="37"/>
        <v>93.231178541813094</v>
      </c>
      <c r="K79" s="12">
        <f t="shared" si="39"/>
        <v>198.39521158747345</v>
      </c>
      <c r="L79" s="12">
        <f t="shared" si="40"/>
        <v>158.15621606687134</v>
      </c>
      <c r="M79" s="12">
        <f t="shared" si="41"/>
        <v>279.2264397538458</v>
      </c>
      <c r="N79" s="12">
        <f t="shared" si="42"/>
        <v>129.74649457246372</v>
      </c>
      <c r="O79" s="12">
        <f t="shared" si="43"/>
        <v>274.96413311311574</v>
      </c>
      <c r="P79" s="12">
        <f t="shared" si="44"/>
        <v>223.12785467534297</v>
      </c>
      <c r="Q79">
        <v>0.57352941176470595</v>
      </c>
      <c r="R79" s="12">
        <v>12.9020358683726</v>
      </c>
      <c r="S79" s="55">
        <f t="shared" si="45"/>
        <v>120.91102514506494</v>
      </c>
      <c r="T79" s="55">
        <v>18.635249091064001</v>
      </c>
      <c r="U79" s="55">
        <v>18.2987740862382</v>
      </c>
      <c r="V79" s="55">
        <v>25.638605208701399</v>
      </c>
      <c r="W79" s="55">
        <v>24.802621305903401</v>
      </c>
      <c r="X79" s="55">
        <v>224.92838660720901</v>
      </c>
      <c r="Y79" s="55">
        <v>3.83579060939396</v>
      </c>
      <c r="Z79" s="12">
        <f t="shared" si="38"/>
        <v>113.79630296560291</v>
      </c>
      <c r="AA79" s="12">
        <f t="shared" si="46"/>
        <v>113.21668740885688</v>
      </c>
      <c r="AB79" s="12">
        <f t="shared" si="47"/>
        <v>92.527433356275921</v>
      </c>
      <c r="AC79" s="12">
        <f t="shared" si="48"/>
        <v>111.31998743360296</v>
      </c>
      <c r="AD79" s="55">
        <v>12.986883312011001</v>
      </c>
      <c r="AE79" s="55">
        <v>12.7904707124471</v>
      </c>
      <c r="AF79">
        <v>0.52245188880969395</v>
      </c>
      <c r="AG79" s="12"/>
      <c r="AH79" s="12"/>
      <c r="AI79" t="str">
        <v>20230512</v>
      </c>
      <c r="AJ79">
        <v>45.2</v>
      </c>
      <c r="AK79">
        <v>24.7</v>
      </c>
      <c r="AL79">
        <f t="shared" si="59"/>
        <v>1.8299595141700407</v>
      </c>
      <c r="AN79" t="str">
        <v>20180928</v>
      </c>
      <c r="AO79">
        <v>4.3665953000000002</v>
      </c>
      <c r="AP79">
        <v>-5.9042087558646204</v>
      </c>
      <c r="AQ79">
        <v>66.900000000000006</v>
      </c>
      <c r="AR79">
        <v>62</v>
      </c>
      <c r="AS79">
        <v>59.3</v>
      </c>
      <c r="AT79">
        <v>-18.374894336432799</v>
      </c>
      <c r="AU79">
        <v>63.6</v>
      </c>
      <c r="AV79">
        <v>171.03248986733399</v>
      </c>
      <c r="AW79" s="3">
        <v>0.52982456140350898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13/06/2024</v>
      </c>
      <c r="BJ79">
        <v>61.2</v>
      </c>
      <c r="BK79">
        <v>17.899999999999999</v>
      </c>
      <c r="BL79">
        <f t="shared" si="60"/>
        <v>3.4189944134078218</v>
      </c>
    </row>
    <row r="80" spans="1:64" x14ac:dyDescent="0.3">
      <c r="A80" s="11">
        <v>45451</v>
      </c>
      <c r="B80">
        <v>0.54896142433234396</v>
      </c>
      <c r="C80">
        <v>5346.99</v>
      </c>
      <c r="D80">
        <v>462.96</v>
      </c>
      <c r="E80">
        <v>91.5</v>
      </c>
      <c r="F80">
        <v>2293.38</v>
      </c>
      <c r="G80">
        <v>81.260000000000005</v>
      </c>
      <c r="H80">
        <v>54.25</v>
      </c>
      <c r="I80" s="12">
        <f t="shared" si="36"/>
        <v>197.9984352114416</v>
      </c>
      <c r="J80" s="12">
        <f t="shared" si="37"/>
        <v>93.701899885355758</v>
      </c>
      <c r="K80" s="12">
        <f t="shared" si="39"/>
        <v>197.90878553050842</v>
      </c>
      <c r="L80" s="12">
        <f t="shared" si="40"/>
        <v>157.98145115177539</v>
      </c>
      <c r="M80" s="12">
        <f t="shared" si="41"/>
        <v>276.26873635640987</v>
      </c>
      <c r="N80" s="12">
        <f t="shared" si="42"/>
        <v>130.21073105968992</v>
      </c>
      <c r="O80" s="12">
        <f t="shared" si="43"/>
        <v>273.89152894727033</v>
      </c>
      <c r="P80" s="12">
        <f t="shared" si="44"/>
        <v>222.55709110833584</v>
      </c>
      <c r="Q80">
        <v>0.52112676056338003</v>
      </c>
      <c r="R80" s="12">
        <v>12.874084919093701</v>
      </c>
      <c r="S80" s="55">
        <f t="shared" si="45"/>
        <v>121.24288546250199</v>
      </c>
      <c r="T80" s="55">
        <v>18.626546404664399</v>
      </c>
      <c r="U80" s="55">
        <v>18.315262862185499</v>
      </c>
      <c r="V80" s="55">
        <v>25.682759513760299</v>
      </c>
      <c r="W80" s="55">
        <v>25.073426875669199</v>
      </c>
      <c r="X80" s="55">
        <v>224.940682826</v>
      </c>
      <c r="Y80" s="55">
        <v>3.8170555284964598</v>
      </c>
      <c r="Z80" s="12">
        <f t="shared" si="38"/>
        <v>114.36388164839056</v>
      </c>
      <c r="AA80" s="12">
        <f t="shared" si="46"/>
        <v>112.30239753644041</v>
      </c>
      <c r="AB80" s="12">
        <f t="shared" si="47"/>
        <v>93.09811006540896</v>
      </c>
      <c r="AC80" s="12">
        <f t="shared" si="48"/>
        <v>111.16973124740848</v>
      </c>
      <c r="AD80" s="55">
        <v>12.9799113968191</v>
      </c>
      <c r="AE80" s="55">
        <v>12.798995764666801</v>
      </c>
      <c r="AF80">
        <v>0.53233492171545305</v>
      </c>
      <c r="AG80" s="12"/>
      <c r="AH80" s="12"/>
      <c r="AI80" t="str">
        <v>20230505</v>
      </c>
      <c r="AJ80">
        <v>44.6</v>
      </c>
      <c r="AK80">
        <v>24.3</v>
      </c>
      <c r="AL80">
        <f t="shared" si="59"/>
        <v>1.8353909465020577</v>
      </c>
      <c r="AN80" t="str">
        <v>20180831</v>
      </c>
      <c r="AO80">
        <v>4.4425353999999997</v>
      </c>
      <c r="AP80">
        <v>-2.9178302316259201</v>
      </c>
      <c r="AQ80">
        <v>72.099999999999994</v>
      </c>
      <c r="AR80">
        <v>62</v>
      </c>
      <c r="AS80">
        <v>60.5</v>
      </c>
      <c r="AT80">
        <v>-16.495970886405001</v>
      </c>
      <c r="AU80">
        <v>62.1</v>
      </c>
      <c r="AV80">
        <v>169.410588179999</v>
      </c>
      <c r="AW80" s="3">
        <v>0.67346938775510201</v>
      </c>
      <c r="AX80" s="1">
        <f t="shared" si="49"/>
        <v>1</v>
      </c>
      <c r="AY80" s="1">
        <f t="shared" si="50"/>
        <v>0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0.88888888888888884</v>
      </c>
      <c r="BI80" t="str">
        <v>12/06/2024</v>
      </c>
      <c r="BJ80">
        <v>61.2</v>
      </c>
      <c r="BK80">
        <v>17.899999999999999</v>
      </c>
      <c r="BL80">
        <f t="shared" si="60"/>
        <v>3.4189944134078218</v>
      </c>
    </row>
    <row r="81" spans="1:64" x14ac:dyDescent="0.3">
      <c r="A81" s="11">
        <v>45450</v>
      </c>
      <c r="B81">
        <v>0.56484149855907795</v>
      </c>
      <c r="C81">
        <v>5352.96</v>
      </c>
      <c r="D81">
        <v>463.37</v>
      </c>
      <c r="E81">
        <v>93.21</v>
      </c>
      <c r="F81">
        <v>2376.12</v>
      </c>
      <c r="G81">
        <v>81.47</v>
      </c>
      <c r="H81">
        <v>54.86</v>
      </c>
      <c r="I81" s="12">
        <f t="shared" si="36"/>
        <v>194.64463032216258</v>
      </c>
      <c r="J81" s="12">
        <f t="shared" si="37"/>
        <v>90.646548918978823</v>
      </c>
      <c r="K81" s="12">
        <f t="shared" si="39"/>
        <v>197.61979323466565</v>
      </c>
      <c r="L81" s="12">
        <f t="shared" si="40"/>
        <v>156.4166679191276</v>
      </c>
      <c r="M81" s="12">
        <f t="shared" si="41"/>
        <v>271.52763335089941</v>
      </c>
      <c r="N81" s="12">
        <f t="shared" si="42"/>
        <v>125.93685585899213</v>
      </c>
      <c r="O81" s="12">
        <f t="shared" si="43"/>
        <v>273.42866510910483</v>
      </c>
      <c r="P81" s="12">
        <f t="shared" si="44"/>
        <v>220.3024300166081</v>
      </c>
      <c r="Q81">
        <v>0.55555555555555602</v>
      </c>
      <c r="R81" s="12">
        <v>12.8777457871068</v>
      </c>
      <c r="S81" s="55">
        <f t="shared" si="45"/>
        <v>121.4793349431535</v>
      </c>
      <c r="T81" s="55">
        <v>18.460308213792</v>
      </c>
      <c r="U81" s="55">
        <v>17.6736231383206</v>
      </c>
      <c r="V81" s="55">
        <v>25.4606070041817</v>
      </c>
      <c r="W81" s="55">
        <v>24.271149569898199</v>
      </c>
      <c r="X81" s="55">
        <v>225.206961037268</v>
      </c>
      <c r="Y81" s="55">
        <v>3.81072158077323</v>
      </c>
      <c r="Z81" s="12">
        <f t="shared" si="38"/>
        <v>114.69011881718035</v>
      </c>
      <c r="AA81" s="12">
        <f t="shared" si="46"/>
        <v>111.49667146450216</v>
      </c>
      <c r="AB81" s="12">
        <f t="shared" si="47"/>
        <v>90.942565627800334</v>
      </c>
      <c r="AC81" s="12">
        <f t="shared" si="48"/>
        <v>112.12747667858071</v>
      </c>
      <c r="AD81" s="55">
        <v>12.8774936259007</v>
      </c>
      <c r="AE81" s="55">
        <v>12.393338903060799</v>
      </c>
      <c r="AF81">
        <v>0.52904989747094999</v>
      </c>
      <c r="AG81" s="12"/>
      <c r="AH81" s="12"/>
      <c r="AI81" t="str">
        <v>20230428</v>
      </c>
      <c r="AJ81">
        <v>45.8</v>
      </c>
      <c r="AK81">
        <v>23.6</v>
      </c>
      <c r="AL81">
        <f t="shared" si="59"/>
        <v>1.9406779661016946</v>
      </c>
      <c r="AN81" t="str">
        <v>20180731</v>
      </c>
      <c r="AO81">
        <v>3.2667742</v>
      </c>
      <c r="AP81">
        <v>1.0913869547755499</v>
      </c>
      <c r="AQ81">
        <v>73.2</v>
      </c>
      <c r="AR81">
        <v>59.3</v>
      </c>
      <c r="AS81">
        <v>58.1</v>
      </c>
      <c r="AT81">
        <v>-14.3559870550162</v>
      </c>
      <c r="AU81">
        <v>59.7</v>
      </c>
      <c r="AV81">
        <v>168.145653846003</v>
      </c>
      <c r="AW81" s="3">
        <v>0.60396039603960405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11/06/2024</v>
      </c>
      <c r="BJ81">
        <v>61.2</v>
      </c>
      <c r="BK81">
        <v>17.899999999999999</v>
      </c>
      <c r="BL81">
        <f t="shared" si="60"/>
        <v>3.4189944134078218</v>
      </c>
    </row>
    <row r="82" spans="1:64" x14ac:dyDescent="0.3">
      <c r="A82" s="11">
        <v>45449</v>
      </c>
      <c r="B82">
        <v>0.57925072046109505</v>
      </c>
      <c r="C82">
        <v>5354.03</v>
      </c>
      <c r="D82">
        <v>463.53</v>
      </c>
      <c r="E82">
        <v>93.35</v>
      </c>
      <c r="F82">
        <v>2354.23</v>
      </c>
      <c r="G82">
        <v>81.459999999999994</v>
      </c>
      <c r="H82">
        <v>54.64</v>
      </c>
      <c r="I82" s="12">
        <f t="shared" si="36"/>
        <v>194.39194359154757</v>
      </c>
      <c r="J82" s="12">
        <f t="shared" si="37"/>
        <v>91.515766251967236</v>
      </c>
      <c r="K82" s="12">
        <f t="shared" si="39"/>
        <v>197.68356775171728</v>
      </c>
      <c r="L82" s="12">
        <f t="shared" si="40"/>
        <v>157.080522215624</v>
      </c>
      <c r="M82" s="12">
        <f t="shared" si="41"/>
        <v>271.21450130218057</v>
      </c>
      <c r="N82" s="12">
        <f t="shared" si="42"/>
        <v>127.16313243811229</v>
      </c>
      <c r="O82" s="12">
        <f t="shared" si="43"/>
        <v>273.55667236037613</v>
      </c>
      <c r="P82" s="12">
        <f t="shared" si="44"/>
        <v>221.2697175671523</v>
      </c>
      <c r="Q82">
        <v>0.58571428571428596</v>
      </c>
      <c r="R82" s="12">
        <v>12.8728050589561</v>
      </c>
      <c r="S82" s="55">
        <f t="shared" si="45"/>
        <v>123.09567390520914</v>
      </c>
      <c r="T82" s="55">
        <v>18.409816933988701</v>
      </c>
      <c r="U82" s="55">
        <v>17.435937179047801</v>
      </c>
      <c r="V82" s="55">
        <v>25.3557604753085</v>
      </c>
      <c r="W82" s="55">
        <v>23.838246639744899</v>
      </c>
      <c r="X82" s="55">
        <v>225.117699569108</v>
      </c>
      <c r="Y82" s="55">
        <v>3.7599080592940499</v>
      </c>
      <c r="Z82" s="12">
        <f t="shared" si="38"/>
        <v>116.21462867072559</v>
      </c>
      <c r="AA82" s="12">
        <f t="shared" si="46"/>
        <v>110.88391734470312</v>
      </c>
      <c r="AB82" s="12">
        <f t="shared" si="47"/>
        <v>91.424537744992364</v>
      </c>
      <c r="AC82" s="12">
        <f t="shared" si="48"/>
        <v>111.69147841734477</v>
      </c>
      <c r="AD82" s="55">
        <v>12.8502222023152</v>
      </c>
      <c r="AE82" s="55">
        <v>12.2635715566563</v>
      </c>
      <c r="AF82">
        <v>0.53237900477164302</v>
      </c>
      <c r="AG82" s="12"/>
      <c r="AH82" s="12"/>
      <c r="AI82" t="str">
        <v>20230421</v>
      </c>
      <c r="AJ82">
        <v>48.6</v>
      </c>
      <c r="AK82">
        <v>25</v>
      </c>
      <c r="AL82">
        <f t="shared" si="59"/>
        <v>1.944</v>
      </c>
      <c r="AN82" t="str">
        <v>20180629</v>
      </c>
      <c r="AO82">
        <v>2.8788980999999998</v>
      </c>
      <c r="AP82">
        <v>3.8691520615178101</v>
      </c>
      <c r="AQ82">
        <v>76.8</v>
      </c>
      <c r="AR82">
        <v>60.6</v>
      </c>
      <c r="AS82">
        <v>59.9</v>
      </c>
      <c r="AT82">
        <v>-12.330340363332599</v>
      </c>
      <c r="AU82">
        <v>62.3</v>
      </c>
      <c r="AV82">
        <v>166.00305815095899</v>
      </c>
      <c r="AW82" s="3">
        <v>0.53627760252365897</v>
      </c>
      <c r="AX82" s="1">
        <f t="shared" si="49"/>
        <v>1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1</v>
      </c>
      <c r="BI82" t="str">
        <v>10/06/2024</v>
      </c>
      <c r="BJ82">
        <v>61.2</v>
      </c>
      <c r="BK82">
        <v>17.899999999999999</v>
      </c>
      <c r="BL82">
        <f t="shared" si="60"/>
        <v>3.4189944134078218</v>
      </c>
    </row>
    <row r="83" spans="1:64" x14ac:dyDescent="0.3">
      <c r="A83" s="11">
        <v>45448</v>
      </c>
      <c r="B83">
        <v>0.580174927113703</v>
      </c>
      <c r="C83">
        <v>5291.34</v>
      </c>
      <c r="D83">
        <v>454.37</v>
      </c>
      <c r="E83">
        <v>92.67</v>
      </c>
      <c r="F83">
        <v>2326.92</v>
      </c>
      <c r="G83">
        <v>81.38</v>
      </c>
      <c r="H83">
        <v>54.12</v>
      </c>
      <c r="I83" s="12">
        <f t="shared" si="36"/>
        <v>193.51921162386648</v>
      </c>
      <c r="J83" s="12">
        <f t="shared" si="37"/>
        <v>91.50559850929686</v>
      </c>
      <c r="K83" s="12">
        <f t="shared" si="39"/>
        <v>195.55889506030542</v>
      </c>
      <c r="L83" s="12">
        <f t="shared" si="40"/>
        <v>156.72954479758525</v>
      </c>
      <c r="M83" s="12">
        <f t="shared" si="41"/>
        <v>267.78103532567616</v>
      </c>
      <c r="N83" s="12">
        <f t="shared" si="42"/>
        <v>126.10095418598492</v>
      </c>
      <c r="O83" s="12">
        <f t="shared" si="43"/>
        <v>268.40945426803154</v>
      </c>
      <c r="P83" s="12">
        <f t="shared" si="44"/>
        <v>218.95936697994307</v>
      </c>
      <c r="Q83">
        <v>0.57971014492753603</v>
      </c>
      <c r="R83" s="12">
        <v>12.813590934622599</v>
      </c>
      <c r="S83" s="55">
        <f t="shared" si="45"/>
        <v>123.93594279513952</v>
      </c>
      <c r="T83" s="55">
        <v>18.370272303753101</v>
      </c>
      <c r="U83" s="55">
        <v>17.199813745801499</v>
      </c>
      <c r="V83" s="55">
        <v>25.1199688160691</v>
      </c>
      <c r="W83" s="55">
        <v>22.6207215339589</v>
      </c>
      <c r="X83" s="55">
        <v>224.95747661061301</v>
      </c>
      <c r="Y83" s="55">
        <v>3.7175243370266</v>
      </c>
      <c r="Z83" s="12">
        <f t="shared" si="38"/>
        <v>117.47024753028163</v>
      </c>
      <c r="AA83" s="12">
        <f t="shared" si="46"/>
        <v>110.63273541517688</v>
      </c>
      <c r="AB83" s="12">
        <f t="shared" si="47"/>
        <v>91.619528522328665</v>
      </c>
      <c r="AC83" s="12">
        <f t="shared" si="48"/>
        <v>110.73635132158954</v>
      </c>
      <c r="AD83" s="55">
        <v>12.9192219193542</v>
      </c>
      <c r="AE83" s="55">
        <v>12.6035593597286</v>
      </c>
      <c r="AF83">
        <v>0.53666895133653203</v>
      </c>
      <c r="AG83" s="12"/>
      <c r="AH83" s="12"/>
      <c r="AI83" t="str">
        <v>20230414</v>
      </c>
      <c r="AJ83">
        <v>50.7</v>
      </c>
      <c r="AK83">
        <v>24</v>
      </c>
      <c r="AL83">
        <f t="shared" si="59"/>
        <v>2.1125000000000003</v>
      </c>
      <c r="AN83" t="str">
        <v>20180531</v>
      </c>
      <c r="AO83">
        <v>2.2501199999999999</v>
      </c>
      <c r="AP83">
        <v>2.8589569814515299</v>
      </c>
      <c r="AQ83">
        <v>79.5</v>
      </c>
      <c r="AR83">
        <v>61.9</v>
      </c>
      <c r="AS83">
        <v>59</v>
      </c>
      <c r="AT83">
        <v>-7.4225444957152202</v>
      </c>
      <c r="AU83">
        <v>59.1</v>
      </c>
      <c r="AV83">
        <v>164.12369869705799</v>
      </c>
      <c r="AW83" s="3">
        <v>0.66754617414247996</v>
      </c>
      <c r="AX83" s="1">
        <f t="shared" si="49"/>
        <v>0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0.88888888888888884</v>
      </c>
      <c r="BI83" t="str">
        <v>07/06/2024</v>
      </c>
      <c r="BJ83">
        <v>60.3</v>
      </c>
      <c r="BK83">
        <v>17.600000000000001</v>
      </c>
      <c r="BL83">
        <f t="shared" si="60"/>
        <v>3.4261363636363633</v>
      </c>
    </row>
    <row r="84" spans="1:64" x14ac:dyDescent="0.3">
      <c r="A84" s="11">
        <v>45447</v>
      </c>
      <c r="B84">
        <v>0.57558139534883701</v>
      </c>
      <c r="C84">
        <v>5283.4</v>
      </c>
      <c r="D84">
        <v>453.13</v>
      </c>
      <c r="E84">
        <v>91.6</v>
      </c>
      <c r="F84">
        <v>2350.9</v>
      </c>
      <c r="G84">
        <v>81.3</v>
      </c>
      <c r="H84">
        <v>54.43</v>
      </c>
      <c r="I84" s="12">
        <f t="shared" si="36"/>
        <v>195.50918278924712</v>
      </c>
      <c r="J84" s="12">
        <f t="shared" si="37"/>
        <v>90.447081038303651</v>
      </c>
      <c r="K84" s="12">
        <f t="shared" si="39"/>
        <v>195.45748969878113</v>
      </c>
      <c r="L84" s="12">
        <f t="shared" si="40"/>
        <v>155.60943560037265</v>
      </c>
      <c r="M84" s="12">
        <f t="shared" si="41"/>
        <v>270.19787457303698</v>
      </c>
      <c r="N84" s="12">
        <f t="shared" si="42"/>
        <v>124.49043753815111</v>
      </c>
      <c r="O84" s="12">
        <f t="shared" si="43"/>
        <v>267.93988648530075</v>
      </c>
      <c r="P84" s="12">
        <f t="shared" si="44"/>
        <v>217.12855849446296</v>
      </c>
      <c r="Q84">
        <v>0.57971014492753603</v>
      </c>
      <c r="R84" s="12">
        <v>12.770787996218401</v>
      </c>
      <c r="S84" s="55">
        <f t="shared" si="45"/>
        <v>122.10409827412533</v>
      </c>
      <c r="T84" s="55">
        <v>18.531555636307999</v>
      </c>
      <c r="U84" s="55">
        <v>18.057759115543799</v>
      </c>
      <c r="V84" s="55">
        <v>25.313184551306598</v>
      </c>
      <c r="W84" s="55">
        <v>23.5610648536918</v>
      </c>
      <c r="X84" s="55">
        <v>224.44386695858699</v>
      </c>
      <c r="Y84" s="55">
        <v>3.7613466184670501</v>
      </c>
      <c r="Z84" s="12">
        <f t="shared" si="38"/>
        <v>115.85533364020547</v>
      </c>
      <c r="AA84" s="12">
        <f t="shared" si="46"/>
        <v>112.58915336757858</v>
      </c>
      <c r="AB84" s="12">
        <f t="shared" si="47"/>
        <v>91.208637238924993</v>
      </c>
      <c r="AC84" s="12">
        <f t="shared" si="48"/>
        <v>111.48097718362234</v>
      </c>
      <c r="AD84" s="55">
        <v>12.9732852400737</v>
      </c>
      <c r="AE84" s="55">
        <v>12.921872292444</v>
      </c>
      <c r="AF84">
        <v>0.53526970954356801</v>
      </c>
      <c r="AG84" s="12"/>
      <c r="AH84" s="12"/>
      <c r="AI84" t="str">
        <v>20230407</v>
      </c>
      <c r="AJ84">
        <v>48.7</v>
      </c>
      <c r="AK84">
        <v>24.3</v>
      </c>
      <c r="AL84">
        <f t="shared" si="59"/>
        <v>2.0041152263374484</v>
      </c>
      <c r="AN84" t="str">
        <v>20180430</v>
      </c>
      <c r="AO84">
        <v>3.312122</v>
      </c>
      <c r="AP84">
        <v>3.66977135130147</v>
      </c>
      <c r="AQ84">
        <v>79.3</v>
      </c>
      <c r="AR84">
        <v>60.3</v>
      </c>
      <c r="AS84">
        <v>58.6</v>
      </c>
      <c r="AT84">
        <v>-3.5572107358417902</v>
      </c>
      <c r="AU84">
        <v>60.1</v>
      </c>
      <c r="AV84">
        <v>161.93776625291</v>
      </c>
      <c r="AW84" s="3">
        <v>0.59897172236503904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06/06/2024</v>
      </c>
      <c r="BJ84">
        <v>60.3</v>
      </c>
      <c r="BK84">
        <v>17.600000000000001</v>
      </c>
      <c r="BL84">
        <f t="shared" si="60"/>
        <v>3.4261363636363633</v>
      </c>
    </row>
    <row r="85" spans="1:64" x14ac:dyDescent="0.3">
      <c r="A85" s="11">
        <v>45443</v>
      </c>
      <c r="B85">
        <v>0.59220779220779196</v>
      </c>
      <c r="C85">
        <v>5277.51</v>
      </c>
      <c r="D85">
        <v>450.71</v>
      </c>
      <c r="E85">
        <v>90.45</v>
      </c>
      <c r="F85">
        <v>2327.8200000000002</v>
      </c>
      <c r="G85">
        <v>81.47</v>
      </c>
      <c r="H85">
        <v>54.15</v>
      </c>
      <c r="I85" s="12">
        <f t="shared" si="36"/>
        <v>197.80333556919155</v>
      </c>
      <c r="J85" s="12">
        <f t="shared" si="37"/>
        <v>91.249971224382648</v>
      </c>
      <c r="K85" s="12">
        <f t="shared" si="39"/>
        <v>194.83349368427352</v>
      </c>
      <c r="L85" s="12">
        <f t="shared" si="40"/>
        <v>156.24296412877518</v>
      </c>
      <c r="M85" s="12">
        <f t="shared" si="41"/>
        <v>272.19713545979749</v>
      </c>
      <c r="N85" s="12">
        <f t="shared" si="42"/>
        <v>125.05889898565698</v>
      </c>
      <c r="O85" s="12">
        <f t="shared" si="43"/>
        <v>265.95692128888516</v>
      </c>
      <c r="P85" s="12">
        <f t="shared" si="44"/>
        <v>217.08547041198398</v>
      </c>
      <c r="Q85">
        <v>0.55128205128205099</v>
      </c>
      <c r="R85" s="12">
        <v>12.7446047626969</v>
      </c>
      <c r="S85" s="55">
        <f t="shared" si="45"/>
        <v>123.27450253312178</v>
      </c>
      <c r="T85" s="55">
        <v>18.481851262459699</v>
      </c>
      <c r="U85" s="55">
        <v>17.761038569904802</v>
      </c>
      <c r="V85" s="55">
        <v>25.1136181284024</v>
      </c>
      <c r="W85" s="55">
        <v>22.984502707970702</v>
      </c>
      <c r="X85" s="55">
        <v>223.890668347945</v>
      </c>
      <c r="Y85" s="55">
        <v>3.7184037059008999</v>
      </c>
      <c r="Z85" s="12">
        <f t="shared" si="38"/>
        <v>116.91669247281142</v>
      </c>
      <c r="AA85" s="12">
        <f t="shared" si="46"/>
        <v>113.44491200979785</v>
      </c>
      <c r="AB85" s="12">
        <f t="shared" si="47"/>
        <v>91.643396643905746</v>
      </c>
      <c r="AC85" s="12">
        <f t="shared" si="48"/>
        <v>110.67773578981163</v>
      </c>
      <c r="AD85" s="55">
        <v>12.8971718036269</v>
      </c>
      <c r="AE85" s="55">
        <v>12.716066682471601</v>
      </c>
      <c r="AF85">
        <v>0.52459016393442603</v>
      </c>
      <c r="AG85" s="12"/>
      <c r="AH85" s="12"/>
      <c r="AI85" t="str">
        <v>20230331</v>
      </c>
      <c r="AJ85">
        <v>48.6</v>
      </c>
      <c r="AK85">
        <v>25</v>
      </c>
      <c r="AL85">
        <f t="shared" si="59"/>
        <v>1.944</v>
      </c>
      <c r="AN85" t="str">
        <v>20180330</v>
      </c>
      <c r="AO85">
        <v>3.1752905999999999</v>
      </c>
      <c r="AP85">
        <v>2.8711752809503799</v>
      </c>
      <c r="AQ85">
        <v>78.099999999999994</v>
      </c>
      <c r="AR85">
        <v>60.6</v>
      </c>
      <c r="AS85">
        <v>58.8</v>
      </c>
      <c r="AT85">
        <v>-3.3101391650099399</v>
      </c>
      <c r="AU85">
        <v>59.6</v>
      </c>
      <c r="AV85">
        <v>158.88299087018399</v>
      </c>
      <c r="AW85" s="3">
        <v>0.56756756756756799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05/06/2024</v>
      </c>
      <c r="BJ85">
        <v>60.3</v>
      </c>
      <c r="BK85">
        <v>17.600000000000001</v>
      </c>
      <c r="BL85">
        <f t="shared" si="60"/>
        <v>3.4261363636363633</v>
      </c>
    </row>
    <row r="86" spans="1:64" x14ac:dyDescent="0.3">
      <c r="A86" s="11">
        <v>45443</v>
      </c>
      <c r="B86">
        <v>0.58746736292428203</v>
      </c>
      <c r="C86">
        <v>5235.4799999999996</v>
      </c>
      <c r="D86">
        <v>451.55</v>
      </c>
      <c r="E86">
        <v>89.84</v>
      </c>
      <c r="F86">
        <v>2343.63</v>
      </c>
      <c r="G86">
        <v>81.36</v>
      </c>
      <c r="H86">
        <v>53.94</v>
      </c>
      <c r="I86" s="12">
        <f t="shared" si="36"/>
        <v>197.55874429295343</v>
      </c>
      <c r="J86" s="12">
        <f t="shared" si="37"/>
        <v>89.921483580862088</v>
      </c>
      <c r="K86" s="12">
        <f t="shared" si="39"/>
        <v>193.54143016449069</v>
      </c>
      <c r="L86" s="12">
        <f t="shared" si="40"/>
        <v>155.59960604430046</v>
      </c>
      <c r="M86" s="12">
        <f t="shared" si="41"/>
        <v>274.57221469583624</v>
      </c>
      <c r="N86" s="12">
        <f t="shared" si="42"/>
        <v>124.45087107171985</v>
      </c>
      <c r="O86" s="12">
        <f t="shared" si="43"/>
        <v>266.81400119189101</v>
      </c>
      <c r="P86" s="12">
        <f t="shared" si="44"/>
        <v>218.34169362362081</v>
      </c>
      <c r="Q86">
        <v>0.54545454545454497</v>
      </c>
      <c r="R86" s="12">
        <v>12.703325362287799</v>
      </c>
      <c r="S86" s="55">
        <f t="shared" si="45"/>
        <v>121.62070602564211</v>
      </c>
      <c r="T86" s="55">
        <v>18.960052919402699</v>
      </c>
      <c r="U86" s="55">
        <v>18.244696665865899</v>
      </c>
      <c r="V86" s="55">
        <v>25.728724393563699</v>
      </c>
      <c r="W86" s="55">
        <v>23.785826955260401</v>
      </c>
      <c r="X86" s="55">
        <v>223.89773172917</v>
      </c>
      <c r="Y86" s="55">
        <v>3.7572859385613802</v>
      </c>
      <c r="Z86" s="12">
        <f t="shared" si="38"/>
        <v>115.72278721607876</v>
      </c>
      <c r="AA86" s="12">
        <f t="shared" si="46"/>
        <v>113.77447501526723</v>
      </c>
      <c r="AB86" s="12">
        <f t="shared" si="47"/>
        <v>90.678651950385458</v>
      </c>
      <c r="AC86" s="12">
        <f t="shared" si="48"/>
        <v>110.39719455487787</v>
      </c>
      <c r="AD86" s="55">
        <v>13.1174211273875</v>
      </c>
      <c r="AE86" s="55">
        <v>12.9714035775381</v>
      </c>
      <c r="AF86">
        <v>0.52631578947368396</v>
      </c>
      <c r="AG86" s="12"/>
      <c r="AH86" s="12"/>
      <c r="AI86" t="str">
        <v>20230324</v>
      </c>
      <c r="AJ86">
        <v>40.799999999999997</v>
      </c>
      <c r="AK86">
        <v>26.8</v>
      </c>
      <c r="AL86">
        <f t="shared" si="59"/>
        <v>1.5223880597014925</v>
      </c>
      <c r="AN86" t="str">
        <v>20180228</v>
      </c>
      <c r="AO86">
        <v>3.348687</v>
      </c>
      <c r="AP86">
        <v>3.6166049412239301</v>
      </c>
      <c r="AQ86">
        <v>74.2</v>
      </c>
      <c r="AR86">
        <v>63.1</v>
      </c>
      <c r="AS86">
        <v>60.9</v>
      </c>
      <c r="AT86">
        <v>-4.1509891977181699</v>
      </c>
      <c r="AU86">
        <v>62.1</v>
      </c>
      <c r="AV86">
        <v>157.23906347014301</v>
      </c>
      <c r="AW86" s="3">
        <v>0.75490196078431404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04/06/2024</v>
      </c>
      <c r="BJ86">
        <v>60.3</v>
      </c>
      <c r="BK86">
        <v>17.600000000000001</v>
      </c>
      <c r="BL86">
        <f t="shared" si="60"/>
        <v>3.4261363636363633</v>
      </c>
    </row>
    <row r="87" spans="1:64" x14ac:dyDescent="0.3">
      <c r="A87" s="11">
        <v>45442</v>
      </c>
      <c r="B87">
        <v>0.59445843828715395</v>
      </c>
      <c r="C87">
        <v>5266.95</v>
      </c>
      <c r="D87">
        <v>456.44</v>
      </c>
      <c r="E87">
        <v>88.98</v>
      </c>
      <c r="F87">
        <v>2338.59</v>
      </c>
      <c r="G87">
        <v>81.27</v>
      </c>
      <c r="H87">
        <v>53.65</v>
      </c>
      <c r="I87" s="12">
        <f t="shared" si="36"/>
        <v>200.69767362921166</v>
      </c>
      <c r="J87" s="12">
        <f t="shared" si="37"/>
        <v>90.658550267039971</v>
      </c>
      <c r="K87" s="12">
        <f t="shared" si="39"/>
        <v>194.92194824155871</v>
      </c>
      <c r="L87" s="12">
        <f t="shared" si="40"/>
        <v>157.39077609895665</v>
      </c>
      <c r="M87" s="12">
        <f t="shared" si="41"/>
        <v>280.28396466678828</v>
      </c>
      <c r="N87" s="12">
        <f t="shared" si="42"/>
        <v>126.07324353929508</v>
      </c>
      <c r="O87" s="12">
        <f t="shared" si="43"/>
        <v>270.0056752277705</v>
      </c>
      <c r="P87" s="12">
        <f t="shared" si="44"/>
        <v>221.91874690825796</v>
      </c>
      <c r="Q87">
        <v>0.544303797468354</v>
      </c>
      <c r="R87" s="12">
        <v>12.634405961135601</v>
      </c>
      <c r="S87" s="55">
        <f t="shared" si="45"/>
        <v>120.51145784634232</v>
      </c>
      <c r="T87" s="55">
        <v>18.995567819081899</v>
      </c>
      <c r="U87" s="55">
        <v>18.2872205322921</v>
      </c>
      <c r="V87" s="55">
        <v>25.638827013333099</v>
      </c>
      <c r="W87" s="55">
        <v>23.789883523152799</v>
      </c>
      <c r="X87" s="55">
        <v>223.95352351909099</v>
      </c>
      <c r="Y87" s="55">
        <v>3.77142730289364</v>
      </c>
      <c r="Z87" s="12">
        <f t="shared" si="38"/>
        <v>115.31911458585004</v>
      </c>
      <c r="AA87" s="12">
        <f t="shared" si="46"/>
        <v>114.26119202942184</v>
      </c>
      <c r="AB87" s="12">
        <f t="shared" si="47"/>
        <v>90.38487754058275</v>
      </c>
      <c r="AC87" s="12">
        <f t="shared" si="48"/>
        <v>109.92473959674753</v>
      </c>
      <c r="AD87" s="55">
        <v>13.063374015637301</v>
      </c>
      <c r="AE87" s="55">
        <v>12.9393358984687</v>
      </c>
      <c r="AF87">
        <v>0.53355263157894695</v>
      </c>
      <c r="AG87" s="12"/>
      <c r="AH87" s="12"/>
      <c r="AI87" t="str">
        <v>20230317</v>
      </c>
      <c r="AJ87">
        <v>39.700000000000003</v>
      </c>
      <c r="AK87">
        <v>28.8</v>
      </c>
      <c r="AL87">
        <f t="shared" si="59"/>
        <v>1.3784722222222223</v>
      </c>
      <c r="AN87" t="str">
        <v>20180131</v>
      </c>
      <c r="AO87">
        <v>2.7013897999999998</v>
      </c>
      <c r="AP87">
        <v>3.9495338394488901</v>
      </c>
      <c r="AQ87">
        <v>72.7</v>
      </c>
      <c r="AR87">
        <v>64.3</v>
      </c>
      <c r="AS87">
        <v>59.4</v>
      </c>
      <c r="AT87">
        <v>-4.8774627582892904</v>
      </c>
      <c r="AU87">
        <v>60.9</v>
      </c>
      <c r="AV87">
        <v>153.29738188468099</v>
      </c>
      <c r="AW87" s="3">
        <v>0.69121813031161505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03/06/2024</v>
      </c>
      <c r="BJ87">
        <v>60.3</v>
      </c>
      <c r="BK87">
        <v>17.600000000000001</v>
      </c>
      <c r="BL87">
        <f t="shared" si="60"/>
        <v>3.4261363636363633</v>
      </c>
    </row>
    <row r="88" spans="1:64" x14ac:dyDescent="0.3">
      <c r="A88" s="11">
        <v>45441</v>
      </c>
      <c r="B88">
        <v>0.59137055837563501</v>
      </c>
      <c r="C88">
        <v>5306.04</v>
      </c>
      <c r="D88">
        <v>459.68</v>
      </c>
      <c r="E88">
        <v>90.07</v>
      </c>
      <c r="F88">
        <v>2361.5100000000002</v>
      </c>
      <c r="G88">
        <v>81.3</v>
      </c>
      <c r="H88">
        <v>54.51</v>
      </c>
      <c r="I88" s="12">
        <f t="shared" si="36"/>
        <v>199.7519236436882</v>
      </c>
      <c r="J88" s="12">
        <f t="shared" si="37"/>
        <v>90.447032787875358</v>
      </c>
      <c r="K88" s="12">
        <f t="shared" si="39"/>
        <v>196.29563932191914</v>
      </c>
      <c r="L88" s="12">
        <f t="shared" si="40"/>
        <v>156.07818267268189</v>
      </c>
      <c r="M88" s="12">
        <f t="shared" si="41"/>
        <v>278.87472223736683</v>
      </c>
      <c r="N88" s="12">
        <f t="shared" si="42"/>
        <v>125.73912037593838</v>
      </c>
      <c r="O88" s="12">
        <f t="shared" si="43"/>
        <v>271.82127219687493</v>
      </c>
      <c r="P88" s="12">
        <f t="shared" si="44"/>
        <v>219.9984813238286</v>
      </c>
      <c r="Q88">
        <v>0.52564102564102599</v>
      </c>
      <c r="R88" s="12">
        <v>12.615442407134999</v>
      </c>
      <c r="S88" s="55">
        <f t="shared" si="45"/>
        <v>120.04101971459315</v>
      </c>
      <c r="T88" s="55">
        <v>19.232067399451399</v>
      </c>
      <c r="U88" s="55">
        <v>18.501982670067001</v>
      </c>
      <c r="V88" s="55">
        <v>26.241355994912599</v>
      </c>
      <c r="W88" s="55">
        <v>24.328771729871001</v>
      </c>
      <c r="X88" s="55">
        <v>223.799279977884</v>
      </c>
      <c r="Y88" s="55">
        <v>3.78056029150423</v>
      </c>
      <c r="Z88" s="12">
        <f t="shared" si="38"/>
        <v>114.96215923257053</v>
      </c>
      <c r="AA88" s="12">
        <f t="shared" si="46"/>
        <v>114.68267643807131</v>
      </c>
      <c r="AB88" s="12">
        <f t="shared" si="47"/>
        <v>90.936980249016628</v>
      </c>
      <c r="AC88" s="12">
        <f t="shared" si="48"/>
        <v>111.64495591996437</v>
      </c>
      <c r="AD88" s="55">
        <v>13.1479640687272</v>
      </c>
      <c r="AE88" s="55">
        <v>13.045056141052299</v>
      </c>
      <c r="AF88">
        <v>0.52918287937743202</v>
      </c>
      <c r="AG88" s="12"/>
      <c r="AH88" s="12"/>
      <c r="AI88" t="str">
        <v>20230310</v>
      </c>
      <c r="AJ88">
        <v>40.299999999999997</v>
      </c>
      <c r="AK88">
        <v>27.8</v>
      </c>
      <c r="AL88">
        <f t="shared" si="59"/>
        <v>1.449640287769784</v>
      </c>
      <c r="AN88" t="str">
        <v>20171229</v>
      </c>
      <c r="AO88">
        <v>2.470199</v>
      </c>
      <c r="AP88">
        <v>2.5294986245212798</v>
      </c>
      <c r="AQ88">
        <v>68.3</v>
      </c>
      <c r="AR88">
        <v>65.900000000000006</v>
      </c>
      <c r="AS88">
        <v>59.7</v>
      </c>
      <c r="AT88">
        <v>-3.7785588752196801</v>
      </c>
      <c r="AU88">
        <v>59.1</v>
      </c>
      <c r="AV88">
        <v>144.47717215025901</v>
      </c>
      <c r="AW88" s="3">
        <v>0.63043478260869601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31/05/2024</v>
      </c>
      <c r="BJ88">
        <v>57.6</v>
      </c>
      <c r="BK88">
        <v>18.2</v>
      </c>
      <c r="BL88">
        <f t="shared" si="60"/>
        <v>3.1648351648351651</v>
      </c>
    </row>
    <row r="89" spans="1:64" x14ac:dyDescent="0.3">
      <c r="A89" s="11">
        <v>45437</v>
      </c>
      <c r="B89">
        <v>0.61358313817330201</v>
      </c>
      <c r="C89">
        <v>5304.72</v>
      </c>
      <c r="D89">
        <v>457.95</v>
      </c>
      <c r="E89">
        <v>91.38</v>
      </c>
      <c r="F89">
        <v>2334.4</v>
      </c>
      <c r="G89">
        <v>81.37</v>
      </c>
      <c r="H89">
        <v>54.55</v>
      </c>
      <c r="I89" s="12">
        <f t="shared" si="36"/>
        <v>196.88050498299378</v>
      </c>
      <c r="J89" s="12">
        <f t="shared" si="37"/>
        <v>91.486727065629509</v>
      </c>
      <c r="K89" s="12">
        <f t="shared" si="39"/>
        <v>196.07816845434976</v>
      </c>
      <c r="L89" s="12">
        <f t="shared" si="40"/>
        <v>155.92504755659249</v>
      </c>
      <c r="M89" s="12">
        <f t="shared" si="41"/>
        <v>273.91321013740617</v>
      </c>
      <c r="N89" s="12">
        <f t="shared" si="42"/>
        <v>126.73213732746594</v>
      </c>
      <c r="O89" s="12">
        <f t="shared" si="43"/>
        <v>270.56639259990357</v>
      </c>
      <c r="P89" s="12">
        <f t="shared" si="44"/>
        <v>219.01052981356918</v>
      </c>
      <c r="Q89">
        <v>0.57142857142857095</v>
      </c>
      <c r="R89" s="12">
        <v>12.599681062695501</v>
      </c>
      <c r="S89" s="55">
        <f t="shared" si="45"/>
        <v>118.37661623463926</v>
      </c>
      <c r="T89" s="55">
        <v>18.8975314896683</v>
      </c>
      <c r="U89" s="55">
        <v>18.171678295723598</v>
      </c>
      <c r="V89" s="55">
        <v>25.234562999323</v>
      </c>
      <c r="W89" s="55">
        <v>23.5583326008305</v>
      </c>
      <c r="X89" s="55">
        <v>224.18248017208401</v>
      </c>
      <c r="Y89" s="55">
        <v>3.8296150045511199</v>
      </c>
      <c r="Z89" s="12">
        <f t="shared" si="38"/>
        <v>113.70009005075237</v>
      </c>
      <c r="AA89" s="12">
        <f t="shared" si="46"/>
        <v>113.1436435750894</v>
      </c>
      <c r="AB89" s="12">
        <f t="shared" si="47"/>
        <v>92.073772276694527</v>
      </c>
      <c r="AC89" s="12">
        <f t="shared" si="48"/>
        <v>111.6307792927153</v>
      </c>
      <c r="AD89" s="55">
        <v>13.2184133998687</v>
      </c>
      <c r="AE89" s="55">
        <v>13.035731269449901</v>
      </c>
      <c r="AF89">
        <v>0.52143314139475405</v>
      </c>
      <c r="AG89" s="12"/>
      <c r="AH89" s="12"/>
      <c r="AI89" t="str">
        <v>20230303</v>
      </c>
      <c r="AJ89">
        <v>45.2</v>
      </c>
      <c r="AK89">
        <v>24.7</v>
      </c>
      <c r="AL89">
        <f t="shared" si="59"/>
        <v>1.8299595141700407</v>
      </c>
      <c r="AN89" t="str">
        <v>20171130</v>
      </c>
      <c r="AO89">
        <v>2.9539080000000002</v>
      </c>
      <c r="AP89">
        <v>3.1148798866744301</v>
      </c>
      <c r="AQ89">
        <v>64.8</v>
      </c>
      <c r="AR89">
        <v>63.1</v>
      </c>
      <c r="AS89">
        <v>57.6</v>
      </c>
      <c r="AT89">
        <v>-3.9735909035334398</v>
      </c>
      <c r="AU89">
        <v>60.1</v>
      </c>
      <c r="AV89">
        <v>142.029655340543</v>
      </c>
      <c r="AW89" s="3">
        <v>0.65870307167235498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30/05/2024</v>
      </c>
      <c r="BJ89">
        <v>57.6</v>
      </c>
      <c r="BK89">
        <v>18.2</v>
      </c>
      <c r="BL89">
        <f t="shared" si="60"/>
        <v>3.1648351648351651</v>
      </c>
    </row>
    <row r="90" spans="1:64" x14ac:dyDescent="0.3">
      <c r="A90" s="11">
        <v>45436</v>
      </c>
      <c r="B90">
        <v>0.61149425287356296</v>
      </c>
      <c r="C90">
        <v>5267.84</v>
      </c>
      <c r="D90">
        <v>453.66</v>
      </c>
      <c r="E90">
        <v>91.11</v>
      </c>
      <c r="F90">
        <v>2328.9699999999998</v>
      </c>
      <c r="G90">
        <v>81.34</v>
      </c>
      <c r="H90">
        <v>54.2</v>
      </c>
      <c r="I90" s="12">
        <f t="shared" si="36"/>
        <v>196.08879233439569</v>
      </c>
      <c r="J90" s="12">
        <f t="shared" si="37"/>
        <v>91.061518114398638</v>
      </c>
      <c r="K90" s="12">
        <f t="shared" si="39"/>
        <v>194.78631644269427</v>
      </c>
      <c r="L90" s="12">
        <f t="shared" si="40"/>
        <v>155.84036275652906</v>
      </c>
      <c r="M90" s="12">
        <f t="shared" si="41"/>
        <v>272.14617310875542</v>
      </c>
      <c r="N90" s="12">
        <f t="shared" si="42"/>
        <v>125.83556917271693</v>
      </c>
      <c r="O90" s="12">
        <f t="shared" si="43"/>
        <v>268.12973710115875</v>
      </c>
      <c r="P90" s="12">
        <f t="shared" si="44"/>
        <v>218.35571235911451</v>
      </c>
      <c r="Q90">
        <v>0.547619047619048</v>
      </c>
      <c r="R90" s="12">
        <v>12.736332408911601</v>
      </c>
      <c r="S90" s="55">
        <f t="shared" si="45"/>
        <v>119.39127727628546</v>
      </c>
      <c r="T90" s="55">
        <v>18.408574613365499</v>
      </c>
      <c r="U90" s="55">
        <v>17.590866946599</v>
      </c>
      <c r="V90" s="55">
        <v>24.082749687729301</v>
      </c>
      <c r="W90" s="55">
        <v>22.223646168945098</v>
      </c>
      <c r="X90" s="55">
        <v>225.956248985607</v>
      </c>
      <c r="Y90" s="55">
        <v>3.8381765737230902</v>
      </c>
      <c r="Z90" s="12">
        <f t="shared" si="38"/>
        <v>114.34262927775038</v>
      </c>
      <c r="AA90" s="12">
        <f t="shared" si="46"/>
        <v>112.74968335034011</v>
      </c>
      <c r="AB90" s="12">
        <f t="shared" si="47"/>
        <v>91.695431259775418</v>
      </c>
      <c r="AC90" s="12">
        <f t="shared" si="48"/>
        <v>110.95520165765596</v>
      </c>
      <c r="AD90" s="55">
        <v>13.036422997931201</v>
      </c>
      <c r="AE90" s="55">
        <v>12.8724492952937</v>
      </c>
      <c r="AF90">
        <v>0.5208734746307</v>
      </c>
      <c r="AG90" s="12"/>
      <c r="AH90" s="12"/>
      <c r="AI90" t="str">
        <v>20230224</v>
      </c>
      <c r="AJ90">
        <v>38.4</v>
      </c>
      <c r="AK90">
        <v>28.8</v>
      </c>
      <c r="AL90">
        <f t="shared" si="59"/>
        <v>1.3333333333333333</v>
      </c>
      <c r="AN90" t="str">
        <v>20171031</v>
      </c>
      <c r="AO90">
        <v>2.2948897000000001</v>
      </c>
      <c r="AP90">
        <v>9.1313701496072301</v>
      </c>
      <c r="AQ90">
        <v>68.099999999999994</v>
      </c>
      <c r="AR90">
        <v>62</v>
      </c>
      <c r="AS90">
        <v>58.6</v>
      </c>
      <c r="AT90">
        <v>-8.1130025353132993</v>
      </c>
      <c r="AU90">
        <v>62.7</v>
      </c>
      <c r="AV90">
        <v>140.61441922895301</v>
      </c>
      <c r="AW90" s="3">
        <v>0.63049095607235095</v>
      </c>
      <c r="AX90" s="1">
        <f t="shared" si="49"/>
        <v>1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1</v>
      </c>
      <c r="BG90">
        <f t="shared" si="58"/>
        <v>1</v>
      </c>
      <c r="BI90" t="str">
        <v>29/05/2024</v>
      </c>
      <c r="BJ90">
        <v>57.6</v>
      </c>
      <c r="BK90">
        <v>18.2</v>
      </c>
      <c r="BL90">
        <f t="shared" si="60"/>
        <v>3.1648351648351651</v>
      </c>
    </row>
    <row r="91" spans="1:64" x14ac:dyDescent="0.3">
      <c r="A91" s="11">
        <v>45435</v>
      </c>
      <c r="B91">
        <v>0.609480812641084</v>
      </c>
      <c r="C91">
        <v>5307.01</v>
      </c>
      <c r="D91">
        <v>455.71</v>
      </c>
      <c r="E91">
        <v>91.7</v>
      </c>
      <c r="F91">
        <v>2378.58</v>
      </c>
      <c r="G91">
        <v>81.38</v>
      </c>
      <c r="H91">
        <v>54.52</v>
      </c>
      <c r="I91" s="12">
        <f t="shared" si="36"/>
        <v>196.27462119844293</v>
      </c>
      <c r="J91" s="12">
        <f t="shared" si="37"/>
        <v>89.850674430855861</v>
      </c>
      <c r="K91" s="12">
        <f t="shared" si="39"/>
        <v>196.13756355075782</v>
      </c>
      <c r="L91" s="12">
        <f t="shared" si="40"/>
        <v>156.07625612245897</v>
      </c>
      <c r="M91" s="12">
        <f t="shared" si="41"/>
        <v>271.62043841798294</v>
      </c>
      <c r="N91" s="12">
        <f t="shared" si="42"/>
        <v>123.8102188424149</v>
      </c>
      <c r="O91" s="12">
        <f t="shared" si="43"/>
        <v>269.20844285359067</v>
      </c>
      <c r="P91" s="12">
        <f t="shared" si="44"/>
        <v>218.05677161140946</v>
      </c>
      <c r="Q91">
        <v>0.54651162790697705</v>
      </c>
      <c r="R91" s="12">
        <v>12.755794868613499</v>
      </c>
      <c r="S91" s="55">
        <f t="shared" si="45"/>
        <v>119.28053688421251</v>
      </c>
      <c r="T91" s="55">
        <v>18.5037449071013</v>
      </c>
      <c r="U91" s="55">
        <v>17.639665568573701</v>
      </c>
      <c r="V91" s="55">
        <v>23.9337094543747</v>
      </c>
      <c r="W91" s="55">
        <v>22.046034774870201</v>
      </c>
      <c r="X91" s="55">
        <v>226.78718723248599</v>
      </c>
      <c r="Y91" s="55">
        <v>3.8476193118819801</v>
      </c>
      <c r="Z91" s="12">
        <f t="shared" si="38"/>
        <v>114.48112614533818</v>
      </c>
      <c r="AA91" s="12">
        <f t="shared" si="46"/>
        <v>112.68605874295669</v>
      </c>
      <c r="AB91" s="12">
        <f t="shared" si="47"/>
        <v>90.341432163547736</v>
      </c>
      <c r="AC91" s="12">
        <f t="shared" si="48"/>
        <v>111.55513227041446</v>
      </c>
      <c r="AD91" s="55">
        <v>12.885565620682</v>
      </c>
      <c r="AE91" s="55">
        <v>12.748190040792499</v>
      </c>
      <c r="AF91">
        <v>0.51272264631043296</v>
      </c>
      <c r="AG91" s="12"/>
      <c r="AH91" s="12"/>
      <c r="AI91" t="str">
        <v>20230217</v>
      </c>
      <c r="AJ91">
        <v>44.4</v>
      </c>
      <c r="AK91">
        <v>26.4</v>
      </c>
      <c r="AL91">
        <f t="shared" si="59"/>
        <v>1.6818181818181819</v>
      </c>
      <c r="AN91" t="str">
        <v>20170929</v>
      </c>
      <c r="AO91">
        <v>1.1078991</v>
      </c>
      <c r="AP91">
        <v>12.484421791973601</v>
      </c>
      <c r="AQ91">
        <v>71.5</v>
      </c>
      <c r="AR91">
        <v>60.2</v>
      </c>
      <c r="AS91">
        <v>60</v>
      </c>
      <c r="AT91">
        <v>-10.020916524054</v>
      </c>
      <c r="AU91">
        <v>59.2</v>
      </c>
      <c r="AV91">
        <v>139.887166342027</v>
      </c>
      <c r="AW91" s="3">
        <v>0.487544483985765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0</v>
      </c>
      <c r="BG91">
        <f t="shared" si="58"/>
        <v>0.77777777777777779</v>
      </c>
      <c r="BI91" t="str">
        <v>28/05/2024</v>
      </c>
      <c r="BJ91">
        <v>57.6</v>
      </c>
      <c r="BK91">
        <v>18.2</v>
      </c>
      <c r="BL91">
        <f t="shared" si="60"/>
        <v>3.1648351648351651</v>
      </c>
    </row>
    <row r="92" spans="1:64" x14ac:dyDescent="0.3">
      <c r="A92" s="11">
        <v>45434</v>
      </c>
      <c r="B92">
        <v>0.61224489795918402</v>
      </c>
      <c r="C92">
        <v>5321.41</v>
      </c>
      <c r="D92">
        <v>455.8</v>
      </c>
      <c r="E92">
        <v>91.59</v>
      </c>
      <c r="F92">
        <v>2421.73</v>
      </c>
      <c r="G92">
        <v>81.44</v>
      </c>
      <c r="H92">
        <v>54.92</v>
      </c>
      <c r="I92" s="12">
        <f t="shared" si="36"/>
        <v>197.04448467769456</v>
      </c>
      <c r="J92" s="12">
        <f t="shared" si="37"/>
        <v>88.513083194501689</v>
      </c>
      <c r="K92" s="12">
        <f t="shared" si="39"/>
        <v>196.52458157279773</v>
      </c>
      <c r="L92" s="12">
        <f t="shared" si="40"/>
        <v>155.36510784501027</v>
      </c>
      <c r="M92" s="12">
        <f t="shared" si="41"/>
        <v>272.00082054965287</v>
      </c>
      <c r="N92" s="12">
        <f t="shared" si="42"/>
        <v>121.66640974664786</v>
      </c>
      <c r="O92" s="12">
        <f t="shared" si="43"/>
        <v>269.06334138490905</v>
      </c>
      <c r="P92" s="12">
        <f t="shared" si="44"/>
        <v>216.52252199767142</v>
      </c>
      <c r="Q92">
        <v>0.52941176470588203</v>
      </c>
      <c r="R92" s="12">
        <v>12.767661356312299</v>
      </c>
      <c r="S92" s="55">
        <f t="shared" si="45"/>
        <v>120.4824234580523</v>
      </c>
      <c r="T92" s="55">
        <v>18.030242815002801</v>
      </c>
      <c r="U92" s="55">
        <v>17.1091319208215</v>
      </c>
      <c r="V92" s="55">
        <v>22.903823445549399</v>
      </c>
      <c r="W92" s="55">
        <v>21.061973263105301</v>
      </c>
      <c r="X92" s="55">
        <v>227.69606095711001</v>
      </c>
      <c r="Y92" s="55">
        <v>3.8131250202028499</v>
      </c>
      <c r="Z92" s="12">
        <f t="shared" si="38"/>
        <v>115.99342632669388</v>
      </c>
      <c r="AA92" s="12">
        <f t="shared" si="46"/>
        <v>113.65030494269165</v>
      </c>
      <c r="AB92" s="12">
        <f t="shared" si="47"/>
        <v>89.399649785410631</v>
      </c>
      <c r="AC92" s="12">
        <f t="shared" si="48"/>
        <v>112.29024965271495</v>
      </c>
      <c r="AD92" s="55">
        <v>12.562586624918101</v>
      </c>
      <c r="AE92" s="55">
        <v>12.4292881559339</v>
      </c>
      <c r="AF92">
        <v>0.51528662420382199</v>
      </c>
      <c r="AG92" s="12"/>
      <c r="AH92" s="12"/>
      <c r="AI92" t="str">
        <v>20230210</v>
      </c>
      <c r="AJ92">
        <v>45.1</v>
      </c>
      <c r="AK92">
        <v>26.8</v>
      </c>
      <c r="AL92">
        <f t="shared" si="59"/>
        <v>1.6828358208955223</v>
      </c>
      <c r="AN92" t="str">
        <v>20170831</v>
      </c>
      <c r="AO92">
        <v>0.90092735999999995</v>
      </c>
      <c r="AP92">
        <v>12.035412376823601</v>
      </c>
      <c r="AQ92">
        <v>61.7</v>
      </c>
      <c r="AR92">
        <v>60.3</v>
      </c>
      <c r="AS92">
        <v>58.4</v>
      </c>
      <c r="AT92">
        <v>-10.326340326340301</v>
      </c>
      <c r="AU92">
        <v>58</v>
      </c>
      <c r="AV92">
        <v>138.77030764098399</v>
      </c>
      <c r="AW92" s="3">
        <v>0.56764705882352895</v>
      </c>
      <c r="AX92" s="1">
        <f t="shared" si="49"/>
        <v>0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0.88888888888888884</v>
      </c>
      <c r="BI92" t="str">
        <v>27/05/2024</v>
      </c>
      <c r="BJ92">
        <v>57.6</v>
      </c>
      <c r="BK92">
        <v>18.2</v>
      </c>
      <c r="BL92">
        <f t="shared" si="60"/>
        <v>3.1648351648351651</v>
      </c>
    </row>
    <row r="93" spans="1:64" x14ac:dyDescent="0.3">
      <c r="A93" s="11">
        <v>45433</v>
      </c>
      <c r="B93">
        <v>0.61503416856491999</v>
      </c>
      <c r="C93">
        <v>5308.13</v>
      </c>
      <c r="D93">
        <v>454.91</v>
      </c>
      <c r="E93">
        <v>91.12</v>
      </c>
      <c r="F93">
        <v>2426.2399999999998</v>
      </c>
      <c r="G93">
        <v>81.400000000000006</v>
      </c>
      <c r="H93">
        <v>55.09</v>
      </c>
      <c r="I93" s="12">
        <f t="shared" si="36"/>
        <v>197.56927028481161</v>
      </c>
      <c r="J93" s="12">
        <f t="shared" si="37"/>
        <v>88.128783007797125</v>
      </c>
      <c r="K93" s="12">
        <f t="shared" si="39"/>
        <v>196.13027691306272</v>
      </c>
      <c r="L93" s="12">
        <f t="shared" si="40"/>
        <v>154.50180088566847</v>
      </c>
      <c r="M93" s="12">
        <f t="shared" si="41"/>
        <v>272.87445606861689</v>
      </c>
      <c r="N93" s="12">
        <f t="shared" si="42"/>
        <v>121.20398330946394</v>
      </c>
      <c r="O93" s="12">
        <f t="shared" si="43"/>
        <v>268.66973204620371</v>
      </c>
      <c r="P93" s="12">
        <f t="shared" si="44"/>
        <v>215.43622995386477</v>
      </c>
      <c r="Q93">
        <v>0.52941176470588203</v>
      </c>
      <c r="R93" s="12">
        <v>12.7503134079603</v>
      </c>
      <c r="S93" s="55">
        <f t="shared" si="45"/>
        <v>121.32143389896494</v>
      </c>
      <c r="T93" s="55">
        <v>17.766889956951399</v>
      </c>
      <c r="U93" s="55">
        <v>16.846877268132101</v>
      </c>
      <c r="V93" s="55">
        <v>22.7307340882845</v>
      </c>
      <c r="W93" s="55">
        <v>20.884599556586199</v>
      </c>
      <c r="X93" s="55">
        <v>227.90727024428401</v>
      </c>
      <c r="Y93" s="55">
        <v>3.7818259126707701</v>
      </c>
      <c r="Z93" s="12">
        <f t="shared" si="38"/>
        <v>117.07082004974872</v>
      </c>
      <c r="AA93" s="12">
        <f t="shared" si="46"/>
        <v>114.59501396067306</v>
      </c>
      <c r="AB93" s="12">
        <f t="shared" si="47"/>
        <v>89.50947936570806</v>
      </c>
      <c r="AC93" s="12">
        <f t="shared" si="48"/>
        <v>112.69338318397112</v>
      </c>
      <c r="AD93" s="55">
        <v>12.172349142145199</v>
      </c>
      <c r="AE93" s="55">
        <v>12.0312295223621</v>
      </c>
      <c r="AF93">
        <v>0.51509312780989103</v>
      </c>
      <c r="AG93" s="12"/>
      <c r="AH93" s="12"/>
      <c r="AI93" t="str">
        <v>20230203</v>
      </c>
      <c r="AJ93">
        <v>48.6</v>
      </c>
      <c r="AK93">
        <v>25.7</v>
      </c>
      <c r="AL93">
        <f t="shared" si="59"/>
        <v>1.8910505836575877</v>
      </c>
      <c r="AN93" t="str">
        <v>20170731</v>
      </c>
      <c r="AO93">
        <v>1.2558020000000001</v>
      </c>
      <c r="AP93">
        <v>10.27360427064</v>
      </c>
      <c r="AQ93">
        <v>61.7</v>
      </c>
      <c r="AR93">
        <v>60.3</v>
      </c>
      <c r="AS93">
        <v>56.5</v>
      </c>
      <c r="AT93">
        <v>-9.5263749648646208</v>
      </c>
      <c r="AU93">
        <v>58.7</v>
      </c>
      <c r="AV93">
        <v>137.97481555003799</v>
      </c>
      <c r="AW93" s="3">
        <v>0.64751958224543105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24/05/2024</v>
      </c>
      <c r="BJ93">
        <v>58.2</v>
      </c>
      <c r="BK93">
        <v>17.899999999999999</v>
      </c>
      <c r="BL93">
        <f t="shared" si="60"/>
        <v>3.2513966480446932</v>
      </c>
    </row>
    <row r="94" spans="1:64" x14ac:dyDescent="0.3">
      <c r="A94" s="11">
        <v>45430</v>
      </c>
      <c r="B94">
        <v>0.62247191011236003</v>
      </c>
      <c r="C94">
        <v>5303.27</v>
      </c>
      <c r="D94">
        <v>451.76</v>
      </c>
      <c r="E94">
        <v>91.39</v>
      </c>
      <c r="F94">
        <v>2415.02</v>
      </c>
      <c r="G94">
        <v>81.42</v>
      </c>
      <c r="H94">
        <v>55.11</v>
      </c>
      <c r="I94" s="12">
        <f t="shared" si="36"/>
        <v>196.80747046767178</v>
      </c>
      <c r="J94" s="12">
        <f t="shared" si="37"/>
        <v>88.458690448953178</v>
      </c>
      <c r="K94" s="12">
        <f t="shared" si="39"/>
        <v>195.90262716560562</v>
      </c>
      <c r="L94" s="12">
        <f t="shared" si="40"/>
        <v>154.30439522030233</v>
      </c>
      <c r="M94" s="12">
        <f t="shared" si="41"/>
        <v>270.1922307054665</v>
      </c>
      <c r="N94" s="12">
        <f t="shared" si="42"/>
        <v>120.92261999795694</v>
      </c>
      <c r="O94" s="12">
        <f t="shared" si="43"/>
        <v>266.7442735115086</v>
      </c>
      <c r="P94" s="12">
        <f t="shared" si="44"/>
        <v>213.86737599873638</v>
      </c>
      <c r="Q94">
        <v>0.56470588235294095</v>
      </c>
      <c r="R94" s="12">
        <v>12.738840902897399</v>
      </c>
      <c r="S94" s="55">
        <f t="shared" si="45"/>
        <v>121.26529449567246</v>
      </c>
      <c r="T94" s="55">
        <v>17.859652786665901</v>
      </c>
      <c r="U94" s="55">
        <v>16.8763656771958</v>
      </c>
      <c r="V94" s="55">
        <v>22.901926991245301</v>
      </c>
      <c r="W94" s="55">
        <v>20.9910391260705</v>
      </c>
      <c r="X94" s="55">
        <v>227.83644373100901</v>
      </c>
      <c r="Y94" s="55">
        <v>3.7801715374325302</v>
      </c>
      <c r="Z94" s="12">
        <f t="shared" si="38"/>
        <v>117.08566416373031</v>
      </c>
      <c r="AA94" s="12">
        <f t="shared" si="46"/>
        <v>114.29881306337548</v>
      </c>
      <c r="AB94" s="12">
        <f t="shared" si="47"/>
        <v>89.960074517553835</v>
      </c>
      <c r="AC94" s="12">
        <f t="shared" si="48"/>
        <v>112.70660036032599</v>
      </c>
      <c r="AD94" s="55">
        <v>12.238765281780401</v>
      </c>
      <c r="AE94" s="55">
        <v>12.060330419824201</v>
      </c>
      <c r="AF94">
        <v>0.51368555060471</v>
      </c>
      <c r="AG94" s="12"/>
      <c r="AH94" s="12"/>
      <c r="AI94" t="str">
        <v>20230127</v>
      </c>
      <c r="AJ94">
        <v>47.1</v>
      </c>
      <c r="AK94">
        <v>27.2</v>
      </c>
      <c r="AL94">
        <f t="shared" si="59"/>
        <v>1.7316176470588236</v>
      </c>
      <c r="AN94" t="str">
        <v>20170630</v>
      </c>
      <c r="AO94">
        <v>1.6261274999999999</v>
      </c>
      <c r="AP94">
        <v>11.1980062395529</v>
      </c>
      <c r="AQ94">
        <v>53</v>
      </c>
      <c r="AR94">
        <v>60.3</v>
      </c>
      <c r="AS94">
        <v>56.2</v>
      </c>
      <c r="AT94">
        <v>-11.181175379622101</v>
      </c>
      <c r="AU94">
        <v>59.1</v>
      </c>
      <c r="AV94">
        <v>137.15025157632601</v>
      </c>
      <c r="AW94" s="3">
        <v>0.51071428571428601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23/05/2024</v>
      </c>
      <c r="BJ94">
        <v>58.2</v>
      </c>
      <c r="BK94">
        <v>17.899999999999999</v>
      </c>
      <c r="BL94">
        <f t="shared" si="60"/>
        <v>3.2513966480446932</v>
      </c>
    </row>
    <row r="95" spans="1:64" x14ac:dyDescent="0.3">
      <c r="A95" s="11">
        <v>45429</v>
      </c>
      <c r="B95">
        <v>0.62642369020501099</v>
      </c>
      <c r="C95">
        <v>5297.1</v>
      </c>
      <c r="D95">
        <v>451.98</v>
      </c>
      <c r="E95">
        <v>92.01</v>
      </c>
      <c r="F95">
        <v>2376.4</v>
      </c>
      <c r="G95">
        <v>81.47</v>
      </c>
      <c r="H95">
        <v>54.9</v>
      </c>
      <c r="I95" s="12">
        <f t="shared" si="36"/>
        <v>195.26426064187592</v>
      </c>
      <c r="J95" s="12">
        <f t="shared" si="37"/>
        <v>89.813681123041462</v>
      </c>
      <c r="K95" s="12">
        <f t="shared" si="39"/>
        <v>195.55483072397845</v>
      </c>
      <c r="L95" s="12">
        <f t="shared" si="40"/>
        <v>154.71599365590316</v>
      </c>
      <c r="M95" s="12">
        <f t="shared" si="41"/>
        <v>268.51357758361979</v>
      </c>
      <c r="N95" s="12">
        <f t="shared" si="42"/>
        <v>122.98110478785786</v>
      </c>
      <c r="O95" s="12">
        <f t="shared" si="43"/>
        <v>266.71040778636905</v>
      </c>
      <c r="P95" s="12">
        <f t="shared" si="44"/>
        <v>214.79354079045615</v>
      </c>
      <c r="Q95">
        <v>0.58536585365853699</v>
      </c>
      <c r="R95" s="12">
        <v>13.1369032172872</v>
      </c>
      <c r="S95" s="55">
        <f t="shared" si="45"/>
        <v>125.77471085576262</v>
      </c>
      <c r="T95" s="55">
        <v>17.9612715699744</v>
      </c>
      <c r="U95" s="55">
        <v>16.900650964938102</v>
      </c>
      <c r="V95" s="55">
        <v>22.486196116646401</v>
      </c>
      <c r="W95" s="55">
        <v>20.880156914645902</v>
      </c>
      <c r="X95" s="55">
        <v>227.969117209725</v>
      </c>
      <c r="Y95" s="55">
        <v>3.7592997265579999</v>
      </c>
      <c r="Z95" s="12">
        <f t="shared" si="38"/>
        <v>117.80830355065942</v>
      </c>
      <c r="AA95" s="12">
        <f t="shared" si="46"/>
        <v>113.10403467826769</v>
      </c>
      <c r="AB95" s="12">
        <f t="shared" si="47"/>
        <v>91.092014515422321</v>
      </c>
      <c r="AC95" s="12">
        <f t="shared" si="48"/>
        <v>112.20852249932231</v>
      </c>
      <c r="AD95" s="55">
        <v>12.299198434109099</v>
      </c>
      <c r="AE95" s="55">
        <v>12.063491805034101</v>
      </c>
      <c r="AF95">
        <v>0.50732017823042697</v>
      </c>
      <c r="AG95" s="12"/>
      <c r="AH95" s="12"/>
      <c r="AI95" t="str">
        <v>20230120</v>
      </c>
      <c r="AJ95">
        <v>45.1</v>
      </c>
      <c r="AK95">
        <v>28.2</v>
      </c>
      <c r="AL95">
        <f t="shared" si="59"/>
        <v>1.5992907801418441</v>
      </c>
      <c r="AN95" t="str">
        <v>20170531</v>
      </c>
      <c r="AO95">
        <v>1.9063680000000001</v>
      </c>
      <c r="AP95">
        <v>11.5330618953273</v>
      </c>
      <c r="AQ95">
        <v>59.5</v>
      </c>
      <c r="AR95">
        <v>59</v>
      </c>
      <c r="AS95">
        <v>56.4</v>
      </c>
      <c r="AT95">
        <v>-12.605138840880301</v>
      </c>
      <c r="AU95">
        <v>61.1</v>
      </c>
      <c r="AV95">
        <v>135.686312569948</v>
      </c>
      <c r="AW95" s="3">
        <v>0.60638297872340396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22/05/2024</v>
      </c>
      <c r="BJ95">
        <v>58.2</v>
      </c>
      <c r="BK95">
        <v>17.899999999999999</v>
      </c>
      <c r="BL95">
        <f t="shared" si="60"/>
        <v>3.2513966480446932</v>
      </c>
    </row>
    <row r="96" spans="1:64" x14ac:dyDescent="0.3">
      <c r="A96" s="11">
        <v>45428</v>
      </c>
      <c r="B96">
        <v>0.61173814898419898</v>
      </c>
      <c r="C96">
        <v>5308.15</v>
      </c>
      <c r="D96">
        <v>452.9</v>
      </c>
      <c r="E96">
        <v>92.1</v>
      </c>
      <c r="F96">
        <v>2386.16</v>
      </c>
      <c r="G96">
        <v>81.53</v>
      </c>
      <c r="H96">
        <v>55.04</v>
      </c>
      <c r="I96" s="12">
        <f t="shared" si="36"/>
        <v>195.48016963310693</v>
      </c>
      <c r="J96" s="12">
        <f t="shared" si="37"/>
        <v>89.633647527683664</v>
      </c>
      <c r="K96" s="12">
        <f t="shared" si="39"/>
        <v>195.81835898328904</v>
      </c>
      <c r="L96" s="12">
        <f t="shared" si="40"/>
        <v>154.64456331625678</v>
      </c>
      <c r="M96" s="12">
        <f t="shared" si="41"/>
        <v>268.79693115952591</v>
      </c>
      <c r="N96" s="12">
        <f t="shared" si="42"/>
        <v>122.72841920907017</v>
      </c>
      <c r="O96" s="12">
        <f t="shared" si="43"/>
        <v>267.05636009242488</v>
      </c>
      <c r="P96" s="12">
        <f t="shared" si="44"/>
        <v>214.68356888508794</v>
      </c>
      <c r="Q96">
        <v>0.58333333333333304</v>
      </c>
      <c r="R96" s="12">
        <v>13.1449073910573</v>
      </c>
      <c r="S96" s="55">
        <f t="shared" si="45"/>
        <v>125.23651950761005</v>
      </c>
      <c r="T96" s="55">
        <v>18.377316507944801</v>
      </c>
      <c r="U96" s="55">
        <v>17.260698347898501</v>
      </c>
      <c r="V96" s="55">
        <v>23.1611527469911</v>
      </c>
      <c r="W96" s="55">
        <v>21.462161436909099</v>
      </c>
      <c r="X96" s="55">
        <v>227.978802635184</v>
      </c>
      <c r="Y96" s="55">
        <v>3.7778349850882198</v>
      </c>
      <c r="Z96" s="12">
        <f t="shared" si="38"/>
        <v>117.23807703117839</v>
      </c>
      <c r="AA96" s="12">
        <f t="shared" si="46"/>
        <v>113.2814794621859</v>
      </c>
      <c r="AB96" s="12">
        <f t="shared" si="47"/>
        <v>90.951344695845265</v>
      </c>
      <c r="AC96" s="12">
        <f t="shared" si="48"/>
        <v>112.41172684257519</v>
      </c>
      <c r="AD96" s="55">
        <v>12.577765715638201</v>
      </c>
      <c r="AE96" s="55">
        <v>12.3246156009749</v>
      </c>
      <c r="AF96">
        <v>0.50676110753380599</v>
      </c>
      <c r="AG96" s="12"/>
      <c r="AH96" s="12"/>
      <c r="AI96" t="str">
        <v>20230113</v>
      </c>
      <c r="AJ96">
        <v>46.5</v>
      </c>
      <c r="AK96">
        <v>29.6</v>
      </c>
      <c r="AL96">
        <f t="shared" si="59"/>
        <v>1.5709459459459458</v>
      </c>
      <c r="AN96" t="str">
        <v>20170428</v>
      </c>
      <c r="AO96">
        <v>1.5882816</v>
      </c>
      <c r="AP96">
        <v>12.2529023008018</v>
      </c>
      <c r="AQ96">
        <v>68.3</v>
      </c>
      <c r="AR96">
        <v>59.4</v>
      </c>
      <c r="AS96">
        <v>55.8</v>
      </c>
      <c r="AT96">
        <v>-9.4113541181945006</v>
      </c>
      <c r="AU96">
        <v>61.1</v>
      </c>
      <c r="AV96">
        <v>134.979843011615</v>
      </c>
      <c r="AW96" s="3">
        <v>0.60447761194029803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21/05/2024</v>
      </c>
      <c r="BJ96">
        <v>58.2</v>
      </c>
      <c r="BK96">
        <v>17.899999999999999</v>
      </c>
      <c r="BL96">
        <f t="shared" si="60"/>
        <v>3.2513966480446932</v>
      </c>
    </row>
    <row r="97" spans="1:64" x14ac:dyDescent="0.3">
      <c r="A97" s="11">
        <v>45427</v>
      </c>
      <c r="B97">
        <v>0.60402684563758402</v>
      </c>
      <c r="C97">
        <v>5246.68</v>
      </c>
      <c r="D97">
        <v>445.93</v>
      </c>
      <c r="E97">
        <v>90.86</v>
      </c>
      <c r="F97">
        <v>2358.14</v>
      </c>
      <c r="G97">
        <v>81.38</v>
      </c>
      <c r="H97">
        <v>54.48</v>
      </c>
      <c r="I97" s="12">
        <f t="shared" si="36"/>
        <v>195.85844852299473</v>
      </c>
      <c r="J97" s="12">
        <f t="shared" si="37"/>
        <v>89.64855301478417</v>
      </c>
      <c r="K97" s="12">
        <f t="shared" si="39"/>
        <v>193.90398840371694</v>
      </c>
      <c r="L97" s="12">
        <f t="shared" si="40"/>
        <v>154.42266120687196</v>
      </c>
      <c r="M97" s="12">
        <f t="shared" si="41"/>
        <v>268.26499218438761</v>
      </c>
      <c r="N97" s="12">
        <f t="shared" si="42"/>
        <v>122.27014950360481</v>
      </c>
      <c r="O97" s="12">
        <f t="shared" si="43"/>
        <v>263.42451285916849</v>
      </c>
      <c r="P97" s="12">
        <f t="shared" si="44"/>
        <v>213.54085743189253</v>
      </c>
      <c r="Q97">
        <v>0.58333333333333304</v>
      </c>
      <c r="R97" s="12">
        <v>13.137061294992201</v>
      </c>
      <c r="S97" s="55">
        <f t="shared" si="45"/>
        <v>123.63307062696349</v>
      </c>
      <c r="T97" s="55">
        <v>19.027980430305199</v>
      </c>
      <c r="U97" s="55">
        <v>17.8560127681003</v>
      </c>
      <c r="V97" s="55">
        <v>24.0273414040444</v>
      </c>
      <c r="W97" s="55">
        <v>22.277224205832201</v>
      </c>
      <c r="X97" s="55">
        <v>228.08569365771999</v>
      </c>
      <c r="Y97" s="55">
        <v>3.82516051480704</v>
      </c>
      <c r="Z97" s="12">
        <f t="shared" si="38"/>
        <v>115.85894725113609</v>
      </c>
      <c r="AA97" s="12">
        <f t="shared" si="46"/>
        <v>113.66434280988085</v>
      </c>
      <c r="AB97" s="12">
        <f t="shared" si="47"/>
        <v>91.097396114136401</v>
      </c>
      <c r="AC97" s="12">
        <f t="shared" si="48"/>
        <v>111.47137696309146</v>
      </c>
      <c r="AD97" s="55">
        <v>12.6317331968137</v>
      </c>
      <c r="AE97" s="55">
        <v>12.344706312216401</v>
      </c>
      <c r="AF97">
        <v>0.50290885585003198</v>
      </c>
      <c r="AG97" s="12"/>
      <c r="AH97" s="12"/>
      <c r="AI97" t="str">
        <v>20230106</v>
      </c>
      <c r="AJ97">
        <v>41.4</v>
      </c>
      <c r="AK97">
        <v>32.9</v>
      </c>
      <c r="AL97">
        <f t="shared" si="59"/>
        <v>1.2583586626139818</v>
      </c>
      <c r="AN97" t="str">
        <v>20170331</v>
      </c>
      <c r="AO97">
        <v>0.90227020000000002</v>
      </c>
      <c r="AP97">
        <v>17.1035127715752</v>
      </c>
      <c r="AQ97">
        <v>68.8</v>
      </c>
      <c r="AR97">
        <v>58.1</v>
      </c>
      <c r="AS97">
        <v>56.5</v>
      </c>
      <c r="AT97">
        <v>-7.1634559926173704</v>
      </c>
      <c r="AU97">
        <v>60.7</v>
      </c>
      <c r="AV97">
        <v>133.483421814895</v>
      </c>
      <c r="AW97" s="3">
        <v>0.50825082508250796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20/05/2024</v>
      </c>
      <c r="BJ97">
        <v>58.2</v>
      </c>
      <c r="BK97">
        <v>17.899999999999999</v>
      </c>
      <c r="BL97">
        <f t="shared" si="60"/>
        <v>3.2513966480446932</v>
      </c>
    </row>
    <row r="98" spans="1:64" x14ac:dyDescent="0.3">
      <c r="A98" s="11">
        <v>45426</v>
      </c>
      <c r="B98">
        <v>0.60850111856823297</v>
      </c>
      <c r="C98">
        <v>5221.42</v>
      </c>
      <c r="D98">
        <v>443.08</v>
      </c>
      <c r="E98">
        <v>90.35</v>
      </c>
      <c r="F98">
        <v>2336.23</v>
      </c>
      <c r="G98">
        <v>81.3</v>
      </c>
      <c r="H98">
        <v>54.17</v>
      </c>
      <c r="I98" s="12">
        <f t="shared" si="36"/>
        <v>196.01662424724452</v>
      </c>
      <c r="J98" s="12">
        <f t="shared" si="37"/>
        <v>90.05746732045786</v>
      </c>
      <c r="K98" s="12">
        <f t="shared" si="39"/>
        <v>193.15959871175164</v>
      </c>
      <c r="L98" s="12">
        <f t="shared" si="40"/>
        <v>154.55944017786797</v>
      </c>
      <c r="M98" s="12">
        <f t="shared" si="41"/>
        <v>268.0538911670871</v>
      </c>
      <c r="N98" s="12">
        <f t="shared" si="42"/>
        <v>122.63143525538557</v>
      </c>
      <c r="O98" s="12">
        <f t="shared" si="43"/>
        <v>261.99709057496125</v>
      </c>
      <c r="P98" s="12">
        <f t="shared" si="44"/>
        <v>213.38945286868508</v>
      </c>
      <c r="Q98">
        <v>0.58333333333333304</v>
      </c>
      <c r="R98" s="12">
        <v>13.128577388736201</v>
      </c>
      <c r="S98" s="55">
        <f t="shared" si="45"/>
        <v>125.01939491488456</v>
      </c>
      <c r="T98" s="55">
        <v>18.880124984649399</v>
      </c>
      <c r="U98" s="55">
        <v>17.662746297698899</v>
      </c>
      <c r="V98" s="55">
        <v>23.683931924195502</v>
      </c>
      <c r="W98" s="55">
        <v>21.864669273144401</v>
      </c>
      <c r="X98" s="55">
        <v>228.013250989379</v>
      </c>
      <c r="Y98" s="55">
        <v>3.78079257187437</v>
      </c>
      <c r="Z98" s="12">
        <f t="shared" si="38"/>
        <v>117.19703003740585</v>
      </c>
      <c r="AA98" s="12">
        <f t="shared" si="46"/>
        <v>113.65547657363904</v>
      </c>
      <c r="AB98" s="12">
        <f t="shared" si="47"/>
        <v>91.431636593192707</v>
      </c>
      <c r="AC98" s="12">
        <f t="shared" si="48"/>
        <v>110.94563721722263</v>
      </c>
      <c r="AD98" s="55">
        <v>12.569403567012101</v>
      </c>
      <c r="AE98" s="55">
        <v>12.206671479807801</v>
      </c>
      <c r="AF98">
        <v>0.50426789231779401</v>
      </c>
      <c r="AG98" s="12"/>
      <c r="AH98" s="12"/>
      <c r="AI98" t="str">
        <v>20221230</v>
      </c>
      <c r="AJ98">
        <v>36.6</v>
      </c>
      <c r="AK98">
        <v>33.799999999999997</v>
      </c>
      <c r="AL98">
        <f t="shared" si="59"/>
        <v>1.0828402366863907</v>
      </c>
      <c r="AN98" t="str">
        <v>20170228</v>
      </c>
      <c r="AO98">
        <v>-0.49290763999999998</v>
      </c>
      <c r="AP98">
        <v>19.9937319891378</v>
      </c>
      <c r="AQ98">
        <v>66.900000000000006</v>
      </c>
      <c r="AR98">
        <v>62.8</v>
      </c>
      <c r="AS98">
        <v>57.7</v>
      </c>
      <c r="AT98">
        <v>-6.3962735741876804</v>
      </c>
      <c r="AU98">
        <v>62.2</v>
      </c>
      <c r="AV98">
        <v>132.15166210779299</v>
      </c>
      <c r="AW98" s="3">
        <v>0.70068027210884398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17/05/2024</v>
      </c>
      <c r="BJ98">
        <v>59.4</v>
      </c>
      <c r="BK98">
        <v>17.2</v>
      </c>
      <c r="BL98">
        <f t="shared" si="60"/>
        <v>3.4534883720930232</v>
      </c>
    </row>
    <row r="99" spans="1:64" x14ac:dyDescent="0.3">
      <c r="A99" s="11">
        <v>45423</v>
      </c>
      <c r="B99">
        <v>0.59602649006622499</v>
      </c>
      <c r="C99">
        <v>5222.68</v>
      </c>
      <c r="D99">
        <v>442.06</v>
      </c>
      <c r="E99">
        <v>90.12</v>
      </c>
      <c r="F99">
        <v>2360.5300000000002</v>
      </c>
      <c r="G99">
        <v>81.28</v>
      </c>
      <c r="H99">
        <v>54.03</v>
      </c>
      <c r="I99" s="12">
        <f t="shared" si="36"/>
        <v>196.56571250717263</v>
      </c>
      <c r="J99" s="12">
        <f t="shared" si="37"/>
        <v>89.16112669175854</v>
      </c>
      <c r="K99" s="12">
        <f t="shared" si="39"/>
        <v>193.25377483973804</v>
      </c>
      <c r="L99" s="12">
        <f t="shared" si="40"/>
        <v>154.99845913263084</v>
      </c>
      <c r="M99" s="12">
        <f t="shared" si="41"/>
        <v>268.11951974622639</v>
      </c>
      <c r="N99" s="12">
        <f t="shared" si="42"/>
        <v>121.10530526660303</v>
      </c>
      <c r="O99" s="12">
        <f t="shared" si="43"/>
        <v>261.4581426968108</v>
      </c>
      <c r="P99" s="12">
        <f t="shared" si="44"/>
        <v>213.45002443043248</v>
      </c>
      <c r="Q99">
        <v>0.54022988505747105</v>
      </c>
      <c r="R99" s="12">
        <v>13.1296025873039</v>
      </c>
      <c r="S99" s="55">
        <f t="shared" si="45"/>
        <v>125.56331377219028</v>
      </c>
      <c r="T99" s="55">
        <v>18.6984427674461</v>
      </c>
      <c r="U99" s="55">
        <v>17.426167313295501</v>
      </c>
      <c r="V99" s="55">
        <v>23.588363625280799</v>
      </c>
      <c r="W99" s="55">
        <v>21.7048819264425</v>
      </c>
      <c r="X99" s="55">
        <v>227.63285575946401</v>
      </c>
      <c r="Y99" s="55">
        <v>3.76477816017958</v>
      </c>
      <c r="Z99" s="12">
        <f t="shared" si="38"/>
        <v>117.50049331874091</v>
      </c>
      <c r="AA99" s="12">
        <f t="shared" si="46"/>
        <v>113.65104413997966</v>
      </c>
      <c r="AB99" s="12">
        <f t="shared" si="47"/>
        <v>90.26848640075751</v>
      </c>
      <c r="AC99" s="12">
        <f t="shared" si="48"/>
        <v>110.68606841718089</v>
      </c>
      <c r="AD99" s="55">
        <v>12.4905134043931</v>
      </c>
      <c r="AE99" s="55">
        <v>12.0727179465182</v>
      </c>
      <c r="AF99">
        <v>0.49444081098757398</v>
      </c>
      <c r="AG99" s="12"/>
      <c r="AH99" s="12"/>
      <c r="AI99" t="str">
        <v>20221223</v>
      </c>
      <c r="AJ99" t="e">
        <v>#N/A</v>
      </c>
      <c r="AK99" t="e">
        <v>#N/A</v>
      </c>
      <c r="AL99" t="str">
        <f t="shared" si="59"/>
        <v/>
      </c>
      <c r="AN99" t="str">
        <v>20170131</v>
      </c>
      <c r="AO99">
        <v>-0.62681580000000003</v>
      </c>
      <c r="AP99">
        <v>22.777513737922401</v>
      </c>
      <c r="AQ99">
        <v>67.900000000000006</v>
      </c>
      <c r="AR99">
        <v>60.8</v>
      </c>
      <c r="AS99">
        <v>55.7</v>
      </c>
      <c r="AT99">
        <v>-5.73473455336112</v>
      </c>
      <c r="AU99">
        <v>61.7</v>
      </c>
      <c r="AV99">
        <v>131.971657140172</v>
      </c>
      <c r="AW99" s="3">
        <v>0.54313099041533497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16/05/2024</v>
      </c>
      <c r="BJ99">
        <v>59.4</v>
      </c>
      <c r="BK99">
        <v>17.2</v>
      </c>
      <c r="BL99">
        <f t="shared" si="60"/>
        <v>3.4534883720930232</v>
      </c>
    </row>
    <row r="100" spans="1:64" x14ac:dyDescent="0.3">
      <c r="A100" s="11">
        <v>45422</v>
      </c>
      <c r="B100">
        <v>0.59070796460177</v>
      </c>
      <c r="C100">
        <v>5214.08</v>
      </c>
      <c r="D100">
        <v>441.02</v>
      </c>
      <c r="E100">
        <v>90.63</v>
      </c>
      <c r="F100">
        <v>2346.5100000000002</v>
      </c>
      <c r="G100">
        <v>81.349999999999994</v>
      </c>
      <c r="H100">
        <v>53.95</v>
      </c>
      <c r="I100" s="12">
        <f t="shared" si="36"/>
        <v>195.14570437070157</v>
      </c>
      <c r="J100" s="12">
        <f t="shared" si="37"/>
        <v>89.548464146695096</v>
      </c>
      <c r="K100" s="12">
        <f t="shared" si="39"/>
        <v>192.76994934145239</v>
      </c>
      <c r="L100" s="12">
        <f t="shared" si="40"/>
        <v>154.97265221175985</v>
      </c>
      <c r="M100" s="12">
        <f t="shared" si="41"/>
        <v>265.99542777205107</v>
      </c>
      <c r="N100" s="12">
        <f t="shared" si="42"/>
        <v>121.5448919380587</v>
      </c>
      <c r="O100" s="12">
        <f t="shared" si="43"/>
        <v>260.61930061748723</v>
      </c>
      <c r="P100" s="12">
        <f t="shared" si="44"/>
        <v>213.26335177646152</v>
      </c>
      <c r="Q100">
        <v>0.52325581395348797</v>
      </c>
      <c r="R100" s="12">
        <v>13.0886730967364</v>
      </c>
      <c r="S100" s="55">
        <f t="shared" si="45"/>
        <v>123.87177931218332</v>
      </c>
      <c r="T100" s="55">
        <v>18.858292272744698</v>
      </c>
      <c r="U100" s="55">
        <v>17.569653540194199</v>
      </c>
      <c r="V100" s="55">
        <v>23.936888466169201</v>
      </c>
      <c r="W100" s="55">
        <v>22.0148633981415</v>
      </c>
      <c r="X100" s="55">
        <v>227.353928603632</v>
      </c>
      <c r="Y100" s="55">
        <v>3.8048371400718399</v>
      </c>
      <c r="Z100" s="12">
        <f t="shared" si="38"/>
        <v>116.13529092188634</v>
      </c>
      <c r="AA100" s="12">
        <f t="shared" si="46"/>
        <v>112.84867536171535</v>
      </c>
      <c r="AB100" s="12">
        <f t="shared" si="47"/>
        <v>90.675799936999212</v>
      </c>
      <c r="AC100" s="12">
        <f t="shared" si="48"/>
        <v>110.42730038017791</v>
      </c>
      <c r="AD100" s="55">
        <v>12.4799861577876</v>
      </c>
      <c r="AE100" s="55">
        <v>12.013999577502499</v>
      </c>
      <c r="AF100">
        <v>0.48944591029023699</v>
      </c>
      <c r="AG100" s="12"/>
      <c r="AH100" s="12"/>
      <c r="AI100" t="str">
        <v>20221216</v>
      </c>
      <c r="AJ100">
        <v>37.5</v>
      </c>
      <c r="AK100">
        <v>33.299999999999997</v>
      </c>
      <c r="AL100">
        <f t="shared" si="59"/>
        <v>1.1261261261261262</v>
      </c>
      <c r="AN100" t="str">
        <v>20161230</v>
      </c>
      <c r="AO100">
        <v>9.4494939999999999E-2</v>
      </c>
      <c r="AP100">
        <v>23.106224386386302</v>
      </c>
      <c r="AQ100">
        <v>64.2</v>
      </c>
      <c r="AR100">
        <v>58.7</v>
      </c>
      <c r="AS100">
        <v>54.4</v>
      </c>
      <c r="AT100">
        <v>-7.0493477027793503</v>
      </c>
      <c r="AU100">
        <v>59.9</v>
      </c>
      <c r="AV100">
        <v>131.72041961757799</v>
      </c>
      <c r="AW100" s="3">
        <v>0.53811659192825101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15/05/2024</v>
      </c>
      <c r="BJ100">
        <v>59.4</v>
      </c>
      <c r="BK100">
        <v>17.2</v>
      </c>
      <c r="BL100">
        <f t="shared" si="60"/>
        <v>3.4534883720930232</v>
      </c>
    </row>
    <row r="101" spans="1:64" x14ac:dyDescent="0.3">
      <c r="A101" s="11">
        <v>45421</v>
      </c>
      <c r="B101">
        <v>0.58129175946547895</v>
      </c>
      <c r="C101">
        <v>5187.67</v>
      </c>
      <c r="D101">
        <v>440.06</v>
      </c>
      <c r="E101">
        <v>90.19</v>
      </c>
      <c r="F101">
        <v>2308.4499999999998</v>
      </c>
      <c r="G101">
        <v>81.28</v>
      </c>
      <c r="H101">
        <v>53.63</v>
      </c>
      <c r="I101" s="12">
        <f t="shared" si="36"/>
        <v>195.10427829713038</v>
      </c>
      <c r="J101" s="12">
        <f t="shared" si="37"/>
        <v>90.580752827403501</v>
      </c>
      <c r="K101" s="12">
        <f t="shared" si="39"/>
        <v>191.95802505299693</v>
      </c>
      <c r="L101" s="12">
        <f t="shared" si="40"/>
        <v>155.10851053372895</v>
      </c>
      <c r="M101" s="12">
        <f t="shared" si="41"/>
        <v>266.7147759106287</v>
      </c>
      <c r="N101" s="12">
        <f t="shared" si="42"/>
        <v>123.30891632842597</v>
      </c>
      <c r="O101" s="12">
        <f t="shared" si="43"/>
        <v>260.27565860575368</v>
      </c>
      <c r="P101" s="12">
        <f t="shared" si="44"/>
        <v>214.07368251489697</v>
      </c>
      <c r="Q101">
        <v>0.52380952380952395</v>
      </c>
      <c r="R101" s="12">
        <v>13.070326573380299</v>
      </c>
      <c r="S101" s="55">
        <f t="shared" si="45"/>
        <v>126.63084678383063</v>
      </c>
      <c r="T101" s="55">
        <v>18.059489464390101</v>
      </c>
      <c r="U101" s="55">
        <v>16.586221170329399</v>
      </c>
      <c r="V101" s="55">
        <v>22.380172288558299</v>
      </c>
      <c r="W101" s="55">
        <v>20.264359467898402</v>
      </c>
      <c r="X101" s="55">
        <v>227.44227984842701</v>
      </c>
      <c r="Y101" s="55">
        <v>3.7185956533973599</v>
      </c>
      <c r="Z101" s="12">
        <f t="shared" si="38"/>
        <v>118.93994310214184</v>
      </c>
      <c r="AA101" s="12">
        <f t="shared" si="46"/>
        <v>112.72600467145985</v>
      </c>
      <c r="AB101" s="12">
        <f t="shared" si="47"/>
        <v>91.639892267048737</v>
      </c>
      <c r="AC101" s="12">
        <f t="shared" si="48"/>
        <v>109.8663678446658</v>
      </c>
      <c r="AD101" s="55">
        <v>12.105737098638</v>
      </c>
      <c r="AE101" s="55">
        <v>11.507519083015501</v>
      </c>
      <c r="AF101">
        <v>0.48335552596538001</v>
      </c>
      <c r="AG101" s="12"/>
      <c r="AH101" s="12"/>
      <c r="AI101" t="str">
        <v>20221209</v>
      </c>
      <c r="AJ101">
        <v>42.9</v>
      </c>
      <c r="AK101">
        <v>31.4</v>
      </c>
      <c r="AL101">
        <f t="shared" si="59"/>
        <v>1.3662420382165605</v>
      </c>
      <c r="AN101" t="str">
        <v>20161130</v>
      </c>
      <c r="AO101">
        <v>-1.0984889</v>
      </c>
      <c r="AP101">
        <v>20.099407442325798</v>
      </c>
      <c r="AQ101">
        <v>53.5</v>
      </c>
      <c r="AR101">
        <v>55</v>
      </c>
      <c r="AS101">
        <v>53.2</v>
      </c>
      <c r="AT101">
        <v>-7.4145347520941796</v>
      </c>
      <c r="AU101">
        <v>60</v>
      </c>
      <c r="AV101">
        <v>130.49319306117701</v>
      </c>
      <c r="AW101" s="3">
        <v>0.53773584905660399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14/05/2024</v>
      </c>
      <c r="BJ101">
        <v>59.4</v>
      </c>
      <c r="BK101">
        <v>17.2</v>
      </c>
      <c r="BL101">
        <f t="shared" si="60"/>
        <v>3.4534883720930232</v>
      </c>
    </row>
    <row r="102" spans="1:64" x14ac:dyDescent="0.3">
      <c r="A102" s="11">
        <v>45420</v>
      </c>
      <c r="B102">
        <v>0.57399103139013496</v>
      </c>
      <c r="C102">
        <v>5187.7</v>
      </c>
      <c r="D102">
        <v>440.32</v>
      </c>
      <c r="E102">
        <v>90.74</v>
      </c>
      <c r="F102">
        <v>2314.12</v>
      </c>
      <c r="G102">
        <v>81.3</v>
      </c>
      <c r="H102">
        <v>53.68</v>
      </c>
      <c r="I102" s="12">
        <f t="shared" si="36"/>
        <v>193.92993729556895</v>
      </c>
      <c r="J102" s="12">
        <f t="shared" si="37"/>
        <v>90.359877816597233</v>
      </c>
      <c r="K102" s="12">
        <f t="shared" si="39"/>
        <v>191.91192405687397</v>
      </c>
      <c r="L102" s="12">
        <f t="shared" si="40"/>
        <v>154.96506515404224</v>
      </c>
      <c r="M102" s="12">
        <f t="shared" si="41"/>
        <v>265.26357346005943</v>
      </c>
      <c r="N102" s="12">
        <f t="shared" si="42"/>
        <v>123.08002492381142</v>
      </c>
      <c r="O102" s="12">
        <f t="shared" si="43"/>
        <v>260.36534852968487</v>
      </c>
      <c r="P102" s="12">
        <f t="shared" si="44"/>
        <v>214.00071555709977</v>
      </c>
      <c r="Q102">
        <v>0.52380952380952395</v>
      </c>
      <c r="R102" s="12">
        <v>13.175384123303701</v>
      </c>
      <c r="S102" s="55">
        <f t="shared" si="45"/>
        <v>128.05740751803773</v>
      </c>
      <c r="T102" s="55">
        <v>18.610485909989499</v>
      </c>
      <c r="U102" s="55">
        <v>17.0893729272379</v>
      </c>
      <c r="V102" s="55">
        <v>23.541200916694599</v>
      </c>
      <c r="W102" s="55">
        <v>21.3641208756212</v>
      </c>
      <c r="X102" s="55">
        <v>228.41820056612099</v>
      </c>
      <c r="Y102" s="55">
        <v>3.7068588694087201</v>
      </c>
      <c r="Z102" s="12">
        <f t="shared" si="38"/>
        <v>119.83133867602943</v>
      </c>
      <c r="AA102" s="12">
        <f t="shared" si="46"/>
        <v>112.15069087613621</v>
      </c>
      <c r="AB102" s="12">
        <f t="shared" si="47"/>
        <v>91.500927078607532</v>
      </c>
      <c r="AC102" s="12">
        <f t="shared" si="48"/>
        <v>109.94172664738653</v>
      </c>
      <c r="AD102" s="55">
        <v>11.9616117140261</v>
      </c>
      <c r="AE102" s="55">
        <v>11.2661975064392</v>
      </c>
      <c r="AF102">
        <v>0.48943196829590502</v>
      </c>
      <c r="AG102" s="12"/>
      <c r="AH102" s="12"/>
      <c r="AI102" t="str">
        <v>20221202</v>
      </c>
      <c r="AJ102">
        <v>43.3</v>
      </c>
      <c r="AK102">
        <v>32.4</v>
      </c>
      <c r="AL102">
        <f t="shared" si="59"/>
        <v>1.3364197530864197</v>
      </c>
      <c r="AN102" t="str">
        <v>20161031</v>
      </c>
      <c r="AO102">
        <v>-1.4303644</v>
      </c>
      <c r="AP102">
        <v>8.5636412724397797</v>
      </c>
      <c r="AQ102">
        <v>54.8</v>
      </c>
      <c r="AR102">
        <v>53.9</v>
      </c>
      <c r="AS102">
        <v>51.8</v>
      </c>
      <c r="AT102">
        <v>-6.1990396811016497</v>
      </c>
      <c r="AU102">
        <v>57.6</v>
      </c>
      <c r="AV102">
        <v>129.45206331760599</v>
      </c>
      <c r="AW102" s="3">
        <v>0.53703703703703698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13/05/2024</v>
      </c>
      <c r="BJ102">
        <v>59.4</v>
      </c>
      <c r="BK102">
        <v>17.2</v>
      </c>
      <c r="BL102">
        <f t="shared" si="60"/>
        <v>3.4534883720930232</v>
      </c>
    </row>
    <row r="103" spans="1:64" x14ac:dyDescent="0.3">
      <c r="A103" s="11">
        <v>45419</v>
      </c>
      <c r="B103">
        <v>0.56590909090909103</v>
      </c>
      <c r="C103">
        <v>5180.74</v>
      </c>
      <c r="D103">
        <v>440.25</v>
      </c>
      <c r="E103">
        <v>90.19</v>
      </c>
      <c r="F103">
        <v>2323.96</v>
      </c>
      <c r="G103">
        <v>81.290000000000006</v>
      </c>
      <c r="H103">
        <v>53.72</v>
      </c>
      <c r="I103" s="12">
        <f t="shared" si="36"/>
        <v>194.85644062758411</v>
      </c>
      <c r="J103" s="12">
        <f t="shared" si="37"/>
        <v>89.858682972231264</v>
      </c>
      <c r="K103" s="12">
        <f t="shared" si="39"/>
        <v>191.67799619304057</v>
      </c>
      <c r="L103" s="12">
        <f t="shared" si="40"/>
        <v>154.64216627021901</v>
      </c>
      <c r="M103" s="12">
        <f t="shared" si="41"/>
        <v>266.84844950794223</v>
      </c>
      <c r="N103" s="12">
        <f t="shared" si="42"/>
        <v>122.54168061870524</v>
      </c>
      <c r="O103" s="12">
        <f t="shared" si="43"/>
        <v>260.3559798262956</v>
      </c>
      <c r="P103" s="12">
        <f t="shared" si="44"/>
        <v>213.80751861162662</v>
      </c>
      <c r="Q103">
        <v>0.49397590361445798</v>
      </c>
      <c r="R103" s="12">
        <v>13.5974480152518</v>
      </c>
      <c r="S103" s="55">
        <f t="shared" si="45"/>
        <v>132.07969324701514</v>
      </c>
      <c r="T103" s="55">
        <v>18.053799072370001</v>
      </c>
      <c r="U103" s="55">
        <v>16.2334309469896</v>
      </c>
      <c r="V103" s="55">
        <v>23.029527595063499</v>
      </c>
      <c r="W103" s="55">
        <v>20.290836624717201</v>
      </c>
      <c r="X103" s="55">
        <v>231.39189383562399</v>
      </c>
      <c r="Y103" s="55">
        <v>3.7090340640290602</v>
      </c>
      <c r="Z103" s="12">
        <f t="shared" si="38"/>
        <v>121.31930418366188</v>
      </c>
      <c r="AA103" s="12">
        <f t="shared" si="46"/>
        <v>112.92340753861276</v>
      </c>
      <c r="AB103" s="12">
        <f t="shared" si="47"/>
        <v>91.182740309530558</v>
      </c>
      <c r="AC103" s="12">
        <f t="shared" si="48"/>
        <v>110.03719690000943</v>
      </c>
      <c r="AD103" s="55">
        <v>11.903524569224601</v>
      </c>
      <c r="AE103" s="55">
        <v>11.082095145695799</v>
      </c>
      <c r="AF103">
        <v>0.48834110592938001</v>
      </c>
      <c r="AG103" s="12"/>
      <c r="AH103" s="12"/>
      <c r="AI103" t="str">
        <v>20221125</v>
      </c>
      <c r="AJ103">
        <v>38.4</v>
      </c>
      <c r="AK103">
        <v>31.5</v>
      </c>
      <c r="AL103">
        <f t="shared" si="59"/>
        <v>1.2190476190476189</v>
      </c>
      <c r="AN103" t="str">
        <v>20160930</v>
      </c>
      <c r="AO103">
        <v>-1.9653593</v>
      </c>
      <c r="AP103">
        <v>3.8242646207076398</v>
      </c>
      <c r="AQ103">
        <v>53.1</v>
      </c>
      <c r="AR103">
        <v>53.3</v>
      </c>
      <c r="AS103">
        <v>51.1</v>
      </c>
      <c r="AT103">
        <v>-6.2148907712884496</v>
      </c>
      <c r="AU103">
        <v>58</v>
      </c>
      <c r="AV103">
        <v>128.64744263065899</v>
      </c>
      <c r="AW103" s="3">
        <v>0.51086956521739102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1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1</v>
      </c>
      <c r="BI103" t="str">
        <v>10/05/2024</v>
      </c>
      <c r="BJ103">
        <v>56.5</v>
      </c>
      <c r="BK103">
        <v>17.7</v>
      </c>
      <c r="BL103">
        <f t="shared" si="60"/>
        <v>3.1920903954802262</v>
      </c>
    </row>
    <row r="104" spans="1:64" x14ac:dyDescent="0.3">
      <c r="A104" s="11">
        <v>45416</v>
      </c>
      <c r="B104">
        <v>0.56689342403628096</v>
      </c>
      <c r="C104">
        <v>5127.79</v>
      </c>
      <c r="D104">
        <v>435.48</v>
      </c>
      <c r="E104">
        <v>89.84</v>
      </c>
      <c r="F104">
        <v>2302.5</v>
      </c>
      <c r="G104">
        <v>81.3</v>
      </c>
      <c r="H104">
        <v>53.4</v>
      </c>
      <c r="I104" s="12">
        <f t="shared" si="36"/>
        <v>193.61146640764522</v>
      </c>
      <c r="J104" s="12">
        <f t="shared" si="37"/>
        <v>89.768395546658311</v>
      </c>
      <c r="K104" s="12">
        <f t="shared" si="39"/>
        <v>189.69584775230999</v>
      </c>
      <c r="L104" s="12">
        <f t="shared" si="40"/>
        <v>153.97490423848515</v>
      </c>
      <c r="M104" s="12">
        <f t="shared" si="41"/>
        <v>264.97833419928043</v>
      </c>
      <c r="N104" s="12">
        <f t="shared" si="42"/>
        <v>122.34188082906769</v>
      </c>
      <c r="O104" s="12">
        <f t="shared" si="43"/>
        <v>257.50375699099334</v>
      </c>
      <c r="P104" s="12">
        <f t="shared" si="44"/>
        <v>212.75207231724386</v>
      </c>
      <c r="Q104">
        <v>0.51219512195121997</v>
      </c>
      <c r="R104" s="12">
        <v>13.6651103516419</v>
      </c>
      <c r="S104" s="55">
        <f t="shared" si="45"/>
        <v>135.97775616296786</v>
      </c>
      <c r="T104" s="55">
        <v>17.479215955701399</v>
      </c>
      <c r="U104" s="55">
        <v>15.435181306683599</v>
      </c>
      <c r="V104" s="55">
        <v>22.147650400307398</v>
      </c>
      <c r="W104" s="55">
        <v>19.119962339411099</v>
      </c>
      <c r="X104" s="55">
        <v>232.39327608585299</v>
      </c>
      <c r="Y104" s="55">
        <v>3.6231103729589602</v>
      </c>
      <c r="Z104" s="12">
        <f t="shared" si="38"/>
        <v>124.81723837460589</v>
      </c>
      <c r="AA104" s="12">
        <f t="shared" si="46"/>
        <v>112.68713702900361</v>
      </c>
      <c r="AB104" s="12">
        <f t="shared" si="47"/>
        <v>91.487190894305087</v>
      </c>
      <c r="AC104" s="12">
        <f t="shared" si="48"/>
        <v>109.36835357514795</v>
      </c>
      <c r="AD104" s="55">
        <v>11.8691514608433</v>
      </c>
      <c r="AE104" s="55">
        <v>10.9641311615632</v>
      </c>
      <c r="AF104">
        <v>0.48391332895600803</v>
      </c>
      <c r="AG104" s="12"/>
      <c r="AH104" s="12"/>
      <c r="AI104" t="str">
        <v>20221118</v>
      </c>
      <c r="AJ104">
        <v>41.7</v>
      </c>
      <c r="AK104">
        <v>30.5</v>
      </c>
      <c r="AL104">
        <f t="shared" si="59"/>
        <v>1.3672131147540985</v>
      </c>
      <c r="AN104" t="str">
        <v>20160831</v>
      </c>
      <c r="AO104">
        <v>-2.154058</v>
      </c>
      <c r="AP104">
        <v>2.9175475489922902</v>
      </c>
      <c r="AQ104">
        <v>53.6</v>
      </c>
      <c r="AR104">
        <v>50.1</v>
      </c>
      <c r="AS104">
        <v>49.8</v>
      </c>
      <c r="AT104">
        <v>-4.8041717519139002</v>
      </c>
      <c r="AU104">
        <v>54.3</v>
      </c>
      <c r="AV104">
        <v>127.48088177567701</v>
      </c>
      <c r="AW104" s="3">
        <v>0.525835866261398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0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1</v>
      </c>
      <c r="BG104">
        <f t="shared" si="70"/>
        <v>0.88888888888888884</v>
      </c>
      <c r="BI104" t="str">
        <v>09/05/2024</v>
      </c>
      <c r="BJ104">
        <v>56.5</v>
      </c>
      <c r="BK104">
        <v>17.7</v>
      </c>
      <c r="BL104">
        <f t="shared" si="60"/>
        <v>3.1920903954802262</v>
      </c>
    </row>
    <row r="105" spans="1:64" x14ac:dyDescent="0.3">
      <c r="A105" s="11">
        <v>45415</v>
      </c>
      <c r="B105">
        <v>0.55116279069767404</v>
      </c>
      <c r="C105">
        <v>5064.2</v>
      </c>
      <c r="D105">
        <v>426.9</v>
      </c>
      <c r="E105">
        <v>88.94</v>
      </c>
      <c r="F105">
        <v>2303.5</v>
      </c>
      <c r="G105">
        <v>81.17</v>
      </c>
      <c r="H105">
        <v>52.92</v>
      </c>
      <c r="I105" s="12">
        <f t="shared" si="36"/>
        <v>193.14066872436175</v>
      </c>
      <c r="J105" s="12">
        <f t="shared" si="37"/>
        <v>88.617179248832471</v>
      </c>
      <c r="K105" s="12">
        <f t="shared" si="39"/>
        <v>187.64021279597983</v>
      </c>
      <c r="L105" s="12">
        <f t="shared" si="40"/>
        <v>153.43993952967529</v>
      </c>
      <c r="M105" s="12">
        <f t="shared" si="41"/>
        <v>262.36018881906597</v>
      </c>
      <c r="N105" s="12">
        <f t="shared" si="42"/>
        <v>119.88043511361373</v>
      </c>
      <c r="O105" s="12">
        <f t="shared" si="43"/>
        <v>252.8272600189834</v>
      </c>
      <c r="P105" s="12">
        <f t="shared" si="44"/>
        <v>210.43141595227866</v>
      </c>
      <c r="Q105">
        <v>0.48780487804877998</v>
      </c>
      <c r="R105" s="12">
        <v>13.706030833363</v>
      </c>
      <c r="S105" s="55">
        <f t="shared" si="45"/>
        <v>134.90382561866107</v>
      </c>
      <c r="T105" s="55">
        <v>17.7352744013915</v>
      </c>
      <c r="U105" s="55">
        <v>15.640888863239599</v>
      </c>
      <c r="V105" s="55">
        <v>22.7368196855912</v>
      </c>
      <c r="W105" s="55">
        <v>19.679194534737299</v>
      </c>
      <c r="X105" s="55">
        <v>232.98606714217399</v>
      </c>
      <c r="Y105" s="55">
        <v>3.6632089368155398</v>
      </c>
      <c r="Z105" s="12">
        <f t="shared" si="38"/>
        <v>123.77726492170213</v>
      </c>
      <c r="AA105" s="12">
        <f t="shared" si="46"/>
        <v>112.80545717114693</v>
      </c>
      <c r="AB105" s="12">
        <f t="shared" si="47"/>
        <v>90.625845092156666</v>
      </c>
      <c r="AC105" s="12">
        <f t="shared" si="48"/>
        <v>108.55756773157295</v>
      </c>
      <c r="AD105" s="55">
        <v>12.0453455888821</v>
      </c>
      <c r="AE105" s="55">
        <v>11.0983115586243</v>
      </c>
      <c r="AF105">
        <v>0.48584595128373897</v>
      </c>
      <c r="AG105" s="12"/>
      <c r="AH105" s="12"/>
      <c r="AI105" t="str">
        <v>20221111</v>
      </c>
      <c r="AJ105">
        <v>38.6</v>
      </c>
      <c r="AK105">
        <v>32.799999999999997</v>
      </c>
      <c r="AL105">
        <f t="shared" si="59"/>
        <v>1.1768292682926831</v>
      </c>
      <c r="AN105" t="str">
        <v>20160729</v>
      </c>
      <c r="AO105">
        <v>-2.2199184999999999</v>
      </c>
      <c r="AP105">
        <v>1.23291598390955</v>
      </c>
      <c r="AQ105">
        <v>54.9</v>
      </c>
      <c r="AR105">
        <v>54.6</v>
      </c>
      <c r="AS105">
        <v>52.7</v>
      </c>
      <c r="AT105">
        <v>-5.0106799572801703</v>
      </c>
      <c r="AU105">
        <v>61.5</v>
      </c>
      <c r="AV105">
        <v>126.247063016429</v>
      </c>
      <c r="AW105" s="3">
        <v>0.48370927318295698</v>
      </c>
      <c r="AX105" s="1">
        <f t="shared" si="61"/>
        <v>1</v>
      </c>
      <c r="AY105" s="1">
        <f t="shared" si="62"/>
        <v>1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0.88888888888888884</v>
      </c>
      <c r="BI105" t="str">
        <v>08/05/2024</v>
      </c>
      <c r="BJ105">
        <v>56.5</v>
      </c>
      <c r="BK105">
        <v>17.7</v>
      </c>
      <c r="BL105">
        <f t="shared" si="60"/>
        <v>3.1920903954802262</v>
      </c>
    </row>
    <row r="106" spans="1:64" x14ac:dyDescent="0.3">
      <c r="A106" s="11">
        <v>45414</v>
      </c>
      <c r="B106">
        <v>0.52093023255813997</v>
      </c>
      <c r="C106">
        <v>5018.3900000000003</v>
      </c>
      <c r="D106">
        <v>421.52</v>
      </c>
      <c r="E106">
        <v>88.56</v>
      </c>
      <c r="F106">
        <v>2319.1799999999998</v>
      </c>
      <c r="G106">
        <v>81.05</v>
      </c>
      <c r="H106">
        <v>52.03</v>
      </c>
      <c r="I106" s="12">
        <f t="shared" si="36"/>
        <v>192.21083929246174</v>
      </c>
      <c r="J106" s="12">
        <f t="shared" si="37"/>
        <v>87.231125856665017</v>
      </c>
      <c r="K106" s="12">
        <f t="shared" si="39"/>
        <v>186.21605880239923</v>
      </c>
      <c r="L106" s="12">
        <f t="shared" si="40"/>
        <v>154.67378630522933</v>
      </c>
      <c r="M106" s="12">
        <f t="shared" si="41"/>
        <v>260.15602819771681</v>
      </c>
      <c r="N106" s="12">
        <f t="shared" si="42"/>
        <v>117.58467164605605</v>
      </c>
      <c r="O106" s="12">
        <f t="shared" si="43"/>
        <v>250.00649544495158</v>
      </c>
      <c r="P106" s="12">
        <f t="shared" si="44"/>
        <v>211.34913263657066</v>
      </c>
      <c r="Q106">
        <v>0.50602409638554202</v>
      </c>
      <c r="R106" s="12">
        <v>13.722945627653701</v>
      </c>
      <c r="S106" s="55">
        <f t="shared" si="45"/>
        <v>134.19864413929957</v>
      </c>
      <c r="T106" s="55">
        <v>17.6112022009181</v>
      </c>
      <c r="U106" s="55">
        <v>15.389579227334499</v>
      </c>
      <c r="V106" s="55">
        <v>22.695700992136501</v>
      </c>
      <c r="W106" s="55">
        <v>19.524137405171601</v>
      </c>
      <c r="X106" s="55">
        <v>233.296616046341</v>
      </c>
      <c r="Y106" s="55">
        <v>3.6871286333136801</v>
      </c>
      <c r="Z106" s="12">
        <f t="shared" si="38"/>
        <v>123.14231637323995</v>
      </c>
      <c r="AA106" s="12">
        <f t="shared" si="46"/>
        <v>111.3781858373578</v>
      </c>
      <c r="AB106" s="12">
        <f t="shared" si="47"/>
        <v>88.513339146181565</v>
      </c>
      <c r="AC106" s="12">
        <f t="shared" si="48"/>
        <v>106.88745672520862</v>
      </c>
      <c r="AD106" s="55">
        <v>11.930562154960301</v>
      </c>
      <c r="AE106" s="55">
        <v>10.853141259101699</v>
      </c>
      <c r="AF106">
        <v>0.48321263989466801</v>
      </c>
      <c r="AG106" s="12"/>
      <c r="AH106" s="12"/>
      <c r="AI106" t="str">
        <v>20221104</v>
      </c>
      <c r="AJ106">
        <v>35.200000000000003</v>
      </c>
      <c r="AK106">
        <v>36.6</v>
      </c>
      <c r="AL106">
        <f t="shared" si="59"/>
        <v>0.96174863387978149</v>
      </c>
      <c r="AN106" t="str">
        <v>20160630</v>
      </c>
      <c r="AO106">
        <v>-1.7194114</v>
      </c>
      <c r="AP106">
        <v>-3.2128631335490301</v>
      </c>
      <c r="AQ106">
        <v>59.8</v>
      </c>
      <c r="AR106">
        <v>54.2</v>
      </c>
      <c r="AS106">
        <v>52.2</v>
      </c>
      <c r="AT106">
        <v>-5.1456844420010999</v>
      </c>
      <c r="AU106">
        <v>58</v>
      </c>
      <c r="AV106">
        <v>125.641194572961</v>
      </c>
      <c r="AW106" s="3">
        <v>0.40131578947368401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0</v>
      </c>
      <c r="BG106">
        <f t="shared" si="70"/>
        <v>0.77777777777777779</v>
      </c>
      <c r="BI106" t="str">
        <v>07/05/2024</v>
      </c>
      <c r="BJ106">
        <v>56.5</v>
      </c>
      <c r="BK106">
        <v>17.7</v>
      </c>
      <c r="BL106">
        <f t="shared" si="60"/>
        <v>3.1920903954802262</v>
      </c>
    </row>
    <row r="107" spans="1:64" x14ac:dyDescent="0.3">
      <c r="A107" s="11">
        <v>45412</v>
      </c>
      <c r="B107">
        <v>0.52153110047846896</v>
      </c>
      <c r="C107">
        <v>5035.6899999999996</v>
      </c>
      <c r="D107">
        <v>424.59</v>
      </c>
      <c r="E107">
        <v>88.22</v>
      </c>
      <c r="F107">
        <v>2286.25</v>
      </c>
      <c r="G107">
        <v>81.150000000000006</v>
      </c>
      <c r="H107">
        <v>52.09</v>
      </c>
      <c r="I107" s="12">
        <f t="shared" si="36"/>
        <v>193.62224456291807</v>
      </c>
      <c r="J107" s="12">
        <f t="shared" si="37"/>
        <v>88.815503558896623</v>
      </c>
      <c r="K107" s="12">
        <f t="shared" si="39"/>
        <v>186.62723437071699</v>
      </c>
      <c r="L107" s="12">
        <f t="shared" si="40"/>
        <v>155.02781169143907</v>
      </c>
      <c r="M107" s="12">
        <f t="shared" si="41"/>
        <v>263.07205195776214</v>
      </c>
      <c r="N107" s="12">
        <f t="shared" si="42"/>
        <v>120.18474897433764</v>
      </c>
      <c r="O107" s="12">
        <f t="shared" si="43"/>
        <v>251.51513828390799</v>
      </c>
      <c r="P107" s="12">
        <f t="shared" si="44"/>
        <v>212.64170761170831</v>
      </c>
      <c r="Q107">
        <v>0.518987341772152</v>
      </c>
      <c r="R107" s="12">
        <v>13.780032210499201</v>
      </c>
      <c r="S107" s="55">
        <f t="shared" si="45"/>
        <v>134.68102412798874</v>
      </c>
      <c r="T107" s="55">
        <v>18.0217230066655</v>
      </c>
      <c r="U107" s="55">
        <v>15.8088555775317</v>
      </c>
      <c r="V107" s="55">
        <v>23.228472721922699</v>
      </c>
      <c r="W107" s="55">
        <v>20.049375989093001</v>
      </c>
      <c r="X107" s="55">
        <v>233.949826007323</v>
      </c>
      <c r="Y107" s="55">
        <v>3.68919847799613</v>
      </c>
      <c r="Z107" s="12">
        <f t="shared" si="38"/>
        <v>123.41766598075141</v>
      </c>
      <c r="AA107" s="12">
        <f t="shared" si="46"/>
        <v>111.93853378585666</v>
      </c>
      <c r="AB107" s="12">
        <f t="shared" si="47"/>
        <v>89.911951172547646</v>
      </c>
      <c r="AC107" s="12">
        <f t="shared" si="48"/>
        <v>106.87886010285598</v>
      </c>
      <c r="AD107" s="55">
        <v>12.1405107771781</v>
      </c>
      <c r="AE107" s="55">
        <v>11.0372538071761</v>
      </c>
      <c r="AF107">
        <v>0.46583442838370598</v>
      </c>
      <c r="AG107" s="12"/>
      <c r="AH107" s="12"/>
      <c r="AI107" t="str">
        <v>20221028</v>
      </c>
      <c r="AJ107">
        <v>35.799999999999997</v>
      </c>
      <c r="AK107">
        <v>37.299999999999997</v>
      </c>
      <c r="AL107">
        <f t="shared" si="59"/>
        <v>0.95978552278820373</v>
      </c>
      <c r="AN107" t="str">
        <v>20160531</v>
      </c>
      <c r="AO107">
        <v>-2.4934626</v>
      </c>
      <c r="AP107">
        <v>-4.0444622500784604</v>
      </c>
      <c r="AQ107">
        <v>61.4</v>
      </c>
      <c r="AR107">
        <v>53.9</v>
      </c>
      <c r="AS107">
        <v>51.4</v>
      </c>
      <c r="AT107">
        <v>-4.0103521500619399</v>
      </c>
      <c r="AU107">
        <v>56.6</v>
      </c>
      <c r="AV107">
        <v>124.83054199489101</v>
      </c>
      <c r="AW107" s="3">
        <v>0.54755043227665701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1</v>
      </c>
      <c r="BF107" s="1">
        <f t="shared" si="69"/>
        <v>1</v>
      </c>
      <c r="BG107">
        <f t="shared" si="70"/>
        <v>0.88888888888888884</v>
      </c>
      <c r="BI107" t="str">
        <v>06/05/2024</v>
      </c>
      <c r="BJ107">
        <v>56.5</v>
      </c>
      <c r="BK107">
        <v>17.7</v>
      </c>
      <c r="BL107">
        <f t="shared" si="60"/>
        <v>3.1920903954802262</v>
      </c>
    </row>
    <row r="108" spans="1:64" x14ac:dyDescent="0.3">
      <c r="A108" s="11">
        <v>45412</v>
      </c>
      <c r="B108">
        <v>0.51566265060241001</v>
      </c>
      <c r="C108">
        <v>5116.17</v>
      </c>
      <c r="D108">
        <v>432.75</v>
      </c>
      <c r="E108">
        <v>88.98</v>
      </c>
      <c r="F108">
        <v>2335.83</v>
      </c>
      <c r="G108">
        <v>81.25</v>
      </c>
      <c r="H108">
        <v>52.82</v>
      </c>
      <c r="I108" s="12">
        <f t="shared" si="36"/>
        <v>195.02432748825618</v>
      </c>
      <c r="J108" s="12">
        <f t="shared" si="37"/>
        <v>88.330099401287129</v>
      </c>
      <c r="K108" s="12">
        <f t="shared" si="39"/>
        <v>189.37309653586155</v>
      </c>
      <c r="L108" s="12">
        <f t="shared" si="40"/>
        <v>155.32448061607852</v>
      </c>
      <c r="M108" s="12">
        <f t="shared" si="41"/>
        <v>265.81389766843347</v>
      </c>
      <c r="N108" s="12">
        <f t="shared" si="42"/>
        <v>119.90061960729855</v>
      </c>
      <c r="O108" s="12">
        <f t="shared" si="43"/>
        <v>256.02772506912856</v>
      </c>
      <c r="P108" s="12">
        <f t="shared" si="44"/>
        <v>213.7179119371026</v>
      </c>
      <c r="Q108">
        <v>0.51948051948051899</v>
      </c>
      <c r="R108" s="12">
        <v>13.8261534084663</v>
      </c>
      <c r="S108" s="55">
        <f t="shared" si="45"/>
        <v>132.48310340988937</v>
      </c>
      <c r="T108" s="55">
        <v>18.685402932561299</v>
      </c>
      <c r="U108" s="55">
        <v>16.600180474768901</v>
      </c>
      <c r="V108" s="55">
        <v>24.0252426148826</v>
      </c>
      <c r="W108" s="55">
        <v>20.987637479381799</v>
      </c>
      <c r="X108" s="55">
        <v>233.67768225498901</v>
      </c>
      <c r="Y108" s="55">
        <v>3.7642039700929399</v>
      </c>
      <c r="Z108" s="12">
        <f t="shared" si="38"/>
        <v>120.86847703302476</v>
      </c>
      <c r="AA108" s="12">
        <f t="shared" si="46"/>
        <v>112.53262471767945</v>
      </c>
      <c r="AB108" s="12">
        <f t="shared" si="47"/>
        <v>89.251017291447738</v>
      </c>
      <c r="AC108" s="12">
        <f t="shared" si="48"/>
        <v>108.24159508157736</v>
      </c>
      <c r="AD108" s="55">
        <v>12.5083874343647</v>
      </c>
      <c r="AE108" s="55">
        <v>11.4658428202489</v>
      </c>
      <c r="AF108">
        <v>0.46122994652406402</v>
      </c>
      <c r="AG108" s="12"/>
      <c r="AH108" s="12"/>
      <c r="AI108" t="str">
        <v>20221021</v>
      </c>
      <c r="AJ108">
        <v>36.9</v>
      </c>
      <c r="AK108">
        <v>38.5</v>
      </c>
      <c r="AL108">
        <f t="shared" si="59"/>
        <v>0.95844155844155843</v>
      </c>
      <c r="AN108" t="str">
        <v>20160429</v>
      </c>
      <c r="AO108">
        <v>-2.714731</v>
      </c>
      <c r="AP108">
        <v>-3.7435985655493602</v>
      </c>
      <c r="AQ108">
        <v>57.9</v>
      </c>
      <c r="AR108">
        <v>53.8</v>
      </c>
      <c r="AS108">
        <v>51.3</v>
      </c>
      <c r="AT108">
        <v>-5.8075827306596599</v>
      </c>
      <c r="AU108">
        <v>57.4</v>
      </c>
      <c r="AV108">
        <v>124.05529589179601</v>
      </c>
      <c r="AW108" s="2">
        <v>0.59897172236503904</v>
      </c>
      <c r="AX108" s="1">
        <f t="shared" si="61"/>
        <v>1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1</v>
      </c>
      <c r="BG108">
        <f t="shared" si="70"/>
        <v>0.77777777777777779</v>
      </c>
      <c r="BI108" t="str">
        <v>03/05/2024</v>
      </c>
      <c r="BJ108">
        <v>50</v>
      </c>
      <c r="BK108">
        <v>18.7</v>
      </c>
      <c r="BL108">
        <f t="shared" si="60"/>
        <v>2.6737967914438503</v>
      </c>
    </row>
    <row r="109" spans="1:64" x14ac:dyDescent="0.3">
      <c r="A109" s="11">
        <v>45409</v>
      </c>
      <c r="B109">
        <v>0.51068883610451299</v>
      </c>
      <c r="C109">
        <v>5099.96</v>
      </c>
      <c r="D109">
        <v>431</v>
      </c>
      <c r="E109">
        <v>88.24</v>
      </c>
      <c r="F109">
        <v>2337.9699999999998</v>
      </c>
      <c r="G109">
        <v>81.209999999999994</v>
      </c>
      <c r="H109">
        <v>52.53</v>
      </c>
      <c r="I109" s="12">
        <f t="shared" si="36"/>
        <v>196.04528488883199</v>
      </c>
      <c r="J109" s="12">
        <f t="shared" si="37"/>
        <v>87.969969674267801</v>
      </c>
      <c r="K109" s="12">
        <f t="shared" si="39"/>
        <v>188.86582067168115</v>
      </c>
      <c r="L109" s="12">
        <f t="shared" si="40"/>
        <v>155.68913548537333</v>
      </c>
      <c r="M109" s="12">
        <f t="shared" si="41"/>
        <v>266.96877645034687</v>
      </c>
      <c r="N109" s="12">
        <f t="shared" si="42"/>
        <v>119.30698992561111</v>
      </c>
      <c r="O109" s="12">
        <f t="shared" si="43"/>
        <v>255.11752323760464</v>
      </c>
      <c r="P109" s="12">
        <f t="shared" si="44"/>
        <v>214.03046705717222</v>
      </c>
      <c r="Q109">
        <v>0.56790123456790098</v>
      </c>
      <c r="R109" s="12">
        <v>13.8011794284853</v>
      </c>
      <c r="S109" s="55">
        <f t="shared" si="45"/>
        <v>130.80896907949787</v>
      </c>
      <c r="T109" s="55">
        <v>19.346946524285698</v>
      </c>
      <c r="U109" s="55">
        <v>17.441107745490701</v>
      </c>
      <c r="V109" s="55">
        <v>25.0694818379426</v>
      </c>
      <c r="W109" s="55">
        <v>22.319863741773698</v>
      </c>
      <c r="X109" s="55">
        <v>233.56111107655801</v>
      </c>
      <c r="Y109" s="55">
        <v>3.8060274946755199</v>
      </c>
      <c r="Z109" s="12">
        <f t="shared" si="38"/>
        <v>119.49572637491551</v>
      </c>
      <c r="AA109" s="12">
        <f t="shared" si="46"/>
        <v>112.85602092912492</v>
      </c>
      <c r="AB109" s="12">
        <f t="shared" si="47"/>
        <v>88.68027293120177</v>
      </c>
      <c r="AC109" s="12">
        <f t="shared" si="48"/>
        <v>107.70006786573049</v>
      </c>
      <c r="AD109" s="55">
        <v>12.736529503244199</v>
      </c>
      <c r="AE109" s="55">
        <v>11.7236446438557</v>
      </c>
      <c r="AF109">
        <v>0.444152431011827</v>
      </c>
      <c r="AG109" s="12"/>
      <c r="AH109" s="12"/>
      <c r="AI109" t="str">
        <v>20221014</v>
      </c>
      <c r="AJ109">
        <v>31.3</v>
      </c>
      <c r="AK109">
        <v>40.299999999999997</v>
      </c>
      <c r="AL109">
        <f t="shared" si="59"/>
        <v>0.77667493796526066</v>
      </c>
      <c r="AN109" t="str">
        <v>20160331</v>
      </c>
      <c r="AO109">
        <v>-3.5597900999999998</v>
      </c>
      <c r="AP109">
        <v>-7.2133959338054598</v>
      </c>
      <c r="AQ109">
        <v>52.1</v>
      </c>
      <c r="AR109">
        <v>54.8</v>
      </c>
      <c r="AS109">
        <v>51</v>
      </c>
      <c r="AT109">
        <v>-6.8450462067483402</v>
      </c>
      <c r="AU109">
        <v>60.5</v>
      </c>
      <c r="AV109">
        <v>123.821810815375</v>
      </c>
      <c r="AW109" s="2">
        <v>0.46959459459459502</v>
      </c>
      <c r="AX109" s="1">
        <f t="shared" si="61"/>
        <v>0</v>
      </c>
      <c r="AY109" s="1">
        <f t="shared" si="62"/>
        <v>0</v>
      </c>
      <c r="AZ109" s="1">
        <f t="shared" si="63"/>
        <v>1</v>
      </c>
      <c r="BA109" s="1">
        <f t="shared" si="64"/>
        <v>1</v>
      </c>
      <c r="BB109" s="1">
        <f t="shared" si="65"/>
        <v>1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0</v>
      </c>
      <c r="BG109">
        <f t="shared" si="70"/>
        <v>0.55555555555555558</v>
      </c>
      <c r="BI109" t="str">
        <v>02/05/2024</v>
      </c>
      <c r="BJ109">
        <v>50</v>
      </c>
      <c r="BK109">
        <v>18.7</v>
      </c>
      <c r="BL109">
        <f t="shared" si="60"/>
        <v>2.6737967914438503</v>
      </c>
    </row>
    <row r="110" spans="1:64" x14ac:dyDescent="0.3">
      <c r="A110" s="11">
        <v>45408</v>
      </c>
      <c r="B110">
        <v>0.48774509803921601</v>
      </c>
      <c r="C110">
        <v>5048.42</v>
      </c>
      <c r="D110">
        <v>424.45</v>
      </c>
      <c r="E110">
        <v>87.78</v>
      </c>
      <c r="F110">
        <v>2332.1999999999998</v>
      </c>
      <c r="G110">
        <v>81.19</v>
      </c>
      <c r="H110">
        <v>52.12</v>
      </c>
      <c r="I110" s="12">
        <f t="shared" si="36"/>
        <v>195.07599885849882</v>
      </c>
      <c r="J110" s="12">
        <f t="shared" si="37"/>
        <v>87.294738247327729</v>
      </c>
      <c r="K110" s="12">
        <f t="shared" si="39"/>
        <v>187.00274986540092</v>
      </c>
      <c r="L110" s="12">
        <f t="shared" si="40"/>
        <v>155.32525923652187</v>
      </c>
      <c r="M110" s="12">
        <f t="shared" si="41"/>
        <v>264.27544979918582</v>
      </c>
      <c r="N110" s="12">
        <f t="shared" si="42"/>
        <v>117.78082412539938</v>
      </c>
      <c r="O110" s="12">
        <f t="shared" si="43"/>
        <v>251.30141093496391</v>
      </c>
      <c r="P110" s="12">
        <f t="shared" si="44"/>
        <v>212.42342581193006</v>
      </c>
      <c r="Q110">
        <v>0.518987341772152</v>
      </c>
      <c r="R110" s="12">
        <v>13.7856585249662</v>
      </c>
      <c r="S110" s="55">
        <f t="shared" si="45"/>
        <v>132.77063945332043</v>
      </c>
      <c r="T110" s="55">
        <v>18.954506884588501</v>
      </c>
      <c r="U110" s="55">
        <v>16.842285906459502</v>
      </c>
      <c r="V110" s="55">
        <v>24.488897995037298</v>
      </c>
      <c r="W110" s="55">
        <v>21.481374269423799</v>
      </c>
      <c r="X110" s="55">
        <v>233.36599944228601</v>
      </c>
      <c r="Y110" s="55">
        <v>3.7464560190722098</v>
      </c>
      <c r="Z110" s="12">
        <f t="shared" si="38"/>
        <v>121.32342474496603</v>
      </c>
      <c r="AA110" s="12">
        <f t="shared" si="46"/>
        <v>112.56042730239182</v>
      </c>
      <c r="AB110" s="12">
        <f t="shared" si="47"/>
        <v>88.204637960779849</v>
      </c>
      <c r="AC110" s="12">
        <f t="shared" si="48"/>
        <v>106.88558620400457</v>
      </c>
      <c r="AD110" s="55">
        <v>12.7044053816473</v>
      </c>
      <c r="AE110" s="55">
        <v>11.6138752054659</v>
      </c>
      <c r="AF110">
        <v>0.44166117336848998</v>
      </c>
      <c r="AG110" s="12"/>
      <c r="AH110" s="12"/>
      <c r="AI110" t="str">
        <v>20221007</v>
      </c>
      <c r="AJ110">
        <v>25</v>
      </c>
      <c r="AK110">
        <v>44.1</v>
      </c>
      <c r="AL110">
        <f t="shared" si="59"/>
        <v>0.56689342403628118</v>
      </c>
      <c r="AN110" t="str">
        <v>20160229</v>
      </c>
      <c r="AO110">
        <v>-3.1461787000000001</v>
      </c>
      <c r="AP110">
        <v>-11.042401709164601</v>
      </c>
      <c r="AQ110">
        <v>38.299999999999997</v>
      </c>
      <c r="AR110">
        <v>51.9</v>
      </c>
      <c r="AS110">
        <v>49.2</v>
      </c>
      <c r="AT110">
        <v>-5.9715842324538002</v>
      </c>
      <c r="AU110">
        <v>55.9</v>
      </c>
      <c r="AV110">
        <v>123.383072498319</v>
      </c>
      <c r="AW110" s="2">
        <v>0.66181818181818197</v>
      </c>
      <c r="AY110" s="1"/>
      <c r="AZ110" s="1"/>
      <c r="BA110" s="1"/>
      <c r="BB110" s="1"/>
      <c r="BC110" s="1"/>
      <c r="BD110" s="1"/>
      <c r="BF110" s="1"/>
      <c r="BI110" t="str">
        <v>01/05/2024</v>
      </c>
      <c r="BJ110">
        <v>50</v>
      </c>
      <c r="BK110">
        <v>18.7</v>
      </c>
      <c r="BL110">
        <f t="shared" si="60"/>
        <v>2.6737967914438503</v>
      </c>
    </row>
    <row r="111" spans="1:64" x14ac:dyDescent="0.3">
      <c r="A111" s="11">
        <v>45407</v>
      </c>
      <c r="B111">
        <v>0.480099502487562</v>
      </c>
      <c r="C111">
        <v>5071.63</v>
      </c>
      <c r="D111">
        <v>426.51</v>
      </c>
      <c r="E111">
        <v>88.4</v>
      </c>
      <c r="F111">
        <v>2315.9699999999998</v>
      </c>
      <c r="G111">
        <v>81.25</v>
      </c>
      <c r="H111">
        <v>52.17</v>
      </c>
      <c r="I111" s="12">
        <f t="shared" si="36"/>
        <v>194.60172784360472</v>
      </c>
      <c r="J111" s="12">
        <f t="shared" si="37"/>
        <v>88.31783865151057</v>
      </c>
      <c r="K111" s="12">
        <f t="shared" si="39"/>
        <v>187.7232271832147</v>
      </c>
      <c r="L111" s="12">
        <f t="shared" si="40"/>
        <v>155.88927172484551</v>
      </c>
      <c r="M111" s="12">
        <f t="shared" si="41"/>
        <v>263.69961523012972</v>
      </c>
      <c r="N111" s="12">
        <f t="shared" si="42"/>
        <v>119.19178805831423</v>
      </c>
      <c r="O111" s="12">
        <f t="shared" si="43"/>
        <v>252.33381884255883</v>
      </c>
      <c r="P111" s="12">
        <f t="shared" si="44"/>
        <v>213.24901794860554</v>
      </c>
      <c r="Q111">
        <v>0.506329113924051</v>
      </c>
      <c r="R111" s="12">
        <v>13.7343877215813</v>
      </c>
      <c r="S111" s="55">
        <f t="shared" si="45"/>
        <v>130.92106227906535</v>
      </c>
      <c r="T111" s="55">
        <v>19.413437061702702</v>
      </c>
      <c r="U111" s="55">
        <v>17.439002098203598</v>
      </c>
      <c r="V111" s="55">
        <v>25.233828430391199</v>
      </c>
      <c r="W111" s="55">
        <v>22.4622742229447</v>
      </c>
      <c r="X111" s="55">
        <v>233.05322727360701</v>
      </c>
      <c r="Y111" s="55">
        <v>3.7858072069987898</v>
      </c>
      <c r="Z111" s="12">
        <f t="shared" si="38"/>
        <v>119.91603481683839</v>
      </c>
      <c r="AA111" s="12">
        <f t="shared" si="46"/>
        <v>111.88295703929762</v>
      </c>
      <c r="AB111" s="12">
        <f t="shared" si="47"/>
        <v>88.91294228859735</v>
      </c>
      <c r="AC111" s="12">
        <f t="shared" si="48"/>
        <v>106.90910018441818</v>
      </c>
      <c r="AD111" s="55">
        <v>12.9343908721867</v>
      </c>
      <c r="AE111" s="55">
        <v>11.899986907809501</v>
      </c>
      <c r="AF111">
        <v>0.44825313117996002</v>
      </c>
      <c r="AG111" s="12"/>
      <c r="AH111" s="12"/>
      <c r="AI111" t="str">
        <v>20220930</v>
      </c>
      <c r="AJ111">
        <v>25.4</v>
      </c>
      <c r="AK111">
        <v>41.8</v>
      </c>
      <c r="AL111">
        <f t="shared" si="59"/>
        <v>0.60765550239234456</v>
      </c>
      <c r="AN111" t="str">
        <v>20160129</v>
      </c>
      <c r="AO111">
        <v>-3.2621121</v>
      </c>
      <c r="AP111">
        <v>-15.6093105943377</v>
      </c>
      <c r="AQ111">
        <v>33.9</v>
      </c>
      <c r="AR111">
        <v>49</v>
      </c>
      <c r="AS111">
        <v>47.6</v>
      </c>
      <c r="AT111">
        <v>-6.0515788577751302</v>
      </c>
      <c r="AU111">
        <v>54.8</v>
      </c>
      <c r="AV111">
        <v>123.780880361786</v>
      </c>
      <c r="AW111" s="2">
        <v>0.48749999999999999</v>
      </c>
      <c r="AY111" s="1"/>
      <c r="AZ111" s="1"/>
      <c r="BA111" s="1"/>
      <c r="BB111" s="1"/>
      <c r="BC111" s="1"/>
      <c r="BD111" s="1"/>
      <c r="BF111" s="1"/>
      <c r="BI111" t="str">
        <v>30/04/2024</v>
      </c>
      <c r="BJ111">
        <v>50</v>
      </c>
      <c r="BK111">
        <v>18.7</v>
      </c>
      <c r="BL111">
        <f t="shared" si="60"/>
        <v>2.6737967914438503</v>
      </c>
    </row>
    <row r="112" spans="1:64" x14ac:dyDescent="0.3">
      <c r="A112" s="11">
        <v>45406</v>
      </c>
      <c r="B112">
        <v>0.46683673469387799</v>
      </c>
      <c r="C112">
        <v>5070.55</v>
      </c>
      <c r="D112">
        <v>425.07</v>
      </c>
      <c r="E112">
        <v>89.03</v>
      </c>
      <c r="F112">
        <v>2322.15</v>
      </c>
      <c r="G112">
        <v>81.28</v>
      </c>
      <c r="H112">
        <v>52.26</v>
      </c>
      <c r="I112" s="12">
        <f t="shared" si="36"/>
        <v>193.19349005705243</v>
      </c>
      <c r="J112" s="12">
        <f t="shared" si="37"/>
        <v>88.064712361259652</v>
      </c>
      <c r="K112" s="12">
        <f t="shared" si="39"/>
        <v>187.61401910135842</v>
      </c>
      <c r="L112" s="12">
        <f t="shared" si="40"/>
        <v>155.58818476923551</v>
      </c>
      <c r="M112" s="12">
        <f t="shared" si="41"/>
        <v>260.96885184373076</v>
      </c>
      <c r="N112" s="12">
        <f t="shared" si="42"/>
        <v>118.47513150076622</v>
      </c>
      <c r="O112" s="12">
        <f t="shared" si="43"/>
        <v>251.38940620750222</v>
      </c>
      <c r="P112" s="12">
        <f t="shared" si="44"/>
        <v>212.16489020512856</v>
      </c>
      <c r="Q112">
        <v>0.48051948051948101</v>
      </c>
      <c r="R112" s="12">
        <v>13.732240452421999</v>
      </c>
      <c r="S112" s="55">
        <f t="shared" si="45"/>
        <v>129.7023394618179</v>
      </c>
      <c r="T112" s="55">
        <v>19.9428650303383</v>
      </c>
      <c r="U112" s="55">
        <v>18.175296754184401</v>
      </c>
      <c r="V112" s="55">
        <v>26.036669491157902</v>
      </c>
      <c r="W112" s="55">
        <v>23.596473396582301</v>
      </c>
      <c r="X112" s="55">
        <v>233.037026159753</v>
      </c>
      <c r="Y112" s="55">
        <v>3.8211140663382102</v>
      </c>
      <c r="Z112" s="12">
        <f t="shared" si="38"/>
        <v>118.80997805179898</v>
      </c>
      <c r="AA112" s="12">
        <f t="shared" si="46"/>
        <v>111.28711381421111</v>
      </c>
      <c r="AB112" s="12">
        <f t="shared" si="47"/>
        <v>88.829516418311485</v>
      </c>
      <c r="AC112" s="12">
        <f t="shared" si="48"/>
        <v>107.05395102629839</v>
      </c>
      <c r="AD112" s="55">
        <v>13.057525660386901</v>
      </c>
      <c r="AE112" s="55">
        <v>12.023286684580301</v>
      </c>
      <c r="AF112">
        <v>0.44781144781144799</v>
      </c>
      <c r="AG112" s="12"/>
      <c r="AH112" s="12"/>
      <c r="AI112" t="str">
        <v>20220923</v>
      </c>
      <c r="AJ112">
        <v>25.4</v>
      </c>
      <c r="AK112">
        <v>34.299999999999997</v>
      </c>
      <c r="AL112">
        <f t="shared" si="59"/>
        <v>0.74052478134110788</v>
      </c>
      <c r="AN112" t="str">
        <v>20151231</v>
      </c>
      <c r="AO112">
        <v>-4.5051350000000001</v>
      </c>
      <c r="AP112">
        <v>-19.328131634334898</v>
      </c>
      <c r="AQ112">
        <v>33.9</v>
      </c>
      <c r="AR112">
        <v>49.8</v>
      </c>
      <c r="AS112">
        <v>48.7</v>
      </c>
      <c r="AT112">
        <v>-7.4054621848739499</v>
      </c>
      <c r="AU112">
        <v>59.3</v>
      </c>
      <c r="AV112">
        <v>126.413881758241</v>
      </c>
      <c r="AW112" s="2">
        <v>0.421739130434783</v>
      </c>
      <c r="AY112" s="1"/>
      <c r="AZ112" s="1"/>
      <c r="BA112" s="1"/>
      <c r="BB112" s="1"/>
      <c r="BC112" s="1"/>
      <c r="BD112" s="1"/>
      <c r="BF112" s="1"/>
      <c r="BI112" t="str">
        <v>29/04/2024</v>
      </c>
      <c r="BJ112">
        <v>50</v>
      </c>
      <c r="BK112">
        <v>18.7</v>
      </c>
      <c r="BL112">
        <f t="shared" si="60"/>
        <v>2.6737967914438503</v>
      </c>
    </row>
    <row r="113" spans="1:64" x14ac:dyDescent="0.3">
      <c r="A113" s="11">
        <v>45405</v>
      </c>
      <c r="B113">
        <v>0.469387755102041</v>
      </c>
      <c r="C113">
        <v>5010.6000000000004</v>
      </c>
      <c r="D113">
        <v>418.82</v>
      </c>
      <c r="E113">
        <v>89</v>
      </c>
      <c r="F113">
        <v>2327.1</v>
      </c>
      <c r="G113">
        <v>81.209999999999994</v>
      </c>
      <c r="H113">
        <v>51.74</v>
      </c>
      <c r="I113" s="12">
        <f t="shared" si="36"/>
        <v>190.97294142462712</v>
      </c>
      <c r="J113" s="12">
        <f t="shared" si="37"/>
        <v>86.840971451741183</v>
      </c>
      <c r="K113" s="12">
        <f t="shared" si="39"/>
        <v>185.55387525611363</v>
      </c>
      <c r="L113" s="12">
        <f t="shared" si="40"/>
        <v>155.29089840184756</v>
      </c>
      <c r="M113" s="12">
        <f t="shared" si="41"/>
        <v>257.21713419051611</v>
      </c>
      <c r="N113" s="12">
        <f t="shared" si="42"/>
        <v>116.48899534624591</v>
      </c>
      <c r="O113" s="12">
        <f t="shared" si="43"/>
        <v>247.90365381678907</v>
      </c>
      <c r="P113" s="12">
        <f t="shared" si="44"/>
        <v>211.13610266572223</v>
      </c>
      <c r="Q113">
        <v>0.46753246753246802</v>
      </c>
      <c r="R113" s="12">
        <v>13.7074168420781</v>
      </c>
      <c r="S113" s="55">
        <f t="shared" si="45"/>
        <v>126.40712672550325</v>
      </c>
      <c r="T113" s="55">
        <v>20.127043651605199</v>
      </c>
      <c r="U113" s="55">
        <v>18.428640587047202</v>
      </c>
      <c r="V113" s="55">
        <v>26.440938442246502</v>
      </c>
      <c r="W113" s="55">
        <v>24.195076501088302</v>
      </c>
      <c r="X113" s="55">
        <v>232.64833661976499</v>
      </c>
      <c r="Y113" s="55">
        <v>3.91610823667077</v>
      </c>
      <c r="Z113" s="12">
        <f t="shared" si="38"/>
        <v>115.80732499799089</v>
      </c>
      <c r="AA113" s="12">
        <f t="shared" si="46"/>
        <v>110.21656133012657</v>
      </c>
      <c r="AB113" s="12">
        <f t="shared" si="47"/>
        <v>87.760821108075234</v>
      </c>
      <c r="AC113" s="12">
        <f t="shared" si="48"/>
        <v>106.07926414938569</v>
      </c>
      <c r="AD113" s="55">
        <v>13.143980356348999</v>
      </c>
      <c r="AE113" s="55">
        <v>12.097158182799401</v>
      </c>
      <c r="AF113">
        <v>0.447972972972973</v>
      </c>
      <c r="AG113" s="12"/>
      <c r="AH113" s="12"/>
      <c r="AI113" t="str">
        <v>20220916</v>
      </c>
      <c r="AJ113">
        <v>30</v>
      </c>
      <c r="AK113">
        <v>31.4</v>
      </c>
      <c r="AL113">
        <f t="shared" si="59"/>
        <v>0.95541401273885351</v>
      </c>
      <c r="AN113" t="str">
        <v>20151130</v>
      </c>
      <c r="AO113">
        <v>-4.0166874000000004</v>
      </c>
      <c r="AP113">
        <v>-20.123693855881399</v>
      </c>
      <c r="AQ113">
        <v>35.700000000000003</v>
      </c>
      <c r="AR113">
        <v>50.2</v>
      </c>
      <c r="AS113">
        <v>49.1</v>
      </c>
      <c r="AT113">
        <v>-8.0557868442964207</v>
      </c>
      <c r="AU113">
        <v>58.4</v>
      </c>
      <c r="AV113">
        <v>126.5869203459</v>
      </c>
      <c r="AW113" s="2">
        <v>0.54827586206896595</v>
      </c>
      <c r="AY113" s="1"/>
      <c r="AZ113" s="1"/>
      <c r="BA113" s="1"/>
      <c r="BB113" s="1"/>
      <c r="BC113" s="1"/>
      <c r="BD113" s="1"/>
      <c r="BF113" s="1"/>
      <c r="BI113" t="str">
        <v>26/04/2024</v>
      </c>
      <c r="BJ113">
        <v>47</v>
      </c>
      <c r="BK113">
        <v>19.7</v>
      </c>
      <c r="BL113">
        <f t="shared" si="60"/>
        <v>2.3857868020304571</v>
      </c>
    </row>
    <row r="114" spans="1:64" x14ac:dyDescent="0.3">
      <c r="A114" s="11">
        <v>45402</v>
      </c>
      <c r="B114">
        <v>0.473282442748092</v>
      </c>
      <c r="C114">
        <v>4967.2299999999996</v>
      </c>
      <c r="D114">
        <v>414.65</v>
      </c>
      <c r="E114">
        <v>89.15</v>
      </c>
      <c r="F114">
        <v>2390.6</v>
      </c>
      <c r="G114">
        <v>81.17</v>
      </c>
      <c r="H114">
        <v>51.16</v>
      </c>
      <c r="I114" s="12">
        <f t="shared" si="36"/>
        <v>189.00468782145435</v>
      </c>
      <c r="J114" s="12">
        <f t="shared" si="37"/>
        <v>83.880526237308302</v>
      </c>
      <c r="K114" s="12">
        <f t="shared" si="39"/>
        <v>184.03769331870149</v>
      </c>
      <c r="L114" s="12">
        <f t="shared" si="40"/>
        <v>155.69660601192714</v>
      </c>
      <c r="M114" s="12">
        <f t="shared" si="41"/>
        <v>254.23263832043241</v>
      </c>
      <c r="N114" s="12">
        <f t="shared" si="42"/>
        <v>112.37396811038251</v>
      </c>
      <c r="O114" s="12">
        <f t="shared" si="43"/>
        <v>245.55519307312107</v>
      </c>
      <c r="P114" s="12">
        <f t="shared" si="44"/>
        <v>211.40676838198291</v>
      </c>
      <c r="Q114">
        <v>0.48684210526315802</v>
      </c>
      <c r="R114" s="12">
        <v>13.774203883104899</v>
      </c>
      <c r="S114" s="55">
        <f t="shared" si="45"/>
        <v>128.92371983727767</v>
      </c>
      <c r="T114" s="55">
        <v>19.771133428614899</v>
      </c>
      <c r="U114" s="55">
        <v>17.832167346322102</v>
      </c>
      <c r="V114" s="55">
        <v>25.9400737914846</v>
      </c>
      <c r="W114" s="55">
        <v>23.4492310823777</v>
      </c>
      <c r="X114" s="55">
        <v>232.85415290245899</v>
      </c>
      <c r="Y114" s="55">
        <v>3.8594845347693201</v>
      </c>
      <c r="Z114" s="12">
        <f t="shared" si="38"/>
        <v>117.6371947354975</v>
      </c>
      <c r="AA114" s="12">
        <f t="shared" si="46"/>
        <v>108.80003497664819</v>
      </c>
      <c r="AB114" s="12">
        <f t="shared" si="47"/>
        <v>84.556196126740033</v>
      </c>
      <c r="AC114" s="12">
        <f t="shared" si="48"/>
        <v>104.94126126641201</v>
      </c>
      <c r="AD114" s="55">
        <v>13.091342716117101</v>
      </c>
      <c r="AE114" s="55">
        <v>11.9457927029634</v>
      </c>
      <c r="AF114">
        <v>0.44747340425531901</v>
      </c>
      <c r="AG114" s="12"/>
      <c r="AH114" s="12"/>
      <c r="AI114" t="str">
        <v>20220909</v>
      </c>
      <c r="AJ114">
        <v>32.4</v>
      </c>
      <c r="AK114">
        <v>28.2</v>
      </c>
      <c r="AL114">
        <f t="shared" si="59"/>
        <v>1.1489361702127658</v>
      </c>
      <c r="AN114" t="str">
        <v>20151030</v>
      </c>
      <c r="AO114">
        <v>-2.7241355999999999</v>
      </c>
      <c r="AP114">
        <v>-16.183249334086302</v>
      </c>
      <c r="AQ114">
        <v>39.799999999999997</v>
      </c>
      <c r="AR114">
        <v>51.9</v>
      </c>
      <c r="AS114">
        <v>49.1</v>
      </c>
      <c r="AT114">
        <v>-8.9949707313051395</v>
      </c>
      <c r="AU114">
        <v>59.6</v>
      </c>
      <c r="AV114">
        <v>126.845668654514</v>
      </c>
      <c r="AW114" s="2">
        <v>0.50777202072538896</v>
      </c>
      <c r="AY114" s="1"/>
      <c r="AZ114" s="1"/>
      <c r="BA114" s="1"/>
      <c r="BB114" s="1"/>
      <c r="BC114" s="1"/>
      <c r="BD114" s="1"/>
      <c r="BF114" s="1"/>
      <c r="BI114" t="str">
        <v>25/04/2024</v>
      </c>
      <c r="BJ114">
        <v>47</v>
      </c>
      <c r="BK114">
        <v>19.7</v>
      </c>
      <c r="BL114">
        <f t="shared" si="60"/>
        <v>2.3857868020304571</v>
      </c>
    </row>
    <row r="115" spans="1:64" x14ac:dyDescent="0.3">
      <c r="A115" s="11">
        <v>45401</v>
      </c>
      <c r="B115">
        <v>0.47927461139896399</v>
      </c>
      <c r="C115">
        <v>5011.12</v>
      </c>
      <c r="D115">
        <v>423.41</v>
      </c>
      <c r="E115">
        <v>88.83</v>
      </c>
      <c r="F115">
        <v>2379.2199999999998</v>
      </c>
      <c r="G115">
        <v>81.150000000000006</v>
      </c>
      <c r="H115">
        <v>51.19</v>
      </c>
      <c r="I115" s="12">
        <f t="shared" si="36"/>
        <v>191.37019715163743</v>
      </c>
      <c r="J115" s="12">
        <f t="shared" si="37"/>
        <v>85.031995612693137</v>
      </c>
      <c r="K115" s="12">
        <f t="shared" si="39"/>
        <v>185.71000789639126</v>
      </c>
      <c r="L115" s="12">
        <f t="shared" si="40"/>
        <v>156.97951625564795</v>
      </c>
      <c r="M115" s="12">
        <f t="shared" si="41"/>
        <v>260.56209632168526</v>
      </c>
      <c r="N115" s="12">
        <f t="shared" si="42"/>
        <v>115.31120353384301</v>
      </c>
      <c r="O115" s="12">
        <f t="shared" si="43"/>
        <v>250.80597253762738</v>
      </c>
      <c r="P115" s="12">
        <f t="shared" si="44"/>
        <v>215.74389257117454</v>
      </c>
      <c r="Q115">
        <v>0.47297297297297303</v>
      </c>
      <c r="R115" s="12">
        <v>13.758920210348</v>
      </c>
      <c r="S115" s="55">
        <f t="shared" si="45"/>
        <v>128.0682020348242</v>
      </c>
      <c r="T115" s="55">
        <v>19.752115616718999</v>
      </c>
      <c r="U115" s="55">
        <v>17.7556243344374</v>
      </c>
      <c r="V115" s="55">
        <v>25.6618446948771</v>
      </c>
      <c r="W115" s="55">
        <v>23.0159823027826</v>
      </c>
      <c r="X115" s="55">
        <v>233.01543857442601</v>
      </c>
      <c r="Y115" s="55">
        <v>3.8810997541580701</v>
      </c>
      <c r="Z115" s="12">
        <f t="shared" si="38"/>
        <v>117.06624079676114</v>
      </c>
      <c r="AA115" s="12">
        <f t="shared" si="46"/>
        <v>109.25765394570337</v>
      </c>
      <c r="AB115" s="12">
        <f t="shared" si="47"/>
        <v>85.012640225032854</v>
      </c>
      <c r="AC115" s="12">
        <f t="shared" si="48"/>
        <v>105.02869861811456</v>
      </c>
      <c r="AD115" s="55">
        <v>13.184064637956901</v>
      </c>
      <c r="AE115" s="55">
        <v>11.9918153255591</v>
      </c>
      <c r="AF115">
        <v>0.45298013245033097</v>
      </c>
      <c r="AG115" s="12"/>
      <c r="AH115" s="12"/>
      <c r="AI115" t="str">
        <v>20220902</v>
      </c>
      <c r="AJ115">
        <v>29.7</v>
      </c>
      <c r="AK115">
        <v>29.7</v>
      </c>
      <c r="AL115">
        <f t="shared" si="59"/>
        <v>1</v>
      </c>
      <c r="AN115" t="str">
        <v>20150930</v>
      </c>
      <c r="AO115">
        <v>-2.2427258000000001</v>
      </c>
      <c r="AP115">
        <v>-15.517436915225399</v>
      </c>
      <c r="AQ115">
        <v>37.6</v>
      </c>
      <c r="AR115">
        <v>51.5</v>
      </c>
      <c r="AS115">
        <v>50.1</v>
      </c>
      <c r="AT115">
        <v>-8.3648248391379791</v>
      </c>
      <c r="AU115">
        <v>59.9</v>
      </c>
      <c r="AV115">
        <v>126.955053376365</v>
      </c>
      <c r="AW115" s="2">
        <v>0.40766550522648098</v>
      </c>
      <c r="AY115" s="1"/>
      <c r="AZ115" s="1"/>
      <c r="BA115" s="1"/>
      <c r="BB115" s="1"/>
      <c r="BC115" s="1"/>
      <c r="BD115" s="1"/>
      <c r="BF115" s="1"/>
      <c r="BI115" t="str">
        <v>24/04/2024</v>
      </c>
      <c r="BJ115">
        <v>47</v>
      </c>
      <c r="BK115">
        <v>19.7</v>
      </c>
      <c r="BL115">
        <f t="shared" si="60"/>
        <v>2.3857868020304571</v>
      </c>
    </row>
    <row r="116" spans="1:64" x14ac:dyDescent="0.3">
      <c r="A116" s="11">
        <v>45400</v>
      </c>
      <c r="B116">
        <v>0.478835978835979</v>
      </c>
      <c r="C116">
        <v>5022.21</v>
      </c>
      <c r="D116">
        <v>425.84</v>
      </c>
      <c r="E116">
        <v>89.28</v>
      </c>
      <c r="F116">
        <v>2358.23</v>
      </c>
      <c r="G116">
        <v>81.19</v>
      </c>
      <c r="H116">
        <v>51.2</v>
      </c>
      <c r="I116" s="12">
        <f t="shared" si="36"/>
        <v>190.829742253033</v>
      </c>
      <c r="J116" s="12">
        <f t="shared" si="37"/>
        <v>85.987222036040123</v>
      </c>
      <c r="K116" s="12">
        <f t="shared" si="39"/>
        <v>186.02914455928098</v>
      </c>
      <c r="L116" s="12">
        <f t="shared" si="40"/>
        <v>157.29613429626565</v>
      </c>
      <c r="M116" s="12">
        <f t="shared" si="41"/>
        <v>260.735758332795</v>
      </c>
      <c r="N116" s="12">
        <f t="shared" si="42"/>
        <v>117.020535596969</v>
      </c>
      <c r="O116" s="12">
        <f t="shared" si="43"/>
        <v>252.12045220254745</v>
      </c>
      <c r="P116" s="12">
        <f t="shared" si="44"/>
        <v>216.93945809267117</v>
      </c>
      <c r="Q116">
        <v>0.45945945945945899</v>
      </c>
      <c r="R116" s="12">
        <v>14.0433697128463</v>
      </c>
      <c r="S116" s="55">
        <f t="shared" si="45"/>
        <v>133.74643221777808</v>
      </c>
      <c r="T116" s="55">
        <v>19.289558630298199</v>
      </c>
      <c r="U116" s="55">
        <v>16.888278659775001</v>
      </c>
      <c r="V116" s="55">
        <v>24.8059367714826</v>
      </c>
      <c r="W116" s="55">
        <v>21.584891004576399</v>
      </c>
      <c r="X116" s="55">
        <v>234.997537015744</v>
      </c>
      <c r="Y116" s="55">
        <v>3.7968101316883098</v>
      </c>
      <c r="Z116" s="12">
        <f t="shared" si="38"/>
        <v>120.76586255074385</v>
      </c>
      <c r="AA116" s="12">
        <f t="shared" si="46"/>
        <v>108.73085187230491</v>
      </c>
      <c r="AB116" s="12">
        <f t="shared" si="47"/>
        <v>85.793018311488183</v>
      </c>
      <c r="AC116" s="12">
        <f t="shared" si="48"/>
        <v>104.99747667226546</v>
      </c>
      <c r="AD116" s="55">
        <v>13.1763171225156</v>
      </c>
      <c r="AE116" s="55">
        <v>11.8877863262021</v>
      </c>
      <c r="AF116">
        <v>0.45178335535006597</v>
      </c>
      <c r="AG116" s="12"/>
      <c r="AH116" s="12"/>
      <c r="AI116" t="str">
        <v>20220826</v>
      </c>
      <c r="AJ116">
        <v>38.4</v>
      </c>
      <c r="AK116">
        <v>30.1</v>
      </c>
      <c r="AL116">
        <f t="shared" si="59"/>
        <v>1.2757475083056478</v>
      </c>
      <c r="AN116" t="str">
        <v>20150831</v>
      </c>
      <c r="AO116">
        <v>-1.6716975999999999</v>
      </c>
      <c r="AP116">
        <v>-16.201616926042899</v>
      </c>
      <c r="AQ116">
        <v>38.799999999999997</v>
      </c>
      <c r="AR116">
        <v>52.6</v>
      </c>
      <c r="AS116">
        <v>50.2</v>
      </c>
      <c r="AT116">
        <v>-10.042717981475599</v>
      </c>
      <c r="AU116">
        <v>63.1</v>
      </c>
      <c r="AV116">
        <v>127.27415334175799</v>
      </c>
      <c r="AW116" s="2">
        <v>0.52287581699346397</v>
      </c>
      <c r="AY116" s="1"/>
      <c r="AZ116" s="1"/>
      <c r="BA116" s="1"/>
      <c r="BB116" s="1"/>
      <c r="BC116" s="1"/>
      <c r="BD116" s="1"/>
      <c r="BF116" s="1"/>
      <c r="BI116" t="str">
        <v>23/04/2024</v>
      </c>
      <c r="BJ116">
        <v>47</v>
      </c>
      <c r="BK116">
        <v>19.7</v>
      </c>
      <c r="BL116">
        <f t="shared" si="60"/>
        <v>2.3857868020304571</v>
      </c>
    </row>
    <row r="117" spans="1:64" x14ac:dyDescent="0.3">
      <c r="A117" s="11">
        <v>45399</v>
      </c>
      <c r="B117">
        <v>0.49318801089918302</v>
      </c>
      <c r="C117">
        <v>5051.41</v>
      </c>
      <c r="D117">
        <v>431.1</v>
      </c>
      <c r="E117">
        <v>88.3</v>
      </c>
      <c r="F117">
        <v>2382.85</v>
      </c>
      <c r="G117">
        <v>81.13</v>
      </c>
      <c r="H117">
        <v>51.2</v>
      </c>
      <c r="I117" s="12">
        <f t="shared" si="36"/>
        <v>194.10607657434369</v>
      </c>
      <c r="J117" s="12">
        <f t="shared" si="37"/>
        <v>85.597615839978175</v>
      </c>
      <c r="K117" s="12">
        <f t="shared" si="39"/>
        <v>187.25003690307793</v>
      </c>
      <c r="L117" s="12">
        <f t="shared" si="40"/>
        <v>158.21068130275302</v>
      </c>
      <c r="M117" s="12">
        <f t="shared" si="41"/>
        <v>266.95579447862048</v>
      </c>
      <c r="N117" s="12">
        <f t="shared" si="42"/>
        <v>117.23967767306563</v>
      </c>
      <c r="O117" s="12">
        <f t="shared" si="43"/>
        <v>255.42589293559615</v>
      </c>
      <c r="P117" s="12">
        <f t="shared" si="44"/>
        <v>219.61910666858574</v>
      </c>
      <c r="Q117">
        <v>0.45833333333333298</v>
      </c>
      <c r="R117" s="12">
        <v>14.0822906588044</v>
      </c>
      <c r="S117" s="55">
        <f t="shared" si="45"/>
        <v>133.68866387568218</v>
      </c>
      <c r="T117" s="55">
        <v>19.089910264670898</v>
      </c>
      <c r="U117" s="55">
        <v>16.418743120829902</v>
      </c>
      <c r="V117" s="55">
        <v>24.407655675571899</v>
      </c>
      <c r="W117" s="55">
        <v>20.8050622734957</v>
      </c>
      <c r="X117" s="55">
        <v>235.73479883073401</v>
      </c>
      <c r="Y117" s="55">
        <v>3.8089833877208998</v>
      </c>
      <c r="Z117" s="12">
        <f t="shared" si="38"/>
        <v>120.75759936649314</v>
      </c>
      <c r="AA117" s="12">
        <f t="shared" si="46"/>
        <v>109.95114773619473</v>
      </c>
      <c r="AB117" s="12">
        <f t="shared" si="47"/>
        <v>84.915655723032742</v>
      </c>
      <c r="AC117" s="12">
        <f t="shared" si="48"/>
        <v>105.07518542519918</v>
      </c>
      <c r="AD117" s="55">
        <v>13.007591776506301</v>
      </c>
      <c r="AE117" s="55">
        <v>11.523776221860899</v>
      </c>
      <c r="AF117">
        <v>0.45563709139426301</v>
      </c>
      <c r="AG117" s="12"/>
      <c r="AH117" s="12"/>
      <c r="AI117" t="str">
        <v>20220819</v>
      </c>
      <c r="AJ117">
        <v>45.1</v>
      </c>
      <c r="AK117">
        <v>29.6</v>
      </c>
      <c r="AL117">
        <f t="shared" si="59"/>
        <v>1.5236486486486487</v>
      </c>
      <c r="AN117" t="str">
        <v>20150731</v>
      </c>
      <c r="AO117">
        <v>-1.6597046</v>
      </c>
      <c r="AP117">
        <v>-15.0670360849183</v>
      </c>
      <c r="AQ117">
        <v>45.1</v>
      </c>
      <c r="AR117">
        <v>53.9</v>
      </c>
      <c r="AS117">
        <v>52</v>
      </c>
      <c r="AT117">
        <v>-11.3005723307677</v>
      </c>
      <c r="AU117">
        <v>65.3</v>
      </c>
      <c r="AV117">
        <v>126.963665476535</v>
      </c>
      <c r="AW117" s="2">
        <v>0.5546875</v>
      </c>
      <c r="AY117" s="1"/>
      <c r="AZ117" s="1"/>
      <c r="BA117" s="1"/>
      <c r="BB117" s="1"/>
      <c r="BC117" s="1"/>
      <c r="BD117" s="1"/>
      <c r="BF117" s="1"/>
      <c r="BI117" t="str">
        <v>22/04/2024</v>
      </c>
      <c r="BJ117">
        <v>47</v>
      </c>
      <c r="BK117">
        <v>19.7</v>
      </c>
      <c r="BL117">
        <f t="shared" si="60"/>
        <v>2.3857868020304571</v>
      </c>
    </row>
    <row r="118" spans="1:64" x14ac:dyDescent="0.3">
      <c r="A118" s="11">
        <v>45398</v>
      </c>
      <c r="B118">
        <v>0.487534626038781</v>
      </c>
      <c r="C118">
        <v>5061.82</v>
      </c>
      <c r="D118">
        <v>431.06</v>
      </c>
      <c r="E118">
        <v>88.89</v>
      </c>
      <c r="F118">
        <v>2383.06</v>
      </c>
      <c r="G118">
        <v>81.180000000000007</v>
      </c>
      <c r="H118">
        <v>51.72</v>
      </c>
      <c r="I118" s="12">
        <f t="shared" si="36"/>
        <v>193.22096139698334</v>
      </c>
      <c r="J118" s="12">
        <f t="shared" si="37"/>
        <v>85.766442840937302</v>
      </c>
      <c r="K118" s="12">
        <f t="shared" si="39"/>
        <v>187.52018923016865</v>
      </c>
      <c r="L118" s="12">
        <f t="shared" si="40"/>
        <v>156.95542010836996</v>
      </c>
      <c r="M118" s="12">
        <f t="shared" si="41"/>
        <v>265.17113663506854</v>
      </c>
      <c r="N118" s="12">
        <f t="shared" si="42"/>
        <v>117.21847091745751</v>
      </c>
      <c r="O118" s="12">
        <f t="shared" si="43"/>
        <v>255.2449983149601</v>
      </c>
      <c r="P118" s="12">
        <f t="shared" si="44"/>
        <v>217.41303138603934</v>
      </c>
      <c r="Q118">
        <v>0.46478873239436602</v>
      </c>
      <c r="R118" s="12">
        <v>14.114838344752901</v>
      </c>
      <c r="S118" s="55">
        <f t="shared" si="45"/>
        <v>133.18125040011438</v>
      </c>
      <c r="T118" s="55">
        <v>19.232373747290499</v>
      </c>
      <c r="U118" s="55">
        <v>16.536890378857201</v>
      </c>
      <c r="V118" s="55">
        <v>24.6037718410184</v>
      </c>
      <c r="W118" s="55">
        <v>21.009363599673001</v>
      </c>
      <c r="X118" s="55">
        <v>236.28122695493599</v>
      </c>
      <c r="Y118" s="55">
        <v>3.8324219693475601</v>
      </c>
      <c r="Z118" s="12">
        <f t="shared" si="38"/>
        <v>120.30006824895966</v>
      </c>
      <c r="AA118" s="12">
        <f t="shared" si="46"/>
        <v>110.32810805929698</v>
      </c>
      <c r="AB118" s="12">
        <f t="shared" si="47"/>
        <v>85.770445325160665</v>
      </c>
      <c r="AC118" s="12">
        <f t="shared" si="48"/>
        <v>106.07635768189814</v>
      </c>
      <c r="AD118" s="55">
        <v>13.172035773001999</v>
      </c>
      <c r="AE118" s="55">
        <v>11.7260426776425</v>
      </c>
      <c r="AF118">
        <v>0.45436241610738298</v>
      </c>
      <c r="AG118" s="12"/>
      <c r="AH118" s="12"/>
      <c r="AI118" t="str">
        <v>20220812</v>
      </c>
      <c r="AJ118">
        <v>45</v>
      </c>
      <c r="AK118">
        <v>27.5</v>
      </c>
      <c r="AL118">
        <f t="shared" si="59"/>
        <v>1.6363636363636365</v>
      </c>
      <c r="AN118" t="str">
        <v>20150630</v>
      </c>
      <c r="AO118">
        <v>-2.0653671999999998</v>
      </c>
      <c r="AP118">
        <v>-12.6085756053709</v>
      </c>
      <c r="AQ118">
        <v>49.7</v>
      </c>
      <c r="AR118">
        <v>53.2</v>
      </c>
      <c r="AS118">
        <v>52.5</v>
      </c>
      <c r="AT118">
        <v>-12.1680347658136</v>
      </c>
      <c r="AU118">
        <v>60.8</v>
      </c>
      <c r="AV118">
        <v>127.35349787219501</v>
      </c>
      <c r="AW118" s="2">
        <v>0.45390070921985798</v>
      </c>
      <c r="AY118" s="1"/>
      <c r="AZ118" s="1"/>
      <c r="BA118" s="1"/>
      <c r="BB118" s="1"/>
      <c r="BC118" s="1"/>
      <c r="BD118" s="1"/>
      <c r="BF118" s="1"/>
      <c r="BI118" t="str">
        <v>19/04/2024</v>
      </c>
      <c r="BJ118">
        <v>46.2</v>
      </c>
      <c r="BK118">
        <v>21.5</v>
      </c>
      <c r="BL118">
        <f t="shared" si="60"/>
        <v>2.1488372093023256</v>
      </c>
    </row>
    <row r="119" spans="1:64" x14ac:dyDescent="0.3">
      <c r="A119" s="11">
        <v>45395</v>
      </c>
      <c r="B119">
        <v>0.497282608695652</v>
      </c>
      <c r="C119">
        <v>5123.41</v>
      </c>
      <c r="D119">
        <v>438.27</v>
      </c>
      <c r="E119">
        <v>90.29</v>
      </c>
      <c r="F119">
        <v>2344.42</v>
      </c>
      <c r="G119">
        <v>81.209999999999994</v>
      </c>
      <c r="H119">
        <v>51.97</v>
      </c>
      <c r="I119" s="12">
        <f t="shared" si="36"/>
        <v>192.55005873033008</v>
      </c>
      <c r="J119" s="12">
        <f t="shared" si="37"/>
        <v>88.282764621929061</v>
      </c>
      <c r="K119" s="12">
        <f t="shared" si="39"/>
        <v>189.73091062970659</v>
      </c>
      <c r="L119" s="12">
        <f t="shared" si="40"/>
        <v>158.09541817491163</v>
      </c>
      <c r="M119" s="12">
        <f t="shared" si="41"/>
        <v>265.4220807561187</v>
      </c>
      <c r="N119" s="12">
        <f t="shared" si="42"/>
        <v>121.21025611199512</v>
      </c>
      <c r="O119" s="12">
        <f t="shared" si="43"/>
        <v>259.41684494554687</v>
      </c>
      <c r="P119" s="12">
        <f t="shared" si="44"/>
        <v>219.97365196758622</v>
      </c>
      <c r="Q119">
        <v>0.50684931506849296</v>
      </c>
      <c r="R119" s="12">
        <v>14.1015679760607</v>
      </c>
      <c r="S119" s="55">
        <f t="shared" si="45"/>
        <v>130.9474966667604</v>
      </c>
      <c r="T119" s="55">
        <v>19.143851907324098</v>
      </c>
      <c r="U119" s="55">
        <v>16.243513713902399</v>
      </c>
      <c r="V119" s="55">
        <v>24.173481217056001</v>
      </c>
      <c r="W119" s="55">
        <v>20.087404694047699</v>
      </c>
      <c r="X119" s="55">
        <v>235.98912355331299</v>
      </c>
      <c r="Y119" s="55">
        <v>3.8952022519657601</v>
      </c>
      <c r="Z119" s="12">
        <f t="shared" si="38"/>
        <v>118.24786251159117</v>
      </c>
      <c r="AA119" s="12">
        <f t="shared" si="46"/>
        <v>109.16062151132145</v>
      </c>
      <c r="AB119" s="12">
        <f t="shared" si="47"/>
        <v>87.63641351404388</v>
      </c>
      <c r="AC119" s="12">
        <f t="shared" si="48"/>
        <v>106.54955008804828</v>
      </c>
      <c r="AD119" s="55">
        <v>13.1255104945208</v>
      </c>
      <c r="AE119" s="55">
        <v>11.5527576747859</v>
      </c>
      <c r="AF119">
        <v>0.445544554455446</v>
      </c>
      <c r="AG119" s="12"/>
      <c r="AH119" s="12"/>
      <c r="AI119" t="str">
        <v>20220805</v>
      </c>
      <c r="AJ119">
        <v>44.4</v>
      </c>
      <c r="AK119">
        <v>27.8</v>
      </c>
      <c r="AL119">
        <f t="shared" si="59"/>
        <v>1.5971223021582732</v>
      </c>
      <c r="AN119" t="str">
        <v>20150529</v>
      </c>
      <c r="AO119">
        <v>-1.4394674000000001</v>
      </c>
      <c r="AP119">
        <v>-13.1159733712808</v>
      </c>
      <c r="AQ119">
        <v>49</v>
      </c>
      <c r="AR119">
        <v>54.6</v>
      </c>
      <c r="AS119">
        <v>52.9</v>
      </c>
      <c r="AT119">
        <v>-15.2583039664092</v>
      </c>
      <c r="AU119">
        <v>60.8</v>
      </c>
      <c r="AV119">
        <v>126.61657267180701</v>
      </c>
      <c r="AW119" s="2">
        <v>0.57723577235772405</v>
      </c>
      <c r="AY119" s="1"/>
      <c r="AZ119" s="1"/>
      <c r="BA119" s="1"/>
      <c r="BB119" s="1"/>
      <c r="BC119" s="1"/>
      <c r="BD119" s="1"/>
      <c r="BF119" s="1"/>
      <c r="BI119" t="str">
        <v>18/04/2024</v>
      </c>
      <c r="BJ119">
        <v>46.2</v>
      </c>
      <c r="BK119">
        <v>21.5</v>
      </c>
      <c r="BL119">
        <f t="shared" si="60"/>
        <v>2.1488372093023256</v>
      </c>
    </row>
    <row r="120" spans="1:64" x14ac:dyDescent="0.3">
      <c r="A120" s="11">
        <v>45394</v>
      </c>
      <c r="B120">
        <v>0.50819672131147497</v>
      </c>
      <c r="C120">
        <v>5199.0600000000004</v>
      </c>
      <c r="D120">
        <v>445.37</v>
      </c>
      <c r="E120">
        <v>89.81</v>
      </c>
      <c r="F120">
        <v>2371.87</v>
      </c>
      <c r="G120">
        <v>81.16</v>
      </c>
      <c r="H120">
        <v>52.91</v>
      </c>
      <c r="I120" s="12">
        <f t="shared" si="36"/>
        <v>196.4586675053076</v>
      </c>
      <c r="J120" s="12">
        <f t="shared" si="37"/>
        <v>88.54641691915721</v>
      </c>
      <c r="K120" s="12">
        <f t="shared" si="39"/>
        <v>192.65283265532119</v>
      </c>
      <c r="L120" s="12">
        <f t="shared" si="40"/>
        <v>157.58872150039912</v>
      </c>
      <c r="M120" s="12">
        <f t="shared" si="41"/>
        <v>271.19484753481265</v>
      </c>
      <c r="N120" s="12">
        <f t="shared" si="42"/>
        <v>121.74210528040049</v>
      </c>
      <c r="O120" s="12">
        <f t="shared" si="43"/>
        <v>263.7845548450137</v>
      </c>
      <c r="P120" s="12">
        <f t="shared" si="44"/>
        <v>219.57310307528547</v>
      </c>
      <c r="Q120">
        <v>0.47887323943662002</v>
      </c>
      <c r="R120" s="12">
        <v>14.217479469869099</v>
      </c>
      <c r="S120" s="55">
        <f t="shared" si="45"/>
        <v>131.71072649495699</v>
      </c>
      <c r="T120" s="55">
        <v>19.397520370352499</v>
      </c>
      <c r="U120" s="55">
        <v>16.5965529704863</v>
      </c>
      <c r="V120" s="55">
        <v>24.6537279164985</v>
      </c>
      <c r="W120" s="55">
        <v>20.812861195795801</v>
      </c>
      <c r="X120" s="55">
        <v>236.21066340592299</v>
      </c>
      <c r="Y120" s="55">
        <v>3.9044088578454499</v>
      </c>
      <c r="Z120" s="12">
        <f t="shared" si="38"/>
        <v>118.08017549413522</v>
      </c>
      <c r="AA120" s="12">
        <f t="shared" si="46"/>
        <v>111.74307483582673</v>
      </c>
      <c r="AB120" s="12">
        <f t="shared" si="47"/>
        <v>88.182516448735285</v>
      </c>
      <c r="AC120" s="12">
        <f t="shared" si="48"/>
        <v>108.54483036375719</v>
      </c>
      <c r="AD120" s="55">
        <v>13.2604312688603</v>
      </c>
      <c r="AE120" s="55">
        <v>11.728602668310099</v>
      </c>
      <c r="AF120">
        <v>0.44363876071193098</v>
      </c>
      <c r="AG120" s="12"/>
      <c r="AH120" s="12"/>
      <c r="AI120" t="str">
        <v>20220729</v>
      </c>
      <c r="AJ120">
        <v>41.1</v>
      </c>
      <c r="AK120">
        <v>30.1</v>
      </c>
      <c r="AL120">
        <f t="shared" si="59"/>
        <v>1.3654485049833887</v>
      </c>
      <c r="AN120" t="str">
        <v>20150430</v>
      </c>
      <c r="AO120">
        <v>-0.59100059999999999</v>
      </c>
      <c r="AP120">
        <v>-13.609454446963399</v>
      </c>
      <c r="AQ120">
        <v>41.6</v>
      </c>
      <c r="AR120">
        <v>55.7</v>
      </c>
      <c r="AS120">
        <v>51.9</v>
      </c>
      <c r="AT120">
        <v>-16.152149944873202</v>
      </c>
      <c r="AU120">
        <v>60.3</v>
      </c>
      <c r="AV120">
        <v>125.440733089918</v>
      </c>
      <c r="AW120" s="2">
        <v>0.47422680412371099</v>
      </c>
      <c r="AY120" s="1"/>
      <c r="AZ120" s="1"/>
      <c r="BA120" s="1"/>
      <c r="BB120" s="1"/>
      <c r="BC120" s="1"/>
      <c r="BD120" s="1"/>
      <c r="BF120" s="1"/>
      <c r="BI120" t="str">
        <v>17/04/2024</v>
      </c>
      <c r="BJ120">
        <v>46.2</v>
      </c>
      <c r="BK120">
        <v>21.5</v>
      </c>
      <c r="BL120">
        <f t="shared" si="60"/>
        <v>2.1488372093023256</v>
      </c>
    </row>
    <row r="121" spans="1:64" x14ac:dyDescent="0.3">
      <c r="A121" s="11">
        <v>45393</v>
      </c>
      <c r="B121">
        <v>0.50138504155124697</v>
      </c>
      <c r="C121">
        <v>5160.6400000000003</v>
      </c>
      <c r="D121">
        <v>438.37</v>
      </c>
      <c r="E121">
        <v>90.22</v>
      </c>
      <c r="F121">
        <v>2333.58</v>
      </c>
      <c r="G121">
        <v>81.06</v>
      </c>
      <c r="H121">
        <v>52.75</v>
      </c>
      <c r="I121" s="12">
        <f t="shared" si="36"/>
        <v>194.13117834297668</v>
      </c>
      <c r="J121" s="12">
        <f t="shared" si="37"/>
        <v>89.34727698035762</v>
      </c>
      <c r="K121" s="12">
        <f t="shared" si="39"/>
        <v>191.46362166551563</v>
      </c>
      <c r="L121" s="12">
        <f t="shared" si="40"/>
        <v>156.89655076346412</v>
      </c>
      <c r="M121" s="12">
        <f t="shared" si="41"/>
        <v>265.74372804864674</v>
      </c>
      <c r="N121" s="12">
        <f t="shared" si="42"/>
        <v>121.7956977514299</v>
      </c>
      <c r="O121" s="12">
        <f t="shared" si="43"/>
        <v>259.95423527072535</v>
      </c>
      <c r="P121" s="12">
        <f t="shared" si="44"/>
        <v>216.76917843814252</v>
      </c>
      <c r="Q121">
        <v>0.44927536231884102</v>
      </c>
      <c r="R121" s="12">
        <v>14.2490220802674</v>
      </c>
      <c r="S121" s="55">
        <f t="shared" si="45"/>
        <v>133.75588574585558</v>
      </c>
      <c r="T121" s="55">
        <v>18.9818757528402</v>
      </c>
      <c r="U121" s="55">
        <v>15.597421748124299</v>
      </c>
      <c r="V121" s="55">
        <v>24.0144630893924</v>
      </c>
      <c r="W121" s="55">
        <v>19.3627279794622</v>
      </c>
      <c r="X121" s="55">
        <v>236.12540130005101</v>
      </c>
      <c r="Y121" s="55">
        <v>3.85401160912309</v>
      </c>
      <c r="Z121" s="12">
        <f t="shared" si="38"/>
        <v>119.60095918908534</v>
      </c>
      <c r="AA121" s="12">
        <f t="shared" si="46"/>
        <v>110.90269609685542</v>
      </c>
      <c r="AB121" s="12">
        <f t="shared" si="47"/>
        <v>89.377954641125385</v>
      </c>
      <c r="AC121" s="12">
        <f t="shared" si="48"/>
        <v>108.34985249936055</v>
      </c>
      <c r="AD121" s="55">
        <v>13.2032108116794</v>
      </c>
      <c r="AE121" s="55">
        <v>11.5186981463488</v>
      </c>
      <c r="AF121">
        <v>0.43897637795275601</v>
      </c>
      <c r="AG121" s="12"/>
      <c r="AH121" s="12"/>
      <c r="AI121" t="str">
        <v>20220722</v>
      </c>
      <c r="AJ121">
        <v>38.9</v>
      </c>
      <c r="AK121">
        <v>33.299999999999997</v>
      </c>
      <c r="AL121">
        <f t="shared" si="59"/>
        <v>1.1681681681681682</v>
      </c>
      <c r="AN121" t="str">
        <v>20150331</v>
      </c>
      <c r="AO121">
        <v>4.2656288000000001E-2</v>
      </c>
      <c r="AP121">
        <v>-12.1970682665692</v>
      </c>
      <c r="AQ121">
        <v>40.1</v>
      </c>
      <c r="AR121">
        <v>55</v>
      </c>
      <c r="AS121">
        <v>52.1</v>
      </c>
      <c r="AT121">
        <v>-16.230083715906002</v>
      </c>
      <c r="AU121">
        <v>61.2</v>
      </c>
      <c r="AV121">
        <v>124.78303076364899</v>
      </c>
      <c r="AW121" s="2">
        <v>0.37377049180327898</v>
      </c>
      <c r="AY121" s="1"/>
      <c r="AZ121" s="1"/>
      <c r="BA121" s="1"/>
      <c r="BB121" s="1"/>
      <c r="BC121" s="1"/>
      <c r="BD121" s="1"/>
      <c r="BF121" s="1"/>
      <c r="BI121" t="str">
        <v>16/04/2024</v>
      </c>
      <c r="BJ121">
        <v>46.2</v>
      </c>
      <c r="BK121">
        <v>21.5</v>
      </c>
      <c r="BL121">
        <f t="shared" si="60"/>
        <v>2.1488372093023256</v>
      </c>
    </row>
    <row r="122" spans="1:64" x14ac:dyDescent="0.3">
      <c r="A122" s="11">
        <v>45392</v>
      </c>
      <c r="B122">
        <v>0.51289398280802301</v>
      </c>
      <c r="C122">
        <v>5209.91</v>
      </c>
      <c r="D122">
        <v>442.23</v>
      </c>
      <c r="E122">
        <v>92.23</v>
      </c>
      <c r="F122">
        <v>2352.56</v>
      </c>
      <c r="G122">
        <v>81.39</v>
      </c>
      <c r="H122">
        <v>53.47</v>
      </c>
      <c r="I122" s="12">
        <f t="shared" si="36"/>
        <v>191.76548916942448</v>
      </c>
      <c r="J122" s="12">
        <f t="shared" si="37"/>
        <v>89.471568216594008</v>
      </c>
      <c r="K122" s="12">
        <f t="shared" si="39"/>
        <v>192.50360797514043</v>
      </c>
      <c r="L122" s="12">
        <f t="shared" si="40"/>
        <v>156.2701391780229</v>
      </c>
      <c r="M122" s="12">
        <f t="shared" si="41"/>
        <v>262.31660021939825</v>
      </c>
      <c r="N122" s="12">
        <f t="shared" si="42"/>
        <v>121.87621926289061</v>
      </c>
      <c r="O122" s="12">
        <f t="shared" si="43"/>
        <v>261.17495067815969</v>
      </c>
      <c r="P122" s="12">
        <f t="shared" si="44"/>
        <v>215.7471829602012</v>
      </c>
      <c r="Q122">
        <v>0.476190476190476</v>
      </c>
      <c r="R122" s="12">
        <v>14.2386502723086</v>
      </c>
      <c r="S122" s="55">
        <f t="shared" si="45"/>
        <v>134.06836465385339</v>
      </c>
      <c r="T122" s="55">
        <v>19.517195905733299</v>
      </c>
      <c r="U122" s="55">
        <v>16.5731952584635</v>
      </c>
      <c r="V122" s="55">
        <v>24.588492073154399</v>
      </c>
      <c r="W122" s="55">
        <v>20.3747036676011</v>
      </c>
      <c r="X122" s="55">
        <v>235.89989755457901</v>
      </c>
      <c r="Y122" s="55">
        <v>3.8422574926312398</v>
      </c>
      <c r="Z122" s="12">
        <f t="shared" si="38"/>
        <v>119.8530388429767</v>
      </c>
      <c r="AA122" s="12">
        <f t="shared" si="46"/>
        <v>109.98674321075748</v>
      </c>
      <c r="AB122" s="12">
        <f t="shared" si="47"/>
        <v>89.863007087836351</v>
      </c>
      <c r="AC122" s="12">
        <f t="shared" si="48"/>
        <v>109.37921399444765</v>
      </c>
      <c r="AD122" s="55">
        <v>13.5189503827987</v>
      </c>
      <c r="AE122" s="55">
        <v>12.1215712482001</v>
      </c>
      <c r="AF122">
        <v>0.43535620052770402</v>
      </c>
      <c r="AG122" s="12"/>
      <c r="AH122" s="12"/>
      <c r="AI122" t="str">
        <v>20220715</v>
      </c>
      <c r="AJ122">
        <v>35.200000000000003</v>
      </c>
      <c r="AK122">
        <v>35.200000000000003</v>
      </c>
      <c r="AL122">
        <f t="shared" si="59"/>
        <v>1</v>
      </c>
      <c r="AN122" t="str">
        <v>20150227</v>
      </c>
      <c r="AO122">
        <v>1.3791960000000001</v>
      </c>
      <c r="AP122">
        <v>-10.1716561055658</v>
      </c>
      <c r="AQ122">
        <v>35.200000000000003</v>
      </c>
      <c r="AR122">
        <v>55</v>
      </c>
      <c r="AS122">
        <v>53</v>
      </c>
      <c r="AT122">
        <v>-17.378640776699001</v>
      </c>
      <c r="AU122">
        <v>60.2</v>
      </c>
      <c r="AV122">
        <v>124.478260171042</v>
      </c>
      <c r="AW122" s="2">
        <v>0.64011799410029502</v>
      </c>
      <c r="AY122" s="1"/>
      <c r="AZ122" s="1"/>
      <c r="BA122" s="1"/>
      <c r="BB122" s="1"/>
      <c r="BC122" s="1"/>
      <c r="BD122" s="1"/>
      <c r="BF122" s="1"/>
      <c r="BI122" t="str">
        <v>15/04/2024</v>
      </c>
      <c r="BJ122">
        <v>46.2</v>
      </c>
      <c r="BK122">
        <v>21.5</v>
      </c>
      <c r="BL122">
        <f t="shared" si="60"/>
        <v>2.1488372093023256</v>
      </c>
    </row>
    <row r="123" spans="1:64" x14ac:dyDescent="0.3">
      <c r="A123" s="11">
        <v>45391</v>
      </c>
      <c r="B123">
        <v>0.51764705882352902</v>
      </c>
      <c r="C123">
        <v>5202.3900000000003</v>
      </c>
      <c r="D123">
        <v>440.6</v>
      </c>
      <c r="E123">
        <v>91.38</v>
      </c>
      <c r="F123">
        <v>2339.4</v>
      </c>
      <c r="G123">
        <v>81.31</v>
      </c>
      <c r="H123">
        <v>53.35</v>
      </c>
      <c r="I123" s="12">
        <f t="shared" si="36"/>
        <v>193.28399143184092</v>
      </c>
      <c r="J123" s="12">
        <f t="shared" si="37"/>
        <v>89.847118800381537</v>
      </c>
      <c r="K123" s="12">
        <f t="shared" si="39"/>
        <v>192.41478918215509</v>
      </c>
      <c r="L123" s="12">
        <f t="shared" si="40"/>
        <v>156.39585135471947</v>
      </c>
      <c r="M123" s="12">
        <f t="shared" si="41"/>
        <v>263.79446012008088</v>
      </c>
      <c r="N123" s="12">
        <f t="shared" si="42"/>
        <v>122.11139033485749</v>
      </c>
      <c r="O123" s="12">
        <f t="shared" si="43"/>
        <v>260.46762171539831</v>
      </c>
      <c r="P123" s="12">
        <f t="shared" si="44"/>
        <v>215.4347587005347</v>
      </c>
      <c r="Q123">
        <v>0.5</v>
      </c>
      <c r="R123" s="12">
        <v>14.205788969543899</v>
      </c>
      <c r="S123" s="55">
        <f t="shared" si="45"/>
        <v>129.22623845961425</v>
      </c>
      <c r="T123" s="55">
        <v>19.996137318309501</v>
      </c>
      <c r="U123" s="55">
        <v>17.513283400704299</v>
      </c>
      <c r="V123" s="55">
        <v>25.236945495535501</v>
      </c>
      <c r="W123" s="55">
        <v>21.648358017481399</v>
      </c>
      <c r="X123" s="55">
        <v>235.124749068087</v>
      </c>
      <c r="Y123" s="55">
        <v>3.9822615188767601</v>
      </c>
      <c r="Z123" s="12">
        <f t="shared" si="38"/>
        <v>115.41491210176814</v>
      </c>
      <c r="AA123" s="12">
        <f t="shared" si="46"/>
        <v>110.76793624055988</v>
      </c>
      <c r="AB123" s="12">
        <f t="shared" si="47"/>
        <v>90.167419232001961</v>
      </c>
      <c r="AC123" s="12">
        <f t="shared" si="48"/>
        <v>109.2409795550485</v>
      </c>
      <c r="AD123" s="55">
        <v>13.676472864471901</v>
      </c>
      <c r="AE123" s="55">
        <v>12.4185826489707</v>
      </c>
      <c r="AF123">
        <v>0.43758300132802103</v>
      </c>
      <c r="AG123" s="12"/>
      <c r="AH123" s="12"/>
      <c r="AI123" t="str">
        <v>20220708</v>
      </c>
      <c r="AJ123">
        <v>32.4</v>
      </c>
      <c r="AK123">
        <v>36.6</v>
      </c>
      <c r="AL123">
        <f t="shared" si="59"/>
        <v>0.88524590163934413</v>
      </c>
      <c r="AN123" t="str">
        <v>20150130</v>
      </c>
      <c r="AO123">
        <v>2.802683</v>
      </c>
      <c r="AP123">
        <v>-8.1271997246346093</v>
      </c>
      <c r="AQ123">
        <v>35.1</v>
      </c>
      <c r="AR123">
        <v>55.9</v>
      </c>
      <c r="AS123">
        <v>53.9</v>
      </c>
      <c r="AT123">
        <v>-18.176753255797799</v>
      </c>
      <c r="AU123">
        <v>59.9</v>
      </c>
      <c r="AV123">
        <v>124.04970906995401</v>
      </c>
      <c r="AW123" s="2">
        <v>0.52769679300291505</v>
      </c>
      <c r="AY123" s="1"/>
      <c r="AZ123" s="1"/>
      <c r="BA123" s="1"/>
      <c r="BB123" s="1"/>
      <c r="BC123" s="1"/>
      <c r="BD123" s="1"/>
      <c r="BF123" s="1"/>
      <c r="BI123" t="str">
        <v>12/04/2024</v>
      </c>
      <c r="BJ123">
        <v>56.5</v>
      </c>
      <c r="BK123">
        <v>14.5</v>
      </c>
      <c r="BL123">
        <f t="shared" si="60"/>
        <v>3.896551724137931</v>
      </c>
    </row>
    <row r="124" spans="1:64" x14ac:dyDescent="0.3">
      <c r="A124" s="11">
        <v>45388</v>
      </c>
      <c r="B124">
        <v>0.51558073654390901</v>
      </c>
      <c r="C124">
        <v>5204.34</v>
      </c>
      <c r="D124">
        <v>440.47</v>
      </c>
      <c r="E124">
        <v>91.39</v>
      </c>
      <c r="F124">
        <v>2328.6999999999998</v>
      </c>
      <c r="G124">
        <v>81.39</v>
      </c>
      <c r="H124">
        <v>53.1</v>
      </c>
      <c r="I124" s="12">
        <f t="shared" si="36"/>
        <v>193.33527673020615</v>
      </c>
      <c r="J124" s="12">
        <f t="shared" si="37"/>
        <v>90.295846320428964</v>
      </c>
      <c r="K124" s="12">
        <f t="shared" si="39"/>
        <v>192.29782701821304</v>
      </c>
      <c r="L124" s="12">
        <f t="shared" si="40"/>
        <v>157.19483895704937</v>
      </c>
      <c r="M124" s="12">
        <f t="shared" si="41"/>
        <v>263.68778247343829</v>
      </c>
      <c r="N124" s="12">
        <f t="shared" si="42"/>
        <v>122.6386998346528</v>
      </c>
      <c r="O124" s="12">
        <f t="shared" si="43"/>
        <v>260.1351531168155</v>
      </c>
      <c r="P124" s="12">
        <f t="shared" si="44"/>
        <v>216.38967739818395</v>
      </c>
      <c r="Q124">
        <v>0.52238805970149205</v>
      </c>
      <c r="R124" s="12">
        <v>14.1678703625584</v>
      </c>
      <c r="S124" s="55">
        <f t="shared" si="45"/>
        <v>127.93823518668815</v>
      </c>
      <c r="T124" s="55">
        <v>20.146201150108201</v>
      </c>
      <c r="U124" s="55">
        <v>17.750825020111801</v>
      </c>
      <c r="V124" s="55">
        <v>25.4113660931792</v>
      </c>
      <c r="W124" s="55">
        <v>21.9131370898426</v>
      </c>
      <c r="X124" s="55">
        <v>234.79730874907801</v>
      </c>
      <c r="Y124" s="55">
        <v>4.0119135854756101</v>
      </c>
      <c r="Z124" s="12">
        <f t="shared" si="38"/>
        <v>114.40975726136477</v>
      </c>
      <c r="AA124" s="12">
        <f t="shared" si="46"/>
        <v>110.23686802437663</v>
      </c>
      <c r="AB124" s="12">
        <f t="shared" si="47"/>
        <v>90.157208062082333</v>
      </c>
      <c r="AC124" s="12">
        <f t="shared" si="48"/>
        <v>108.62280503570815</v>
      </c>
      <c r="AD124" s="55">
        <v>13.690588037350301</v>
      </c>
      <c r="AE124" s="55">
        <v>12.3795167920476</v>
      </c>
      <c r="AF124">
        <v>0.43952412425644399</v>
      </c>
      <c r="AG124" s="12"/>
      <c r="AH124" s="12"/>
      <c r="AI124" t="str">
        <v>20220701</v>
      </c>
      <c r="AJ124">
        <v>30.5</v>
      </c>
      <c r="AK124">
        <v>40.299999999999997</v>
      </c>
      <c r="AL124">
        <f t="shared" si="59"/>
        <v>0.75682382133995041</v>
      </c>
      <c r="AN124" t="str">
        <v>20141231</v>
      </c>
      <c r="AO124">
        <v>3.2290234999999998</v>
      </c>
      <c r="AP124">
        <v>-6.0007348847931103</v>
      </c>
      <c r="AQ124">
        <v>37.799999999999997</v>
      </c>
      <c r="AR124">
        <v>58.7</v>
      </c>
      <c r="AS124">
        <v>55.7</v>
      </c>
      <c r="AT124">
        <v>-16.739548714360701</v>
      </c>
      <c r="AU124">
        <v>61.1</v>
      </c>
      <c r="AV124">
        <v>128.571855800815</v>
      </c>
      <c r="AW124" s="2">
        <v>0.47926267281106</v>
      </c>
      <c r="AY124" s="1"/>
      <c r="AZ124" s="1"/>
      <c r="BA124" s="1"/>
      <c r="BB124" s="1"/>
      <c r="BC124" s="1"/>
      <c r="BD124" s="1"/>
      <c r="BF124" s="1"/>
      <c r="BI124" t="str">
        <v>11/04/2024</v>
      </c>
      <c r="BJ124">
        <v>56.5</v>
      </c>
      <c r="BK124">
        <v>14.5</v>
      </c>
      <c r="BL124">
        <f t="shared" si="60"/>
        <v>3.896551724137931</v>
      </c>
    </row>
    <row r="125" spans="1:64" x14ac:dyDescent="0.3">
      <c r="A125" s="11">
        <v>45387</v>
      </c>
      <c r="B125">
        <v>0.51724137931034497</v>
      </c>
      <c r="C125">
        <v>5147.21</v>
      </c>
      <c r="D125">
        <v>435.34</v>
      </c>
      <c r="E125">
        <v>92.68</v>
      </c>
      <c r="F125">
        <v>2290.33</v>
      </c>
      <c r="G125">
        <v>81.52</v>
      </c>
      <c r="H125">
        <v>52.94</v>
      </c>
      <c r="I125" s="12">
        <f t="shared" si="36"/>
        <v>188.61645563425952</v>
      </c>
      <c r="J125" s="12">
        <f t="shared" si="37"/>
        <v>90.809266243889482</v>
      </c>
      <c r="K125" s="12">
        <f t="shared" si="39"/>
        <v>189.8874118692564</v>
      </c>
      <c r="L125" s="12">
        <f t="shared" si="40"/>
        <v>155.93536036092573</v>
      </c>
      <c r="M125" s="12">
        <f t="shared" si="41"/>
        <v>257.08011559533799</v>
      </c>
      <c r="N125" s="12">
        <f t="shared" si="42"/>
        <v>123.25115346064881</v>
      </c>
      <c r="O125" s="12">
        <f t="shared" si="43"/>
        <v>256.70085664407605</v>
      </c>
      <c r="P125" s="12">
        <f t="shared" si="44"/>
        <v>214.51022383487327</v>
      </c>
      <c r="Q125">
        <v>0.54545454545454497</v>
      </c>
      <c r="R125" s="12">
        <v>14.134406906995199</v>
      </c>
      <c r="S125" s="55">
        <f t="shared" si="45"/>
        <v>129.9375841297711</v>
      </c>
      <c r="T125" s="55">
        <v>19.767681395407301</v>
      </c>
      <c r="U125" s="55">
        <v>16.699049835681102</v>
      </c>
      <c r="V125" s="55">
        <v>24.900583897152099</v>
      </c>
      <c r="W125" s="55">
        <v>20.5131447595625</v>
      </c>
      <c r="X125" s="55">
        <v>234.15086696526001</v>
      </c>
      <c r="Y125" s="55">
        <v>3.9419266008381499</v>
      </c>
      <c r="Z125" s="12">
        <f t="shared" si="38"/>
        <v>116.15129736389045</v>
      </c>
      <c r="AA125" s="12">
        <f t="shared" si="46"/>
        <v>108.40043991391795</v>
      </c>
      <c r="AB125" s="12">
        <f t="shared" si="47"/>
        <v>91.412368897618421</v>
      </c>
      <c r="AC125" s="12">
        <f t="shared" si="48"/>
        <v>108.12359945058708</v>
      </c>
      <c r="AD125" s="55">
        <v>13.640087223921901</v>
      </c>
      <c r="AE125" s="55">
        <v>12.177767089443201</v>
      </c>
      <c r="AF125">
        <v>0.44392833443928298</v>
      </c>
      <c r="AG125" s="12"/>
      <c r="AH125" s="12"/>
      <c r="AI125" t="str">
        <v>20220624</v>
      </c>
      <c r="AJ125">
        <v>32.9</v>
      </c>
      <c r="AK125">
        <v>40</v>
      </c>
      <c r="AL125">
        <f t="shared" si="59"/>
        <v>0.82250000000000001</v>
      </c>
      <c r="AN125" t="str">
        <v>20141128</v>
      </c>
      <c r="AO125">
        <v>3.4341670999999998</v>
      </c>
      <c r="AP125">
        <v>-2.9581018195064601</v>
      </c>
      <c r="AQ125">
        <v>44.4</v>
      </c>
      <c r="AR125">
        <v>60.2</v>
      </c>
      <c r="AS125">
        <v>56.3</v>
      </c>
      <c r="AT125">
        <v>-15.754769921436599</v>
      </c>
      <c r="AU125">
        <v>62.1</v>
      </c>
      <c r="AV125">
        <v>129.85365564496701</v>
      </c>
      <c r="AW125" s="2">
        <v>0.62099125364431496</v>
      </c>
      <c r="AY125" s="1"/>
      <c r="AZ125" s="1"/>
      <c r="BA125" s="1"/>
      <c r="BB125" s="1"/>
      <c r="BC125" s="1"/>
      <c r="BD125" s="1"/>
      <c r="BF125" s="1"/>
      <c r="BI125" t="str">
        <v>10/04/2024</v>
      </c>
      <c r="BJ125">
        <v>56.5</v>
      </c>
      <c r="BK125">
        <v>14.5</v>
      </c>
      <c r="BL125">
        <f t="shared" si="60"/>
        <v>3.896551724137931</v>
      </c>
    </row>
    <row r="126" spans="1:64" x14ac:dyDescent="0.3">
      <c r="A126" s="11">
        <v>45386</v>
      </c>
      <c r="B126">
        <v>0.51612903225806495</v>
      </c>
      <c r="C126">
        <v>5211.49</v>
      </c>
      <c r="D126">
        <v>442.1</v>
      </c>
      <c r="E126">
        <v>92.02</v>
      </c>
      <c r="F126">
        <v>2299.56</v>
      </c>
      <c r="G126">
        <v>81.44</v>
      </c>
      <c r="H126">
        <v>53.28</v>
      </c>
      <c r="I126" s="12">
        <f t="shared" si="36"/>
        <v>192.36892670241087</v>
      </c>
      <c r="J126" s="12">
        <f t="shared" si="37"/>
        <v>91.571181798695321</v>
      </c>
      <c r="K126" s="12">
        <f t="shared" si="39"/>
        <v>192.45019465252287</v>
      </c>
      <c r="L126" s="12">
        <f t="shared" si="40"/>
        <v>156.86918742606929</v>
      </c>
      <c r="M126" s="12">
        <f t="shared" si="41"/>
        <v>262.9876094372969</v>
      </c>
      <c r="N126" s="12">
        <f t="shared" si="42"/>
        <v>124.65689012364625</v>
      </c>
      <c r="O126" s="12">
        <f t="shared" si="43"/>
        <v>260.94724502839932</v>
      </c>
      <c r="P126" s="12">
        <f t="shared" si="44"/>
        <v>216.43853465915586</v>
      </c>
      <c r="Q126">
        <v>0.54285714285714304</v>
      </c>
      <c r="R126" s="12">
        <v>14.1084937403735</v>
      </c>
      <c r="S126" s="55">
        <f t="shared" si="45"/>
        <v>131.1074219945715</v>
      </c>
      <c r="T126" s="55">
        <v>20.049958338931901</v>
      </c>
      <c r="U126" s="55">
        <v>17.273269114466402</v>
      </c>
      <c r="V126" s="55">
        <v>25.360270163484799</v>
      </c>
      <c r="W126" s="55">
        <v>21.4935464026393</v>
      </c>
      <c r="X126" s="55">
        <v>233.470634621469</v>
      </c>
      <c r="Y126" s="55">
        <v>3.89996512085456</v>
      </c>
      <c r="Z126" s="12">
        <f t="shared" si="38"/>
        <v>117.06981342714191</v>
      </c>
      <c r="AA126" s="12">
        <f t="shared" si="46"/>
        <v>109.88985795168423</v>
      </c>
      <c r="AB126" s="12">
        <f t="shared" si="47"/>
        <v>91.629307701645004</v>
      </c>
      <c r="AC126" s="12">
        <f t="shared" si="48"/>
        <v>108.92569555710941</v>
      </c>
      <c r="AD126" s="55">
        <v>13.6587865841457</v>
      </c>
      <c r="AE126" s="55">
        <v>12.1345021787881</v>
      </c>
      <c r="AF126">
        <v>0.44759393539881298</v>
      </c>
      <c r="AG126" s="12"/>
      <c r="AH126" s="12"/>
      <c r="AI126" t="str">
        <v>20220617</v>
      </c>
      <c r="AJ126">
        <v>26.5</v>
      </c>
      <c r="AK126">
        <v>44.1</v>
      </c>
      <c r="AL126">
        <f t="shared" si="59"/>
        <v>0.60090702947845798</v>
      </c>
      <c r="AN126" t="str">
        <v>20141031</v>
      </c>
      <c r="AO126">
        <v>3.0603470000000002</v>
      </c>
      <c r="AP126">
        <v>-1.69609165160164</v>
      </c>
      <c r="AQ126">
        <v>52.7</v>
      </c>
      <c r="AR126">
        <v>60.7</v>
      </c>
      <c r="AS126">
        <v>56.2</v>
      </c>
      <c r="AT126">
        <v>-17.165784531330001</v>
      </c>
      <c r="AU126">
        <v>59.1</v>
      </c>
      <c r="AV126">
        <v>129.814764192762</v>
      </c>
      <c r="AW126" s="2">
        <v>0.51466666666666705</v>
      </c>
      <c r="AY126" s="1"/>
      <c r="AZ126" s="1"/>
      <c r="BA126" s="1"/>
      <c r="BB126" s="1"/>
      <c r="BC126" s="1"/>
      <c r="BD126" s="1"/>
      <c r="BF126" s="1"/>
      <c r="BI126" t="str">
        <v>09/04/2024</v>
      </c>
      <c r="BJ126">
        <v>56.5</v>
      </c>
      <c r="BK126">
        <v>14.5</v>
      </c>
      <c r="BL126">
        <f t="shared" si="60"/>
        <v>3.896551724137931</v>
      </c>
    </row>
    <row r="127" spans="1:64" x14ac:dyDescent="0.3">
      <c r="A127" s="11">
        <v>45385</v>
      </c>
      <c r="B127">
        <v>0.51818181818181797</v>
      </c>
      <c r="C127">
        <v>5205.8100000000004</v>
      </c>
      <c r="D127">
        <v>441.11</v>
      </c>
      <c r="E127">
        <v>92.04</v>
      </c>
      <c r="F127">
        <v>2280.6</v>
      </c>
      <c r="G127">
        <v>81.38</v>
      </c>
      <c r="H127">
        <v>53.06</v>
      </c>
      <c r="I127" s="12">
        <f t="shared" si="36"/>
        <v>192.11756288073897</v>
      </c>
      <c r="J127" s="12">
        <f t="shared" si="37"/>
        <v>92.23736739050689</v>
      </c>
      <c r="K127" s="12">
        <f t="shared" si="39"/>
        <v>192.3821285620202</v>
      </c>
      <c r="L127" s="12">
        <f t="shared" si="40"/>
        <v>157.34991674218605</v>
      </c>
      <c r="M127" s="12">
        <f t="shared" si="41"/>
        <v>262.34181963882264</v>
      </c>
      <c r="N127" s="12">
        <f t="shared" si="42"/>
        <v>125.41808553705407</v>
      </c>
      <c r="O127" s="12">
        <f t="shared" si="43"/>
        <v>260.55457462576669</v>
      </c>
      <c r="P127" s="12">
        <f t="shared" si="44"/>
        <v>216.85096597952571</v>
      </c>
      <c r="Q127">
        <v>0.52941176470588203</v>
      </c>
      <c r="R127" s="12">
        <v>14.0674575669977</v>
      </c>
      <c r="S127" s="55">
        <f t="shared" si="45"/>
        <v>131.07482618511918</v>
      </c>
      <c r="T127" s="55">
        <v>20.272151357547699</v>
      </c>
      <c r="U127" s="55">
        <v>17.744496670486502</v>
      </c>
      <c r="V127" s="55">
        <v>25.633863438601001</v>
      </c>
      <c r="W127" s="55">
        <v>22.075002789310901</v>
      </c>
      <c r="X127" s="55">
        <v>232.87496577352201</v>
      </c>
      <c r="Y127" s="55">
        <v>3.8895860771464301</v>
      </c>
      <c r="Z127" s="12">
        <f t="shared" si="38"/>
        <v>117.08275426454082</v>
      </c>
      <c r="AA127" s="12">
        <f t="shared" si="46"/>
        <v>109.41243173385786</v>
      </c>
      <c r="AB127" s="12">
        <f t="shared" si="47"/>
        <v>92.012757263910004</v>
      </c>
      <c r="AC127" s="12">
        <f t="shared" si="48"/>
        <v>108.55563291720364</v>
      </c>
      <c r="AD127" s="55">
        <v>13.732066452062501</v>
      </c>
      <c r="AE127" s="55">
        <v>12.2607775952981</v>
      </c>
      <c r="AF127">
        <v>0.44608171466845298</v>
      </c>
      <c r="AG127" s="12"/>
      <c r="AH127" s="12"/>
      <c r="AI127" t="str">
        <v>20220610</v>
      </c>
      <c r="AJ127">
        <v>29.4</v>
      </c>
      <c r="AK127">
        <v>42.7</v>
      </c>
      <c r="AL127">
        <f t="shared" si="59"/>
        <v>0.6885245901639343</v>
      </c>
      <c r="AN127" t="str">
        <v>20140930</v>
      </c>
      <c r="AO127">
        <v>2.9200868999999998</v>
      </c>
      <c r="AP127">
        <v>-0.105643875345851</v>
      </c>
      <c r="AQ127">
        <v>58.7</v>
      </c>
      <c r="AR127">
        <v>62</v>
      </c>
      <c r="AS127">
        <v>55.7</v>
      </c>
      <c r="AT127">
        <v>-15.4709488042821</v>
      </c>
      <c r="AU127">
        <v>61.6</v>
      </c>
      <c r="AV127">
        <v>131.06512997751</v>
      </c>
      <c r="AW127" s="2">
        <v>0.48790322580645201</v>
      </c>
      <c r="AY127" s="1"/>
      <c r="BI127" t="str">
        <v>08/04/2024</v>
      </c>
      <c r="BJ127">
        <v>56.5</v>
      </c>
      <c r="BK127">
        <v>14.5</v>
      </c>
      <c r="BL127">
        <f t="shared" si="60"/>
        <v>3.896551724137931</v>
      </c>
    </row>
    <row r="128" spans="1:64" x14ac:dyDescent="0.3">
      <c r="A128" s="11">
        <v>45384</v>
      </c>
      <c r="B128">
        <v>0.51428571428571401</v>
      </c>
      <c r="C128">
        <v>5243.77</v>
      </c>
      <c r="D128">
        <v>444.95</v>
      </c>
      <c r="E128">
        <v>92.55</v>
      </c>
      <c r="F128">
        <v>2252.3000000000002</v>
      </c>
      <c r="G128">
        <v>81.34</v>
      </c>
      <c r="H128">
        <v>53.53</v>
      </c>
      <c r="I128" s="12">
        <f t="shared" si="36"/>
        <v>192.45021918593181</v>
      </c>
      <c r="J128" s="12">
        <f t="shared" si="37"/>
        <v>94.100942471477879</v>
      </c>
      <c r="K128" s="12">
        <f t="shared" si="39"/>
        <v>193.88098943847916</v>
      </c>
      <c r="L128" s="12">
        <f t="shared" si="40"/>
        <v>157.10780469991965</v>
      </c>
      <c r="M128" s="12">
        <f t="shared" si="41"/>
        <v>263.16279501032596</v>
      </c>
      <c r="N128" s="12">
        <f t="shared" si="42"/>
        <v>128.13389848010493</v>
      </c>
      <c r="O128" s="12">
        <f t="shared" si="43"/>
        <v>262.95321973269176</v>
      </c>
      <c r="P128" s="12">
        <f t="shared" si="44"/>
        <v>216.81845619229958</v>
      </c>
      <c r="Q128">
        <v>0.53030303030303005</v>
      </c>
      <c r="R128" s="12">
        <v>14.005158838897801</v>
      </c>
      <c r="S128" s="55">
        <f t="shared" si="45"/>
        <v>131.93763304680877</v>
      </c>
      <c r="T128" s="55">
        <v>20.342617373090299</v>
      </c>
      <c r="U128" s="55">
        <v>17.830889096999901</v>
      </c>
      <c r="V128" s="55">
        <v>25.824998758689102</v>
      </c>
      <c r="W128" s="55">
        <v>22.460155029881999</v>
      </c>
      <c r="X128" s="55">
        <v>232.19214461358001</v>
      </c>
      <c r="Y128" s="55">
        <v>3.84731266964689</v>
      </c>
      <c r="Z128" s="12">
        <f t="shared" si="38"/>
        <v>118.03256423377027</v>
      </c>
      <c r="AA128" s="12">
        <f t="shared" si="46"/>
        <v>109.77133883538033</v>
      </c>
      <c r="AB128" s="12">
        <f t="shared" si="47"/>
        <v>94.019611216812109</v>
      </c>
      <c r="AC128" s="12">
        <f t="shared" si="48"/>
        <v>109.57156803395759</v>
      </c>
      <c r="AD128" s="55">
        <v>13.912273888982201</v>
      </c>
      <c r="AE128" s="55">
        <v>12.685527498202299</v>
      </c>
      <c r="AF128">
        <v>0.45148247978436701</v>
      </c>
      <c r="AG128" s="12"/>
      <c r="AH128" s="12"/>
      <c r="AI128" t="str">
        <v>20220603</v>
      </c>
      <c r="AJ128">
        <v>35.700000000000003</v>
      </c>
      <c r="AK128">
        <v>40</v>
      </c>
      <c r="AL128">
        <f t="shared" si="59"/>
        <v>0.89250000000000007</v>
      </c>
      <c r="AY128" s="1"/>
      <c r="BI128" t="str">
        <v>05/04/2024</v>
      </c>
      <c r="BJ128">
        <v>58.1</v>
      </c>
      <c r="BK128">
        <v>14.5</v>
      </c>
      <c r="BL128">
        <f t="shared" si="60"/>
        <v>4.0068965517241377</v>
      </c>
    </row>
    <row r="129" spans="1:64" x14ac:dyDescent="0.3">
      <c r="A129" s="11">
        <v>45380</v>
      </c>
      <c r="B129">
        <v>0.48929663608562701</v>
      </c>
      <c r="C129">
        <v>5254.35</v>
      </c>
      <c r="D129">
        <v>444.01</v>
      </c>
      <c r="E129">
        <v>94.62</v>
      </c>
      <c r="F129">
        <v>2233.4299999999998</v>
      </c>
      <c r="G129">
        <v>81.78</v>
      </c>
      <c r="H129">
        <v>53.39</v>
      </c>
      <c r="I129" s="12">
        <f t="shared" si="36"/>
        <v>188.70195453631263</v>
      </c>
      <c r="J129" s="12">
        <f t="shared" si="37"/>
        <v>95.095879087883915</v>
      </c>
      <c r="K129" s="12">
        <f t="shared" si="39"/>
        <v>193.23043688033584</v>
      </c>
      <c r="L129" s="12">
        <f t="shared" si="40"/>
        <v>157.83951453387604</v>
      </c>
      <c r="M129" s="12">
        <f t="shared" si="41"/>
        <v>256.99641002943417</v>
      </c>
      <c r="N129" s="12">
        <f t="shared" si="42"/>
        <v>128.95038895106291</v>
      </c>
      <c r="O129" s="12">
        <f t="shared" si="43"/>
        <v>260.99643601140889</v>
      </c>
      <c r="P129" s="12">
        <f t="shared" si="44"/>
        <v>216.92803618851093</v>
      </c>
      <c r="Q129">
        <v>0.49295774647887303</v>
      </c>
      <c r="R129" s="12">
        <v>14.2439517537568</v>
      </c>
      <c r="S129" s="55">
        <f t="shared" si="45"/>
        <v>132.72943241288309</v>
      </c>
      <c r="T129" s="55">
        <v>20.548459276601498</v>
      </c>
      <c r="U129" s="55">
        <v>18.354863959034802</v>
      </c>
      <c r="V129" s="55">
        <v>25.999855908119901</v>
      </c>
      <c r="W129" s="55">
        <v>22.9230498031298</v>
      </c>
      <c r="X129" s="55">
        <v>233.15311866215899</v>
      </c>
      <c r="Y129" s="55">
        <v>3.8893133585471298</v>
      </c>
      <c r="Z129" s="12">
        <f t="shared" si="38"/>
        <v>117.24964673199767</v>
      </c>
      <c r="AA129" s="12">
        <f t="shared" si="46"/>
        <v>107.14633971079748</v>
      </c>
      <c r="AB129" s="12">
        <f t="shared" si="47"/>
        <v>94.570643539498562</v>
      </c>
      <c r="AC129" s="12">
        <f t="shared" si="48"/>
        <v>108.70168255011272</v>
      </c>
      <c r="AD129" s="55">
        <v>13.9743110711744</v>
      </c>
      <c r="AE129" s="55">
        <v>12.7938506535101</v>
      </c>
      <c r="AF129">
        <v>0.45268890401633799</v>
      </c>
      <c r="AG129" s="12"/>
      <c r="AH129" s="12"/>
      <c r="AI129" t="str">
        <v>20220527</v>
      </c>
      <c r="AJ129">
        <v>35.200000000000003</v>
      </c>
      <c r="AK129">
        <v>38</v>
      </c>
      <c r="AL129">
        <f t="shared" si="59"/>
        <v>0.92631578947368431</v>
      </c>
      <c r="AY129" s="1"/>
      <c r="BI129" t="str">
        <v>04/04/2024</v>
      </c>
      <c r="BJ129">
        <v>58.1</v>
      </c>
      <c r="BK129">
        <v>14.5</v>
      </c>
      <c r="BL129">
        <f t="shared" si="60"/>
        <v>4.0068965517241377</v>
      </c>
    </row>
    <row r="130" spans="1:64" x14ac:dyDescent="0.3">
      <c r="A130" s="11">
        <v>45379</v>
      </c>
      <c r="B130">
        <v>0.492492492492492</v>
      </c>
      <c r="C130">
        <v>5248.49</v>
      </c>
      <c r="D130">
        <v>444.83</v>
      </c>
      <c r="E130">
        <v>94.7</v>
      </c>
      <c r="F130">
        <v>2194.7600000000002</v>
      </c>
      <c r="G130">
        <v>81.83</v>
      </c>
      <c r="H130">
        <v>53.42</v>
      </c>
      <c r="I130" s="12">
        <f t="shared" ref="I130:I193" si="71">I131*(1+((C130/C131)-(E130/E131)))</f>
        <v>188.33258075100568</v>
      </c>
      <c r="J130" s="12">
        <f t="shared" ref="J130:J193" si="72">J131*(1+((C130/C131)-(F130/F131)))</f>
        <v>96.69155339127245</v>
      </c>
      <c r="K130" s="12">
        <f t="shared" si="39"/>
        <v>192.89720031984473</v>
      </c>
      <c r="L130" s="12">
        <f t="shared" si="40"/>
        <v>157.57508793219475</v>
      </c>
      <c r="M130" s="12">
        <f t="shared" si="41"/>
        <v>257.25331035802259</v>
      </c>
      <c r="N130" s="12">
        <f t="shared" si="42"/>
        <v>131.50991908368067</v>
      </c>
      <c r="O130" s="12">
        <f t="shared" si="43"/>
        <v>261.3184791554624</v>
      </c>
      <c r="P130" s="12">
        <f t="shared" si="44"/>
        <v>217.20645433861739</v>
      </c>
      <c r="Q130">
        <v>0.5</v>
      </c>
      <c r="R130" s="12">
        <v>14.210875137654099</v>
      </c>
      <c r="S130" s="55">
        <f t="shared" si="45"/>
        <v>130.90143555305337</v>
      </c>
      <c r="T130" s="55">
        <v>20.776090604514899</v>
      </c>
      <c r="U130" s="55">
        <v>18.983237578662099</v>
      </c>
      <c r="V130" s="55">
        <v>26.337274956485899</v>
      </c>
      <c r="W130" s="55">
        <v>23.892940954116799</v>
      </c>
      <c r="X130" s="55">
        <v>231.80153342306301</v>
      </c>
      <c r="Y130" s="55">
        <v>3.9351066867208</v>
      </c>
      <c r="Z130" s="12">
        <f t="shared" ref="Z130:Z193" si="73">Z131*(1+((X130/X131)-(Y130/Y131)))</f>
        <v>115.23670222888646</v>
      </c>
      <c r="AA130" s="12">
        <f t="shared" si="46"/>
        <v>107.11600600606313</v>
      </c>
      <c r="AB130" s="12">
        <f t="shared" si="47"/>
        <v>96.321854411708117</v>
      </c>
      <c r="AC130" s="12">
        <f t="shared" si="48"/>
        <v>108.69630910113582</v>
      </c>
      <c r="AD130" s="55">
        <v>14.064956588683801</v>
      </c>
      <c r="AE130" s="55">
        <v>13.018567547143199</v>
      </c>
      <c r="AF130">
        <v>0.469135802469136</v>
      </c>
      <c r="AG130" s="12"/>
      <c r="AH130" s="12"/>
      <c r="AI130" t="str">
        <v>20220520</v>
      </c>
      <c r="AJ130">
        <v>28.2</v>
      </c>
      <c r="AK130">
        <v>40.799999999999997</v>
      </c>
      <c r="AL130">
        <f t="shared" si="59"/>
        <v>0.69117647058823528</v>
      </c>
      <c r="AY130" s="1"/>
      <c r="BI130" t="str">
        <v>03/04/2024</v>
      </c>
      <c r="BJ130">
        <v>58.1</v>
      </c>
      <c r="BK130">
        <v>14.5</v>
      </c>
      <c r="BL130">
        <f t="shared" si="60"/>
        <v>4.0068965517241377</v>
      </c>
    </row>
    <row r="131" spans="1:64" x14ac:dyDescent="0.3">
      <c r="A131" s="11">
        <v>45378</v>
      </c>
      <c r="B131">
        <v>0.5</v>
      </c>
      <c r="C131">
        <v>5203.58</v>
      </c>
      <c r="D131">
        <v>443.32</v>
      </c>
      <c r="E131">
        <v>93.77</v>
      </c>
      <c r="F131">
        <v>2178.91</v>
      </c>
      <c r="G131">
        <v>81.739999999999995</v>
      </c>
      <c r="H131">
        <v>53.13</v>
      </c>
      <c r="I131" s="12">
        <f t="shared" si="71"/>
        <v>188.57533142871122</v>
      </c>
      <c r="J131" s="12">
        <f t="shared" si="72"/>
        <v>96.560586598503235</v>
      </c>
      <c r="K131" s="12">
        <f t="shared" ref="K131:K194" si="74">K132*(1+((C131/C132)-(G131/G132)))</f>
        <v>191.45562665700359</v>
      </c>
      <c r="L131" s="12">
        <f t="shared" ref="L131:L194" si="75">L132*(1+((C131/C132)-(H131/H132)))</f>
        <v>157.07679528453909</v>
      </c>
      <c r="M131" s="12">
        <f t="shared" ref="M131:M194" si="76">M132*(1+((D131/D132)-(E131/E132)))</f>
        <v>258.93946373724208</v>
      </c>
      <c r="N131" s="12">
        <f t="shared" ref="N131:N194" si="77">N132*(1+((D131/D132)-(F131/F132)))</f>
        <v>132.02059611888836</v>
      </c>
      <c r="O131" s="12">
        <f t="shared" ref="O131:O194" si="78">O132*(1+((D131/D132)-(G131/G132)))</f>
        <v>260.71750825823517</v>
      </c>
      <c r="P131" s="12">
        <f t="shared" ref="P131:P194" si="79">P132*(1+((D131/D132)-(H131/H132)))</f>
        <v>217.65312040267293</v>
      </c>
      <c r="Q131">
        <v>0.51428571428571401</v>
      </c>
      <c r="R131" s="12">
        <v>14.204052195486801</v>
      </c>
      <c r="S131" s="55">
        <f t="shared" ref="S131:S194" si="80">S132*(1+((R131/R132)-(Y131/Y132)))</f>
        <v>130.3414145197134</v>
      </c>
      <c r="T131" s="55">
        <v>20.939065165755299</v>
      </c>
      <c r="U131" s="55">
        <v>19.489064114320101</v>
      </c>
      <c r="V131" s="55">
        <v>26.572398606621999</v>
      </c>
      <c r="W131" s="55">
        <v>24.6582484638766</v>
      </c>
      <c r="X131" s="55">
        <v>230.700750381696</v>
      </c>
      <c r="Y131" s="55">
        <v>3.9501814416616399</v>
      </c>
      <c r="Z131" s="12">
        <f t="shared" si="73"/>
        <v>114.25551084871711</v>
      </c>
      <c r="AA131" s="12">
        <f t="shared" ref="AA131:AA194" si="81">AA132*(1+((H131/H132)-(E131/E132)))</f>
        <v>107.59583764687407</v>
      </c>
      <c r="AB131" s="12">
        <f t="shared" ref="AB131:AB194" si="82">AB132*(1+((H131/H132)-(F131/F132)))</f>
        <v>96.497090187740895</v>
      </c>
      <c r="AC131" s="12">
        <f t="shared" ref="AC131:AC194" si="83">AC132*(1+((H131/H132)-(G131/G132)))</f>
        <v>108.22474599443909</v>
      </c>
      <c r="AD131" s="55">
        <v>14.1086069515283</v>
      </c>
      <c r="AE131" s="55">
        <v>13.129959395652</v>
      </c>
      <c r="AF131">
        <v>0.46537396121883701</v>
      </c>
      <c r="AG131" s="12"/>
      <c r="AH131" s="12"/>
      <c r="AI131" t="str">
        <v>20220513</v>
      </c>
      <c r="AJ131">
        <v>27.8</v>
      </c>
      <c r="AK131">
        <v>43</v>
      </c>
      <c r="AL131">
        <f t="shared" si="59"/>
        <v>0.6465116279069768</v>
      </c>
      <c r="AY131" s="1"/>
      <c r="BI131" t="str">
        <v>02/04/2024</v>
      </c>
      <c r="BJ131">
        <v>58.1</v>
      </c>
      <c r="BK131">
        <v>14.5</v>
      </c>
      <c r="BL131">
        <f t="shared" si="60"/>
        <v>4.0068965517241377</v>
      </c>
    </row>
    <row r="132" spans="1:64" x14ac:dyDescent="0.3">
      <c r="A132" s="11">
        <v>45377</v>
      </c>
      <c r="B132">
        <v>0.49275362318840599</v>
      </c>
      <c r="C132">
        <v>5218.1899999999996</v>
      </c>
      <c r="D132">
        <v>444.76</v>
      </c>
      <c r="E132">
        <v>93.51</v>
      </c>
      <c r="F132">
        <v>2172.04</v>
      </c>
      <c r="G132">
        <v>81.72</v>
      </c>
      <c r="H132">
        <v>53.11</v>
      </c>
      <c r="I132" s="12">
        <f t="shared" si="71"/>
        <v>189.63353828209924</v>
      </c>
      <c r="J132" s="12">
        <f t="shared" si="72"/>
        <v>97.13980664743373</v>
      </c>
      <c r="K132" s="12">
        <f t="shared" si="74"/>
        <v>192.04030479600223</v>
      </c>
      <c r="L132" s="12">
        <f t="shared" si="75"/>
        <v>157.57732362898383</v>
      </c>
      <c r="M132" s="12">
        <f t="shared" si="76"/>
        <v>260.50723601634934</v>
      </c>
      <c r="N132" s="12">
        <f t="shared" si="77"/>
        <v>132.87105409665898</v>
      </c>
      <c r="O132" s="12">
        <f t="shared" si="78"/>
        <v>261.6286140420861</v>
      </c>
      <c r="P132" s="12">
        <f t="shared" si="79"/>
        <v>218.44263283711902</v>
      </c>
      <c r="Q132">
        <v>0.5</v>
      </c>
      <c r="R132" s="12">
        <v>14.163849781965901</v>
      </c>
      <c r="S132" s="55">
        <f t="shared" si="80"/>
        <v>129.16023534349304</v>
      </c>
      <c r="T132" s="55">
        <v>21.043268776014902</v>
      </c>
      <c r="U132" s="55">
        <v>19.832023774015301</v>
      </c>
      <c r="V132" s="55">
        <v>26.836568847185902</v>
      </c>
      <c r="W132" s="55">
        <v>25.625324969825801</v>
      </c>
      <c r="X132" s="55">
        <v>229.601701286679</v>
      </c>
      <c r="Y132" s="55">
        <v>3.97525211053089</v>
      </c>
      <c r="Z132" s="12">
        <f t="shared" si="73"/>
        <v>113.00192956628364</v>
      </c>
      <c r="AA132" s="12">
        <f t="shared" si="81"/>
        <v>107.8551077764331</v>
      </c>
      <c r="AB132" s="12">
        <f t="shared" si="82"/>
        <v>96.76671595842565</v>
      </c>
      <c r="AC132" s="12">
        <f t="shared" si="83"/>
        <v>108.21047965620831</v>
      </c>
      <c r="AD132" s="55">
        <v>14.1660630410552</v>
      </c>
      <c r="AE132" s="55">
        <v>13.2863706352388</v>
      </c>
      <c r="AF132">
        <v>0.45448323066392898</v>
      </c>
      <c r="AG132" s="12"/>
      <c r="AH132" s="12"/>
      <c r="AI132" t="str">
        <v>20220506</v>
      </c>
      <c r="AJ132">
        <v>27.6</v>
      </c>
      <c r="AK132">
        <v>40.799999999999997</v>
      </c>
      <c r="AL132">
        <f t="shared" si="59"/>
        <v>0.67647058823529416</v>
      </c>
      <c r="AY132" s="1"/>
      <c r="BI132" t="str">
        <v>01/04/2024</v>
      </c>
      <c r="BJ132">
        <v>58.1</v>
      </c>
      <c r="BK132">
        <v>14.5</v>
      </c>
      <c r="BL132">
        <f t="shared" si="60"/>
        <v>4.0068965517241377</v>
      </c>
    </row>
    <row r="133" spans="1:64" x14ac:dyDescent="0.3">
      <c r="A133" s="11">
        <v>45374</v>
      </c>
      <c r="B133">
        <v>0.49715909090909099</v>
      </c>
      <c r="C133">
        <v>5234.18</v>
      </c>
      <c r="D133">
        <v>446.38</v>
      </c>
      <c r="E133">
        <v>93.98</v>
      </c>
      <c r="F133">
        <v>2165.4</v>
      </c>
      <c r="G133">
        <v>81.760000000000005</v>
      </c>
      <c r="H133">
        <v>53.15</v>
      </c>
      <c r="I133" s="12">
        <f t="shared" si="71"/>
        <v>189.26520089418941</v>
      </c>
      <c r="J133" s="12">
        <f t="shared" si="72"/>
        <v>97.738093559714045</v>
      </c>
      <c r="K133" s="12">
        <f t="shared" si="74"/>
        <v>192.53428673984772</v>
      </c>
      <c r="L133" s="12">
        <f t="shared" si="75"/>
        <v>157.94095626665322</v>
      </c>
      <c r="M133" s="12">
        <f t="shared" si="76"/>
        <v>260.15034377241534</v>
      </c>
      <c r="N133" s="12">
        <f t="shared" si="77"/>
        <v>133.7667028213763</v>
      </c>
      <c r="O133" s="12">
        <f t="shared" si="78"/>
        <v>262.45270452855988</v>
      </c>
      <c r="P133" s="12">
        <f t="shared" si="79"/>
        <v>219.0728194266899</v>
      </c>
      <c r="Q133">
        <v>0.441176470588235</v>
      </c>
      <c r="R133" s="12">
        <v>14.1194013973748</v>
      </c>
      <c r="S133" s="55">
        <f t="shared" si="80"/>
        <v>129.71475168146443</v>
      </c>
      <c r="T133" s="55">
        <v>21.0630880551908</v>
      </c>
      <c r="U133" s="55">
        <v>19.867491916431302</v>
      </c>
      <c r="V133" s="55">
        <v>26.809695493148801</v>
      </c>
      <c r="W133" s="55">
        <v>25.5247100156618</v>
      </c>
      <c r="X133" s="55">
        <v>229.03370177577699</v>
      </c>
      <c r="Y133" s="55">
        <v>3.9459615285985699</v>
      </c>
      <c r="Z133" s="12">
        <f t="shared" si="73"/>
        <v>113.56326644983284</v>
      </c>
      <c r="AA133" s="12">
        <f t="shared" si="81"/>
        <v>107.39882632883379</v>
      </c>
      <c r="AB133" s="12">
        <f t="shared" si="82"/>
        <v>97.137684296039552</v>
      </c>
      <c r="AC133" s="12">
        <f t="shared" si="83"/>
        <v>108.23898441735379</v>
      </c>
      <c r="AD133" s="55">
        <v>14.178274544797301</v>
      </c>
      <c r="AE133" s="55">
        <v>13.275813898451601</v>
      </c>
      <c r="AF133">
        <v>0.45605536332179902</v>
      </c>
      <c r="AG133" s="12"/>
      <c r="AH133" s="12"/>
      <c r="AI133" t="str">
        <v>20220429</v>
      </c>
      <c r="AJ133">
        <v>30.9</v>
      </c>
      <c r="AK133">
        <v>39.299999999999997</v>
      </c>
      <c r="AL133">
        <f t="shared" si="59"/>
        <v>0.7862595419847328</v>
      </c>
      <c r="BI133" t="str">
        <v>29/03/2024</v>
      </c>
      <c r="BJ133">
        <v>62.5</v>
      </c>
      <c r="BK133">
        <v>14.1</v>
      </c>
      <c r="BL133">
        <f t="shared" si="60"/>
        <v>4.4326241134751774</v>
      </c>
    </row>
    <row r="134" spans="1:64" x14ac:dyDescent="0.3">
      <c r="A134" s="11">
        <v>45373</v>
      </c>
      <c r="B134">
        <v>0.48760330578512401</v>
      </c>
      <c r="C134">
        <v>5241.53</v>
      </c>
      <c r="D134">
        <v>445.87</v>
      </c>
      <c r="E134">
        <v>93.09</v>
      </c>
      <c r="F134">
        <v>2181.3000000000002</v>
      </c>
      <c r="G134">
        <v>81.7</v>
      </c>
      <c r="H134">
        <v>53.39</v>
      </c>
      <c r="I134" s="12">
        <f t="shared" si="71"/>
        <v>191.3630958672191</v>
      </c>
      <c r="J134" s="12">
        <f t="shared" si="72"/>
        <v>97.16607987171885</v>
      </c>
      <c r="K134" s="12">
        <f t="shared" si="74"/>
        <v>192.94654722281419</v>
      </c>
      <c r="L134" s="12">
        <f t="shared" si="75"/>
        <v>157.45395723761155</v>
      </c>
      <c r="M134" s="12">
        <f t="shared" si="76"/>
        <v>262.35856573042912</v>
      </c>
      <c r="N134" s="12">
        <f t="shared" si="77"/>
        <v>132.64807334770279</v>
      </c>
      <c r="O134" s="12">
        <f t="shared" si="78"/>
        <v>262.34529065016329</v>
      </c>
      <c r="P134" s="12">
        <f t="shared" si="79"/>
        <v>217.8443829726645</v>
      </c>
      <c r="Q134">
        <v>0.42666666666666703</v>
      </c>
      <c r="R134" s="12">
        <v>14.1363663208347</v>
      </c>
      <c r="S134" s="55">
        <f t="shared" si="80"/>
        <v>129.97113765914412</v>
      </c>
      <c r="T134" s="55">
        <v>21.011588145387002</v>
      </c>
      <c r="U134" s="55">
        <v>19.572704126617602</v>
      </c>
      <c r="V134" s="55">
        <v>26.6823318870868</v>
      </c>
      <c r="W134" s="55">
        <v>24.932128936740401</v>
      </c>
      <c r="X134" s="55">
        <v>228.372543575751</v>
      </c>
      <c r="Y134" s="55">
        <v>3.9429154412266101</v>
      </c>
      <c r="Z134" s="12">
        <f t="shared" si="73"/>
        <v>113.322734499731</v>
      </c>
      <c r="AA134" s="12">
        <f t="shared" si="81"/>
        <v>108.92993062636198</v>
      </c>
      <c r="AB134" s="12">
        <f t="shared" si="82"/>
        <v>96.867037080746556</v>
      </c>
      <c r="AC134" s="12">
        <f t="shared" si="83"/>
        <v>108.80800873287622</v>
      </c>
      <c r="AD134" s="55">
        <v>14.1997778621705</v>
      </c>
      <c r="AE134" s="55">
        <v>13.296915868098701</v>
      </c>
      <c r="AF134">
        <v>0.46148459383753498</v>
      </c>
      <c r="AG134" s="12"/>
      <c r="AH134" s="12"/>
      <c r="AI134" t="str">
        <v>20220422</v>
      </c>
      <c r="AJ134">
        <v>34.200000000000003</v>
      </c>
      <c r="AK134">
        <v>32.9</v>
      </c>
      <c r="AL134">
        <f t="shared" si="59"/>
        <v>1.0395136778115504</v>
      </c>
      <c r="BI134" t="str">
        <v>28/03/2024</v>
      </c>
      <c r="BJ134">
        <v>62.5</v>
      </c>
      <c r="BK134">
        <v>14.1</v>
      </c>
      <c r="BL134">
        <f t="shared" si="60"/>
        <v>4.4326241134751774</v>
      </c>
    </row>
    <row r="135" spans="1:64" x14ac:dyDescent="0.3">
      <c r="A135" s="11">
        <v>45372</v>
      </c>
      <c r="B135">
        <v>0.48342541436464098</v>
      </c>
      <c r="C135">
        <v>5224.62</v>
      </c>
      <c r="D135">
        <v>443.77</v>
      </c>
      <c r="E135">
        <v>92.89</v>
      </c>
      <c r="F135">
        <v>2186.3000000000002</v>
      </c>
      <c r="G135">
        <v>81.7</v>
      </c>
      <c r="H135">
        <v>53.38</v>
      </c>
      <c r="I135" s="12">
        <f t="shared" si="71"/>
        <v>191.15597555157362</v>
      </c>
      <c r="J135" s="12">
        <f t="shared" si="72"/>
        <v>96.632324667319367</v>
      </c>
      <c r="K135" s="12">
        <f t="shared" si="74"/>
        <v>192.32407132101878</v>
      </c>
      <c r="L135" s="12">
        <f t="shared" si="75"/>
        <v>156.97529827737966</v>
      </c>
      <c r="M135" s="12">
        <f t="shared" si="76"/>
        <v>261.68365824704409</v>
      </c>
      <c r="N135" s="12">
        <f t="shared" si="77"/>
        <v>131.72348644620726</v>
      </c>
      <c r="O135" s="12">
        <f t="shared" si="78"/>
        <v>261.10967239738704</v>
      </c>
      <c r="P135" s="12">
        <f t="shared" si="79"/>
        <v>216.85879336907644</v>
      </c>
      <c r="Q135">
        <v>0.42105263157894701</v>
      </c>
      <c r="R135" s="12">
        <v>14.1105724025364</v>
      </c>
      <c r="S135" s="55">
        <f t="shared" si="80"/>
        <v>133.1965501508094</v>
      </c>
      <c r="T135" s="55">
        <v>20.814980834172399</v>
      </c>
      <c r="U135" s="55">
        <v>18.4722142217928</v>
      </c>
      <c r="V135" s="55">
        <v>26.3272995773183</v>
      </c>
      <c r="W135" s="55">
        <v>23.047884187451299</v>
      </c>
      <c r="X135" s="55">
        <v>227.915248178669</v>
      </c>
      <c r="Y135" s="55">
        <v>3.8428348750284602</v>
      </c>
      <c r="Z135" s="12">
        <f t="shared" si="73"/>
        <v>116.11376020285357</v>
      </c>
      <c r="AA135" s="12">
        <f t="shared" si="81"/>
        <v>109.14448119515603</v>
      </c>
      <c r="AB135" s="12">
        <f t="shared" si="82"/>
        <v>96.627950067286079</v>
      </c>
      <c r="AC135" s="12">
        <f t="shared" si="83"/>
        <v>108.78762888482734</v>
      </c>
      <c r="AD135" s="55">
        <v>14.1089898399735</v>
      </c>
      <c r="AE135" s="55">
        <v>12.752350910261899</v>
      </c>
      <c r="AF135">
        <v>0.45755693581780499</v>
      </c>
      <c r="AG135" s="12"/>
      <c r="AH135" s="12"/>
      <c r="AI135" t="str">
        <v>20220415</v>
      </c>
      <c r="AJ135">
        <v>32.1</v>
      </c>
      <c r="AK135">
        <v>33.299999999999997</v>
      </c>
      <c r="AL135">
        <f t="shared" si="59"/>
        <v>0.96396396396396411</v>
      </c>
      <c r="BI135" t="str">
        <v>27/03/2024</v>
      </c>
      <c r="BJ135">
        <v>62.5</v>
      </c>
      <c r="BK135">
        <v>14.1</v>
      </c>
      <c r="BL135">
        <f t="shared" si="60"/>
        <v>4.4326241134751774</v>
      </c>
    </row>
    <row r="136" spans="1:64" x14ac:dyDescent="0.3">
      <c r="A136" s="11">
        <v>45371</v>
      </c>
      <c r="B136">
        <v>0.48484848484848497</v>
      </c>
      <c r="C136">
        <v>5178.51</v>
      </c>
      <c r="D136">
        <v>438.57</v>
      </c>
      <c r="E136">
        <v>92.92</v>
      </c>
      <c r="F136">
        <v>2157.52</v>
      </c>
      <c r="G136">
        <v>81.569999999999993</v>
      </c>
      <c r="H136">
        <v>52.8</v>
      </c>
      <c r="I136" s="12">
        <f t="shared" si="71"/>
        <v>189.40831187773077</v>
      </c>
      <c r="J136" s="12">
        <f t="shared" si="72"/>
        <v>97.062825870606162</v>
      </c>
      <c r="K136" s="12">
        <f t="shared" si="74"/>
        <v>190.92831233946609</v>
      </c>
      <c r="L136" s="12">
        <f t="shared" si="75"/>
        <v>157.3026045492422</v>
      </c>
      <c r="M136" s="12">
        <f t="shared" si="76"/>
        <v>258.53481421173888</v>
      </c>
      <c r="N136" s="12">
        <f t="shared" si="77"/>
        <v>131.9190793724988</v>
      </c>
      <c r="O136" s="12">
        <f t="shared" si="78"/>
        <v>258.45712870422932</v>
      </c>
      <c r="P136" s="12">
        <f t="shared" si="79"/>
        <v>216.66988590248741</v>
      </c>
      <c r="Q136">
        <v>0.40789473684210498</v>
      </c>
      <c r="R136" s="12">
        <v>14.062317190868701</v>
      </c>
      <c r="S136" s="55">
        <f t="shared" si="80"/>
        <v>132.00502386877224</v>
      </c>
      <c r="T136" s="55">
        <v>20.975722432056902</v>
      </c>
      <c r="U136" s="55">
        <v>19.142479441335102</v>
      </c>
      <c r="V136" s="55">
        <v>26.557727683241399</v>
      </c>
      <c r="W136" s="55">
        <v>24.041684512410399</v>
      </c>
      <c r="X136" s="55">
        <v>226.43803070908601</v>
      </c>
      <c r="Y136" s="55">
        <v>3.8644559044662699</v>
      </c>
      <c r="Z136" s="12">
        <f t="shared" si="73"/>
        <v>114.7234767879837</v>
      </c>
      <c r="AA136" s="12">
        <f t="shared" si="81"/>
        <v>107.92410702998814</v>
      </c>
      <c r="AB136" s="12">
        <f t="shared" si="82"/>
        <v>96.856001511838073</v>
      </c>
      <c r="AC136" s="12">
        <f t="shared" si="83"/>
        <v>107.77549570018876</v>
      </c>
      <c r="AD136" s="55">
        <v>14.1624326627137</v>
      </c>
      <c r="AE136" s="55">
        <v>12.9109348352121</v>
      </c>
      <c r="AF136">
        <v>0.45905024088093599</v>
      </c>
      <c r="AG136" s="12"/>
      <c r="AH136" s="12"/>
      <c r="AI136" t="str">
        <v>20220408</v>
      </c>
      <c r="AJ136">
        <v>35.799999999999997</v>
      </c>
      <c r="AK136">
        <v>32.1</v>
      </c>
      <c r="AL136">
        <f t="shared" ref="AL136:AL199" si="84">IFERROR(AJ136/AK136,"")</f>
        <v>1.1152647975077881</v>
      </c>
      <c r="BI136" t="str">
        <v>26/03/2024</v>
      </c>
      <c r="BJ136">
        <v>62.5</v>
      </c>
      <c r="BK136">
        <v>14.1</v>
      </c>
      <c r="BL136">
        <f t="shared" ref="BL136:BL199" si="85">IFERROR(BJ136/BK136,"")</f>
        <v>4.4326241134751774</v>
      </c>
    </row>
    <row r="137" spans="1:64" x14ac:dyDescent="0.3">
      <c r="A137" s="11">
        <v>45370</v>
      </c>
      <c r="B137">
        <v>0.483050847457627</v>
      </c>
      <c r="C137">
        <v>5149.42</v>
      </c>
      <c r="D137">
        <v>437.48</v>
      </c>
      <c r="E137">
        <v>92.66</v>
      </c>
      <c r="F137">
        <v>2160.31</v>
      </c>
      <c r="G137">
        <v>81.5</v>
      </c>
      <c r="H137">
        <v>52.82</v>
      </c>
      <c r="I137" s="12">
        <f t="shared" si="71"/>
        <v>188.87130869594489</v>
      </c>
      <c r="J137" s="12">
        <f t="shared" si="72"/>
        <v>96.393789235538208</v>
      </c>
      <c r="K137" s="12">
        <f t="shared" si="74"/>
        <v>190.01807177213894</v>
      </c>
      <c r="L137" s="12">
        <f t="shared" si="75"/>
        <v>156.36009336942013</v>
      </c>
      <c r="M137" s="12">
        <f t="shared" si="76"/>
        <v>258.61612694765603</v>
      </c>
      <c r="N137" s="12">
        <f t="shared" si="77"/>
        <v>131.42190717170689</v>
      </c>
      <c r="O137" s="12">
        <f t="shared" si="78"/>
        <v>258.03584731286207</v>
      </c>
      <c r="P137" s="12">
        <f t="shared" si="79"/>
        <v>216.0497826415523</v>
      </c>
      <c r="Q137">
        <v>0.413333333333333</v>
      </c>
      <c r="R137" s="12">
        <v>14.0102621986264</v>
      </c>
      <c r="S137" s="55">
        <f t="shared" si="80"/>
        <v>126.12478065380485</v>
      </c>
      <c r="T137" s="55">
        <v>21.092959473131099</v>
      </c>
      <c r="U137" s="55">
        <v>19.4481634177553</v>
      </c>
      <c r="V137" s="55">
        <v>26.627214561265301</v>
      </c>
      <c r="W137" s="55">
        <v>24.731466631244199</v>
      </c>
      <c r="X137" s="55">
        <v>225.72906946076199</v>
      </c>
      <c r="Y137" s="55">
        <v>4.0377012933284897</v>
      </c>
      <c r="Z137" s="12">
        <f t="shared" si="73"/>
        <v>109.67327501606317</v>
      </c>
      <c r="AA137" s="12">
        <f t="shared" si="81"/>
        <v>108.26890035584771</v>
      </c>
      <c r="AB137" s="12">
        <f t="shared" si="82"/>
        <v>96.767668417025988</v>
      </c>
      <c r="AC137" s="12">
        <f t="shared" si="83"/>
        <v>107.90903746750695</v>
      </c>
      <c r="AD137" s="55">
        <v>14.0647713534843</v>
      </c>
      <c r="AE137" s="55">
        <v>13.193548942847601</v>
      </c>
      <c r="AF137">
        <v>0.45454545454545497</v>
      </c>
      <c r="AG137" s="12"/>
      <c r="AH137" s="12"/>
      <c r="AI137" t="str">
        <v>20220401</v>
      </c>
      <c r="AJ137">
        <v>39.1</v>
      </c>
      <c r="AK137">
        <v>31</v>
      </c>
      <c r="AL137">
        <f t="shared" si="84"/>
        <v>1.2612903225806451</v>
      </c>
      <c r="BI137" t="str">
        <v>25/03/2024</v>
      </c>
      <c r="BJ137">
        <v>62.5</v>
      </c>
      <c r="BK137">
        <v>14.1</v>
      </c>
      <c r="BL137">
        <f t="shared" si="85"/>
        <v>4.4326241134751774</v>
      </c>
    </row>
    <row r="138" spans="1:64" x14ac:dyDescent="0.3">
      <c r="A138" s="11">
        <v>45367</v>
      </c>
      <c r="B138">
        <v>0.47605633802816899</v>
      </c>
      <c r="C138">
        <v>5117.09</v>
      </c>
      <c r="D138">
        <v>433.92</v>
      </c>
      <c r="E138">
        <v>92.94</v>
      </c>
      <c r="F138">
        <v>2155.92</v>
      </c>
      <c r="G138">
        <v>81.489999999999995</v>
      </c>
      <c r="H138">
        <v>52.8</v>
      </c>
      <c r="I138" s="12">
        <f t="shared" si="71"/>
        <v>187.1252911802066</v>
      </c>
      <c r="J138" s="12">
        <f t="shared" si="72"/>
        <v>95.982810958906384</v>
      </c>
      <c r="K138" s="12">
        <f t="shared" si="74"/>
        <v>188.84809557551344</v>
      </c>
      <c r="L138" s="12">
        <f t="shared" si="75"/>
        <v>155.43691372121214</v>
      </c>
      <c r="M138" s="12">
        <f t="shared" si="76"/>
        <v>255.74741493345027</v>
      </c>
      <c r="N138" s="12">
        <f t="shared" si="77"/>
        <v>130.61626297627708</v>
      </c>
      <c r="O138" s="12">
        <f t="shared" si="78"/>
        <v>255.96723204146096</v>
      </c>
      <c r="P138" s="12">
        <f t="shared" si="79"/>
        <v>214.37221514272323</v>
      </c>
      <c r="Q138">
        <v>0.40789473684210498</v>
      </c>
      <c r="R138" s="12">
        <v>13.9885578045846</v>
      </c>
      <c r="S138" s="55">
        <f t="shared" si="80"/>
        <v>127.58413561271122</v>
      </c>
      <c r="T138" s="55">
        <v>20.9662989197145</v>
      </c>
      <c r="U138" s="55">
        <v>19.336509901304002</v>
      </c>
      <c r="V138" s="55">
        <v>26.363043268453001</v>
      </c>
      <c r="W138" s="55">
        <v>24.459080277297399</v>
      </c>
      <c r="X138" s="55">
        <v>225.15058252722801</v>
      </c>
      <c r="Y138" s="55">
        <v>3.9859243151308799</v>
      </c>
      <c r="Z138" s="12">
        <f t="shared" si="73"/>
        <v>110.82817348357494</v>
      </c>
      <c r="AA138" s="12">
        <f t="shared" si="81"/>
        <v>107.9029492039536</v>
      </c>
      <c r="AB138" s="12">
        <f t="shared" si="82"/>
        <v>96.928323797369956</v>
      </c>
      <c r="AC138" s="12">
        <f t="shared" si="83"/>
        <v>107.88141190375597</v>
      </c>
      <c r="AD138" s="55">
        <v>14.402649704457099</v>
      </c>
      <c r="AE138" s="55">
        <v>13.5344420407591</v>
      </c>
      <c r="AF138">
        <v>0.45281737949762402</v>
      </c>
      <c r="AG138" s="12"/>
      <c r="AH138" s="12"/>
      <c r="AI138" t="str">
        <v>20220325</v>
      </c>
      <c r="AJ138">
        <v>37.700000000000003</v>
      </c>
      <c r="AK138">
        <v>34.1</v>
      </c>
      <c r="AL138">
        <f t="shared" si="84"/>
        <v>1.1055718475073315</v>
      </c>
      <c r="BI138" t="str">
        <v>22/03/2024</v>
      </c>
      <c r="BJ138">
        <v>60.6</v>
      </c>
      <c r="BK138">
        <v>15.2</v>
      </c>
      <c r="BL138">
        <f t="shared" si="85"/>
        <v>3.986842105263158</v>
      </c>
    </row>
    <row r="139" spans="1:64" x14ac:dyDescent="0.3">
      <c r="A139" s="11">
        <v>45366</v>
      </c>
      <c r="B139">
        <v>0.49456521739130399</v>
      </c>
      <c r="C139">
        <v>5150.4799999999996</v>
      </c>
      <c r="D139">
        <v>439.14</v>
      </c>
      <c r="E139">
        <v>92.97</v>
      </c>
      <c r="F139">
        <v>2162.1999999999998</v>
      </c>
      <c r="G139">
        <v>81.540000000000006</v>
      </c>
      <c r="H139">
        <v>52.91</v>
      </c>
      <c r="I139" s="12">
        <f t="shared" si="71"/>
        <v>188.28516662688912</v>
      </c>
      <c r="J139" s="12">
        <f t="shared" si="72"/>
        <v>96.327513353679208</v>
      </c>
      <c r="K139" s="12">
        <f t="shared" si="74"/>
        <v>189.96312114603253</v>
      </c>
      <c r="L139" s="12">
        <f t="shared" si="75"/>
        <v>156.12446852517962</v>
      </c>
      <c r="M139" s="12">
        <f t="shared" si="76"/>
        <v>258.73952670099015</v>
      </c>
      <c r="N139" s="12">
        <f t="shared" si="77"/>
        <v>131.80014733728243</v>
      </c>
      <c r="O139" s="12">
        <f t="shared" si="78"/>
        <v>258.88582640327519</v>
      </c>
      <c r="P139" s="12">
        <f t="shared" si="79"/>
        <v>216.49557510356215</v>
      </c>
      <c r="Q139">
        <v>0.430379746835443</v>
      </c>
      <c r="R139" s="12">
        <v>13.862336933957801</v>
      </c>
      <c r="S139" s="55">
        <f t="shared" si="80"/>
        <v>128.47383161856075</v>
      </c>
      <c r="T139" s="55">
        <v>21.332468853168201</v>
      </c>
      <c r="U139" s="55">
        <v>19.688711997531499</v>
      </c>
      <c r="V139" s="55">
        <v>26.918512921834299</v>
      </c>
      <c r="W139" s="55">
        <v>25.076204899121102</v>
      </c>
      <c r="X139" s="55">
        <v>224.63781345649301</v>
      </c>
      <c r="Y139" s="55">
        <v>3.92303637758216</v>
      </c>
      <c r="Z139" s="12">
        <f t="shared" si="73"/>
        <v>112.37305306806313</v>
      </c>
      <c r="AA139" s="12">
        <f t="shared" si="81"/>
        <v>108.09279445339627</v>
      </c>
      <c r="AB139" s="12">
        <f t="shared" si="82"/>
        <v>96.848380583142529</v>
      </c>
      <c r="AC139" s="12">
        <f t="shared" si="83"/>
        <v>108.03977726848812</v>
      </c>
      <c r="AD139" s="55">
        <v>14.6401057736234</v>
      </c>
      <c r="AE139" s="55">
        <v>13.811536442536299</v>
      </c>
      <c r="AF139">
        <v>0.45429740791268802</v>
      </c>
      <c r="AG139" s="12"/>
      <c r="AH139" s="12"/>
      <c r="AI139" t="str">
        <v>20220318</v>
      </c>
      <c r="AJ139">
        <v>35.299999999999997</v>
      </c>
      <c r="AK139">
        <v>35.299999999999997</v>
      </c>
      <c r="AL139">
        <f t="shared" si="84"/>
        <v>1</v>
      </c>
      <c r="BI139" t="str">
        <v>21/03/2024</v>
      </c>
      <c r="BJ139">
        <v>60.6</v>
      </c>
      <c r="BK139">
        <v>15.2</v>
      </c>
      <c r="BL139">
        <f t="shared" si="85"/>
        <v>3.986842105263158</v>
      </c>
    </row>
    <row r="140" spans="1:64" x14ac:dyDescent="0.3">
      <c r="A140" s="11">
        <v>45365</v>
      </c>
      <c r="B140">
        <v>0.50267379679144397</v>
      </c>
      <c r="C140">
        <v>5165.3100000000004</v>
      </c>
      <c r="D140">
        <v>440.25</v>
      </c>
      <c r="E140">
        <v>94.42</v>
      </c>
      <c r="F140">
        <v>2174.33</v>
      </c>
      <c r="G140">
        <v>81.61</v>
      </c>
      <c r="H140">
        <v>53.24</v>
      </c>
      <c r="I140" s="12">
        <f t="shared" si="71"/>
        <v>185.96325923078686</v>
      </c>
      <c r="J140" s="12">
        <f t="shared" si="72"/>
        <v>96.067396129447829</v>
      </c>
      <c r="K140" s="12">
        <f t="shared" si="74"/>
        <v>190.34635277641027</v>
      </c>
      <c r="L140" s="12">
        <f t="shared" si="75"/>
        <v>155.60672284523088</v>
      </c>
      <c r="M140" s="12">
        <f t="shared" si="76"/>
        <v>255.46053208250592</v>
      </c>
      <c r="N140" s="12">
        <f t="shared" si="77"/>
        <v>131.39840521734629</v>
      </c>
      <c r="O140" s="12">
        <f t="shared" si="78"/>
        <v>259.31721529332231</v>
      </c>
      <c r="P140" s="12">
        <f t="shared" si="79"/>
        <v>215.70242598289039</v>
      </c>
      <c r="Q140">
        <v>0.443037974683544</v>
      </c>
      <c r="R140" s="12">
        <v>13.859126729087301</v>
      </c>
      <c r="S140" s="55">
        <f t="shared" si="80"/>
        <v>127.07048469786885</v>
      </c>
      <c r="T140" s="55">
        <v>21.8197031549904</v>
      </c>
      <c r="U140" s="55">
        <v>20.123716946035199</v>
      </c>
      <c r="V140" s="55">
        <v>27.800375514168699</v>
      </c>
      <c r="W140" s="55">
        <v>25.866913482644801</v>
      </c>
      <c r="X140" s="55">
        <v>223.83109400043699</v>
      </c>
      <c r="Y140" s="55">
        <v>3.9659167232047299</v>
      </c>
      <c r="Z140" s="12">
        <f t="shared" si="73"/>
        <v>110.77606552050985</v>
      </c>
      <c r="AA140" s="12">
        <f t="shared" si="81"/>
        <v>107.11180363053163</v>
      </c>
      <c r="AB140" s="12">
        <f t="shared" si="82"/>
        <v>96.908426702222258</v>
      </c>
      <c r="AC140" s="12">
        <f t="shared" si="83"/>
        <v>108.6198735520064</v>
      </c>
      <c r="AD140" s="55">
        <v>14.566527066843999</v>
      </c>
      <c r="AE140" s="55">
        <v>13.684080812115599</v>
      </c>
      <c r="AF140">
        <v>0.44565217391304301</v>
      </c>
      <c r="AG140" s="12"/>
      <c r="AH140" s="12"/>
      <c r="AI140" t="str">
        <v>20220311</v>
      </c>
      <c r="AJ140">
        <v>30.6</v>
      </c>
      <c r="AK140">
        <v>36.5</v>
      </c>
      <c r="AL140">
        <f t="shared" si="84"/>
        <v>0.83835616438356164</v>
      </c>
      <c r="BI140" t="str">
        <v>20/03/2024</v>
      </c>
      <c r="BJ140">
        <v>60.6</v>
      </c>
      <c r="BK140">
        <v>15.2</v>
      </c>
      <c r="BL140">
        <f t="shared" si="85"/>
        <v>3.986842105263158</v>
      </c>
    </row>
    <row r="141" spans="1:64" x14ac:dyDescent="0.3">
      <c r="A141" s="11">
        <v>45364</v>
      </c>
      <c r="B141">
        <v>0.51861702127659604</v>
      </c>
      <c r="C141">
        <v>5175.2700000000004</v>
      </c>
      <c r="D141">
        <v>443.66</v>
      </c>
      <c r="E141">
        <v>94.88</v>
      </c>
      <c r="F141">
        <v>2158.25</v>
      </c>
      <c r="G141">
        <v>81.650000000000006</v>
      </c>
      <c r="H141">
        <v>53.29</v>
      </c>
      <c r="I141" s="12">
        <f t="shared" si="71"/>
        <v>185.42114489949867</v>
      </c>
      <c r="J141" s="12">
        <f t="shared" si="72"/>
        <v>96.976553058402516</v>
      </c>
      <c r="K141" s="12">
        <f t="shared" si="74"/>
        <v>190.61982386231284</v>
      </c>
      <c r="L141" s="12">
        <f t="shared" si="75"/>
        <v>155.76034536932588</v>
      </c>
      <c r="M141" s="12">
        <f t="shared" si="76"/>
        <v>256.18755048050048</v>
      </c>
      <c r="N141" s="12">
        <f t="shared" si="77"/>
        <v>133.41789134968496</v>
      </c>
      <c r="O141" s="12">
        <f t="shared" si="78"/>
        <v>261.1968321030007</v>
      </c>
      <c r="P141" s="12">
        <f t="shared" si="79"/>
        <v>217.16783185356471</v>
      </c>
      <c r="Q141">
        <v>0.46753246753246802</v>
      </c>
      <c r="R141" s="12">
        <v>13.875394485842101</v>
      </c>
      <c r="S141" s="55">
        <f t="shared" si="80"/>
        <v>128.8007538090819</v>
      </c>
      <c r="T141" s="55">
        <v>21.664987562276501</v>
      </c>
      <c r="U141" s="55">
        <v>19.823274149516099</v>
      </c>
      <c r="V141" s="55">
        <v>27.800887493005199</v>
      </c>
      <c r="W141" s="55">
        <v>25.382419053966601</v>
      </c>
      <c r="X141" s="55">
        <v>223.71891430290501</v>
      </c>
      <c r="Y141" s="55">
        <v>3.9178785557542102</v>
      </c>
      <c r="Z141" s="12">
        <f t="shared" si="73"/>
        <v>112.09427612983939</v>
      </c>
      <c r="AA141" s="12">
        <f t="shared" si="81"/>
        <v>106.69463114323869</v>
      </c>
      <c r="AB141" s="12">
        <f t="shared" si="82"/>
        <v>97.728243828593293</v>
      </c>
      <c r="AC141" s="12">
        <f t="shared" si="83"/>
        <v>108.66859690405174</v>
      </c>
      <c r="AD141" s="55">
        <v>14.410086623826301</v>
      </c>
      <c r="AE141" s="55">
        <v>13.557453244217999</v>
      </c>
      <c r="AF141">
        <v>0.44109589041095898</v>
      </c>
      <c r="AG141" s="12"/>
      <c r="AH141" s="12"/>
      <c r="AI141" t="str">
        <v>20220304</v>
      </c>
      <c r="AJ141">
        <v>32.200000000000003</v>
      </c>
      <c r="AK141">
        <v>35.6</v>
      </c>
      <c r="AL141">
        <f t="shared" si="84"/>
        <v>0.9044943820224719</v>
      </c>
      <c r="BI141" t="str">
        <v>19/03/2024</v>
      </c>
      <c r="BJ141">
        <v>60.6</v>
      </c>
      <c r="BK141">
        <v>15.2</v>
      </c>
      <c r="BL141">
        <f t="shared" si="85"/>
        <v>3.986842105263158</v>
      </c>
    </row>
    <row r="142" spans="1:64" x14ac:dyDescent="0.3">
      <c r="A142" s="11">
        <v>45363</v>
      </c>
      <c r="B142">
        <v>0.51302083333333304</v>
      </c>
      <c r="C142">
        <v>5117.9399999999996</v>
      </c>
      <c r="D142">
        <v>437.39</v>
      </c>
      <c r="E142">
        <v>95.68</v>
      </c>
      <c r="F142">
        <v>2182.84</v>
      </c>
      <c r="G142">
        <v>81.73</v>
      </c>
      <c r="H142">
        <v>52.82</v>
      </c>
      <c r="I142" s="12">
        <f t="shared" si="71"/>
        <v>181.86335631522138</v>
      </c>
      <c r="J142" s="12">
        <f t="shared" si="72"/>
        <v>94.845663743395463</v>
      </c>
      <c r="K142" s="12">
        <f t="shared" si="74"/>
        <v>188.32590039614323</v>
      </c>
      <c r="L142" s="12">
        <f t="shared" si="75"/>
        <v>155.40235615880283</v>
      </c>
      <c r="M142" s="12">
        <f t="shared" si="76"/>
        <v>250.50209559457221</v>
      </c>
      <c r="N142" s="12">
        <f t="shared" si="77"/>
        <v>130.08762554802561</v>
      </c>
      <c r="O142" s="12">
        <f t="shared" si="78"/>
        <v>257.25722947894212</v>
      </c>
      <c r="P142" s="12">
        <f t="shared" si="79"/>
        <v>215.99349935298486</v>
      </c>
      <c r="Q142">
        <v>0.46153846153846201</v>
      </c>
      <c r="R142" s="12">
        <v>13.7196279376858</v>
      </c>
      <c r="S142" s="55">
        <f t="shared" si="80"/>
        <v>128.19520340603646</v>
      </c>
      <c r="T142" s="55">
        <v>21.532763769174</v>
      </c>
      <c r="U142" s="55">
        <v>19.7983031177938</v>
      </c>
      <c r="V142" s="55">
        <v>28.015653616443299</v>
      </c>
      <c r="W142" s="55">
        <v>25.6563747089589</v>
      </c>
      <c r="X142" s="55">
        <v>222.249817788489</v>
      </c>
      <c r="Y142" s="55">
        <v>3.89207450647325</v>
      </c>
      <c r="Z142" s="12">
        <f t="shared" si="73"/>
        <v>112.09649368428359</v>
      </c>
      <c r="AA142" s="12">
        <f t="shared" si="81"/>
        <v>104.88439480477577</v>
      </c>
      <c r="AB142" s="12">
        <f t="shared" si="82"/>
        <v>95.796668259601773</v>
      </c>
      <c r="AC142" s="12">
        <f t="shared" si="83"/>
        <v>107.60577707745533</v>
      </c>
      <c r="AD142" s="55">
        <v>14.7906457029656</v>
      </c>
      <c r="AE142" s="55">
        <v>13.9752463156576</v>
      </c>
      <c r="AF142">
        <v>0.44459551325628799</v>
      </c>
      <c r="AG142" s="12"/>
      <c r="AH142" s="12"/>
      <c r="AI142" t="str">
        <v>20220225</v>
      </c>
      <c r="AJ142">
        <v>29.9</v>
      </c>
      <c r="AK142">
        <v>34.5</v>
      </c>
      <c r="AL142">
        <f t="shared" si="84"/>
        <v>0.86666666666666659</v>
      </c>
      <c r="BI142" t="str">
        <v>18/03/2024</v>
      </c>
      <c r="BJ142">
        <v>60.6</v>
      </c>
      <c r="BK142">
        <v>15.2</v>
      </c>
      <c r="BL142">
        <f t="shared" si="85"/>
        <v>3.986842105263158</v>
      </c>
    </row>
    <row r="143" spans="1:64" x14ac:dyDescent="0.3">
      <c r="A143" s="11">
        <v>45360</v>
      </c>
      <c r="B143">
        <v>0.507692307692308</v>
      </c>
      <c r="C143">
        <v>5123.6899999999996</v>
      </c>
      <c r="D143">
        <v>439.02</v>
      </c>
      <c r="E143">
        <v>95.73</v>
      </c>
      <c r="F143">
        <v>2177.85</v>
      </c>
      <c r="G143">
        <v>81.8</v>
      </c>
      <c r="H143">
        <v>52.99</v>
      </c>
      <c r="I143" s="12">
        <f t="shared" si="71"/>
        <v>181.97252814327243</v>
      </c>
      <c r="J143" s="12">
        <f t="shared" si="72"/>
        <v>95.170527255118827</v>
      </c>
      <c r="K143" s="12">
        <f t="shared" si="74"/>
        <v>188.3761011866429</v>
      </c>
      <c r="L143" s="12">
        <f t="shared" si="75"/>
        <v>155.07887489941521</v>
      </c>
      <c r="M143" s="12">
        <f t="shared" si="76"/>
        <v>251.30388380160437</v>
      </c>
      <c r="N143" s="12">
        <f t="shared" si="77"/>
        <v>130.87339799540962</v>
      </c>
      <c r="O143" s="12">
        <f t="shared" si="78"/>
        <v>257.99433714942734</v>
      </c>
      <c r="P143" s="12">
        <f t="shared" si="79"/>
        <v>216.10255819390613</v>
      </c>
      <c r="Q143">
        <v>0.46250000000000002</v>
      </c>
      <c r="R143" s="12">
        <v>13.7035900034048</v>
      </c>
      <c r="S143" s="55">
        <f t="shared" si="80"/>
        <v>126.78779200929804</v>
      </c>
      <c r="T143" s="55">
        <v>22.909109090372201</v>
      </c>
      <c r="U143" s="55">
        <v>21.030422635201599</v>
      </c>
      <c r="V143" s="55">
        <v>30.390408849827899</v>
      </c>
      <c r="W143" s="55">
        <v>27.746520036573699</v>
      </c>
      <c r="X143" s="55">
        <v>221.793446640436</v>
      </c>
      <c r="Y143" s="55">
        <v>3.9311111566684001</v>
      </c>
      <c r="Z143" s="12">
        <f t="shared" si="73"/>
        <v>110.76861912809309</v>
      </c>
      <c r="AA143" s="12">
        <f t="shared" si="81"/>
        <v>105.16685722645384</v>
      </c>
      <c r="AB143" s="12">
        <f t="shared" si="82"/>
        <v>96.326405988260433</v>
      </c>
      <c r="AC143" s="12">
        <f t="shared" si="83"/>
        <v>107.85950650973457</v>
      </c>
      <c r="AD143" s="55">
        <v>15.169950379309</v>
      </c>
      <c r="AE143" s="55">
        <v>14.2805325295659</v>
      </c>
      <c r="AF143">
        <v>0.44444444444444398</v>
      </c>
      <c r="AG143" s="12"/>
      <c r="AH143" s="12"/>
      <c r="AI143" t="str">
        <v>20220218</v>
      </c>
      <c r="AJ143">
        <v>32.200000000000003</v>
      </c>
      <c r="AK143">
        <v>31</v>
      </c>
      <c r="AL143">
        <f t="shared" si="84"/>
        <v>1.0387096774193549</v>
      </c>
      <c r="BI143" t="str">
        <v>15/03/2024</v>
      </c>
      <c r="BJ143">
        <v>60.3</v>
      </c>
      <c r="BK143">
        <v>14.7</v>
      </c>
      <c r="BL143">
        <f t="shared" si="85"/>
        <v>4.1020408163265305</v>
      </c>
    </row>
    <row r="144" spans="1:64" x14ac:dyDescent="0.3">
      <c r="A144" s="11">
        <v>45359</v>
      </c>
      <c r="B144">
        <v>0.4975</v>
      </c>
      <c r="C144">
        <v>5157.3599999999997</v>
      </c>
      <c r="D144">
        <v>445.45</v>
      </c>
      <c r="E144">
        <v>95.9</v>
      </c>
      <c r="F144">
        <v>2160.1999999999998</v>
      </c>
      <c r="G144">
        <v>81.760000000000005</v>
      </c>
      <c r="H144">
        <v>53.14</v>
      </c>
      <c r="I144" s="12">
        <f t="shared" si="71"/>
        <v>182.84209848770436</v>
      </c>
      <c r="J144" s="12">
        <f t="shared" si="72"/>
        <v>96.59031542444697</v>
      </c>
      <c r="K144" s="12">
        <f t="shared" si="74"/>
        <v>189.70742440433381</v>
      </c>
      <c r="L144" s="12">
        <f t="shared" si="75"/>
        <v>155.65570405244139</v>
      </c>
      <c r="M144" s="12">
        <f t="shared" si="76"/>
        <v>254.5267424691433</v>
      </c>
      <c r="N144" s="12">
        <f t="shared" si="77"/>
        <v>133.9002644815377</v>
      </c>
      <c r="O144" s="12">
        <f t="shared" si="78"/>
        <v>261.90299790881932</v>
      </c>
      <c r="P144" s="12">
        <f t="shared" si="79"/>
        <v>218.64144645104378</v>
      </c>
      <c r="Q144">
        <v>0.469879518072289</v>
      </c>
      <c r="R144" s="12">
        <v>13.6661910493024</v>
      </c>
      <c r="S144" s="55">
        <f t="shared" si="80"/>
        <v>128.12067939446848</v>
      </c>
      <c r="T144" s="55">
        <v>23.054175584180999</v>
      </c>
      <c r="U144" s="55">
        <v>21.138612728840499</v>
      </c>
      <c r="V144" s="55">
        <v>30.409444169121301</v>
      </c>
      <c r="W144" s="55">
        <v>27.803756620010301</v>
      </c>
      <c r="X144" s="55">
        <v>221.29265493200299</v>
      </c>
      <c r="Y144" s="55">
        <v>3.8801263798916898</v>
      </c>
      <c r="Z144" s="12">
        <f t="shared" si="73"/>
        <v>111.98669271040266</v>
      </c>
      <c r="AA144" s="12">
        <f t="shared" si="81"/>
        <v>105.2774040309187</v>
      </c>
      <c r="AB144" s="12">
        <f t="shared" si="82"/>
        <v>97.397119026271085</v>
      </c>
      <c r="AC144" s="12">
        <f t="shared" si="83"/>
        <v>108.21792093026474</v>
      </c>
      <c r="AD144" s="55">
        <v>15.168905457413601</v>
      </c>
      <c r="AE144" s="55">
        <v>14.3305505359804</v>
      </c>
      <c r="AF144">
        <v>0.44571813890762002</v>
      </c>
      <c r="AG144" s="12"/>
      <c r="AH144" s="12"/>
      <c r="AI144" t="str">
        <v>20220211</v>
      </c>
      <c r="AJ144">
        <v>33.700000000000003</v>
      </c>
      <c r="AK144">
        <v>27.9</v>
      </c>
      <c r="AL144">
        <f t="shared" si="84"/>
        <v>1.2078853046594984</v>
      </c>
      <c r="BI144" t="str">
        <v>14/03/2024</v>
      </c>
      <c r="BJ144">
        <v>60.3</v>
      </c>
      <c r="BK144">
        <v>14.7</v>
      </c>
      <c r="BL144">
        <f t="shared" si="85"/>
        <v>4.1020408163265305</v>
      </c>
    </row>
    <row r="145" spans="1:64" x14ac:dyDescent="0.3">
      <c r="A145" s="11">
        <v>45358</v>
      </c>
      <c r="B145">
        <v>0.483870967741935</v>
      </c>
      <c r="C145">
        <v>5104.76</v>
      </c>
      <c r="D145">
        <v>438.79</v>
      </c>
      <c r="E145">
        <v>95.99</v>
      </c>
      <c r="F145">
        <v>2148.3000000000002</v>
      </c>
      <c r="G145">
        <v>81.66</v>
      </c>
      <c r="H145">
        <v>52.57</v>
      </c>
      <c r="I145" s="12">
        <f t="shared" si="71"/>
        <v>180.80949134599879</v>
      </c>
      <c r="J145" s="12">
        <f t="shared" si="72"/>
        <v>96.132260132463031</v>
      </c>
      <c r="K145" s="12">
        <f t="shared" si="74"/>
        <v>188.00047064185259</v>
      </c>
      <c r="L145" s="12">
        <f t="shared" si="75"/>
        <v>155.7395819058234</v>
      </c>
      <c r="M145" s="12">
        <f t="shared" si="76"/>
        <v>250.48992176462988</v>
      </c>
      <c r="N145" s="12">
        <f t="shared" si="77"/>
        <v>132.6219428184921</v>
      </c>
      <c r="O145" s="12">
        <f t="shared" si="78"/>
        <v>258.29882177130008</v>
      </c>
      <c r="P145" s="12">
        <f t="shared" si="79"/>
        <v>217.69763631360306</v>
      </c>
      <c r="Q145">
        <v>0.45882352941176502</v>
      </c>
      <c r="R145" s="12">
        <v>13.640269812373999</v>
      </c>
      <c r="S145" s="55">
        <f t="shared" si="80"/>
        <v>128.53832196564281</v>
      </c>
      <c r="T145" s="55">
        <v>23.566624842906801</v>
      </c>
      <c r="U145" s="55">
        <v>21.635111249722101</v>
      </c>
      <c r="V145" s="55">
        <v>31.9012290496674</v>
      </c>
      <c r="W145" s="55">
        <v>29.167311605455399</v>
      </c>
      <c r="X145" s="55">
        <v>220.29851926412101</v>
      </c>
      <c r="Y145" s="55">
        <v>3.8602479784792401</v>
      </c>
      <c r="Z145" s="12">
        <f t="shared" si="73"/>
        <v>112.05805563807682</v>
      </c>
      <c r="AA145" s="12">
        <f t="shared" si="81"/>
        <v>104.05164612953199</v>
      </c>
      <c r="AB145" s="12">
        <f t="shared" si="82"/>
        <v>96.883305937308975</v>
      </c>
      <c r="AC145" s="12">
        <f t="shared" si="83"/>
        <v>107.18698618785245</v>
      </c>
      <c r="AD145" s="55">
        <v>15.2070827973445</v>
      </c>
      <c r="AE145" s="55">
        <v>14.4032197698097</v>
      </c>
      <c r="AF145">
        <v>0.43519140362659497</v>
      </c>
      <c r="AG145" s="12"/>
      <c r="AH145" s="12"/>
      <c r="AI145" t="str">
        <v>20220204</v>
      </c>
      <c r="AJ145">
        <v>34.1</v>
      </c>
      <c r="AK145">
        <v>25.9</v>
      </c>
      <c r="AL145">
        <f t="shared" si="84"/>
        <v>1.3166023166023166</v>
      </c>
      <c r="BI145" t="str">
        <v>13/03/2024</v>
      </c>
      <c r="BJ145">
        <v>60.3</v>
      </c>
      <c r="BK145">
        <v>14.7</v>
      </c>
      <c r="BL145">
        <f t="shared" si="85"/>
        <v>4.1020408163265305</v>
      </c>
    </row>
    <row r="146" spans="1:64" x14ac:dyDescent="0.3">
      <c r="A146" s="11">
        <v>45357</v>
      </c>
      <c r="B146">
        <v>0.49024390243902399</v>
      </c>
      <c r="C146">
        <v>5078.6499999999996</v>
      </c>
      <c r="D146">
        <v>436.05</v>
      </c>
      <c r="E146">
        <v>95.43</v>
      </c>
      <c r="F146">
        <v>2128.13</v>
      </c>
      <c r="G146">
        <v>81.64</v>
      </c>
      <c r="H146">
        <v>51.93</v>
      </c>
      <c r="I146" s="12">
        <f t="shared" si="71"/>
        <v>180.94104373596005</v>
      </c>
      <c r="J146" s="12">
        <f t="shared" si="72"/>
        <v>96.55097025662954</v>
      </c>
      <c r="K146" s="12">
        <f t="shared" si="74"/>
        <v>187.08447659400176</v>
      </c>
      <c r="L146" s="12">
        <f t="shared" si="75"/>
        <v>156.86637703987452</v>
      </c>
      <c r="M146" s="12">
        <f t="shared" si="76"/>
        <v>250.38588456728314</v>
      </c>
      <c r="N146" s="12">
        <f t="shared" si="77"/>
        <v>133.04691080263461</v>
      </c>
      <c r="O146" s="12">
        <f t="shared" si="78"/>
        <v>256.74839393239239</v>
      </c>
      <c r="P146" s="12">
        <f t="shared" si="79"/>
        <v>219.02065238412283</v>
      </c>
      <c r="Q146">
        <v>0.46511627906976699</v>
      </c>
      <c r="R146" s="12">
        <v>13.5856119817495</v>
      </c>
      <c r="S146" s="55">
        <f t="shared" si="80"/>
        <v>127.52126241350669</v>
      </c>
      <c r="T146" s="55">
        <v>23.465787441961002</v>
      </c>
      <c r="U146" s="55">
        <v>21.549857046874699</v>
      </c>
      <c r="V146" s="55">
        <v>31.932181069546601</v>
      </c>
      <c r="W146" s="55">
        <v>29.221219344245998</v>
      </c>
      <c r="X146" s="55">
        <v>219.32800984632601</v>
      </c>
      <c r="Y146" s="55">
        <v>3.87556573797597</v>
      </c>
      <c r="Z146" s="12">
        <f t="shared" si="73"/>
        <v>111.12710878401542</v>
      </c>
      <c r="AA146" s="12">
        <f t="shared" si="81"/>
        <v>103.38418675133506</v>
      </c>
      <c r="AB146" s="12">
        <f t="shared" si="82"/>
        <v>96.608312478923423</v>
      </c>
      <c r="AC146" s="12">
        <f t="shared" si="83"/>
        <v>105.90769486763254</v>
      </c>
      <c r="AD146" s="55">
        <v>15.243280338699799</v>
      </c>
      <c r="AE146" s="55">
        <v>14.3136502805077</v>
      </c>
      <c r="AF146">
        <v>0.43964935940660799</v>
      </c>
      <c r="AG146" s="12"/>
      <c r="AH146" s="12"/>
      <c r="AI146" t="str">
        <v>20220128</v>
      </c>
      <c r="AJ146">
        <v>35.700000000000003</v>
      </c>
      <c r="AK146">
        <v>25</v>
      </c>
      <c r="AL146">
        <f t="shared" si="84"/>
        <v>1.4280000000000002</v>
      </c>
      <c r="BI146" t="str">
        <v>12/03/2024</v>
      </c>
      <c r="BJ146">
        <v>60.3</v>
      </c>
      <c r="BK146">
        <v>14.7</v>
      </c>
      <c r="BL146">
        <f t="shared" si="85"/>
        <v>4.1020408163265305</v>
      </c>
    </row>
    <row r="147" spans="1:64" x14ac:dyDescent="0.3">
      <c r="A147" s="11">
        <v>45356</v>
      </c>
      <c r="B147">
        <v>0.49635036496350399</v>
      </c>
      <c r="C147">
        <v>5130.95</v>
      </c>
      <c r="D147">
        <v>444.02</v>
      </c>
      <c r="E147">
        <v>94.09</v>
      </c>
      <c r="F147">
        <v>2114.36</v>
      </c>
      <c r="G147">
        <v>81.58</v>
      </c>
      <c r="H147">
        <v>52.13</v>
      </c>
      <c r="I147" s="12">
        <f t="shared" si="71"/>
        <v>185.47302663138967</v>
      </c>
      <c r="J147" s="12">
        <f t="shared" si="72"/>
        <v>98.191320401480311</v>
      </c>
      <c r="K147" s="12">
        <f t="shared" si="74"/>
        <v>189.15162362229276</v>
      </c>
      <c r="L147" s="12">
        <f t="shared" si="75"/>
        <v>157.8698740102198</v>
      </c>
      <c r="M147" s="12">
        <f t="shared" si="76"/>
        <v>258.71423881525777</v>
      </c>
      <c r="N147" s="12">
        <f t="shared" si="77"/>
        <v>136.38314963077099</v>
      </c>
      <c r="O147" s="12">
        <f t="shared" si="78"/>
        <v>261.63711382982035</v>
      </c>
      <c r="P147" s="12">
        <f t="shared" si="79"/>
        <v>222.15595706039878</v>
      </c>
      <c r="Q147">
        <v>0.46511627906976699</v>
      </c>
      <c r="R147" s="12">
        <v>13.648155802584</v>
      </c>
      <c r="S147" s="55">
        <f t="shared" si="80"/>
        <v>129.60067779803111</v>
      </c>
      <c r="T147" s="55">
        <v>23.027002418503901</v>
      </c>
      <c r="U147" s="55">
        <v>21.0901107760385</v>
      </c>
      <c r="V147" s="55">
        <v>30.8590137228075</v>
      </c>
      <c r="W147" s="55">
        <v>28.210686334422</v>
      </c>
      <c r="X147" s="55">
        <v>219.146145289646</v>
      </c>
      <c r="Y147" s="55">
        <v>3.83164662329821</v>
      </c>
      <c r="Z147" s="12">
        <f t="shared" si="73"/>
        <v>112.32134593809177</v>
      </c>
      <c r="AA147" s="12">
        <f t="shared" si="81"/>
        <v>105.28760191257274</v>
      </c>
      <c r="AB147" s="12">
        <f t="shared" si="82"/>
        <v>97.618583941473872</v>
      </c>
      <c r="AC147" s="12">
        <f t="shared" si="83"/>
        <v>106.39413276015347</v>
      </c>
      <c r="AD147" s="55">
        <v>15.203927145489001</v>
      </c>
      <c r="AE147" s="55">
        <v>14.1756004014344</v>
      </c>
      <c r="AF147">
        <v>0.42581503659348002</v>
      </c>
      <c r="AG147" s="12"/>
      <c r="AH147" s="12"/>
      <c r="AI147" t="str">
        <v>20220121</v>
      </c>
      <c r="AJ147">
        <v>34.9</v>
      </c>
      <c r="AK147">
        <v>26.7</v>
      </c>
      <c r="AL147">
        <f t="shared" si="84"/>
        <v>1.3071161048689139</v>
      </c>
      <c r="BI147" t="str">
        <v>11/03/2024</v>
      </c>
      <c r="BJ147">
        <v>60.3</v>
      </c>
      <c r="BK147">
        <v>14.7</v>
      </c>
      <c r="BL147">
        <f t="shared" si="85"/>
        <v>4.1020408163265305</v>
      </c>
    </row>
    <row r="148" spans="1:64" x14ac:dyDescent="0.3">
      <c r="A148" s="11">
        <v>45353</v>
      </c>
      <c r="B148">
        <v>0.492822966507177</v>
      </c>
      <c r="C148">
        <v>5137.08</v>
      </c>
      <c r="D148">
        <v>445.61</v>
      </c>
      <c r="E148">
        <v>94.47</v>
      </c>
      <c r="F148">
        <v>2083.65</v>
      </c>
      <c r="G148">
        <v>81.66</v>
      </c>
      <c r="H148">
        <v>52.26</v>
      </c>
      <c r="I148" s="12">
        <f t="shared" si="71"/>
        <v>184.94977485037714</v>
      </c>
      <c r="J148" s="12">
        <f t="shared" si="72"/>
        <v>99.781016047172187</v>
      </c>
      <c r="K148" s="12">
        <f t="shared" si="74"/>
        <v>189.1920375182587</v>
      </c>
      <c r="L148" s="12">
        <f t="shared" si="75"/>
        <v>157.66581073230992</v>
      </c>
      <c r="M148" s="12">
        <f t="shared" si="76"/>
        <v>258.59675871108698</v>
      </c>
      <c r="N148" s="12">
        <f t="shared" si="77"/>
        <v>138.92643450681669</v>
      </c>
      <c r="O148" s="12">
        <f t="shared" si="78"/>
        <v>262.31611140784099</v>
      </c>
      <c r="P148" s="12">
        <f t="shared" si="79"/>
        <v>222.39627410569364</v>
      </c>
      <c r="Q148">
        <v>0.44827586206896602</v>
      </c>
      <c r="R148" s="12">
        <v>13.6368467401803</v>
      </c>
      <c r="S148" s="55">
        <f t="shared" si="80"/>
        <v>126.85320272074415</v>
      </c>
      <c r="T148" s="55">
        <v>23.558296601774099</v>
      </c>
      <c r="U148" s="55">
        <v>21.553090091719302</v>
      </c>
      <c r="V148" s="55">
        <v>31.891217840941199</v>
      </c>
      <c r="W148" s="55">
        <v>29.199178593811599</v>
      </c>
      <c r="X148" s="55">
        <v>218.706193644309</v>
      </c>
      <c r="Y148" s="55">
        <v>3.91315528075347</v>
      </c>
      <c r="Z148" s="12">
        <f t="shared" si="73"/>
        <v>109.81310422403151</v>
      </c>
      <c r="AA148" s="12">
        <f t="shared" si="81"/>
        <v>105.12624586673093</v>
      </c>
      <c r="AB148" s="12">
        <f t="shared" si="82"/>
        <v>99.329648578957858</v>
      </c>
      <c r="AC148" s="12">
        <f t="shared" si="83"/>
        <v>106.55480572655659</v>
      </c>
      <c r="AD148" s="55">
        <v>15.469726778306899</v>
      </c>
      <c r="AE148" s="55">
        <v>14.338443952948801</v>
      </c>
      <c r="AF148">
        <v>0.40785096473719201</v>
      </c>
      <c r="AG148" s="12"/>
      <c r="AH148" s="12"/>
      <c r="AI148" t="str">
        <v>20220114</v>
      </c>
      <c r="AJ148">
        <v>39.799999999999997</v>
      </c>
      <c r="AK148">
        <v>25</v>
      </c>
      <c r="AL148">
        <f t="shared" si="84"/>
        <v>1.5919999999999999</v>
      </c>
      <c r="BI148" t="str">
        <v>08/03/2024</v>
      </c>
      <c r="BJ148">
        <v>60.9</v>
      </c>
      <c r="BK148">
        <v>14.5</v>
      </c>
      <c r="BL148">
        <f t="shared" si="85"/>
        <v>4.2</v>
      </c>
    </row>
    <row r="149" spans="1:64" x14ac:dyDescent="0.3">
      <c r="A149" s="11">
        <v>45351</v>
      </c>
      <c r="B149">
        <v>0.72537313432835804</v>
      </c>
      <c r="C149">
        <v>5096.2700000000004</v>
      </c>
      <c r="D149">
        <v>439</v>
      </c>
      <c r="E149">
        <v>94.18</v>
      </c>
      <c r="F149">
        <v>2044.15</v>
      </c>
      <c r="G149">
        <v>81.739999999999995</v>
      </c>
      <c r="H149">
        <v>51.68</v>
      </c>
      <c r="I149" s="12">
        <f t="shared" si="71"/>
        <v>184.04270062334024</v>
      </c>
      <c r="J149" s="12">
        <f t="shared" si="72"/>
        <v>100.92302238423366</v>
      </c>
      <c r="K149" s="12">
        <f t="shared" si="74"/>
        <v>187.50700014723245</v>
      </c>
      <c r="L149" s="12">
        <f t="shared" si="75"/>
        <v>158.1743559549281</v>
      </c>
      <c r="M149" s="12">
        <f t="shared" si="76"/>
        <v>255.53601537544401</v>
      </c>
      <c r="N149" s="12">
        <f t="shared" si="77"/>
        <v>139.52170211329607</v>
      </c>
      <c r="O149" s="12">
        <f t="shared" si="78"/>
        <v>258.17608729675533</v>
      </c>
      <c r="P149" s="12">
        <f t="shared" si="79"/>
        <v>221.54685517897215</v>
      </c>
      <c r="Q149">
        <v>0.68055555555555602</v>
      </c>
      <c r="R149" s="12">
        <v>13.594505091891399</v>
      </c>
      <c r="S149" s="55">
        <f t="shared" si="80"/>
        <v>127.53792606339657</v>
      </c>
      <c r="T149" s="55">
        <v>22.873182132767699</v>
      </c>
      <c r="U149" s="55">
        <v>20.897085528433699</v>
      </c>
      <c r="V149" s="55">
        <v>30.833504915495499</v>
      </c>
      <c r="W149" s="55">
        <v>28.1983203910881</v>
      </c>
      <c r="X149" s="55">
        <v>217.27610495944199</v>
      </c>
      <c r="Y149" s="55">
        <v>3.8802376837316301</v>
      </c>
      <c r="Z149" s="12">
        <f t="shared" si="73"/>
        <v>110.02231178921826</v>
      </c>
      <c r="AA149" s="12">
        <f t="shared" si="81"/>
        <v>104.27704487620964</v>
      </c>
      <c r="AB149" s="12">
        <f t="shared" si="82"/>
        <v>100.14084196802752</v>
      </c>
      <c r="AC149" s="12">
        <f t="shared" si="83"/>
        <v>105.27033674252571</v>
      </c>
      <c r="AD149" s="55">
        <v>15.358818845350701</v>
      </c>
      <c r="AE149" s="55">
        <v>14.1024597384435</v>
      </c>
      <c r="AF149">
        <v>0.49578651685393299</v>
      </c>
      <c r="AG149" s="12"/>
      <c r="AH149" s="12"/>
      <c r="AI149" t="str">
        <v>20220107</v>
      </c>
      <c r="AJ149">
        <v>43.7</v>
      </c>
      <c r="AK149">
        <v>23</v>
      </c>
      <c r="AL149">
        <f t="shared" si="84"/>
        <v>1.9000000000000001</v>
      </c>
      <c r="BI149" t="str">
        <v>07/03/2024</v>
      </c>
      <c r="BJ149">
        <v>60.9</v>
      </c>
      <c r="BK149">
        <v>14.5</v>
      </c>
      <c r="BL149">
        <f t="shared" si="85"/>
        <v>4.2</v>
      </c>
    </row>
    <row r="150" spans="1:64" x14ac:dyDescent="0.3">
      <c r="A150" s="11">
        <v>45351</v>
      </c>
      <c r="B150">
        <v>0.73404255319148903</v>
      </c>
      <c r="C150">
        <v>5069.76</v>
      </c>
      <c r="D150">
        <v>435.27</v>
      </c>
      <c r="E150">
        <v>93.52</v>
      </c>
      <c r="F150">
        <v>2034.47</v>
      </c>
      <c r="G150">
        <v>81.69</v>
      </c>
      <c r="H150">
        <v>51.57</v>
      </c>
      <c r="I150" s="12">
        <f t="shared" si="71"/>
        <v>184.37979659489409</v>
      </c>
      <c r="J150" s="12">
        <f t="shared" si="72"/>
        <v>100.87550513561804</v>
      </c>
      <c r="K150" s="12">
        <f t="shared" si="74"/>
        <v>186.6452637515508</v>
      </c>
      <c r="L150" s="12">
        <f t="shared" si="75"/>
        <v>157.68615625683952</v>
      </c>
      <c r="M150" s="12">
        <f t="shared" si="76"/>
        <v>255.15020790874647</v>
      </c>
      <c r="N150" s="12">
        <f t="shared" si="77"/>
        <v>138.99194851073918</v>
      </c>
      <c r="O150" s="12">
        <f t="shared" si="78"/>
        <v>256.13791499813027</v>
      </c>
      <c r="P150" s="12">
        <f t="shared" si="79"/>
        <v>220.13001680311024</v>
      </c>
      <c r="Q150">
        <v>0.70129870129870098</v>
      </c>
      <c r="R150" s="12">
        <v>13.566034474811</v>
      </c>
      <c r="S150" s="55">
        <f t="shared" si="80"/>
        <v>127.17656595236804</v>
      </c>
      <c r="T150" s="55">
        <v>23.246462301992199</v>
      </c>
      <c r="U150" s="55">
        <v>21.216304266296699</v>
      </c>
      <c r="V150" s="55">
        <v>31.464374431001499</v>
      </c>
      <c r="W150" s="55">
        <v>28.855828739206299</v>
      </c>
      <c r="X150" s="55">
        <v>216.67735972612999</v>
      </c>
      <c r="Y150" s="55">
        <v>3.8831218171990298</v>
      </c>
      <c r="Z150" s="12">
        <f t="shared" si="73"/>
        <v>109.63791698398062</v>
      </c>
      <c r="AA150" s="12">
        <f t="shared" si="81"/>
        <v>104.79307646569082</v>
      </c>
      <c r="AB150" s="12">
        <f t="shared" si="82"/>
        <v>100.40440079559667</v>
      </c>
      <c r="AC150" s="12">
        <f t="shared" si="83"/>
        <v>105.11046865415352</v>
      </c>
      <c r="AD150" s="55">
        <v>15.462784744819</v>
      </c>
      <c r="AE150" s="55">
        <v>14.115459817251701</v>
      </c>
      <c r="AF150">
        <v>0.48558014755197898</v>
      </c>
      <c r="AG150" s="12"/>
      <c r="AH150" s="12"/>
      <c r="AI150" t="str">
        <v>20211231</v>
      </c>
      <c r="AJ150">
        <v>50.6</v>
      </c>
      <c r="AK150">
        <v>23.5</v>
      </c>
      <c r="AL150">
        <f t="shared" si="84"/>
        <v>2.1531914893617023</v>
      </c>
      <c r="BI150" t="str">
        <v>06/03/2024</v>
      </c>
      <c r="BJ150">
        <v>60.9</v>
      </c>
      <c r="BK150">
        <v>14.5</v>
      </c>
      <c r="BL150">
        <f t="shared" si="85"/>
        <v>4.2</v>
      </c>
    </row>
    <row r="151" spans="1:64" x14ac:dyDescent="0.3">
      <c r="A151" s="11">
        <v>45350</v>
      </c>
      <c r="B151">
        <v>0.73170731707317105</v>
      </c>
      <c r="C151">
        <v>5078.18</v>
      </c>
      <c r="D151">
        <v>437.6</v>
      </c>
      <c r="E151">
        <v>92.93</v>
      </c>
      <c r="F151">
        <v>2030.43</v>
      </c>
      <c r="G151">
        <v>81.61</v>
      </c>
      <c r="H151">
        <v>51.98</v>
      </c>
      <c r="I151" s="12">
        <f t="shared" si="71"/>
        <v>185.86803059396354</v>
      </c>
      <c r="J151" s="12">
        <f t="shared" si="72"/>
        <v>101.24482607937667</v>
      </c>
      <c r="K151" s="12">
        <f t="shared" si="74"/>
        <v>187.13900125713093</v>
      </c>
      <c r="L151" s="12">
        <f t="shared" si="75"/>
        <v>156.70992009610873</v>
      </c>
      <c r="M151" s="12">
        <f t="shared" si="76"/>
        <v>258.16384795991911</v>
      </c>
      <c r="N151" s="12">
        <f t="shared" si="77"/>
        <v>140.01605725717411</v>
      </c>
      <c r="O151" s="12">
        <f t="shared" si="78"/>
        <v>257.76305156801482</v>
      </c>
      <c r="P151" s="12">
        <f t="shared" si="79"/>
        <v>219.56723264717809</v>
      </c>
      <c r="Q151">
        <v>0.70129870129870098</v>
      </c>
      <c r="R151" s="12">
        <v>13.508097185051</v>
      </c>
      <c r="S151" s="55">
        <f t="shared" si="80"/>
        <v>126.13063778115934</v>
      </c>
      <c r="T151" s="55">
        <v>23.8092860584165</v>
      </c>
      <c r="U151" s="55">
        <v>21.754674261848699</v>
      </c>
      <c r="V151" s="55">
        <v>32.466171407746302</v>
      </c>
      <c r="W151" s="55">
        <v>29.929963790710101</v>
      </c>
      <c r="X151" s="55">
        <v>216.08614267065499</v>
      </c>
      <c r="Y151" s="55">
        <v>3.8987297620831098</v>
      </c>
      <c r="Z151" s="12">
        <f t="shared" si="73"/>
        <v>108.90397326094802</v>
      </c>
      <c r="AA151" s="12">
        <f t="shared" si="81"/>
        <v>106.30651057398389</v>
      </c>
      <c r="AB151" s="12">
        <f t="shared" si="82"/>
        <v>101.40602618505632</v>
      </c>
      <c r="AC151" s="12">
        <f t="shared" si="83"/>
        <v>106.0509198461901</v>
      </c>
      <c r="AD151" s="55">
        <v>16.0763741408709</v>
      </c>
      <c r="AE151" s="55">
        <v>14.6368242484855</v>
      </c>
      <c r="AF151">
        <v>0.48426812585499301</v>
      </c>
      <c r="AG151" s="12"/>
      <c r="AH151" s="12"/>
      <c r="AI151" t="str">
        <v>20211224</v>
      </c>
      <c r="AJ151" t="e">
        <v>#N/A</v>
      </c>
      <c r="AK151" t="e">
        <v>#N/A</v>
      </c>
      <c r="AL151" t="str">
        <f t="shared" si="84"/>
        <v/>
      </c>
      <c r="BI151" t="str">
        <v>05/03/2024</v>
      </c>
      <c r="BJ151">
        <v>60.9</v>
      </c>
      <c r="BK151">
        <v>14.5</v>
      </c>
      <c r="BL151">
        <f t="shared" si="85"/>
        <v>4.2</v>
      </c>
    </row>
    <row r="152" spans="1:64" x14ac:dyDescent="0.3">
      <c r="A152" s="11">
        <v>45349</v>
      </c>
      <c r="B152">
        <v>0.73698630136986298</v>
      </c>
      <c r="C152">
        <v>5069.53</v>
      </c>
      <c r="D152">
        <v>436.55</v>
      </c>
      <c r="E152">
        <v>93.59</v>
      </c>
      <c r="F152">
        <v>2031.28</v>
      </c>
      <c r="G152">
        <v>81.61</v>
      </c>
      <c r="H152">
        <v>51.88</v>
      </c>
      <c r="I152" s="12">
        <f t="shared" si="71"/>
        <v>184.25427489536727</v>
      </c>
      <c r="J152" s="12">
        <f t="shared" si="72"/>
        <v>101.03016446698041</v>
      </c>
      <c r="K152" s="12">
        <f t="shared" si="74"/>
        <v>186.82023501393471</v>
      </c>
      <c r="L152" s="12">
        <f t="shared" si="75"/>
        <v>156.7446002282995</v>
      </c>
      <c r="M152" s="12">
        <f t="shared" si="76"/>
        <v>255.74519956316149</v>
      </c>
      <c r="N152" s="12">
        <f t="shared" si="77"/>
        <v>139.62181020555516</v>
      </c>
      <c r="O152" s="12">
        <f t="shared" si="78"/>
        <v>257.14456161338404</v>
      </c>
      <c r="P152" s="12">
        <f t="shared" si="79"/>
        <v>219.46239596284076</v>
      </c>
      <c r="Q152">
        <v>0.71428571428571397</v>
      </c>
      <c r="R152" s="12">
        <v>13.437550741527801</v>
      </c>
      <c r="S152" s="55">
        <f t="shared" si="80"/>
        <v>124.56681698290789</v>
      </c>
      <c r="T152" s="55">
        <v>23.840166044306802</v>
      </c>
      <c r="U152" s="55">
        <v>21.750020835409501</v>
      </c>
      <c r="V152" s="55">
        <v>31.9140195710666</v>
      </c>
      <c r="W152" s="55">
        <v>29.397466182057801</v>
      </c>
      <c r="X152" s="55">
        <v>215.45236643988</v>
      </c>
      <c r="Y152" s="55">
        <v>3.9274160962768199</v>
      </c>
      <c r="Z152" s="12">
        <f t="shared" si="73"/>
        <v>107.79948867653358</v>
      </c>
      <c r="AA152" s="12">
        <f t="shared" si="81"/>
        <v>105.3604203022345</v>
      </c>
      <c r="AB152" s="12">
        <f t="shared" si="82"/>
        <v>101.16868642798146</v>
      </c>
      <c r="AC152" s="12">
        <f t="shared" si="83"/>
        <v>105.84689729935249</v>
      </c>
      <c r="AD152" s="55">
        <v>16.3113542546633</v>
      </c>
      <c r="AE152" s="55">
        <v>14.7522840187189</v>
      </c>
      <c r="AF152">
        <v>0.482118294360385</v>
      </c>
      <c r="AG152" s="12"/>
      <c r="AH152" s="12"/>
      <c r="AI152" t="str">
        <v>20211217</v>
      </c>
      <c r="AJ152">
        <v>42.2</v>
      </c>
      <c r="AK152">
        <v>24.1</v>
      </c>
      <c r="AL152">
        <f t="shared" si="84"/>
        <v>1.7510373443983402</v>
      </c>
      <c r="BI152" t="str">
        <v>04/03/2024</v>
      </c>
      <c r="BJ152">
        <v>60.9</v>
      </c>
      <c r="BK152">
        <v>14.5</v>
      </c>
      <c r="BL152">
        <f t="shared" si="85"/>
        <v>4.2</v>
      </c>
    </row>
    <row r="153" spans="1:64" x14ac:dyDescent="0.3">
      <c r="A153" s="11">
        <v>45346</v>
      </c>
      <c r="B153">
        <v>0.72926829268292703</v>
      </c>
      <c r="C153">
        <v>5088.8</v>
      </c>
      <c r="D153">
        <v>436.78</v>
      </c>
      <c r="E153">
        <v>93.87</v>
      </c>
      <c r="F153">
        <v>2036</v>
      </c>
      <c r="G153">
        <v>81.67</v>
      </c>
      <c r="H153">
        <v>52.03</v>
      </c>
      <c r="I153" s="12">
        <f t="shared" si="71"/>
        <v>184.4025158466772</v>
      </c>
      <c r="J153" s="12">
        <f t="shared" si="72"/>
        <v>101.17874304783973</v>
      </c>
      <c r="K153" s="12">
        <f t="shared" si="74"/>
        <v>187.39217156420324</v>
      </c>
      <c r="L153" s="12">
        <f t="shared" si="75"/>
        <v>156.88639340133042</v>
      </c>
      <c r="M153" s="12">
        <f t="shared" si="76"/>
        <v>255.11856007595003</v>
      </c>
      <c r="N153" s="12">
        <f t="shared" si="77"/>
        <v>139.37209857785862</v>
      </c>
      <c r="O153" s="12">
        <f t="shared" si="78"/>
        <v>257.09106533224241</v>
      </c>
      <c r="P153" s="12">
        <f t="shared" si="79"/>
        <v>218.94647677844708</v>
      </c>
      <c r="Q153">
        <v>0.68965517241379304</v>
      </c>
      <c r="R153" s="12">
        <v>13.4567989575381</v>
      </c>
      <c r="S153" s="55">
        <f t="shared" si="80"/>
        <v>124.63759285978165</v>
      </c>
      <c r="T153" s="55">
        <v>24.023717226891002</v>
      </c>
      <c r="U153" s="55">
        <v>21.874009875118801</v>
      </c>
      <c r="V153" s="55">
        <v>32.213712218639898</v>
      </c>
      <c r="W153" s="55">
        <v>29.650537402757401</v>
      </c>
      <c r="X153" s="55">
        <v>214.924492804517</v>
      </c>
      <c r="Y153" s="55">
        <v>3.9308064864802001</v>
      </c>
      <c r="Z153" s="12">
        <f t="shared" si="73"/>
        <v>107.44292787890906</v>
      </c>
      <c r="AA153" s="12">
        <f t="shared" si="81"/>
        <v>105.34989621870378</v>
      </c>
      <c r="AB153" s="12">
        <f t="shared" si="82"/>
        <v>101.2258467426895</v>
      </c>
      <c r="AC153" s="12">
        <f t="shared" si="83"/>
        <v>106.07477649550209</v>
      </c>
      <c r="AD153" s="55">
        <v>16.3929917321578</v>
      </c>
      <c r="AE153" s="55">
        <v>14.6971806956357</v>
      </c>
      <c r="AF153">
        <v>0.47124183006535902</v>
      </c>
      <c r="AG153" s="12"/>
      <c r="AH153" s="12"/>
      <c r="AI153" t="str">
        <v>20211210</v>
      </c>
      <c r="AJ153">
        <v>43.9</v>
      </c>
      <c r="AK153">
        <v>24.4</v>
      </c>
      <c r="AL153">
        <f t="shared" si="84"/>
        <v>1.7991803278688525</v>
      </c>
      <c r="BI153" t="str">
        <v>01/03/2024</v>
      </c>
      <c r="BJ153">
        <v>59.4</v>
      </c>
      <c r="BK153">
        <v>16</v>
      </c>
      <c r="BL153">
        <f t="shared" si="85"/>
        <v>3.7124999999999999</v>
      </c>
    </row>
    <row r="154" spans="1:64" x14ac:dyDescent="0.3">
      <c r="A154" s="11">
        <v>45345</v>
      </c>
      <c r="B154">
        <v>0.73508353221957001</v>
      </c>
      <c r="C154">
        <v>5087.03</v>
      </c>
      <c r="D154">
        <v>438.07</v>
      </c>
      <c r="E154">
        <v>92.63</v>
      </c>
      <c r="F154">
        <v>2024.59</v>
      </c>
      <c r="G154">
        <v>81.63</v>
      </c>
      <c r="H154">
        <v>51.96</v>
      </c>
      <c r="I154" s="12">
        <f t="shared" si="71"/>
        <v>186.83863911825864</v>
      </c>
      <c r="J154" s="12">
        <f t="shared" si="72"/>
        <v>101.71659653399452</v>
      </c>
      <c r="K154" s="12">
        <f t="shared" si="74"/>
        <v>187.41879857150161</v>
      </c>
      <c r="L154" s="12">
        <f t="shared" si="75"/>
        <v>157.04331838037322</v>
      </c>
      <c r="M154" s="12">
        <f t="shared" si="76"/>
        <v>259.35415754780587</v>
      </c>
      <c r="N154" s="12">
        <f t="shared" si="77"/>
        <v>140.57832298023078</v>
      </c>
      <c r="O154" s="12">
        <f t="shared" si="78"/>
        <v>257.97715255957127</v>
      </c>
      <c r="P154" s="12">
        <f t="shared" si="79"/>
        <v>219.89022915151577</v>
      </c>
      <c r="Q154">
        <v>0.70930232558139505</v>
      </c>
      <c r="R154" s="12">
        <v>13.362923596780499</v>
      </c>
      <c r="S154" s="55">
        <f t="shared" si="80"/>
        <v>124.31166509442987</v>
      </c>
      <c r="T154" s="55">
        <v>23.747996975005702</v>
      </c>
      <c r="U154" s="55">
        <v>21.539243080594598</v>
      </c>
      <c r="V154" s="55">
        <v>31.459124750300798</v>
      </c>
      <c r="W154" s="55">
        <v>28.922822380741401</v>
      </c>
      <c r="X154" s="55">
        <v>213.99000614774499</v>
      </c>
      <c r="Y154" s="55">
        <v>3.9135742298328799</v>
      </c>
      <c r="Z154" s="12">
        <f t="shared" si="73"/>
        <v>107.44682150130471</v>
      </c>
      <c r="AA154" s="12">
        <f t="shared" si="81"/>
        <v>106.63370219100871</v>
      </c>
      <c r="AB154" s="12">
        <f t="shared" si="82"/>
        <v>101.6618253933604</v>
      </c>
      <c r="AC154" s="12">
        <f t="shared" si="83"/>
        <v>105.98392980306127</v>
      </c>
      <c r="AD154" s="55">
        <v>16.4248137573694</v>
      </c>
      <c r="AE154" s="55">
        <v>14.5888913866332</v>
      </c>
      <c r="AF154">
        <v>0.47171052631578902</v>
      </c>
      <c r="AG154" s="12"/>
      <c r="AH154" s="12"/>
      <c r="AI154" t="str">
        <v>20211203</v>
      </c>
      <c r="AJ154">
        <v>39.799999999999997</v>
      </c>
      <c r="AK154">
        <v>25.3</v>
      </c>
      <c r="AL154">
        <f t="shared" si="84"/>
        <v>1.5731225296442686</v>
      </c>
      <c r="BI154" t="str">
        <v>29/02/2024</v>
      </c>
      <c r="BJ154">
        <v>59.4</v>
      </c>
      <c r="BK154">
        <v>16</v>
      </c>
      <c r="BL154">
        <f t="shared" si="85"/>
        <v>3.7124999999999999</v>
      </c>
    </row>
    <row r="155" spans="1:64" x14ac:dyDescent="0.3">
      <c r="A155" s="11">
        <v>45344</v>
      </c>
      <c r="B155">
        <v>0.724390243902439</v>
      </c>
      <c r="C155">
        <v>4981.8</v>
      </c>
      <c r="D155">
        <v>425.61</v>
      </c>
      <c r="E155">
        <v>92.18</v>
      </c>
      <c r="F155">
        <v>2025.89</v>
      </c>
      <c r="G155">
        <v>81.64</v>
      </c>
      <c r="H155">
        <v>51.43</v>
      </c>
      <c r="I155" s="12">
        <f t="shared" si="71"/>
        <v>183.85266333666542</v>
      </c>
      <c r="J155" s="12">
        <f t="shared" si="72"/>
        <v>99.549933973274932</v>
      </c>
      <c r="K155" s="12">
        <f t="shared" si="74"/>
        <v>183.51985029604842</v>
      </c>
      <c r="L155" s="12">
        <f t="shared" si="75"/>
        <v>155.36266442335636</v>
      </c>
      <c r="M155" s="12">
        <f t="shared" si="76"/>
        <v>253.17816117430394</v>
      </c>
      <c r="N155" s="12">
        <f t="shared" si="77"/>
        <v>136.49476524587459</v>
      </c>
      <c r="O155" s="12">
        <f t="shared" si="78"/>
        <v>250.60969932303286</v>
      </c>
      <c r="P155" s="12">
        <f t="shared" si="79"/>
        <v>215.79649230268913</v>
      </c>
      <c r="Q155">
        <v>0.70588235294117696</v>
      </c>
      <c r="R155" s="12">
        <v>13.3829370454997</v>
      </c>
      <c r="S155" s="55">
        <f t="shared" si="80"/>
        <v>124.60788936642541</v>
      </c>
      <c r="T155" s="55">
        <v>23.663391575963001</v>
      </c>
      <c r="U155" s="55">
        <v>21.2830788856573</v>
      </c>
      <c r="V155" s="55">
        <v>30.804388734824801</v>
      </c>
      <c r="W155" s="55">
        <v>27.989084908484202</v>
      </c>
      <c r="X155" s="55">
        <v>213.76242481746601</v>
      </c>
      <c r="Y155" s="55">
        <v>3.91012625641874</v>
      </c>
      <c r="Z155" s="12">
        <f t="shared" si="73"/>
        <v>107.42717952292385</v>
      </c>
      <c r="AA155" s="12">
        <f t="shared" si="81"/>
        <v>106.05849223953204</v>
      </c>
      <c r="AB155" s="12">
        <f t="shared" si="82"/>
        <v>100.56098802063555</v>
      </c>
      <c r="AC155" s="12">
        <f t="shared" si="83"/>
        <v>104.89016056337823</v>
      </c>
      <c r="AD155" s="55">
        <v>16.682718788114201</v>
      </c>
      <c r="AE155" s="55">
        <v>14.7057855460735</v>
      </c>
      <c r="AF155">
        <v>0.46383543463835403</v>
      </c>
      <c r="AG155" s="12"/>
      <c r="AH155" s="12"/>
      <c r="AI155" t="str">
        <v>20211126</v>
      </c>
      <c r="AJ155">
        <v>49.4</v>
      </c>
      <c r="AK155">
        <v>24.7</v>
      </c>
      <c r="AL155">
        <f t="shared" si="84"/>
        <v>2</v>
      </c>
      <c r="BI155" t="str">
        <v>28/02/2024</v>
      </c>
      <c r="BJ155">
        <v>59.4</v>
      </c>
      <c r="BK155">
        <v>16</v>
      </c>
      <c r="BL155">
        <f t="shared" si="85"/>
        <v>3.7124999999999999</v>
      </c>
    </row>
    <row r="156" spans="1:64" x14ac:dyDescent="0.3">
      <c r="A156" s="11">
        <v>45343</v>
      </c>
      <c r="B156">
        <v>0.73134328358209</v>
      </c>
      <c r="C156">
        <v>4975.51</v>
      </c>
      <c r="D156">
        <v>427.32</v>
      </c>
      <c r="E156">
        <v>92.84</v>
      </c>
      <c r="F156">
        <v>2024.12</v>
      </c>
      <c r="G156">
        <v>81.709999999999994</v>
      </c>
      <c r="H156">
        <v>51.38</v>
      </c>
      <c r="I156" s="12">
        <f t="shared" si="71"/>
        <v>182.32601176716545</v>
      </c>
      <c r="J156" s="12">
        <f t="shared" si="72"/>
        <v>99.511150703514488</v>
      </c>
      <c r="K156" s="12">
        <f t="shared" si="74"/>
        <v>183.13145041050296</v>
      </c>
      <c r="L156" s="12">
        <f t="shared" si="75"/>
        <v>155.31745916622404</v>
      </c>
      <c r="M156" s="12">
        <f t="shared" si="76"/>
        <v>252.39389262944843</v>
      </c>
      <c r="N156" s="12">
        <f t="shared" si="77"/>
        <v>137.16359399645057</v>
      </c>
      <c r="O156" s="12">
        <f t="shared" si="78"/>
        <v>251.40035258522695</v>
      </c>
      <c r="P156" s="12">
        <f t="shared" si="79"/>
        <v>216.8754097777427</v>
      </c>
      <c r="Q156">
        <v>0.69879518072289204</v>
      </c>
      <c r="R156" s="12">
        <v>13.3985543631815</v>
      </c>
      <c r="S156" s="55">
        <f t="shared" si="80"/>
        <v>125.57027598009685</v>
      </c>
      <c r="T156" s="55">
        <v>23.5548321238653</v>
      </c>
      <c r="U156" s="55">
        <v>21.014428530048502</v>
      </c>
      <c r="V156" s="55">
        <v>30.6978547580085</v>
      </c>
      <c r="W156" s="55">
        <v>27.583608914470201</v>
      </c>
      <c r="X156" s="55">
        <v>213.03027047356599</v>
      </c>
      <c r="Y156" s="55">
        <v>3.8848802442485701</v>
      </c>
      <c r="Z156" s="12">
        <f t="shared" si="73"/>
        <v>107.75709667153714</v>
      </c>
      <c r="AA156" s="12">
        <f t="shared" si="81"/>
        <v>105.20818432923743</v>
      </c>
      <c r="AB156" s="12">
        <f t="shared" si="82"/>
        <v>100.55106491593627</v>
      </c>
      <c r="AC156" s="12">
        <f t="shared" si="83"/>
        <v>104.69858000386934</v>
      </c>
      <c r="AD156" s="55">
        <v>16.778835965510201</v>
      </c>
      <c r="AE156" s="55">
        <v>14.7086866309577</v>
      </c>
      <c r="AF156">
        <v>0.46107382550335602</v>
      </c>
      <c r="AG156" s="12"/>
      <c r="AH156" s="12"/>
      <c r="AI156" t="str">
        <v>20211119</v>
      </c>
      <c r="AJ156">
        <v>56.6</v>
      </c>
      <c r="AK156">
        <v>21.7</v>
      </c>
      <c r="AL156">
        <f t="shared" si="84"/>
        <v>2.6082949308755761</v>
      </c>
      <c r="BI156" t="str">
        <v>27/02/2024</v>
      </c>
      <c r="BJ156">
        <v>59.4</v>
      </c>
      <c r="BK156">
        <v>16</v>
      </c>
      <c r="BL156">
        <f t="shared" si="85"/>
        <v>3.7124999999999999</v>
      </c>
    </row>
    <row r="157" spans="1:64" x14ac:dyDescent="0.3">
      <c r="A157" s="11">
        <v>45339</v>
      </c>
      <c r="B157">
        <v>0.71162790697674405</v>
      </c>
      <c r="C157">
        <v>5005.57</v>
      </c>
      <c r="D157">
        <v>430.57</v>
      </c>
      <c r="E157">
        <v>92.76</v>
      </c>
      <c r="F157">
        <v>2013.43</v>
      </c>
      <c r="G157">
        <v>81.66</v>
      </c>
      <c r="H157">
        <v>51.23</v>
      </c>
      <c r="I157" s="12">
        <f t="shared" si="71"/>
        <v>183.58684043592731</v>
      </c>
      <c r="J157" s="12">
        <f t="shared" si="72"/>
        <v>100.64997068081327</v>
      </c>
      <c r="K157" s="12">
        <f t="shared" si="74"/>
        <v>184.35141525152011</v>
      </c>
      <c r="L157" s="12">
        <f t="shared" si="75"/>
        <v>156.71746043082075</v>
      </c>
      <c r="M157" s="12">
        <f t="shared" si="76"/>
        <v>254.53467549998484</v>
      </c>
      <c r="N157" s="12">
        <f t="shared" si="77"/>
        <v>138.95014290199842</v>
      </c>
      <c r="O157" s="12">
        <f t="shared" si="78"/>
        <v>253.46876639380295</v>
      </c>
      <c r="P157" s="12">
        <f t="shared" si="79"/>
        <v>219.17147331184819</v>
      </c>
      <c r="Q157">
        <v>0.69047619047619002</v>
      </c>
      <c r="R157" s="12">
        <v>13.3650567846498</v>
      </c>
      <c r="S157" s="55">
        <f t="shared" si="80"/>
        <v>125.93567024929062</v>
      </c>
      <c r="T157" s="55">
        <v>23.447319819105701</v>
      </c>
      <c r="U157" s="55">
        <v>20.7351132020103</v>
      </c>
      <c r="V157" s="55">
        <v>30.463981035602998</v>
      </c>
      <c r="W157" s="55">
        <v>27.211201998819199</v>
      </c>
      <c r="X157" s="55">
        <v>212.07746574519899</v>
      </c>
      <c r="Y157" s="55">
        <v>3.8639846230642898</v>
      </c>
      <c r="Z157" s="12">
        <f t="shared" si="73"/>
        <v>107.85579234822345</v>
      </c>
      <c r="AA157" s="12">
        <f t="shared" si="81"/>
        <v>104.9913214806416</v>
      </c>
      <c r="AB157" s="12">
        <f t="shared" si="82"/>
        <v>100.79108637376525</v>
      </c>
      <c r="AC157" s="12">
        <f t="shared" si="83"/>
        <v>104.45669204353683</v>
      </c>
      <c r="AD157" s="55">
        <v>16.663790399912202</v>
      </c>
      <c r="AE157" s="55">
        <v>14.426187485736801</v>
      </c>
      <c r="AF157">
        <v>0.44517833553500702</v>
      </c>
      <c r="AG157" s="12"/>
      <c r="AH157" s="12"/>
      <c r="AI157" t="str">
        <v>20211112</v>
      </c>
      <c r="AJ157">
        <v>57.2</v>
      </c>
      <c r="AK157">
        <v>21.4</v>
      </c>
      <c r="AL157">
        <f t="shared" si="84"/>
        <v>2.6728971962616828</v>
      </c>
      <c r="BI157" t="str">
        <v>26/02/2024</v>
      </c>
      <c r="BJ157">
        <v>59.4</v>
      </c>
      <c r="BK157">
        <v>16</v>
      </c>
      <c r="BL157">
        <f t="shared" si="85"/>
        <v>3.7124999999999999</v>
      </c>
    </row>
    <row r="158" spans="1:64" x14ac:dyDescent="0.3">
      <c r="A158" s="11">
        <v>45338</v>
      </c>
      <c r="B158">
        <v>0.70207852193995401</v>
      </c>
      <c r="C158">
        <v>5029.7299999999996</v>
      </c>
      <c r="D158">
        <v>434.51</v>
      </c>
      <c r="E158">
        <v>93.3</v>
      </c>
      <c r="F158">
        <v>2003.92</v>
      </c>
      <c r="G158">
        <v>81.760000000000005</v>
      </c>
      <c r="H158">
        <v>51.14</v>
      </c>
      <c r="I158" s="12">
        <f t="shared" si="71"/>
        <v>183.40630579651679</v>
      </c>
      <c r="J158" s="12">
        <f t="shared" si="72"/>
        <v>101.6203574144765</v>
      </c>
      <c r="K158" s="12">
        <f t="shared" si="74"/>
        <v>185.01382891752189</v>
      </c>
      <c r="L158" s="12">
        <f t="shared" si="75"/>
        <v>157.75284180389903</v>
      </c>
      <c r="M158" s="12">
        <f t="shared" si="76"/>
        <v>255.37227205914701</v>
      </c>
      <c r="N158" s="12">
        <f t="shared" si="77"/>
        <v>140.89639894652564</v>
      </c>
      <c r="O158" s="12">
        <f t="shared" si="78"/>
        <v>255.47284701931392</v>
      </c>
      <c r="P158" s="12">
        <f t="shared" si="79"/>
        <v>221.57054171118233</v>
      </c>
      <c r="Q158">
        <v>0.686746987951807</v>
      </c>
      <c r="R158" s="12">
        <v>13.337383611551701</v>
      </c>
      <c r="S158" s="55">
        <f t="shared" si="80"/>
        <v>124.96107834096172</v>
      </c>
      <c r="T158" s="55">
        <v>23.431457896584899</v>
      </c>
      <c r="U158" s="55">
        <v>20.6409345763259</v>
      </c>
      <c r="V158" s="55">
        <v>30.383094991653401</v>
      </c>
      <c r="W158" s="55">
        <v>27.0611439315946</v>
      </c>
      <c r="X158" s="55">
        <v>211.38803501248299</v>
      </c>
      <c r="Y158" s="55">
        <v>3.8862305962487702</v>
      </c>
      <c r="Z158" s="12">
        <f t="shared" si="73"/>
        <v>106.89525803164295</v>
      </c>
      <c r="AA158" s="12">
        <f t="shared" si="81"/>
        <v>104.20481932956031</v>
      </c>
      <c r="AB158" s="12">
        <f t="shared" si="82"/>
        <v>101.09293203377371</v>
      </c>
      <c r="AC158" s="12">
        <f t="shared" si="83"/>
        <v>104.14602789685878</v>
      </c>
      <c r="AD158" s="55">
        <v>16.706822388086401</v>
      </c>
      <c r="AE158" s="55">
        <v>14.336125081565401</v>
      </c>
      <c r="AF158">
        <v>0.44642857142857101</v>
      </c>
      <c r="AG158" s="12"/>
      <c r="AH158" s="12"/>
      <c r="AI158" t="str">
        <v>20211105</v>
      </c>
      <c r="AJ158">
        <v>56.5</v>
      </c>
      <c r="AK158">
        <v>22.3</v>
      </c>
      <c r="AL158">
        <f t="shared" si="84"/>
        <v>2.5336322869955157</v>
      </c>
      <c r="BI158" t="str">
        <v>23/02/2024</v>
      </c>
      <c r="BJ158">
        <v>57.6</v>
      </c>
      <c r="BK158">
        <v>16.7</v>
      </c>
      <c r="BL158">
        <f t="shared" si="85"/>
        <v>3.4491017964071857</v>
      </c>
    </row>
    <row r="159" spans="1:64" x14ac:dyDescent="0.3">
      <c r="A159" s="11">
        <v>45337</v>
      </c>
      <c r="B159">
        <v>0.69392523364486003</v>
      </c>
      <c r="C159">
        <v>5000.62</v>
      </c>
      <c r="D159">
        <v>433.22</v>
      </c>
      <c r="E159">
        <v>92.82</v>
      </c>
      <c r="F159">
        <v>1992.28</v>
      </c>
      <c r="G159">
        <v>81.680000000000007</v>
      </c>
      <c r="H159">
        <v>50.61</v>
      </c>
      <c r="I159" s="12">
        <f t="shared" si="71"/>
        <v>183.28717300645107</v>
      </c>
      <c r="J159" s="12">
        <f t="shared" si="72"/>
        <v>101.62251934111767</v>
      </c>
      <c r="K159" s="12">
        <f t="shared" si="74"/>
        <v>184.12233687449412</v>
      </c>
      <c r="L159" s="12">
        <f t="shared" si="75"/>
        <v>158.48997240942106</v>
      </c>
      <c r="M159" s="12">
        <f t="shared" si="76"/>
        <v>255.9336875379866</v>
      </c>
      <c r="N159" s="12">
        <f t="shared" si="77"/>
        <v>141.30120576112816</v>
      </c>
      <c r="O159" s="12">
        <f t="shared" si="78"/>
        <v>254.96336140071878</v>
      </c>
      <c r="P159" s="12">
        <f t="shared" si="79"/>
        <v>223.24364946359719</v>
      </c>
      <c r="Q159">
        <v>0.69135802469135799</v>
      </c>
      <c r="R159" s="12">
        <v>13.359015454205901</v>
      </c>
      <c r="S159" s="55">
        <f t="shared" si="80"/>
        <v>125.98396611884839</v>
      </c>
      <c r="T159" s="55">
        <v>23.907850263210499</v>
      </c>
      <c r="U159" s="55">
        <v>21.138210412014399</v>
      </c>
      <c r="V159" s="55">
        <v>31.210712488250898</v>
      </c>
      <c r="W159" s="55">
        <v>28.009287785794001</v>
      </c>
      <c r="X159" s="55">
        <v>211.098475154563</v>
      </c>
      <c r="Y159" s="55">
        <v>3.8611335335807002</v>
      </c>
      <c r="Z159" s="12">
        <f t="shared" si="73"/>
        <v>107.44626822866891</v>
      </c>
      <c r="AA159" s="12">
        <f t="shared" si="81"/>
        <v>103.6553486081998</v>
      </c>
      <c r="AB159" s="12">
        <f t="shared" si="82"/>
        <v>100.62706029758775</v>
      </c>
      <c r="AC159" s="12">
        <f t="shared" si="83"/>
        <v>103.16668647820381</v>
      </c>
      <c r="AD159" s="55">
        <v>17.0821602089182</v>
      </c>
      <c r="AE159" s="55">
        <v>14.6781990024948</v>
      </c>
      <c r="AF159">
        <v>0.45016722408026799</v>
      </c>
      <c r="AG159" s="12"/>
      <c r="AH159" s="12"/>
      <c r="AI159" t="str">
        <v>20211029</v>
      </c>
      <c r="AJ159">
        <v>54</v>
      </c>
      <c r="AK159">
        <v>24.1</v>
      </c>
      <c r="AL159">
        <f t="shared" si="84"/>
        <v>2.2406639004149378</v>
      </c>
      <c r="BI159" t="str">
        <v>22/02/2024</v>
      </c>
      <c r="BJ159">
        <v>57.6</v>
      </c>
      <c r="BK159">
        <v>16.7</v>
      </c>
      <c r="BL159">
        <f t="shared" si="85"/>
        <v>3.4491017964071857</v>
      </c>
    </row>
    <row r="160" spans="1:64" x14ac:dyDescent="0.3">
      <c r="A160" s="11">
        <v>45336</v>
      </c>
      <c r="B160">
        <v>0.68483412322274895</v>
      </c>
      <c r="C160">
        <v>4953.17</v>
      </c>
      <c r="D160">
        <v>428.55</v>
      </c>
      <c r="E160">
        <v>92.35</v>
      </c>
      <c r="F160">
        <v>1993.25</v>
      </c>
      <c r="G160">
        <v>81.56</v>
      </c>
      <c r="H160">
        <v>49.98</v>
      </c>
      <c r="I160" s="12">
        <f t="shared" si="71"/>
        <v>182.46782139220824</v>
      </c>
      <c r="J160" s="12">
        <f t="shared" si="72"/>
        <v>100.6097448155444</v>
      </c>
      <c r="K160" s="12">
        <f t="shared" si="74"/>
        <v>182.64140471016213</v>
      </c>
      <c r="L160" s="12">
        <f t="shared" si="75"/>
        <v>158.9709100165895</v>
      </c>
      <c r="M160" s="12">
        <f t="shared" si="76"/>
        <v>254.4558392018626</v>
      </c>
      <c r="N160" s="12">
        <f t="shared" si="77"/>
        <v>139.71075888735294</v>
      </c>
      <c r="O160" s="12">
        <f t="shared" si="78"/>
        <v>252.58254308705506</v>
      </c>
      <c r="P160" s="12">
        <f t="shared" si="79"/>
        <v>223.62556402007655</v>
      </c>
      <c r="Q160">
        <v>0.7</v>
      </c>
      <c r="R160" s="12">
        <v>13.389062947307201</v>
      </c>
      <c r="S160" s="55">
        <f t="shared" si="80"/>
        <v>126.16797491174546</v>
      </c>
      <c r="T160" s="55">
        <v>23.918475661873</v>
      </c>
      <c r="U160" s="55">
        <v>21.070479193283099</v>
      </c>
      <c r="V160" s="55">
        <v>31.228698264534898</v>
      </c>
      <c r="W160" s="55">
        <v>27.9876321693237</v>
      </c>
      <c r="X160" s="55">
        <v>210.715548687834</v>
      </c>
      <c r="Y160" s="55">
        <v>3.8641697624004898</v>
      </c>
      <c r="Z160" s="12">
        <f t="shared" si="73"/>
        <v>107.16731104949292</v>
      </c>
      <c r="AA160" s="12">
        <f t="shared" si="81"/>
        <v>102.88211666487717</v>
      </c>
      <c r="AB160" s="12">
        <f t="shared" si="82"/>
        <v>99.326706401415692</v>
      </c>
      <c r="AC160" s="12">
        <f t="shared" si="83"/>
        <v>102.03070390885334</v>
      </c>
      <c r="AD160" s="55">
        <v>17.242613611888</v>
      </c>
      <c r="AE160" s="55">
        <v>14.729456161748301</v>
      </c>
      <c r="AF160">
        <v>0.44564483457123599</v>
      </c>
      <c r="AG160" s="12"/>
      <c r="AH160" s="12"/>
      <c r="AI160" t="str">
        <v>20211022</v>
      </c>
      <c r="AJ160">
        <v>48.9</v>
      </c>
      <c r="AK160">
        <v>23.8</v>
      </c>
      <c r="AL160">
        <f t="shared" si="84"/>
        <v>2.0546218487394956</v>
      </c>
      <c r="BI160" t="str">
        <v>21/02/2024</v>
      </c>
      <c r="BJ160">
        <v>57.6</v>
      </c>
      <c r="BK160">
        <v>16.7</v>
      </c>
      <c r="BL160">
        <f t="shared" si="85"/>
        <v>3.4491017964071857</v>
      </c>
    </row>
    <row r="161" spans="1:64" x14ac:dyDescent="0.3">
      <c r="A161" s="11">
        <v>45335</v>
      </c>
      <c r="B161">
        <v>0.68824940047961602</v>
      </c>
      <c r="C161">
        <v>5021.84</v>
      </c>
      <c r="D161">
        <v>435.34</v>
      </c>
      <c r="E161">
        <v>93.96</v>
      </c>
      <c r="F161">
        <v>2020.1</v>
      </c>
      <c r="G161">
        <v>81.819999999999993</v>
      </c>
      <c r="H161">
        <v>50.89</v>
      </c>
      <c r="I161" s="12">
        <f t="shared" si="71"/>
        <v>181.83853635932468</v>
      </c>
      <c r="J161" s="12">
        <f t="shared" si="72"/>
        <v>100.64827796532754</v>
      </c>
      <c r="K161" s="12">
        <f t="shared" si="74"/>
        <v>184.57884833519981</v>
      </c>
      <c r="L161" s="12">
        <f t="shared" si="75"/>
        <v>158.30485266187853</v>
      </c>
      <c r="M161" s="12">
        <f t="shared" si="76"/>
        <v>254.06510069413602</v>
      </c>
      <c r="N161" s="12">
        <f t="shared" si="77"/>
        <v>140.03361807589064</v>
      </c>
      <c r="O161" s="12">
        <f t="shared" si="78"/>
        <v>255.75888880982401</v>
      </c>
      <c r="P161" s="12">
        <f t="shared" si="79"/>
        <v>223.11581110343013</v>
      </c>
      <c r="Q161">
        <v>0.71794871794871795</v>
      </c>
      <c r="R161" s="12">
        <v>13.3610080002739</v>
      </c>
      <c r="S161" s="55">
        <f t="shared" si="80"/>
        <v>125.94266278535926</v>
      </c>
      <c r="T161" s="55">
        <v>24.095742564066601</v>
      </c>
      <c r="U161" s="55">
        <v>21.2295315402027</v>
      </c>
      <c r="V161" s="55">
        <v>31.449193177582298</v>
      </c>
      <c r="W161" s="55">
        <v>28.2556535056897</v>
      </c>
      <c r="X161" s="55">
        <v>210.34594927381801</v>
      </c>
      <c r="Y161" s="55">
        <v>3.8629693169466601</v>
      </c>
      <c r="Z161" s="12">
        <f t="shared" si="73"/>
        <v>107.01253396136303</v>
      </c>
      <c r="AA161" s="12">
        <f t="shared" si="81"/>
        <v>102.95900177271413</v>
      </c>
      <c r="AB161" s="12">
        <f t="shared" si="82"/>
        <v>99.784746770152097</v>
      </c>
      <c r="AC161" s="12">
        <f t="shared" si="83"/>
        <v>103.55335224257354</v>
      </c>
      <c r="AD161" s="55">
        <v>17.5021849489037</v>
      </c>
      <c r="AE161" s="55">
        <v>14.926180266662699</v>
      </c>
      <c r="AF161">
        <v>0.44504748982360898</v>
      </c>
      <c r="AG161" s="12"/>
      <c r="AH161" s="12"/>
      <c r="AI161" t="str">
        <v>20211015</v>
      </c>
      <c r="AJ161">
        <v>43.2</v>
      </c>
      <c r="AK161">
        <v>23.9</v>
      </c>
      <c r="AL161">
        <f t="shared" si="84"/>
        <v>1.8075313807531384</v>
      </c>
      <c r="BI161" t="str">
        <v>20/02/2024</v>
      </c>
      <c r="BJ161">
        <v>57.6</v>
      </c>
      <c r="BK161">
        <v>16.7</v>
      </c>
      <c r="BL161">
        <f t="shared" si="85"/>
        <v>3.4491017964071857</v>
      </c>
    </row>
    <row r="162" spans="1:64" x14ac:dyDescent="0.3">
      <c r="A162" s="11">
        <v>45332</v>
      </c>
      <c r="B162">
        <v>0.68384074941452</v>
      </c>
      <c r="C162">
        <v>5026.6099999999997</v>
      </c>
      <c r="D162">
        <v>437.05</v>
      </c>
      <c r="E162">
        <v>93.85</v>
      </c>
      <c r="F162">
        <v>2024.47</v>
      </c>
      <c r="G162">
        <v>81.81</v>
      </c>
      <c r="H162">
        <v>50.69</v>
      </c>
      <c r="I162" s="12">
        <f t="shared" si="71"/>
        <v>182.22504164984562</v>
      </c>
      <c r="J162" s="12">
        <f t="shared" si="72"/>
        <v>100.52667687934388</v>
      </c>
      <c r="K162" s="12">
        <f t="shared" si="74"/>
        <v>184.77677828869625</v>
      </c>
      <c r="L162" s="12">
        <f t="shared" si="75"/>
        <v>159.08348696070664</v>
      </c>
      <c r="M162" s="12">
        <f t="shared" si="76"/>
        <v>255.36354231575393</v>
      </c>
      <c r="N162" s="12">
        <f t="shared" si="77"/>
        <v>140.27966947989844</v>
      </c>
      <c r="O162" s="12">
        <f t="shared" si="78"/>
        <v>256.7950130989081</v>
      </c>
      <c r="P162" s="12">
        <f t="shared" si="79"/>
        <v>224.88297462159977</v>
      </c>
      <c r="Q162">
        <v>0.686746987951807</v>
      </c>
      <c r="R162" s="12">
        <v>13.309625405614099</v>
      </c>
      <c r="S162" s="55">
        <f t="shared" si="80"/>
        <v>124.6464580833387</v>
      </c>
      <c r="T162" s="55">
        <v>24.441314165210901</v>
      </c>
      <c r="U162" s="55">
        <v>21.6213750980857</v>
      </c>
      <c r="V162" s="55">
        <v>31.801079179952399</v>
      </c>
      <c r="W162" s="55">
        <v>28.7401385133963</v>
      </c>
      <c r="X162" s="55">
        <v>210.098691864719</v>
      </c>
      <c r="Y162" s="55">
        <v>3.88839354147744</v>
      </c>
      <c r="Z162" s="12">
        <f t="shared" si="73"/>
        <v>106.19321573813693</v>
      </c>
      <c r="AA162" s="12">
        <f t="shared" si="81"/>
        <v>102.67423803041915</v>
      </c>
      <c r="AB162" s="12">
        <f t="shared" si="82"/>
        <v>99.179342077226408</v>
      </c>
      <c r="AC162" s="12">
        <f t="shared" si="83"/>
        <v>103.15894290811021</v>
      </c>
      <c r="AD162" s="55">
        <v>17.688104881341101</v>
      </c>
      <c r="AE162" s="55">
        <v>15.019795051654</v>
      </c>
      <c r="AF162">
        <v>0.42819499341238498</v>
      </c>
      <c r="AG162" s="12"/>
      <c r="AH162" s="12"/>
      <c r="AI162" t="str">
        <v>20211008</v>
      </c>
      <c r="AJ162">
        <v>42.1</v>
      </c>
      <c r="AK162">
        <v>22.7</v>
      </c>
      <c r="AL162">
        <f t="shared" si="84"/>
        <v>1.8546255506607932</v>
      </c>
      <c r="BI162" t="str">
        <v>19/02/2024</v>
      </c>
      <c r="BJ162">
        <v>57.6</v>
      </c>
      <c r="BK162">
        <v>16.7</v>
      </c>
      <c r="BL162">
        <f t="shared" si="85"/>
        <v>3.4491017964071857</v>
      </c>
    </row>
    <row r="163" spans="1:64" x14ac:dyDescent="0.3">
      <c r="A163" s="11">
        <v>45331</v>
      </c>
      <c r="B163">
        <v>0.67695961995249399</v>
      </c>
      <c r="C163">
        <v>4997.91</v>
      </c>
      <c r="D163">
        <v>432.79</v>
      </c>
      <c r="E163">
        <v>94.04</v>
      </c>
      <c r="F163">
        <v>2034.36</v>
      </c>
      <c r="G163">
        <v>81.84</v>
      </c>
      <c r="H163">
        <v>50.48</v>
      </c>
      <c r="I163" s="12">
        <f t="shared" si="71"/>
        <v>180.82135850384986</v>
      </c>
      <c r="J163" s="12">
        <f t="shared" si="72"/>
        <v>99.471888896093702</v>
      </c>
      <c r="K163" s="12">
        <f t="shared" si="74"/>
        <v>183.654836541799</v>
      </c>
      <c r="L163" s="12">
        <f t="shared" si="75"/>
        <v>158.8321609664371</v>
      </c>
      <c r="M163" s="12">
        <f t="shared" si="76"/>
        <v>252.36954914813401</v>
      </c>
      <c r="N163" s="12">
        <f t="shared" si="77"/>
        <v>138.24680676325451</v>
      </c>
      <c r="O163" s="12">
        <f t="shared" si="78"/>
        <v>254.19971537613628</v>
      </c>
      <c r="P163" s="12">
        <f t="shared" si="79"/>
        <v>223.61217598463253</v>
      </c>
      <c r="Q163">
        <v>0.66666666666666696</v>
      </c>
      <c r="R163" s="12">
        <v>13.257084845604</v>
      </c>
      <c r="S163" s="55">
        <f t="shared" si="80"/>
        <v>135.7239999421916</v>
      </c>
      <c r="T163" s="55">
        <v>24.4457857900573</v>
      </c>
      <c r="U163" s="55">
        <v>21.5373359002161</v>
      </c>
      <c r="V163" s="55">
        <v>31.593722121892998</v>
      </c>
      <c r="W163" s="55">
        <v>28.436866316764799</v>
      </c>
      <c r="X163" s="55">
        <v>209.711929391729</v>
      </c>
      <c r="Y163" s="55">
        <v>3.5818536469627098</v>
      </c>
      <c r="Z163" s="12">
        <f t="shared" si="73"/>
        <v>115.89819452731764</v>
      </c>
      <c r="AA163" s="12">
        <f t="shared" si="81"/>
        <v>102.04355982577236</v>
      </c>
      <c r="AB163" s="12">
        <f t="shared" si="82"/>
        <v>98.292591222334408</v>
      </c>
      <c r="AC163" s="12">
        <f t="shared" si="83"/>
        <v>102.69408454732232</v>
      </c>
      <c r="AD163" s="55">
        <v>18.574568295806898</v>
      </c>
      <c r="AE163" s="55">
        <v>15.9841123914668</v>
      </c>
      <c r="AF163">
        <v>0.420808482438701</v>
      </c>
      <c r="AG163" s="12"/>
      <c r="AH163" s="12"/>
      <c r="AI163" t="str">
        <v>20211001</v>
      </c>
      <c r="AJ163">
        <v>40.4</v>
      </c>
      <c r="AK163">
        <v>22.5</v>
      </c>
      <c r="AL163">
        <f t="shared" si="84"/>
        <v>1.7955555555555556</v>
      </c>
      <c r="BI163" t="str">
        <v>16/02/2024</v>
      </c>
      <c r="BJ163">
        <v>57.3</v>
      </c>
      <c r="BK163">
        <v>16.2</v>
      </c>
      <c r="BL163">
        <f t="shared" si="85"/>
        <v>3.5370370370370372</v>
      </c>
    </row>
    <row r="164" spans="1:64" x14ac:dyDescent="0.3">
      <c r="A164" s="11">
        <v>45330</v>
      </c>
      <c r="B164">
        <v>0.65871121718377101</v>
      </c>
      <c r="C164">
        <v>4995.0600000000004</v>
      </c>
      <c r="D164">
        <v>431.99</v>
      </c>
      <c r="E164">
        <v>94.59</v>
      </c>
      <c r="F164">
        <v>2035.22</v>
      </c>
      <c r="G164">
        <v>81.86</v>
      </c>
      <c r="H164">
        <v>50.65</v>
      </c>
      <c r="I164" s="12">
        <f t="shared" si="71"/>
        <v>179.67411558524557</v>
      </c>
      <c r="J164" s="12">
        <f t="shared" si="72"/>
        <v>99.373199140350764</v>
      </c>
      <c r="K164" s="12">
        <f t="shared" si="74"/>
        <v>183.50530113883428</v>
      </c>
      <c r="L164" s="12">
        <f t="shared" si="75"/>
        <v>158.21087777498121</v>
      </c>
      <c r="M164" s="12">
        <f t="shared" si="76"/>
        <v>250.44948745526605</v>
      </c>
      <c r="N164" s="12">
        <f t="shared" si="77"/>
        <v>137.93308438218281</v>
      </c>
      <c r="O164" s="12">
        <f t="shared" si="78"/>
        <v>253.66797294638587</v>
      </c>
      <c r="P164" s="12">
        <f t="shared" si="79"/>
        <v>222.45357947195143</v>
      </c>
      <c r="Q164">
        <v>0.67073170731707299</v>
      </c>
      <c r="R164" s="12">
        <v>13.2644093645987</v>
      </c>
      <c r="S164" s="55">
        <f t="shared" si="80"/>
        <v>127.31867982396075</v>
      </c>
      <c r="T164" s="55">
        <v>24.327297472918399</v>
      </c>
      <c r="U164" s="55">
        <v>21.260563206661299</v>
      </c>
      <c r="V164" s="55">
        <v>31.1675871334355</v>
      </c>
      <c r="W164" s="55">
        <v>27.793201244297599</v>
      </c>
      <c r="X164" s="55">
        <v>209.25696915203301</v>
      </c>
      <c r="Y164" s="55">
        <v>3.8373035511932398</v>
      </c>
      <c r="Z164" s="12">
        <f t="shared" si="73"/>
        <v>108.44333061520098</v>
      </c>
      <c r="AA164" s="12">
        <f t="shared" si="81"/>
        <v>101.7933313659659</v>
      </c>
      <c r="AB164" s="12">
        <f t="shared" si="82"/>
        <v>98.5818113770667</v>
      </c>
      <c r="AC164" s="12">
        <f t="shared" si="83"/>
        <v>103.01467111310002</v>
      </c>
      <c r="AD164" s="55">
        <v>17.614916461712799</v>
      </c>
      <c r="AE164" s="55">
        <v>14.5610072790369</v>
      </c>
      <c r="AF164">
        <v>0.42154255319148898</v>
      </c>
      <c r="AG164" s="12"/>
      <c r="AH164" s="12"/>
      <c r="AI164" t="str">
        <v>20210924</v>
      </c>
      <c r="AJ164">
        <v>46.5</v>
      </c>
      <c r="AK164">
        <v>22.1</v>
      </c>
      <c r="AL164">
        <f t="shared" si="84"/>
        <v>2.1040723981900453</v>
      </c>
      <c r="BI164" t="str">
        <v>15/02/2024</v>
      </c>
      <c r="BJ164">
        <v>57.3</v>
      </c>
      <c r="BK164">
        <v>16.2</v>
      </c>
      <c r="BL164">
        <f t="shared" si="85"/>
        <v>3.5370370370370372</v>
      </c>
    </row>
    <row r="165" spans="1:64" x14ac:dyDescent="0.3">
      <c r="A165" s="11">
        <v>45329</v>
      </c>
      <c r="B165">
        <v>0.64146341463414602</v>
      </c>
      <c r="C165">
        <v>4954.2299999999996</v>
      </c>
      <c r="D165">
        <v>427.59</v>
      </c>
      <c r="E165">
        <v>95.05</v>
      </c>
      <c r="F165">
        <v>2036.11</v>
      </c>
      <c r="G165">
        <v>81.89</v>
      </c>
      <c r="H165">
        <v>50.62</v>
      </c>
      <c r="I165" s="12">
        <f t="shared" si="71"/>
        <v>177.35414595083429</v>
      </c>
      <c r="J165" s="12">
        <f t="shared" si="72"/>
        <v>98.518203963966599</v>
      </c>
      <c r="K165" s="12">
        <f t="shared" si="74"/>
        <v>181.93920714968627</v>
      </c>
      <c r="L165" s="12">
        <f t="shared" si="75"/>
        <v>157.00994154163169</v>
      </c>
      <c r="M165" s="12">
        <f t="shared" si="76"/>
        <v>246.71671550242311</v>
      </c>
      <c r="N165" s="12">
        <f t="shared" si="77"/>
        <v>136.4691336797049</v>
      </c>
      <c r="O165" s="12">
        <f t="shared" si="78"/>
        <v>250.99324426464813</v>
      </c>
      <c r="P165" s="12">
        <f t="shared" si="79"/>
        <v>220.31703733946938</v>
      </c>
      <c r="Q165">
        <v>0.64102564102564097</v>
      </c>
      <c r="R165" s="12">
        <v>13.205799760491701</v>
      </c>
      <c r="S165" s="55">
        <f t="shared" si="80"/>
        <v>126.87213802692359</v>
      </c>
      <c r="T165" s="55">
        <v>24.545324548926999</v>
      </c>
      <c r="U165" s="55">
        <v>21.477574678492601</v>
      </c>
      <c r="V165" s="55">
        <v>31.341605961802799</v>
      </c>
      <c r="W165" s="55">
        <v>28.000262596638098</v>
      </c>
      <c r="X165" s="55">
        <v>208.37669765853201</v>
      </c>
      <c r="Y165" s="55">
        <v>3.83378202746424</v>
      </c>
      <c r="Z165" s="12">
        <f t="shared" si="73"/>
        <v>108.08601198508666</v>
      </c>
      <c r="AA165" s="12">
        <f t="shared" si="81"/>
        <v>101.24335626920129</v>
      </c>
      <c r="AB165" s="12">
        <f t="shared" si="82"/>
        <v>98.48040028468094</v>
      </c>
      <c r="AC165" s="12">
        <f t="shared" si="83"/>
        <v>102.91597508169809</v>
      </c>
      <c r="AD165" s="55">
        <v>18.027727587892901</v>
      </c>
      <c r="AE165" s="55">
        <v>15.013384645523001</v>
      </c>
      <c r="AF165">
        <v>0.42204301075268802</v>
      </c>
      <c r="AG165" s="12"/>
      <c r="AH165" s="12"/>
      <c r="AI165" t="str">
        <v>20210917</v>
      </c>
      <c r="AJ165">
        <v>47.1</v>
      </c>
      <c r="AK165">
        <v>22.3</v>
      </c>
      <c r="AL165">
        <f t="shared" si="84"/>
        <v>2.1121076233183858</v>
      </c>
      <c r="BI165" t="str">
        <v>14/02/2024</v>
      </c>
      <c r="BJ165">
        <v>57.3</v>
      </c>
      <c r="BK165">
        <v>16.2</v>
      </c>
      <c r="BL165">
        <f t="shared" si="85"/>
        <v>3.5370370370370372</v>
      </c>
    </row>
    <row r="166" spans="1:64" x14ac:dyDescent="0.3">
      <c r="A166" s="11">
        <v>45328</v>
      </c>
      <c r="B166">
        <v>0.62376237623762398</v>
      </c>
      <c r="C166">
        <v>4942.8100000000004</v>
      </c>
      <c r="D166">
        <v>428.45</v>
      </c>
      <c r="E166">
        <v>94.13</v>
      </c>
      <c r="F166">
        <v>2025.2</v>
      </c>
      <c r="G166">
        <v>81.760000000000005</v>
      </c>
      <c r="H166">
        <v>50.06</v>
      </c>
      <c r="I166" s="12">
        <f t="shared" si="71"/>
        <v>178.68774450391115</v>
      </c>
      <c r="J166" s="12">
        <f t="shared" si="72"/>
        <v>98.822249945495855</v>
      </c>
      <c r="K166" s="12">
        <f t="shared" si="74"/>
        <v>181.80823121078041</v>
      </c>
      <c r="L166" s="12">
        <f t="shared" si="75"/>
        <v>158.41606622045282</v>
      </c>
      <c r="M166" s="12">
        <f t="shared" si="76"/>
        <v>249.65792366306192</v>
      </c>
      <c r="N166" s="12">
        <f t="shared" si="77"/>
        <v>137.48575250452501</v>
      </c>
      <c r="O166" s="12">
        <f t="shared" si="78"/>
        <v>251.8993905950812</v>
      </c>
      <c r="P166" s="12">
        <f t="shared" si="79"/>
        <v>223.26272362821686</v>
      </c>
      <c r="Q166">
        <v>0.61333333333333295</v>
      </c>
      <c r="R166" s="12">
        <v>13.1595204575791</v>
      </c>
      <c r="S166" s="55">
        <f t="shared" si="80"/>
        <v>127.05681060639816</v>
      </c>
      <c r="T166" s="55">
        <v>24.5733298560985</v>
      </c>
      <c r="U166" s="55">
        <v>21.404379129543202</v>
      </c>
      <c r="V166" s="55">
        <v>31.3918842623312</v>
      </c>
      <c r="W166" s="55">
        <v>28.039286237931201</v>
      </c>
      <c r="X166" s="55">
        <v>207.62006984335201</v>
      </c>
      <c r="Y166" s="55">
        <v>3.81482138428313</v>
      </c>
      <c r="Z166" s="12">
        <f t="shared" si="73"/>
        <v>108.22952073503573</v>
      </c>
      <c r="AA166" s="12">
        <f t="shared" si="81"/>
        <v>101.10051550516006</v>
      </c>
      <c r="AB166" s="12">
        <f t="shared" si="82"/>
        <v>97.912560906452882</v>
      </c>
      <c r="AC166" s="12">
        <f t="shared" si="83"/>
        <v>101.93772395033157</v>
      </c>
      <c r="AD166" s="55">
        <v>18.132968046019698</v>
      </c>
      <c r="AE166" s="55">
        <v>14.979169071026901</v>
      </c>
      <c r="AF166">
        <v>0.424676209952284</v>
      </c>
      <c r="AG166" s="12"/>
      <c r="AH166" s="12"/>
      <c r="AI166" t="str">
        <v>20210910</v>
      </c>
      <c r="AJ166">
        <v>50</v>
      </c>
      <c r="AK166">
        <v>22.1</v>
      </c>
      <c r="AL166">
        <f t="shared" si="84"/>
        <v>2.2624434389140271</v>
      </c>
      <c r="BI166" t="str">
        <v>13/02/2024</v>
      </c>
      <c r="BJ166">
        <v>57.3</v>
      </c>
      <c r="BK166">
        <v>16.2</v>
      </c>
      <c r="BL166">
        <f t="shared" si="85"/>
        <v>3.5370370370370372</v>
      </c>
    </row>
    <row r="167" spans="1:64" x14ac:dyDescent="0.3">
      <c r="A167" s="11">
        <v>45325</v>
      </c>
      <c r="B167">
        <v>0.63184079601990095</v>
      </c>
      <c r="C167">
        <v>4958.6099999999997</v>
      </c>
      <c r="D167">
        <v>429.01</v>
      </c>
      <c r="E167">
        <v>96.07</v>
      </c>
      <c r="F167">
        <v>2038.8</v>
      </c>
      <c r="G167">
        <v>81.92</v>
      </c>
      <c r="H167">
        <v>50.3</v>
      </c>
      <c r="I167" s="12">
        <f t="shared" si="71"/>
        <v>175.69958096816708</v>
      </c>
      <c r="J167" s="12">
        <f t="shared" si="72"/>
        <v>98.479127618300581</v>
      </c>
      <c r="K167" s="12">
        <f t="shared" si="74"/>
        <v>182.03272339955529</v>
      </c>
      <c r="L167" s="12">
        <f t="shared" si="75"/>
        <v>158.16537490123375</v>
      </c>
      <c r="M167" s="12">
        <f t="shared" si="76"/>
        <v>245.02973394262602</v>
      </c>
      <c r="N167" s="12">
        <f t="shared" si="77"/>
        <v>136.75204228787834</v>
      </c>
      <c r="O167" s="12">
        <f t="shared" si="78"/>
        <v>251.73631728846496</v>
      </c>
      <c r="P167" s="12">
        <f t="shared" si="79"/>
        <v>222.49155878748692</v>
      </c>
      <c r="Q167">
        <v>0.63013698630137005</v>
      </c>
      <c r="R167" s="12">
        <v>13.0596227247116</v>
      </c>
      <c r="S167" s="55">
        <f t="shared" si="80"/>
        <v>126.67180598376568</v>
      </c>
      <c r="T167" s="55">
        <v>24.624406752301098</v>
      </c>
      <c r="U167" s="55">
        <v>21.3332264133129</v>
      </c>
      <c r="V167" s="55">
        <v>31.411727300012501</v>
      </c>
      <c r="W167" s="55">
        <v>27.988779645074899</v>
      </c>
      <c r="X167" s="55">
        <v>206.39871235382299</v>
      </c>
      <c r="Y167" s="55">
        <v>3.79731586676776</v>
      </c>
      <c r="Z167" s="12">
        <f t="shared" si="73"/>
        <v>108.08819593538483</v>
      </c>
      <c r="AA167" s="12">
        <f t="shared" si="81"/>
        <v>99.565000465351972</v>
      </c>
      <c r="AB167" s="12">
        <f t="shared" si="82"/>
        <v>97.726956036814713</v>
      </c>
      <c r="AC167" s="12">
        <f t="shared" si="83"/>
        <v>102.22582154163888</v>
      </c>
      <c r="AD167" s="55">
        <v>18.260338014757501</v>
      </c>
      <c r="AE167" s="55">
        <v>14.9139289617665</v>
      </c>
      <c r="AF167">
        <v>0.42343541944074597</v>
      </c>
      <c r="AG167" s="12"/>
      <c r="AH167" s="12"/>
      <c r="AI167" t="str">
        <v>20210903</v>
      </c>
      <c r="AJ167">
        <v>52.6</v>
      </c>
      <c r="AK167">
        <v>21.1</v>
      </c>
      <c r="AL167">
        <f t="shared" si="84"/>
        <v>2.4928909952606633</v>
      </c>
      <c r="BI167" t="str">
        <v>12/02/2024</v>
      </c>
      <c r="BJ167">
        <v>57.3</v>
      </c>
      <c r="BK167">
        <v>16.2</v>
      </c>
      <c r="BL167">
        <f t="shared" si="85"/>
        <v>3.5370370370370372</v>
      </c>
    </row>
    <row r="168" spans="1:64" x14ac:dyDescent="0.3">
      <c r="A168" s="11">
        <v>45324</v>
      </c>
      <c r="B168">
        <v>0.64019851116625304</v>
      </c>
      <c r="C168">
        <v>4906.1899999999996</v>
      </c>
      <c r="D168">
        <v>421.88</v>
      </c>
      <c r="E168">
        <v>98.24</v>
      </c>
      <c r="F168">
        <v>2055.29</v>
      </c>
      <c r="G168">
        <v>82.18</v>
      </c>
      <c r="H168">
        <v>50.65</v>
      </c>
      <c r="I168" s="12">
        <f t="shared" si="71"/>
        <v>170.1240668039282</v>
      </c>
      <c r="J168" s="12">
        <f t="shared" si="72"/>
        <v>96.670645988352433</v>
      </c>
      <c r="K168" s="12">
        <f t="shared" si="74"/>
        <v>179.54632129216267</v>
      </c>
      <c r="L168" s="12">
        <f t="shared" si="75"/>
        <v>155.430630514531</v>
      </c>
      <c r="M168" s="12">
        <f t="shared" si="76"/>
        <v>235.8347033188418</v>
      </c>
      <c r="N168" s="12">
        <f t="shared" si="77"/>
        <v>133.42655367367155</v>
      </c>
      <c r="O168" s="12">
        <f t="shared" si="78"/>
        <v>246.78474735779105</v>
      </c>
      <c r="P168" s="12">
        <f t="shared" si="79"/>
        <v>217.31708507561993</v>
      </c>
      <c r="Q168">
        <v>0.62666666666666704</v>
      </c>
      <c r="R168" s="12">
        <v>12.6774667437027</v>
      </c>
      <c r="S168" s="55">
        <f t="shared" si="80"/>
        <v>124.78247775281602</v>
      </c>
      <c r="T168" s="55">
        <v>25.023513058313199</v>
      </c>
      <c r="U168" s="55">
        <v>21.800461915588301</v>
      </c>
      <c r="V168" s="55">
        <v>32.210707248618</v>
      </c>
      <c r="W168" s="55">
        <v>29.133211591923999</v>
      </c>
      <c r="X168" s="55">
        <v>202.79659138214799</v>
      </c>
      <c r="Y168" s="55">
        <v>3.7411848765795801</v>
      </c>
      <c r="Z168" s="12">
        <f t="shared" si="73"/>
        <v>107.79083299517541</v>
      </c>
      <c r="AA168" s="12">
        <f t="shared" si="81"/>
        <v>98.076339488352829</v>
      </c>
      <c r="AB168" s="12">
        <f t="shared" si="82"/>
        <v>97.618303852679119</v>
      </c>
      <c r="AC168" s="12">
        <f t="shared" si="83"/>
        <v>102.61023859081611</v>
      </c>
      <c r="AD168" s="55">
        <v>18.561591884740199</v>
      </c>
      <c r="AE168" s="55">
        <v>15.1945814412259</v>
      </c>
      <c r="AF168">
        <v>0.42010652463382198</v>
      </c>
      <c r="AG168" s="12"/>
      <c r="AH168" s="12"/>
      <c r="AI168" t="str">
        <v>20210827</v>
      </c>
      <c r="AJ168">
        <v>52.1</v>
      </c>
      <c r="AK168">
        <v>21.3</v>
      </c>
      <c r="AL168">
        <f t="shared" si="84"/>
        <v>2.4460093896713615</v>
      </c>
      <c r="BI168" t="str">
        <v>09/02/2024</v>
      </c>
      <c r="BJ168">
        <v>58.8</v>
      </c>
      <c r="BK168">
        <v>17.7</v>
      </c>
      <c r="BL168">
        <f t="shared" si="85"/>
        <v>3.3220338983050848</v>
      </c>
    </row>
    <row r="169" spans="1:64" x14ac:dyDescent="0.3">
      <c r="A169" s="11">
        <v>45322</v>
      </c>
      <c r="B169">
        <v>0.61750000000000005</v>
      </c>
      <c r="C169">
        <v>4845.6499999999996</v>
      </c>
      <c r="D169">
        <v>416.97</v>
      </c>
      <c r="E169">
        <v>96.66</v>
      </c>
      <c r="F169">
        <v>2040.16</v>
      </c>
      <c r="G169">
        <v>82.3</v>
      </c>
      <c r="H169">
        <v>50.16</v>
      </c>
      <c r="I169" s="12">
        <f t="shared" si="71"/>
        <v>170.78196590076041</v>
      </c>
      <c r="J169" s="12">
        <f t="shared" si="72"/>
        <v>96.182271379119584</v>
      </c>
      <c r="K169" s="12">
        <f t="shared" si="74"/>
        <v>177.07580218186766</v>
      </c>
      <c r="L169" s="12">
        <f t="shared" si="75"/>
        <v>155.00824237523614</v>
      </c>
      <c r="M169" s="12">
        <f t="shared" si="76"/>
        <v>236.91754143461165</v>
      </c>
      <c r="N169" s="12">
        <f t="shared" si="77"/>
        <v>132.84742624563191</v>
      </c>
      <c r="O169" s="12">
        <f t="shared" si="78"/>
        <v>243.56157340480658</v>
      </c>
      <c r="P169" s="12">
        <f t="shared" si="79"/>
        <v>216.88187094556662</v>
      </c>
      <c r="Q169">
        <v>0.608108108108108</v>
      </c>
      <c r="R169" s="12">
        <v>12.6516063395941</v>
      </c>
      <c r="S169" s="55">
        <f t="shared" si="80"/>
        <v>125.6915237569434</v>
      </c>
      <c r="T169" s="55">
        <v>24.9732342989061</v>
      </c>
      <c r="U169" s="55">
        <v>21.543425234510899</v>
      </c>
      <c r="V169" s="55">
        <v>31.808256570069499</v>
      </c>
      <c r="W169" s="55">
        <v>28.357474145499001</v>
      </c>
      <c r="X169" s="55">
        <v>201.32197249406099</v>
      </c>
      <c r="Y169" s="55">
        <v>3.7067991309816302</v>
      </c>
      <c r="Z169" s="12">
        <f t="shared" si="73"/>
        <v>108.00162182347353</v>
      </c>
      <c r="AA169" s="12">
        <f t="shared" si="81"/>
        <v>98.725679494741556</v>
      </c>
      <c r="AB169" s="12">
        <f t="shared" si="82"/>
        <v>97.389180707894496</v>
      </c>
      <c r="AC169" s="12">
        <f t="shared" si="83"/>
        <v>101.47104145027754</v>
      </c>
      <c r="AD169" s="55">
        <v>18.734044369930899</v>
      </c>
      <c r="AE169" s="55">
        <v>15.2915889608797</v>
      </c>
      <c r="AF169">
        <v>0.424161073825503</v>
      </c>
      <c r="AG169" s="12"/>
      <c r="AH169" s="12"/>
      <c r="AI169" t="str">
        <v>20210820</v>
      </c>
      <c r="AJ169">
        <v>50</v>
      </c>
      <c r="AK169">
        <v>18.5</v>
      </c>
      <c r="AL169">
        <f t="shared" si="84"/>
        <v>2.7027027027027026</v>
      </c>
      <c r="BI169" t="str">
        <v>08/02/2024</v>
      </c>
      <c r="BJ169">
        <v>58.8</v>
      </c>
      <c r="BK169">
        <v>17.7</v>
      </c>
      <c r="BL169">
        <f t="shared" si="85"/>
        <v>3.3220338983050848</v>
      </c>
    </row>
    <row r="170" spans="1:64" x14ac:dyDescent="0.3">
      <c r="A170" s="11">
        <v>45322</v>
      </c>
      <c r="B170">
        <v>0.60309278350515505</v>
      </c>
      <c r="C170">
        <v>4924.97</v>
      </c>
      <c r="D170">
        <v>425.3</v>
      </c>
      <c r="E170">
        <v>95.72</v>
      </c>
      <c r="F170">
        <v>2036.95</v>
      </c>
      <c r="G170">
        <v>82.15</v>
      </c>
      <c r="H170">
        <v>50.45</v>
      </c>
      <c r="I170" s="12">
        <f t="shared" si="71"/>
        <v>175.32750524074217</v>
      </c>
      <c r="J170" s="12">
        <f t="shared" si="72"/>
        <v>97.913536165971266</v>
      </c>
      <c r="K170" s="12">
        <f t="shared" si="74"/>
        <v>180.30903345689916</v>
      </c>
      <c r="L170" s="12">
        <f t="shared" si="75"/>
        <v>156.63052997200703</v>
      </c>
      <c r="M170" s="12">
        <f t="shared" si="76"/>
        <v>244.09553273944309</v>
      </c>
      <c r="N170" s="12">
        <f t="shared" si="77"/>
        <v>135.71953110332399</v>
      </c>
      <c r="O170" s="12">
        <f t="shared" si="78"/>
        <v>248.89084982880235</v>
      </c>
      <c r="P170" s="12">
        <f t="shared" si="79"/>
        <v>219.92517547888849</v>
      </c>
      <c r="Q170">
        <v>0.54929577464788704</v>
      </c>
      <c r="R170" s="12">
        <v>12.6042488206112</v>
      </c>
      <c r="S170" s="55">
        <f t="shared" si="80"/>
        <v>124.31195645651769</v>
      </c>
      <c r="T170" s="55">
        <v>25.294903015368199</v>
      </c>
      <c r="U170" s="55">
        <v>21.9264840301079</v>
      </c>
      <c r="V170" s="55">
        <v>32.052181638826902</v>
      </c>
      <c r="W170" s="55">
        <v>28.7357353779074</v>
      </c>
      <c r="X170" s="55">
        <v>199.808364996145</v>
      </c>
      <c r="Y170" s="55">
        <v>3.7342095634742898</v>
      </c>
      <c r="Z170" s="12">
        <f t="shared" si="73"/>
        <v>106.41438180200176</v>
      </c>
      <c r="AA170" s="12">
        <f t="shared" si="81"/>
        <v>100.28700524180789</v>
      </c>
      <c r="AB170" s="12">
        <f t="shared" si="82"/>
        <v>98.107736597227287</v>
      </c>
      <c r="AC170" s="12">
        <f t="shared" si="83"/>
        <v>102.24546844237597</v>
      </c>
      <c r="AD170" s="55">
        <v>18.893040321080999</v>
      </c>
      <c r="AE170" s="55">
        <v>15.376830290654</v>
      </c>
      <c r="AF170">
        <v>0.41689189189189202</v>
      </c>
      <c r="AG170" s="12"/>
      <c r="AH170" s="12"/>
      <c r="AI170" t="str">
        <v>20210813</v>
      </c>
      <c r="AJ170">
        <v>51.1</v>
      </c>
      <c r="AK170">
        <v>18.5</v>
      </c>
      <c r="AL170">
        <f t="shared" si="84"/>
        <v>2.7621621621621624</v>
      </c>
      <c r="BI170" t="str">
        <v>07/02/2024</v>
      </c>
      <c r="BJ170">
        <v>58.8</v>
      </c>
      <c r="BK170">
        <v>17.7</v>
      </c>
      <c r="BL170">
        <f t="shared" si="85"/>
        <v>3.3220338983050848</v>
      </c>
    </row>
    <row r="171" spans="1:64" x14ac:dyDescent="0.3">
      <c r="A171" s="11">
        <v>45321</v>
      </c>
      <c r="B171">
        <v>0.59007832898172297</v>
      </c>
      <c r="C171">
        <v>4927.93</v>
      </c>
      <c r="D171">
        <v>428.15</v>
      </c>
      <c r="E171">
        <v>94.86</v>
      </c>
      <c r="F171">
        <v>2032.73</v>
      </c>
      <c r="G171">
        <v>82.2</v>
      </c>
      <c r="H171">
        <v>50.59</v>
      </c>
      <c r="I171" s="12">
        <f t="shared" si="71"/>
        <v>177.03887808876581</v>
      </c>
      <c r="J171" s="12">
        <f t="shared" si="72"/>
        <v>98.176323131777352</v>
      </c>
      <c r="K171" s="12">
        <f t="shared" si="74"/>
        <v>180.30766048197546</v>
      </c>
      <c r="L171" s="12">
        <f t="shared" si="75"/>
        <v>156.29189428729933</v>
      </c>
      <c r="M171" s="12">
        <f t="shared" si="76"/>
        <v>247.9946377539882</v>
      </c>
      <c r="N171" s="12">
        <f t="shared" si="77"/>
        <v>136.91515245338977</v>
      </c>
      <c r="O171" s="12">
        <f t="shared" si="78"/>
        <v>250.40536989088119</v>
      </c>
      <c r="P171" s="12">
        <f t="shared" si="79"/>
        <v>220.78384808223075</v>
      </c>
      <c r="Q171">
        <v>0.54166666666666696</v>
      </c>
      <c r="R171" s="12">
        <v>12.572908013383699</v>
      </c>
      <c r="S171" s="55">
        <f t="shared" si="80"/>
        <v>125.47805803196287</v>
      </c>
      <c r="T171" s="55">
        <v>25.344875855036399</v>
      </c>
      <c r="U171" s="55">
        <v>21.8912946221703</v>
      </c>
      <c r="V171" s="55">
        <v>32.017160864803699</v>
      </c>
      <c r="W171" s="55">
        <v>28.617714720556599</v>
      </c>
      <c r="X171" s="55">
        <v>199.34888670976801</v>
      </c>
      <c r="Y171" s="55">
        <v>3.6907108592122699</v>
      </c>
      <c r="Z171" s="12">
        <f t="shared" si="73"/>
        <v>107.43296459606438</v>
      </c>
      <c r="AA171" s="12">
        <f t="shared" si="81"/>
        <v>101.48794634413785</v>
      </c>
      <c r="AB171" s="12">
        <f t="shared" si="82"/>
        <v>98.585221415664591</v>
      </c>
      <c r="AC171" s="12">
        <f t="shared" si="83"/>
        <v>102.46670151247237</v>
      </c>
      <c r="AD171" s="55">
        <v>19.138934722852799</v>
      </c>
      <c r="AE171" s="55">
        <v>15.6257942287661</v>
      </c>
      <c r="AF171">
        <v>0.42278654770075502</v>
      </c>
      <c r="AG171" s="12"/>
      <c r="AH171" s="12"/>
      <c r="AI171" t="str">
        <v>20210806</v>
      </c>
      <c r="AJ171">
        <v>56.4</v>
      </c>
      <c r="AK171">
        <v>15.9</v>
      </c>
      <c r="AL171">
        <f t="shared" si="84"/>
        <v>3.5471698113207544</v>
      </c>
      <c r="BI171" t="str">
        <v>06/02/2024</v>
      </c>
      <c r="BJ171">
        <v>58.8</v>
      </c>
      <c r="BK171">
        <v>17.7</v>
      </c>
      <c r="BL171">
        <f t="shared" si="85"/>
        <v>3.3220338983050848</v>
      </c>
    </row>
    <row r="172" spans="1:64" x14ac:dyDescent="0.3">
      <c r="A172" s="11">
        <v>45318</v>
      </c>
      <c r="B172">
        <v>0.58620689655172398</v>
      </c>
      <c r="C172">
        <v>4890.97</v>
      </c>
      <c r="D172">
        <v>423.81</v>
      </c>
      <c r="E172">
        <v>93.78</v>
      </c>
      <c r="F172">
        <v>2018.71</v>
      </c>
      <c r="G172">
        <v>82.12</v>
      </c>
      <c r="H172">
        <v>50.36</v>
      </c>
      <c r="I172" s="12">
        <f t="shared" si="71"/>
        <v>177.74265574454242</v>
      </c>
      <c r="J172" s="12">
        <f t="shared" si="72"/>
        <v>98.116300096316536</v>
      </c>
      <c r="K172" s="12">
        <f t="shared" si="74"/>
        <v>179.12852918803583</v>
      </c>
      <c r="L172" s="12">
        <f t="shared" si="75"/>
        <v>155.82602644315637</v>
      </c>
      <c r="M172" s="12">
        <f t="shared" si="76"/>
        <v>248.31145258723348</v>
      </c>
      <c r="N172" s="12">
        <f t="shared" si="77"/>
        <v>136.46544304774937</v>
      </c>
      <c r="O172" s="12">
        <f t="shared" si="78"/>
        <v>248.10635344764091</v>
      </c>
      <c r="P172" s="12">
        <f t="shared" si="79"/>
        <v>219.53833658902786</v>
      </c>
      <c r="Q172">
        <v>0.55714285714285705</v>
      </c>
      <c r="R172" s="12">
        <v>12.530775296734801</v>
      </c>
      <c r="S172" s="55">
        <f t="shared" si="80"/>
        <v>125.45961769899492</v>
      </c>
      <c r="T172" s="55">
        <v>25.2740232333704</v>
      </c>
      <c r="U172" s="55">
        <v>21.612466857668299</v>
      </c>
      <c r="V172" s="55">
        <v>31.721456594131901</v>
      </c>
      <c r="W172" s="55">
        <v>27.977357250208001</v>
      </c>
      <c r="X172" s="55">
        <v>198.60296900096699</v>
      </c>
      <c r="Y172" s="55">
        <v>3.6788819405804301</v>
      </c>
      <c r="Z172" s="12">
        <f t="shared" si="73"/>
        <v>107.37493203169674</v>
      </c>
      <c r="AA172" s="12">
        <f t="shared" si="81"/>
        <v>102.19814146645787</v>
      </c>
      <c r="AB172" s="12">
        <f t="shared" si="82"/>
        <v>98.820207220879198</v>
      </c>
      <c r="AC172" s="12">
        <f t="shared" si="83"/>
        <v>102.0998635802251</v>
      </c>
      <c r="AD172" s="55">
        <v>19.350396677817599</v>
      </c>
      <c r="AE172" s="55">
        <v>15.8359289063277</v>
      </c>
      <c r="AF172">
        <v>0.424760601915185</v>
      </c>
      <c r="AG172" s="12"/>
      <c r="AH172" s="12"/>
      <c r="AI172" t="str">
        <v>20210730</v>
      </c>
      <c r="AJ172">
        <v>54.1</v>
      </c>
      <c r="AK172">
        <v>16.3</v>
      </c>
      <c r="AL172">
        <f t="shared" si="84"/>
        <v>3.3190184049079754</v>
      </c>
      <c r="BI172" t="str">
        <v>05/02/2024</v>
      </c>
      <c r="BJ172">
        <v>58.8</v>
      </c>
      <c r="BK172">
        <v>17.7</v>
      </c>
      <c r="BL172">
        <f t="shared" si="85"/>
        <v>3.3220338983050848</v>
      </c>
    </row>
    <row r="173" spans="1:64" x14ac:dyDescent="0.3">
      <c r="A173" s="11">
        <v>45317</v>
      </c>
      <c r="B173">
        <v>0.59893048128342197</v>
      </c>
      <c r="C173">
        <v>4894.16</v>
      </c>
      <c r="D173">
        <v>426.35</v>
      </c>
      <c r="E173">
        <v>93.96</v>
      </c>
      <c r="F173">
        <v>2020.86</v>
      </c>
      <c r="G173">
        <v>82.17</v>
      </c>
      <c r="H173">
        <v>50.18</v>
      </c>
      <c r="I173" s="12">
        <f t="shared" si="71"/>
        <v>177.51828832636002</v>
      </c>
      <c r="J173" s="12">
        <f t="shared" si="72"/>
        <v>98.075882412928422</v>
      </c>
      <c r="K173" s="12">
        <f t="shared" si="74"/>
        <v>179.13628626567348</v>
      </c>
      <c r="L173" s="12">
        <f t="shared" si="75"/>
        <v>156.48936667389134</v>
      </c>
      <c r="M173" s="12">
        <f t="shared" si="76"/>
        <v>249.31916019426021</v>
      </c>
      <c r="N173" s="12">
        <f t="shared" si="77"/>
        <v>137.13654033623712</v>
      </c>
      <c r="O173" s="12">
        <f t="shared" si="78"/>
        <v>249.44062432611361</v>
      </c>
      <c r="P173" s="12">
        <f t="shared" si="79"/>
        <v>221.65394214312082</v>
      </c>
      <c r="Q173">
        <v>0.61194029850746301</v>
      </c>
      <c r="R173" s="12">
        <v>12.528881338104499</v>
      </c>
      <c r="S173" s="55">
        <f t="shared" si="80"/>
        <v>127.44882530159866</v>
      </c>
      <c r="T173" s="55">
        <v>25.104690007748399</v>
      </c>
      <c r="U173" s="55">
        <v>21.114914496811</v>
      </c>
      <c r="V173" s="55">
        <v>31.504664922110599</v>
      </c>
      <c r="W173" s="55">
        <v>27.433139728425399</v>
      </c>
      <c r="X173" s="55">
        <v>197.84928723553</v>
      </c>
      <c r="Y173" s="55">
        <v>3.6218056866750801</v>
      </c>
      <c r="Z173" s="12">
        <f t="shared" si="73"/>
        <v>108.67354690796039</v>
      </c>
      <c r="AA173" s="12">
        <f t="shared" si="81"/>
        <v>101.6388437148746</v>
      </c>
      <c r="AB173" s="12">
        <f t="shared" si="82"/>
        <v>98.362723181421615</v>
      </c>
      <c r="AC173" s="12">
        <f t="shared" si="83"/>
        <v>101.67328506975274</v>
      </c>
      <c r="AD173" s="55">
        <v>19.407498937834799</v>
      </c>
      <c r="AE173" s="55">
        <v>15.7569116090358</v>
      </c>
      <c r="AF173">
        <v>0.43035343035342999</v>
      </c>
      <c r="AG173" s="12"/>
      <c r="AH173" s="12"/>
      <c r="AI173" t="str">
        <v>20210723</v>
      </c>
      <c r="AJ173">
        <v>52.6</v>
      </c>
      <c r="AK173">
        <v>16.5</v>
      </c>
      <c r="AL173">
        <f t="shared" si="84"/>
        <v>3.187878787878788</v>
      </c>
      <c r="BI173" t="str">
        <v>02/02/2024</v>
      </c>
      <c r="BJ173">
        <v>54.3</v>
      </c>
      <c r="BK173">
        <v>17.100000000000001</v>
      </c>
      <c r="BL173">
        <f t="shared" si="85"/>
        <v>3.1754385964912277</v>
      </c>
    </row>
    <row r="174" spans="1:64" x14ac:dyDescent="0.3">
      <c r="A174" s="11">
        <v>45316</v>
      </c>
      <c r="B174">
        <v>0.58221024258760101</v>
      </c>
      <c r="C174">
        <v>4868.55</v>
      </c>
      <c r="D174">
        <v>425.83</v>
      </c>
      <c r="E174">
        <v>93.35</v>
      </c>
      <c r="F174">
        <v>2014</v>
      </c>
      <c r="G174">
        <v>82.02</v>
      </c>
      <c r="H174">
        <v>50.08</v>
      </c>
      <c r="I174" s="12">
        <f t="shared" si="71"/>
        <v>177.74478037643505</v>
      </c>
      <c r="J174" s="12">
        <f t="shared" si="72"/>
        <v>97.894372911938447</v>
      </c>
      <c r="K174" s="12">
        <f t="shared" si="74"/>
        <v>178.5236874331288</v>
      </c>
      <c r="L174" s="12">
        <f t="shared" si="75"/>
        <v>155.98032675025277</v>
      </c>
      <c r="M174" s="12">
        <f t="shared" si="76"/>
        <v>250.65096976233565</v>
      </c>
      <c r="N174" s="12">
        <f t="shared" si="77"/>
        <v>137.43684152729898</v>
      </c>
      <c r="O174" s="12">
        <f t="shared" si="78"/>
        <v>249.59229598606206</v>
      </c>
      <c r="P174" s="12">
        <f t="shared" si="79"/>
        <v>221.82600381739104</v>
      </c>
      <c r="Q174">
        <v>0.64179104477611904</v>
      </c>
      <c r="R174" s="12">
        <v>12.4927930917972</v>
      </c>
      <c r="S174" s="55">
        <f t="shared" si="80"/>
        <v>124.91670682583077</v>
      </c>
      <c r="T174" s="55">
        <v>25.417237002545001</v>
      </c>
      <c r="U174" s="55">
        <v>21.589744675969701</v>
      </c>
      <c r="V174" s="55">
        <v>31.5580103949803</v>
      </c>
      <c r="W174" s="55">
        <v>27.400508382895701</v>
      </c>
      <c r="X174" s="55">
        <v>197.26750754011999</v>
      </c>
      <c r="Y174" s="55">
        <v>3.6858725267304702</v>
      </c>
      <c r="Z174" s="12">
        <f t="shared" si="73"/>
        <v>106.50813831713118</v>
      </c>
      <c r="AA174" s="12">
        <f t="shared" si="81"/>
        <v>102.10215699059478</v>
      </c>
      <c r="AB174" s="12">
        <f t="shared" si="82"/>
        <v>98.501546512303392</v>
      </c>
      <c r="AC174" s="12">
        <f t="shared" si="83"/>
        <v>101.65620856774441</v>
      </c>
      <c r="AD174" s="55">
        <v>19.578182731046301</v>
      </c>
      <c r="AE174" s="55">
        <v>15.9256675064511</v>
      </c>
      <c r="AF174">
        <v>0.43508287292817699</v>
      </c>
      <c r="AG174" s="12"/>
      <c r="AH174" s="12"/>
      <c r="AI174" t="str">
        <v>20210716</v>
      </c>
      <c r="AJ174">
        <v>53.1</v>
      </c>
      <c r="AK174">
        <v>16.7</v>
      </c>
      <c r="AL174">
        <f t="shared" si="84"/>
        <v>3.1796407185628746</v>
      </c>
      <c r="BI174" t="str">
        <v>01/02/2024</v>
      </c>
      <c r="BJ174">
        <v>54.3</v>
      </c>
      <c r="BK174">
        <v>17.100000000000001</v>
      </c>
      <c r="BL174">
        <f t="shared" si="85"/>
        <v>3.1754385964912277</v>
      </c>
    </row>
    <row r="175" spans="1:64" x14ac:dyDescent="0.3">
      <c r="A175" s="11">
        <v>45315</v>
      </c>
      <c r="B175">
        <v>0.57650273224043702</v>
      </c>
      <c r="C175">
        <v>4864.6000000000004</v>
      </c>
      <c r="D175">
        <v>423.48</v>
      </c>
      <c r="E175">
        <v>93.9</v>
      </c>
      <c r="F175">
        <v>2029.26</v>
      </c>
      <c r="G175">
        <v>82.06</v>
      </c>
      <c r="H175">
        <v>49.67</v>
      </c>
      <c r="I175" s="12">
        <f t="shared" si="71"/>
        <v>176.56720361271522</v>
      </c>
      <c r="J175" s="12">
        <f t="shared" si="72"/>
        <v>97.08545964787487</v>
      </c>
      <c r="K175" s="12">
        <f t="shared" si="74"/>
        <v>178.29200822555757</v>
      </c>
      <c r="L175" s="12">
        <f t="shared" si="75"/>
        <v>157.14991355376333</v>
      </c>
      <c r="M175" s="12">
        <f t="shared" si="76"/>
        <v>247.82415032824619</v>
      </c>
      <c r="N175" s="12">
        <f t="shared" si="77"/>
        <v>135.66381836589505</v>
      </c>
      <c r="O175" s="12">
        <f t="shared" si="78"/>
        <v>248.09462151389016</v>
      </c>
      <c r="P175" s="12">
        <f t="shared" si="79"/>
        <v>222.42771996543738</v>
      </c>
      <c r="Q175">
        <v>0.64615384615384597</v>
      </c>
      <c r="R175" s="12">
        <v>12.456159972547001</v>
      </c>
      <c r="S175" s="55">
        <f t="shared" si="80"/>
        <v>123.48012008882458</v>
      </c>
      <c r="T175" s="55">
        <v>25.481581267648199</v>
      </c>
      <c r="U175" s="55">
        <v>21.553889289766499</v>
      </c>
      <c r="V175" s="55">
        <v>31.461699005050399</v>
      </c>
      <c r="W175" s="55">
        <v>27.025989823873601</v>
      </c>
      <c r="X175" s="55">
        <v>196.778420243673</v>
      </c>
      <c r="Y175" s="55">
        <v>3.7181955064885699</v>
      </c>
      <c r="Z175" s="12">
        <f t="shared" si="73"/>
        <v>105.33068220635857</v>
      </c>
      <c r="AA175" s="12">
        <f t="shared" si="81"/>
        <v>100.68136427556439</v>
      </c>
      <c r="AB175" s="12">
        <f t="shared" si="82"/>
        <v>96.971867452871393</v>
      </c>
      <c r="AC175" s="12">
        <f t="shared" si="83"/>
        <v>100.77523870956223</v>
      </c>
      <c r="AD175" s="55">
        <v>19.680004516452499</v>
      </c>
      <c r="AE175" s="55">
        <v>15.938894958530501</v>
      </c>
      <c r="AF175">
        <v>0.436805555555556</v>
      </c>
      <c r="AG175" s="12"/>
      <c r="AH175" s="12"/>
      <c r="AI175" t="str">
        <v>20210709</v>
      </c>
      <c r="AJ175">
        <v>61.2</v>
      </c>
      <c r="AK175">
        <v>15.3</v>
      </c>
      <c r="AL175">
        <f t="shared" si="84"/>
        <v>4</v>
      </c>
      <c r="BI175" t="str">
        <v>31/01/2024</v>
      </c>
      <c r="BJ175">
        <v>54.3</v>
      </c>
      <c r="BK175">
        <v>17.100000000000001</v>
      </c>
      <c r="BL175">
        <f t="shared" si="85"/>
        <v>3.1754385964912277</v>
      </c>
    </row>
    <row r="176" spans="1:64" x14ac:dyDescent="0.3">
      <c r="A176" s="11">
        <v>45314</v>
      </c>
      <c r="B176">
        <v>0.56862745098039202</v>
      </c>
      <c r="C176">
        <v>4850.43</v>
      </c>
      <c r="D176">
        <v>421.73</v>
      </c>
      <c r="E176">
        <v>94.65</v>
      </c>
      <c r="F176">
        <v>2021.7</v>
      </c>
      <c r="G176">
        <v>82.07</v>
      </c>
      <c r="H176">
        <v>49.64</v>
      </c>
      <c r="I176" s="12">
        <f t="shared" si="71"/>
        <v>174.67282084537518</v>
      </c>
      <c r="J176" s="12">
        <f t="shared" si="72"/>
        <v>97.164944142029043</v>
      </c>
      <c r="K176" s="12">
        <f t="shared" si="74"/>
        <v>177.75106947358358</v>
      </c>
      <c r="L176" s="12">
        <f t="shared" si="75"/>
        <v>156.78663278816691</v>
      </c>
      <c r="M176" s="12">
        <f t="shared" si="76"/>
        <v>244.86773855027104</v>
      </c>
      <c r="N176" s="12">
        <f t="shared" si="77"/>
        <v>135.60819904852048</v>
      </c>
      <c r="O176" s="12">
        <f t="shared" si="78"/>
        <v>247.03941203922415</v>
      </c>
      <c r="P176" s="12">
        <f t="shared" si="79"/>
        <v>221.64194981772445</v>
      </c>
      <c r="Q176">
        <v>0.625</v>
      </c>
      <c r="R176" s="12">
        <v>12.4241664869975</v>
      </c>
      <c r="S176" s="55">
        <f t="shared" si="80"/>
        <v>124.35683786751359</v>
      </c>
      <c r="T176" s="55">
        <v>25.535978062801298</v>
      </c>
      <c r="U176" s="55">
        <v>21.492130345255401</v>
      </c>
      <c r="V176" s="55">
        <v>31.515730542809401</v>
      </c>
      <c r="W176" s="55">
        <v>26.960067369539601</v>
      </c>
      <c r="X176" s="55">
        <v>196.132926329036</v>
      </c>
      <c r="Y176" s="55">
        <v>3.6827486171439698</v>
      </c>
      <c r="Z176" s="12">
        <f t="shared" si="73"/>
        <v>106.00210094839697</v>
      </c>
      <c r="AA176" s="12">
        <f t="shared" si="81"/>
        <v>99.82998604257044</v>
      </c>
      <c r="AB176" s="12">
        <f t="shared" si="82"/>
        <v>97.276837720993854</v>
      </c>
      <c r="AC176" s="12">
        <f t="shared" si="83"/>
        <v>100.70210898572871</v>
      </c>
      <c r="AD176" s="55">
        <v>19.747705629860299</v>
      </c>
      <c r="AE176" s="55">
        <v>15.874866940652099</v>
      </c>
      <c r="AF176">
        <v>0.43605870020964399</v>
      </c>
      <c r="AG176" s="12"/>
      <c r="AH176" s="12"/>
      <c r="AI176" t="str">
        <v>20210702</v>
      </c>
      <c r="AJ176">
        <v>60.8</v>
      </c>
      <c r="AK176">
        <v>15.5</v>
      </c>
      <c r="AL176">
        <f t="shared" si="84"/>
        <v>3.9225806451612901</v>
      </c>
      <c r="BI176" t="str">
        <v>30/01/2024</v>
      </c>
      <c r="BJ176">
        <v>54.3</v>
      </c>
      <c r="BK176">
        <v>17.100000000000001</v>
      </c>
      <c r="BL176">
        <f t="shared" si="85"/>
        <v>3.1754385964912277</v>
      </c>
    </row>
    <row r="177" spans="1:64" x14ac:dyDescent="0.3">
      <c r="A177" s="11">
        <v>45311</v>
      </c>
      <c r="B177">
        <v>0.57909604519774005</v>
      </c>
      <c r="C177">
        <v>4839.8100000000004</v>
      </c>
      <c r="D177">
        <v>421.18</v>
      </c>
      <c r="E177">
        <v>94.09</v>
      </c>
      <c r="F177">
        <v>2029.68</v>
      </c>
      <c r="G177">
        <v>82.03</v>
      </c>
      <c r="H177">
        <v>49.65</v>
      </c>
      <c r="I177" s="12">
        <f t="shared" si="71"/>
        <v>175.33162016996212</v>
      </c>
      <c r="J177" s="12">
        <f t="shared" si="72"/>
        <v>96.573340180113902</v>
      </c>
      <c r="K177" s="12">
        <f t="shared" si="74"/>
        <v>177.44822310941936</v>
      </c>
      <c r="L177" s="12">
        <f t="shared" si="75"/>
        <v>156.4119150607072</v>
      </c>
      <c r="M177" s="12">
        <f t="shared" si="76"/>
        <v>246.01067792217026</v>
      </c>
      <c r="N177" s="12">
        <f t="shared" si="77"/>
        <v>134.90165040938803</v>
      </c>
      <c r="O177" s="12">
        <f t="shared" si="78"/>
        <v>246.83744260862923</v>
      </c>
      <c r="P177" s="12">
        <f t="shared" si="79"/>
        <v>221.30837947678174</v>
      </c>
      <c r="Q177">
        <v>0.63636363636363602</v>
      </c>
      <c r="R177" s="12">
        <v>12.3472158688253</v>
      </c>
      <c r="S177" s="55">
        <f t="shared" si="80"/>
        <v>123.85241852411345</v>
      </c>
      <c r="T177" s="55">
        <v>25.560234011850799</v>
      </c>
      <c r="U177" s="55">
        <v>21.3348957340495</v>
      </c>
      <c r="V177" s="55">
        <v>31.447243093398502</v>
      </c>
      <c r="W177" s="55">
        <v>26.566659727385399</v>
      </c>
      <c r="X177" s="55">
        <v>195.31289467728601</v>
      </c>
      <c r="Y177" s="55">
        <v>3.6748129356028598</v>
      </c>
      <c r="Z177" s="12">
        <f t="shared" si="73"/>
        <v>105.78639460613029</v>
      </c>
      <c r="AA177" s="12">
        <f t="shared" si="81"/>
        <v>100.448058839003</v>
      </c>
      <c r="AB177" s="12">
        <f t="shared" si="82"/>
        <v>96.915319893447773</v>
      </c>
      <c r="AC177" s="12">
        <f t="shared" si="83"/>
        <v>100.77154424247539</v>
      </c>
      <c r="AD177" s="55">
        <v>19.752362793239801</v>
      </c>
      <c r="AE177" s="55">
        <v>15.6520815076333</v>
      </c>
      <c r="AF177">
        <v>0.422916666666667</v>
      </c>
      <c r="AG177" s="12"/>
      <c r="AH177" s="12"/>
      <c r="AI177" t="str">
        <v>20210625</v>
      </c>
      <c r="AJ177">
        <v>59.6</v>
      </c>
      <c r="AK177">
        <v>16.2</v>
      </c>
      <c r="AL177">
        <f t="shared" si="84"/>
        <v>3.6790123456790127</v>
      </c>
      <c r="BI177" t="str">
        <v>29/01/2024</v>
      </c>
      <c r="BJ177">
        <v>54.3</v>
      </c>
      <c r="BK177">
        <v>17.100000000000001</v>
      </c>
      <c r="BL177">
        <f t="shared" si="85"/>
        <v>3.1754385964912277</v>
      </c>
    </row>
    <row r="178" spans="1:64" x14ac:dyDescent="0.3">
      <c r="A178" s="11">
        <v>45310</v>
      </c>
      <c r="B178">
        <v>0.57422969187675099</v>
      </c>
      <c r="C178">
        <v>4780.9399999999996</v>
      </c>
      <c r="D178">
        <v>412.99</v>
      </c>
      <c r="E178">
        <v>93.79</v>
      </c>
      <c r="F178">
        <v>2023.13</v>
      </c>
      <c r="G178">
        <v>82.09</v>
      </c>
      <c r="H178">
        <v>49.39</v>
      </c>
      <c r="I178" s="12">
        <f t="shared" si="71"/>
        <v>173.74793504586899</v>
      </c>
      <c r="J178" s="12">
        <f t="shared" si="72"/>
        <v>95.704731648333592</v>
      </c>
      <c r="K178" s="12">
        <f t="shared" si="74"/>
        <v>175.16332556694897</v>
      </c>
      <c r="L178" s="12">
        <f t="shared" si="75"/>
        <v>155.31704566587788</v>
      </c>
      <c r="M178" s="12">
        <f t="shared" si="76"/>
        <v>241.98588319628894</v>
      </c>
      <c r="N178" s="12">
        <f t="shared" si="77"/>
        <v>132.69970697819491</v>
      </c>
      <c r="O178" s="12">
        <f t="shared" si="78"/>
        <v>241.86425548590185</v>
      </c>
      <c r="P178" s="12">
        <f t="shared" si="79"/>
        <v>218.1309176348903</v>
      </c>
      <c r="Q178">
        <v>0.67741935483870996</v>
      </c>
      <c r="R178" s="12">
        <v>12.2992093425639</v>
      </c>
      <c r="S178" s="55">
        <f t="shared" si="80"/>
        <v>123.51220512516824</v>
      </c>
      <c r="T178" s="55">
        <v>25.730602251341999</v>
      </c>
      <c r="U178" s="55">
        <v>21.543500686965899</v>
      </c>
      <c r="V178" s="55">
        <v>31.563439784081002</v>
      </c>
      <c r="W178" s="55">
        <v>26.618891195204501</v>
      </c>
      <c r="X178" s="55">
        <v>194.25628322808399</v>
      </c>
      <c r="Y178" s="55">
        <v>3.6705964173557701</v>
      </c>
      <c r="Z178" s="12">
        <f t="shared" si="73"/>
        <v>105.33445325089374</v>
      </c>
      <c r="AA178" s="12">
        <f t="shared" si="81"/>
        <v>100.241002199877</v>
      </c>
      <c r="AB178" s="12">
        <f t="shared" si="82"/>
        <v>96.719302183658314</v>
      </c>
      <c r="AC178" s="12">
        <f t="shared" si="83"/>
        <v>100.17100617533913</v>
      </c>
      <c r="AD178" s="55">
        <v>19.829565209438002</v>
      </c>
      <c r="AE178" s="55">
        <v>15.5806986764049</v>
      </c>
      <c r="AF178">
        <v>0.42565186751233303</v>
      </c>
      <c r="AG178" s="12"/>
      <c r="AH178" s="12"/>
      <c r="AI178" t="str">
        <v>20210618</v>
      </c>
      <c r="AJ178">
        <v>56.5</v>
      </c>
      <c r="AK178">
        <v>15.8</v>
      </c>
      <c r="AL178">
        <f t="shared" si="84"/>
        <v>3.5759493670886076</v>
      </c>
      <c r="BI178" t="str">
        <v>26/01/2024</v>
      </c>
      <c r="BJ178">
        <v>57.7</v>
      </c>
      <c r="BK178">
        <v>16.899999999999999</v>
      </c>
      <c r="BL178">
        <f t="shared" si="85"/>
        <v>3.414201183431953</v>
      </c>
    </row>
    <row r="179" spans="1:64" x14ac:dyDescent="0.3">
      <c r="A179" s="11">
        <v>45309</v>
      </c>
      <c r="B179">
        <v>0.56446991404011504</v>
      </c>
      <c r="C179">
        <v>4739.21</v>
      </c>
      <c r="D179">
        <v>407.21</v>
      </c>
      <c r="E179">
        <v>94.67</v>
      </c>
      <c r="F179">
        <v>2006.24</v>
      </c>
      <c r="G179">
        <v>82.05</v>
      </c>
      <c r="H179">
        <v>48.96</v>
      </c>
      <c r="I179" s="12">
        <f t="shared" si="71"/>
        <v>170.65888761025343</v>
      </c>
      <c r="J179" s="12">
        <f t="shared" si="72"/>
        <v>95.66775305195641</v>
      </c>
      <c r="K179" s="12">
        <f t="shared" si="74"/>
        <v>173.71837824164453</v>
      </c>
      <c r="L179" s="12">
        <f t="shared" si="75"/>
        <v>155.31353786707533</v>
      </c>
      <c r="M179" s="12">
        <f t="shared" si="76"/>
        <v>236.43218623887739</v>
      </c>
      <c r="N179" s="12">
        <f t="shared" si="77"/>
        <v>131.93771169006416</v>
      </c>
      <c r="O179" s="12">
        <f t="shared" si="78"/>
        <v>238.59393365798437</v>
      </c>
      <c r="P179" s="12">
        <f t="shared" si="79"/>
        <v>216.9568619334199</v>
      </c>
      <c r="Q179">
        <v>0.67213114754098402</v>
      </c>
      <c r="R179" s="12">
        <v>12.253143893148</v>
      </c>
      <c r="S179" s="55">
        <f t="shared" si="80"/>
        <v>123.89854657765012</v>
      </c>
      <c r="T179" s="55">
        <v>25.964964143324998</v>
      </c>
      <c r="U179" s="55">
        <v>21.951730928734101</v>
      </c>
      <c r="V179" s="55">
        <v>31.9233352477873</v>
      </c>
      <c r="W179" s="55">
        <v>27.3554658061718</v>
      </c>
      <c r="X179" s="55">
        <v>193.319391700707</v>
      </c>
      <c r="Y179" s="55">
        <v>3.6455236427476598</v>
      </c>
      <c r="Z179" s="12">
        <f t="shared" si="73"/>
        <v>105.54885971293434</v>
      </c>
      <c r="AA179" s="12">
        <f t="shared" si="81"/>
        <v>98.461011520981828</v>
      </c>
      <c r="AB179" s="12">
        <f t="shared" si="82"/>
        <v>96.684114368866872</v>
      </c>
      <c r="AC179" s="12">
        <f t="shared" si="83"/>
        <v>99.346906486320805</v>
      </c>
      <c r="AD179" s="55">
        <v>20.070955026724</v>
      </c>
      <c r="AE179" s="55">
        <v>15.9408559623926</v>
      </c>
      <c r="AF179">
        <v>0.42396636299929902</v>
      </c>
      <c r="AG179" s="12"/>
      <c r="AH179" s="12"/>
      <c r="AI179" t="str">
        <v>20210611</v>
      </c>
      <c r="AJ179">
        <v>54.1</v>
      </c>
      <c r="AK179">
        <v>16.3</v>
      </c>
      <c r="AL179">
        <f t="shared" si="84"/>
        <v>3.3190184049079754</v>
      </c>
      <c r="BI179" t="str">
        <v>25/01/2024</v>
      </c>
      <c r="BJ179">
        <v>57.7</v>
      </c>
      <c r="BK179">
        <v>16.899999999999999</v>
      </c>
      <c r="BL179">
        <f t="shared" si="85"/>
        <v>3.414201183431953</v>
      </c>
    </row>
    <row r="180" spans="1:64" x14ac:dyDescent="0.3">
      <c r="A180" s="11">
        <v>45308</v>
      </c>
      <c r="B180">
        <v>0.55780346820809201</v>
      </c>
      <c r="C180">
        <v>4765.9799999999996</v>
      </c>
      <c r="D180">
        <v>409.52</v>
      </c>
      <c r="E180">
        <v>94.82</v>
      </c>
      <c r="F180">
        <v>2028.28</v>
      </c>
      <c r="G180">
        <v>82.21</v>
      </c>
      <c r="H180">
        <v>49.56</v>
      </c>
      <c r="I180" s="12">
        <f t="shared" si="71"/>
        <v>171.35027712401228</v>
      </c>
      <c r="J180" s="12">
        <f t="shared" si="72"/>
        <v>95.168171849786006</v>
      </c>
      <c r="K180" s="12">
        <f t="shared" si="74"/>
        <v>174.35838822141022</v>
      </c>
      <c r="L180" s="12">
        <f t="shared" si="75"/>
        <v>154.31210715463419</v>
      </c>
      <c r="M180" s="12">
        <f t="shared" si="76"/>
        <v>237.39572930909819</v>
      </c>
      <c r="N180" s="12">
        <f t="shared" si="77"/>
        <v>131.25184210763732</v>
      </c>
      <c r="O180" s="12">
        <f t="shared" si="78"/>
        <v>239.47869124992062</v>
      </c>
      <c r="P180" s="12">
        <f t="shared" si="79"/>
        <v>215.56307691033007</v>
      </c>
      <c r="Q180">
        <v>0.65573770491803296</v>
      </c>
      <c r="R180" s="12">
        <v>12.192554803364001</v>
      </c>
      <c r="S180" s="55">
        <f t="shared" si="80"/>
        <v>126.06315902004125</v>
      </c>
      <c r="T180" s="55">
        <v>26.041807155407199</v>
      </c>
      <c r="U180" s="55">
        <v>21.935244131490101</v>
      </c>
      <c r="V180" s="55">
        <v>32.148346247119299</v>
      </c>
      <c r="W180" s="55">
        <v>27.796917489594801</v>
      </c>
      <c r="X180" s="55">
        <v>191.11347427832999</v>
      </c>
      <c r="Y180" s="55">
        <v>3.5665592778824902</v>
      </c>
      <c r="Z180" s="12">
        <f t="shared" si="73"/>
        <v>106.67942260224802</v>
      </c>
      <c r="AA180" s="12">
        <f t="shared" si="81"/>
        <v>99.508295813935888</v>
      </c>
      <c r="AB180" s="12">
        <f t="shared" si="82"/>
        <v>96.804169711061206</v>
      </c>
      <c r="AC180" s="12">
        <f t="shared" si="83"/>
        <v>100.36666211212228</v>
      </c>
      <c r="AD180" s="55">
        <v>20.159273517964699</v>
      </c>
      <c r="AE180" s="55">
        <v>15.904568647709601</v>
      </c>
      <c r="AF180">
        <v>0.42592592592592599</v>
      </c>
      <c r="AG180" s="12"/>
      <c r="AH180" s="12"/>
      <c r="AI180" t="str">
        <v>20210604</v>
      </c>
      <c r="AJ180">
        <v>54.5</v>
      </c>
      <c r="AK180">
        <v>16.2</v>
      </c>
      <c r="AL180">
        <f t="shared" si="84"/>
        <v>3.3641975308641978</v>
      </c>
      <c r="BI180" t="str">
        <v>24/01/2024</v>
      </c>
      <c r="BJ180">
        <v>57.7</v>
      </c>
      <c r="BK180">
        <v>16.899999999999999</v>
      </c>
      <c r="BL180">
        <f t="shared" si="85"/>
        <v>3.414201183431953</v>
      </c>
    </row>
    <row r="181" spans="1:64" x14ac:dyDescent="0.3">
      <c r="A181" s="11">
        <v>45304</v>
      </c>
      <c r="B181">
        <v>0.54970760233918103</v>
      </c>
      <c r="C181">
        <v>4783.83</v>
      </c>
      <c r="D181">
        <v>409.56</v>
      </c>
      <c r="E181">
        <v>96.52</v>
      </c>
      <c r="F181">
        <v>2049.0300000000002</v>
      </c>
      <c r="G181">
        <v>82.34</v>
      </c>
      <c r="H181">
        <v>50.43</v>
      </c>
      <c r="I181" s="12">
        <f t="shared" si="71"/>
        <v>169.00422635211564</v>
      </c>
      <c r="J181" s="12">
        <f t="shared" si="72"/>
        <v>94.563398912101476</v>
      </c>
      <c r="K181" s="12">
        <f t="shared" si="74"/>
        <v>174.73450430396846</v>
      </c>
      <c r="L181" s="12">
        <f t="shared" si="75"/>
        <v>152.25359049187304</v>
      </c>
      <c r="M181" s="12">
        <f t="shared" si="76"/>
        <v>233.30925605481895</v>
      </c>
      <c r="N181" s="12">
        <f t="shared" si="77"/>
        <v>129.94857780051714</v>
      </c>
      <c r="O181" s="12">
        <f t="shared" si="78"/>
        <v>239.12451108573521</v>
      </c>
      <c r="P181" s="12">
        <f t="shared" si="79"/>
        <v>211.92767588564479</v>
      </c>
      <c r="Q181">
        <v>0.69491525423728795</v>
      </c>
      <c r="R181" s="12">
        <v>11.597187657049799</v>
      </c>
      <c r="S181" s="55">
        <f t="shared" si="80"/>
        <v>121.14227886372966</v>
      </c>
      <c r="T181" s="55">
        <v>26.331800169523198</v>
      </c>
      <c r="U181" s="55">
        <v>22.531496591004601</v>
      </c>
      <c r="V181" s="55">
        <v>32.774859556332302</v>
      </c>
      <c r="W181" s="55">
        <v>29.370655486036298</v>
      </c>
      <c r="X181" s="55">
        <v>186.07601216845899</v>
      </c>
      <c r="Y181" s="55">
        <v>3.5287433813523998</v>
      </c>
      <c r="Z181" s="12">
        <f t="shared" si="73"/>
        <v>104.96270170392957</v>
      </c>
      <c r="AA181" s="12">
        <f t="shared" si="81"/>
        <v>99.472357045015542</v>
      </c>
      <c r="AB181" s="12">
        <f t="shared" si="82"/>
        <v>97.498838506273245</v>
      </c>
      <c r="AC181" s="12">
        <f t="shared" si="83"/>
        <v>101.96473671007905</v>
      </c>
      <c r="AD181" s="55">
        <v>20.379226336473799</v>
      </c>
      <c r="AE181" s="55">
        <v>16.243476707842898</v>
      </c>
      <c r="AF181">
        <v>0.43316654753395301</v>
      </c>
      <c r="AG181" s="12"/>
      <c r="AH181" s="12"/>
      <c r="AI181" t="str">
        <v>20210528</v>
      </c>
      <c r="AJ181">
        <v>53.6</v>
      </c>
      <c r="AK181">
        <v>16.5</v>
      </c>
      <c r="AL181">
        <f t="shared" si="84"/>
        <v>3.2484848484848485</v>
      </c>
      <c r="BI181" t="str">
        <v>23/01/2024</v>
      </c>
      <c r="BJ181">
        <v>57.7</v>
      </c>
      <c r="BK181">
        <v>16.899999999999999</v>
      </c>
      <c r="BL181">
        <f t="shared" si="85"/>
        <v>3.414201183431953</v>
      </c>
    </row>
    <row r="182" spans="1:64" x14ac:dyDescent="0.3">
      <c r="A182" s="11">
        <v>45303</v>
      </c>
      <c r="B182">
        <v>0.54117647058823504</v>
      </c>
      <c r="C182">
        <v>4780.24</v>
      </c>
      <c r="D182">
        <v>409.35</v>
      </c>
      <c r="E182">
        <v>96.71</v>
      </c>
      <c r="F182">
        <v>2029.75</v>
      </c>
      <c r="G182">
        <v>82.17</v>
      </c>
      <c r="H182">
        <v>50.27</v>
      </c>
      <c r="I182" s="12">
        <f t="shared" si="71"/>
        <v>168.54651387806314</v>
      </c>
      <c r="J182" s="12">
        <f t="shared" si="72"/>
        <v>95.397911067994485</v>
      </c>
      <c r="K182" s="12">
        <f t="shared" si="74"/>
        <v>174.96508611403286</v>
      </c>
      <c r="L182" s="12">
        <f t="shared" si="75"/>
        <v>152.62474403018638</v>
      </c>
      <c r="M182" s="12">
        <f t="shared" si="76"/>
        <v>232.73262723154906</v>
      </c>
      <c r="N182" s="12">
        <f t="shared" si="77"/>
        <v>131.12684406150277</v>
      </c>
      <c r="O182" s="12">
        <f t="shared" si="78"/>
        <v>239.49713825479316</v>
      </c>
      <c r="P182" s="12">
        <f t="shared" si="79"/>
        <v>212.49499595717984</v>
      </c>
      <c r="Q182">
        <v>0.7</v>
      </c>
      <c r="R182" s="12">
        <v>11.5353339871447</v>
      </c>
      <c r="S182" s="55">
        <f t="shared" si="80"/>
        <v>121.90583909710838</v>
      </c>
      <c r="T182" s="55">
        <v>26.466479855635299</v>
      </c>
      <c r="U182" s="55">
        <v>22.733153814524599</v>
      </c>
      <c r="V182" s="55">
        <v>32.933143256856198</v>
      </c>
      <c r="W182" s="55">
        <v>29.751079293520402</v>
      </c>
      <c r="X182" s="55">
        <v>184.66868560985</v>
      </c>
      <c r="Y182" s="55">
        <v>3.4881909655376999</v>
      </c>
      <c r="Z182" s="12">
        <f t="shared" si="73"/>
        <v>105.38474768833979</v>
      </c>
      <c r="AA182" s="12">
        <f t="shared" si="81"/>
        <v>98.962950270667761</v>
      </c>
      <c r="AB182" s="12">
        <f t="shared" si="82"/>
        <v>98.118544827623253</v>
      </c>
      <c r="AC182" s="12">
        <f t="shared" si="83"/>
        <v>101.85128138755053</v>
      </c>
      <c r="AD182" s="55">
        <v>20.539567016094299</v>
      </c>
      <c r="AE182" s="55">
        <v>16.457966012920298</v>
      </c>
      <c r="AF182">
        <v>0.44582723279648601</v>
      </c>
      <c r="AG182" s="12"/>
      <c r="AH182" s="12"/>
      <c r="AI182" t="str">
        <v>20210521</v>
      </c>
      <c r="AJ182">
        <v>51.5</v>
      </c>
      <c r="AK182">
        <v>16.8</v>
      </c>
      <c r="AL182">
        <f t="shared" si="84"/>
        <v>3.0654761904761902</v>
      </c>
      <c r="BI182" t="str">
        <v>22/01/2024</v>
      </c>
      <c r="BJ182">
        <v>57.7</v>
      </c>
      <c r="BK182">
        <v>16.899999999999999</v>
      </c>
      <c r="BL182">
        <f t="shared" si="85"/>
        <v>3.414201183431953</v>
      </c>
    </row>
    <row r="183" spans="1:64" x14ac:dyDescent="0.3">
      <c r="A183" s="11">
        <v>45302</v>
      </c>
      <c r="B183">
        <v>0.53623188405797095</v>
      </c>
      <c r="C183">
        <v>4783.45</v>
      </c>
      <c r="D183">
        <v>408.5</v>
      </c>
      <c r="E183">
        <v>96.17</v>
      </c>
      <c r="F183">
        <v>2024.4</v>
      </c>
      <c r="G183">
        <v>81.98</v>
      </c>
      <c r="H183">
        <v>50.22</v>
      </c>
      <c r="I183" s="12">
        <f t="shared" si="71"/>
        <v>169.6127198636967</v>
      </c>
      <c r="J183" s="12">
        <f t="shared" si="72"/>
        <v>95.715093863267597</v>
      </c>
      <c r="K183" s="12">
        <f t="shared" si="74"/>
        <v>175.48957218808243</v>
      </c>
      <c r="L183" s="12">
        <f t="shared" si="75"/>
        <v>152.87954577739001</v>
      </c>
      <c r="M183" s="12">
        <f t="shared" si="76"/>
        <v>233.55808534047821</v>
      </c>
      <c r="N183" s="12">
        <f t="shared" si="77"/>
        <v>131.20057550418954</v>
      </c>
      <c r="O183" s="12">
        <f t="shared" si="78"/>
        <v>239.55387781120041</v>
      </c>
      <c r="P183" s="12">
        <f t="shared" si="79"/>
        <v>212.26465397953666</v>
      </c>
      <c r="Q183">
        <v>0.67741935483870996</v>
      </c>
      <c r="R183" s="12">
        <v>11.4879135652406</v>
      </c>
      <c r="S183" s="55">
        <f t="shared" si="80"/>
        <v>122.58862211636986</v>
      </c>
      <c r="T183" s="55">
        <v>26.557768971127299</v>
      </c>
      <c r="U183" s="55">
        <v>22.760371489104401</v>
      </c>
      <c r="V183" s="55">
        <v>32.8854908845747</v>
      </c>
      <c r="W183" s="55">
        <v>29.443319179827402</v>
      </c>
      <c r="X183" s="55">
        <v>182.03340097628899</v>
      </c>
      <c r="Y183" s="55">
        <v>3.4546889027823999</v>
      </c>
      <c r="Z183" s="12">
        <f t="shared" si="73"/>
        <v>104.88347116942346</v>
      </c>
      <c r="AA183" s="12">
        <f t="shared" si="81"/>
        <v>99.422225014824193</v>
      </c>
      <c r="AB183" s="12">
        <f t="shared" si="82"/>
        <v>98.280426357984979</v>
      </c>
      <c r="AC183" s="12">
        <f t="shared" si="83"/>
        <v>101.98610897902218</v>
      </c>
      <c r="AD183" s="55">
        <v>20.603367107721599</v>
      </c>
      <c r="AE183" s="55">
        <v>16.370997196968801</v>
      </c>
      <c r="AF183">
        <v>0.444364161849711</v>
      </c>
      <c r="AG183" s="12"/>
      <c r="AH183" s="12"/>
      <c r="AI183" t="str">
        <v>20210514</v>
      </c>
      <c r="AJ183">
        <v>54.5</v>
      </c>
      <c r="AK183">
        <v>17.2</v>
      </c>
      <c r="AL183">
        <f t="shared" si="84"/>
        <v>3.168604651162791</v>
      </c>
      <c r="BI183" t="str">
        <v>19/01/2024</v>
      </c>
      <c r="BJ183">
        <v>52.9</v>
      </c>
      <c r="BK183">
        <v>17.100000000000001</v>
      </c>
      <c r="BL183">
        <f t="shared" si="85"/>
        <v>3.0935672514619879</v>
      </c>
    </row>
    <row r="184" spans="1:64" x14ac:dyDescent="0.3">
      <c r="A184" s="11">
        <v>45301</v>
      </c>
      <c r="B184">
        <v>0.53412462908011904</v>
      </c>
      <c r="C184">
        <v>4756.5</v>
      </c>
      <c r="D184">
        <v>405.75</v>
      </c>
      <c r="E184">
        <v>96.62</v>
      </c>
      <c r="F184">
        <v>2030.29</v>
      </c>
      <c r="G184">
        <v>81.98</v>
      </c>
      <c r="H184">
        <v>50.04</v>
      </c>
      <c r="I184" s="12">
        <f t="shared" si="71"/>
        <v>167.87963931131443</v>
      </c>
      <c r="J184" s="12">
        <f t="shared" si="72"/>
        <v>94.902068391288083</v>
      </c>
      <c r="K184" s="12">
        <f t="shared" si="74"/>
        <v>174.50086237184755</v>
      </c>
      <c r="L184" s="12">
        <f t="shared" si="75"/>
        <v>152.56392023793293</v>
      </c>
      <c r="M184" s="12">
        <f t="shared" si="76"/>
        <v>230.91754478137585</v>
      </c>
      <c r="N184" s="12">
        <f t="shared" si="77"/>
        <v>129.94290544863941</v>
      </c>
      <c r="O184" s="12">
        <f t="shared" si="78"/>
        <v>237.94121400708585</v>
      </c>
      <c r="P184" s="12">
        <f t="shared" si="79"/>
        <v>211.59169714632307</v>
      </c>
      <c r="Q184">
        <v>0.64516129032258096</v>
      </c>
      <c r="R184" s="12">
        <v>11.457875648447301</v>
      </c>
      <c r="S184" s="55">
        <f t="shared" si="80"/>
        <v>123.32530746469938</v>
      </c>
      <c r="T184" s="55">
        <v>26.5137258831016</v>
      </c>
      <c r="U184" s="55">
        <v>22.291536953766499</v>
      </c>
      <c r="V184" s="55">
        <v>32.671643311430202</v>
      </c>
      <c r="W184" s="55">
        <v>28.415787600904299</v>
      </c>
      <c r="X184" s="55">
        <v>180.943540844588</v>
      </c>
      <c r="Y184" s="55">
        <v>3.4252485190748501</v>
      </c>
      <c r="Z184" s="12">
        <f t="shared" si="73"/>
        <v>105.15391687507423</v>
      </c>
      <c r="AA184" s="12">
        <f t="shared" si="81"/>
        <v>98.608258889242762</v>
      </c>
      <c r="AB184" s="12">
        <f t="shared" si="82"/>
        <v>97.645905133869277</v>
      </c>
      <c r="AC184" s="12">
        <f t="shared" si="83"/>
        <v>101.62056736977837</v>
      </c>
      <c r="AD184" s="55">
        <v>20.706984971843301</v>
      </c>
      <c r="AE184" s="55">
        <v>16.373490275019499</v>
      </c>
      <c r="AF184">
        <v>0.45225758697261298</v>
      </c>
      <c r="AG184" s="12"/>
      <c r="AH184" s="12"/>
      <c r="AI184" t="str">
        <v>20210507</v>
      </c>
      <c r="AJ184">
        <v>58.6</v>
      </c>
      <c r="AK184">
        <v>17.2</v>
      </c>
      <c r="AL184">
        <f t="shared" si="84"/>
        <v>3.4069767441860468</v>
      </c>
      <c r="BI184" t="str">
        <v>18/01/2024</v>
      </c>
      <c r="BJ184">
        <v>52.9</v>
      </c>
      <c r="BK184">
        <v>17.100000000000001</v>
      </c>
      <c r="BL184">
        <f t="shared" si="85"/>
        <v>3.0935672514619879</v>
      </c>
    </row>
    <row r="185" spans="1:64" x14ac:dyDescent="0.3">
      <c r="A185" s="11">
        <v>45300</v>
      </c>
      <c r="B185">
        <v>0.52024922118380101</v>
      </c>
      <c r="C185">
        <v>4763.54</v>
      </c>
      <c r="D185">
        <v>404.95</v>
      </c>
      <c r="E185">
        <v>97.24</v>
      </c>
      <c r="F185">
        <v>2028.04</v>
      </c>
      <c r="G185">
        <v>81.96</v>
      </c>
      <c r="H185">
        <v>50.54</v>
      </c>
      <c r="I185" s="12">
        <f t="shared" si="71"/>
        <v>167.06135866448622</v>
      </c>
      <c r="J185" s="12">
        <f t="shared" si="72"/>
        <v>95.148249077924945</v>
      </c>
      <c r="K185" s="12">
        <f t="shared" si="74"/>
        <v>174.80185612913056</v>
      </c>
      <c r="L185" s="12">
        <f t="shared" si="75"/>
        <v>151.29076886361602</v>
      </c>
      <c r="M185" s="12">
        <f t="shared" si="76"/>
        <v>229.00500274494607</v>
      </c>
      <c r="N185" s="12">
        <f t="shared" si="77"/>
        <v>129.83045838445634</v>
      </c>
      <c r="O185" s="12">
        <f t="shared" si="78"/>
        <v>237.52992356593006</v>
      </c>
      <c r="P185" s="12">
        <f t="shared" si="79"/>
        <v>209.10983390668511</v>
      </c>
      <c r="Q185">
        <v>0.644067796610169</v>
      </c>
      <c r="R185" s="12">
        <v>11.4091336158499</v>
      </c>
      <c r="S185" s="55">
        <f t="shared" si="80"/>
        <v>123.41892975227103</v>
      </c>
      <c r="T185" s="55">
        <v>26.550745574873801</v>
      </c>
      <c r="U185" s="55">
        <v>22.1665614007022</v>
      </c>
      <c r="V185" s="55">
        <v>32.575904842654801</v>
      </c>
      <c r="W185" s="55">
        <v>27.777401217899001</v>
      </c>
      <c r="X185" s="55">
        <v>179.89816565335201</v>
      </c>
      <c r="Y185" s="55">
        <v>3.4081031455664998</v>
      </c>
      <c r="Z185" s="12">
        <f t="shared" si="73"/>
        <v>105.07194391940571</v>
      </c>
      <c r="AA185" s="12">
        <f t="shared" si="81"/>
        <v>98.956305729112387</v>
      </c>
      <c r="AB185" s="12">
        <f t="shared" si="82"/>
        <v>98.732216167144514</v>
      </c>
      <c r="AC185" s="12">
        <f t="shared" si="83"/>
        <v>102.66126259667307</v>
      </c>
      <c r="AD185" s="55">
        <v>20.7765492198135</v>
      </c>
      <c r="AE185" s="55">
        <v>16.3376343690448</v>
      </c>
      <c r="AF185">
        <v>0.45227272727272699</v>
      </c>
      <c r="AG185" s="12"/>
      <c r="AH185" s="12"/>
      <c r="AI185" t="str">
        <v>20210430</v>
      </c>
      <c r="AJ185">
        <v>60.4</v>
      </c>
      <c r="AK185">
        <v>16.8</v>
      </c>
      <c r="AL185">
        <f t="shared" si="84"/>
        <v>3.5952380952380949</v>
      </c>
      <c r="BI185" t="str">
        <v>17/01/2024</v>
      </c>
      <c r="BJ185">
        <v>52.9</v>
      </c>
      <c r="BK185">
        <v>17.100000000000001</v>
      </c>
      <c r="BL185">
        <f t="shared" si="85"/>
        <v>3.0935672514619879</v>
      </c>
    </row>
    <row r="186" spans="1:64" x14ac:dyDescent="0.3">
      <c r="A186" s="11">
        <v>45297</v>
      </c>
      <c r="B186">
        <v>0.54037267080745299</v>
      </c>
      <c r="C186">
        <v>4697.24</v>
      </c>
      <c r="D186">
        <v>396.75</v>
      </c>
      <c r="E186">
        <v>96.29</v>
      </c>
      <c r="F186">
        <v>2045.85</v>
      </c>
      <c r="G186">
        <v>81.89</v>
      </c>
      <c r="H186">
        <v>50.21</v>
      </c>
      <c r="I186" s="12">
        <f t="shared" si="71"/>
        <v>166.35457763693856</v>
      </c>
      <c r="J186" s="12">
        <f t="shared" si="72"/>
        <v>93.025400175377143</v>
      </c>
      <c r="K186" s="12">
        <f t="shared" si="74"/>
        <v>172.51433904682995</v>
      </c>
      <c r="L186" s="12">
        <f t="shared" si="75"/>
        <v>150.15823407004353</v>
      </c>
      <c r="M186" s="12">
        <f t="shared" si="76"/>
        <v>226.55774922698799</v>
      </c>
      <c r="N186" s="12">
        <f t="shared" si="77"/>
        <v>126.12572275927799</v>
      </c>
      <c r="O186" s="12">
        <f t="shared" si="78"/>
        <v>232.91514740929046</v>
      </c>
      <c r="P186" s="12">
        <f t="shared" si="79"/>
        <v>206.20328905982285</v>
      </c>
      <c r="Q186">
        <v>0.69491525423728795</v>
      </c>
      <c r="R186" s="12">
        <v>11.401311682710601</v>
      </c>
      <c r="S186" s="55">
        <f t="shared" si="80"/>
        <v>123.98749746002139</v>
      </c>
      <c r="T186" s="55">
        <v>26.577477727481199</v>
      </c>
      <c r="U186" s="55">
        <v>21.922260154528001</v>
      </c>
      <c r="V186" s="55">
        <v>32.608820177977201</v>
      </c>
      <c r="W186" s="55">
        <v>27.5395162062282</v>
      </c>
      <c r="X186" s="55">
        <v>179.05574643136001</v>
      </c>
      <c r="Y186" s="55">
        <v>3.3902307260326201</v>
      </c>
      <c r="Z186" s="12">
        <f t="shared" si="73"/>
        <v>105.13154866576237</v>
      </c>
      <c r="AA186" s="12">
        <f t="shared" si="81"/>
        <v>99.283308586561859</v>
      </c>
      <c r="AB186" s="12">
        <f t="shared" si="82"/>
        <v>97.246501236755137</v>
      </c>
      <c r="AC186" s="12">
        <f t="shared" si="83"/>
        <v>102.07762451896933</v>
      </c>
      <c r="AD186" s="55">
        <v>20.902319860241001</v>
      </c>
      <c r="AE186" s="55">
        <v>16.490405095703299</v>
      </c>
      <c r="AF186">
        <v>0.43568773234200697</v>
      </c>
      <c r="AG186" s="12"/>
      <c r="AH186" s="12"/>
      <c r="AI186" t="str">
        <v>20210423</v>
      </c>
      <c r="AJ186">
        <v>59.2</v>
      </c>
      <c r="AK186">
        <v>16.5</v>
      </c>
      <c r="AL186">
        <f t="shared" si="84"/>
        <v>3.5878787878787879</v>
      </c>
      <c r="BI186" t="str">
        <v>16/01/2024</v>
      </c>
      <c r="BJ186">
        <v>52.9</v>
      </c>
      <c r="BK186">
        <v>17.100000000000001</v>
      </c>
      <c r="BL186">
        <f t="shared" si="85"/>
        <v>3.0935672514619879</v>
      </c>
    </row>
    <row r="187" spans="1:64" x14ac:dyDescent="0.3">
      <c r="A187" s="11">
        <v>45296</v>
      </c>
      <c r="B187">
        <v>0.51923076923076905</v>
      </c>
      <c r="C187">
        <v>4688.68</v>
      </c>
      <c r="D187">
        <v>396.28</v>
      </c>
      <c r="E187">
        <v>97.22</v>
      </c>
      <c r="F187">
        <v>2043.54</v>
      </c>
      <c r="G187">
        <v>81.91</v>
      </c>
      <c r="H187">
        <v>50.15</v>
      </c>
      <c r="I187" s="12">
        <f t="shared" si="71"/>
        <v>164.48087618803507</v>
      </c>
      <c r="J187" s="12">
        <f t="shared" si="72"/>
        <v>92.96076619347329</v>
      </c>
      <c r="K187" s="12">
        <f t="shared" si="74"/>
        <v>172.15799881470954</v>
      </c>
      <c r="L187" s="12">
        <f t="shared" si="75"/>
        <v>150.06380447284599</v>
      </c>
      <c r="M187" s="12">
        <f t="shared" si="76"/>
        <v>224.14772121847164</v>
      </c>
      <c r="N187" s="12">
        <f t="shared" si="77"/>
        <v>126.11870567843866</v>
      </c>
      <c r="O187" s="12">
        <f t="shared" si="78"/>
        <v>232.58250778787178</v>
      </c>
      <c r="P187" s="12">
        <f t="shared" si="79"/>
        <v>206.20542961404234</v>
      </c>
      <c r="Q187">
        <v>0.69642857142857095</v>
      </c>
      <c r="R187" s="12">
        <v>11.398565491794299</v>
      </c>
      <c r="S187" s="55">
        <f t="shared" si="80"/>
        <v>124.90972179224468</v>
      </c>
      <c r="T187" s="55">
        <v>26.722678133539201</v>
      </c>
      <c r="U187" s="55">
        <v>22.205231889097099</v>
      </c>
      <c r="V187" s="55">
        <v>32.743857581124097</v>
      </c>
      <c r="W187" s="55">
        <v>27.745948838453302</v>
      </c>
      <c r="X187" s="55">
        <v>178.11410233907301</v>
      </c>
      <c r="Y187" s="55">
        <v>3.3645790034504901</v>
      </c>
      <c r="Z187" s="12">
        <f t="shared" si="73"/>
        <v>105.37784881565624</v>
      </c>
      <c r="AA187" s="12">
        <f t="shared" si="81"/>
        <v>98.226164839897208</v>
      </c>
      <c r="AB187" s="12">
        <f t="shared" si="82"/>
        <v>97.240081506081907</v>
      </c>
      <c r="AC187" s="12">
        <f t="shared" si="83"/>
        <v>101.93078494661081</v>
      </c>
      <c r="AD187" s="55">
        <v>21.015363313628399</v>
      </c>
      <c r="AE187" s="55">
        <v>16.6077103579876</v>
      </c>
      <c r="AF187">
        <v>0.42942942942942902</v>
      </c>
      <c r="AG187" s="12"/>
      <c r="AH187" s="12"/>
      <c r="AI187" t="str">
        <v>20210416</v>
      </c>
      <c r="AJ187">
        <v>63.7</v>
      </c>
      <c r="AK187">
        <v>16.7</v>
      </c>
      <c r="AL187">
        <f t="shared" si="84"/>
        <v>3.8143712574850301</v>
      </c>
      <c r="BI187" t="str">
        <v>15/01/2024</v>
      </c>
      <c r="BJ187">
        <v>52.9</v>
      </c>
      <c r="BK187">
        <v>17.100000000000001</v>
      </c>
      <c r="BL187">
        <f t="shared" si="85"/>
        <v>3.0935672514619879</v>
      </c>
    </row>
    <row r="188" spans="1:64" x14ac:dyDescent="0.3">
      <c r="A188" s="11">
        <v>45295</v>
      </c>
      <c r="B188">
        <v>0.49025974025974001</v>
      </c>
      <c r="C188">
        <v>4704.8100000000004</v>
      </c>
      <c r="D188">
        <v>398.33</v>
      </c>
      <c r="E188">
        <v>98.72</v>
      </c>
      <c r="F188">
        <v>2041.56</v>
      </c>
      <c r="G188">
        <v>81.96</v>
      </c>
      <c r="H188">
        <v>50.09</v>
      </c>
      <c r="I188" s="12">
        <f t="shared" si="71"/>
        <v>162.56808655320853</v>
      </c>
      <c r="J188" s="12">
        <f t="shared" si="72"/>
        <v>93.371437382741192</v>
      </c>
      <c r="K188" s="12">
        <f t="shared" si="74"/>
        <v>172.64457208699935</v>
      </c>
      <c r="L188" s="12">
        <f t="shared" si="75"/>
        <v>150.7612637889109</v>
      </c>
      <c r="M188" s="12">
        <f t="shared" si="76"/>
        <v>221.91788962359442</v>
      </c>
      <c r="N188" s="12">
        <f t="shared" si="77"/>
        <v>126.89483677764495</v>
      </c>
      <c r="O188" s="12">
        <f t="shared" si="78"/>
        <v>233.6424109067861</v>
      </c>
      <c r="P188" s="12">
        <f t="shared" si="79"/>
        <v>207.52201787367605</v>
      </c>
      <c r="Q188">
        <v>0.625</v>
      </c>
      <c r="R188" s="12">
        <v>11.3602848276158</v>
      </c>
      <c r="S188" s="55">
        <f t="shared" si="80"/>
        <v>124.87845757834073</v>
      </c>
      <c r="T188" s="55">
        <v>26.7242474744926</v>
      </c>
      <c r="U188" s="55">
        <v>21.742824085702502</v>
      </c>
      <c r="V188" s="55">
        <v>32.744254892143999</v>
      </c>
      <c r="W188" s="55">
        <v>27.2359709305513</v>
      </c>
      <c r="X188" s="55">
        <v>177.190981209287</v>
      </c>
      <c r="Y188" s="55">
        <v>3.35411639031331</v>
      </c>
      <c r="Z188" s="12">
        <f t="shared" si="73"/>
        <v>105.15802467222629</v>
      </c>
      <c r="AA188" s="12">
        <f t="shared" si="81"/>
        <v>96.64197733223439</v>
      </c>
      <c r="AB188" s="12">
        <f t="shared" si="82"/>
        <v>97.217916084372803</v>
      </c>
      <c r="AC188" s="12">
        <f t="shared" si="83"/>
        <v>101.74683708751871</v>
      </c>
      <c r="AD188" s="55">
        <v>21.0621547076925</v>
      </c>
      <c r="AE188" s="55">
        <v>16.370632354833401</v>
      </c>
      <c r="AF188">
        <v>0.43416102332580903</v>
      </c>
      <c r="AG188" s="12"/>
      <c r="AH188" s="12"/>
      <c r="AI188" t="str">
        <v>20210409</v>
      </c>
      <c r="AJ188">
        <v>63.4</v>
      </c>
      <c r="AK188">
        <v>16.8</v>
      </c>
      <c r="AL188">
        <f t="shared" si="84"/>
        <v>3.7738095238095237</v>
      </c>
      <c r="BI188" t="str">
        <v>12/01/2024</v>
      </c>
      <c r="BJ188">
        <v>48.5</v>
      </c>
      <c r="BK188">
        <v>19.100000000000001</v>
      </c>
      <c r="BL188">
        <f t="shared" si="85"/>
        <v>2.5392670157068062</v>
      </c>
    </row>
    <row r="189" spans="1:64" x14ac:dyDescent="0.3">
      <c r="A189" s="11">
        <v>45294</v>
      </c>
      <c r="B189">
        <v>0.491694352159468</v>
      </c>
      <c r="C189">
        <v>4742.83</v>
      </c>
      <c r="D189">
        <v>402.59</v>
      </c>
      <c r="E189">
        <v>98.31</v>
      </c>
      <c r="F189">
        <v>2059.13</v>
      </c>
      <c r="G189">
        <v>81.94</v>
      </c>
      <c r="H189">
        <v>50.42</v>
      </c>
      <c r="I189" s="12">
        <f t="shared" si="71"/>
        <v>164.57371216317284</v>
      </c>
      <c r="J189" s="12">
        <f t="shared" si="72"/>
        <v>93.323243495477939</v>
      </c>
      <c r="K189" s="12">
        <f t="shared" si="74"/>
        <v>174.08256228691366</v>
      </c>
      <c r="L189" s="12">
        <f t="shared" si="75"/>
        <v>150.98340402855561</v>
      </c>
      <c r="M189" s="12">
        <f t="shared" si="76"/>
        <v>225.24063176898161</v>
      </c>
      <c r="N189" s="12">
        <f t="shared" si="77"/>
        <v>127.15534693594374</v>
      </c>
      <c r="O189" s="12">
        <f t="shared" si="78"/>
        <v>236.19940311554203</v>
      </c>
      <c r="P189" s="12">
        <f t="shared" si="79"/>
        <v>208.36306770131844</v>
      </c>
      <c r="Q189">
        <v>0.59615384615384603</v>
      </c>
      <c r="R189" s="12">
        <v>11.3047988189696</v>
      </c>
      <c r="S189" s="55">
        <f t="shared" si="80"/>
        <v>125.19273794577322</v>
      </c>
      <c r="T189" s="55">
        <v>26.810281950660201</v>
      </c>
      <c r="U189" s="55">
        <v>21.685173502550899</v>
      </c>
      <c r="V189" s="55">
        <v>32.9457008039888</v>
      </c>
      <c r="W189" s="55">
        <v>27.847622623301199</v>
      </c>
      <c r="X189" s="55">
        <v>176.19373391788</v>
      </c>
      <c r="Y189" s="55">
        <v>3.3294169308201602</v>
      </c>
      <c r="Z189" s="12">
        <f t="shared" si="73"/>
        <v>105.34328205466726</v>
      </c>
      <c r="AA189" s="12">
        <f t="shared" si="81"/>
        <v>97.688761544537201</v>
      </c>
      <c r="AB189" s="12">
        <f t="shared" si="82"/>
        <v>97.025058596727831</v>
      </c>
      <c r="AC189" s="12">
        <f t="shared" si="83"/>
        <v>102.44232859269633</v>
      </c>
      <c r="AD189" s="55">
        <v>21.1505525264621</v>
      </c>
      <c r="AE189" s="55">
        <v>16.329769405546202</v>
      </c>
      <c r="AF189">
        <v>0.440184049079755</v>
      </c>
      <c r="AG189" s="12"/>
      <c r="AH189" s="12"/>
      <c r="AI189" t="str">
        <v>20210402</v>
      </c>
      <c r="AJ189">
        <v>60.8</v>
      </c>
      <c r="AK189">
        <v>16.7</v>
      </c>
      <c r="AL189">
        <f t="shared" si="84"/>
        <v>3.6407185628742513</v>
      </c>
      <c r="BI189" t="str">
        <v>11/01/2024</v>
      </c>
      <c r="BJ189">
        <v>48.5</v>
      </c>
      <c r="BK189">
        <v>19.100000000000001</v>
      </c>
      <c r="BL189">
        <f t="shared" si="85"/>
        <v>2.5392670157068062</v>
      </c>
    </row>
    <row r="190" spans="1:64" x14ac:dyDescent="0.3">
      <c r="A190" s="11">
        <v>45290</v>
      </c>
      <c r="B190">
        <v>0.50853242320819103</v>
      </c>
      <c r="C190">
        <v>4769.83</v>
      </c>
      <c r="D190">
        <v>409.52</v>
      </c>
      <c r="E190">
        <v>98.88</v>
      </c>
      <c r="F190">
        <v>2065.1999999999998</v>
      </c>
      <c r="G190">
        <v>82.04</v>
      </c>
      <c r="H190">
        <v>51.04</v>
      </c>
      <c r="I190" s="12">
        <f t="shared" si="71"/>
        <v>164.55660090817059</v>
      </c>
      <c r="J190" s="12">
        <f t="shared" si="72"/>
        <v>93.577906077104657</v>
      </c>
      <c r="K190" s="12">
        <f t="shared" si="74"/>
        <v>174.85922778637394</v>
      </c>
      <c r="L190" s="12">
        <f t="shared" si="75"/>
        <v>150.01032361304479</v>
      </c>
      <c r="M190" s="12">
        <f t="shared" si="76"/>
        <v>227.78215382129841</v>
      </c>
      <c r="N190" s="12">
        <f t="shared" si="77"/>
        <v>128.95858355234742</v>
      </c>
      <c r="O190" s="12">
        <f t="shared" si="78"/>
        <v>239.9676957117602</v>
      </c>
      <c r="P190" s="12">
        <f t="shared" si="79"/>
        <v>209.36275707393344</v>
      </c>
      <c r="Q190">
        <v>0.59615384615384603</v>
      </c>
      <c r="R190" s="12">
        <v>11.1809537831514</v>
      </c>
      <c r="S190" s="55">
        <f t="shared" si="80"/>
        <v>124.05506880457291</v>
      </c>
      <c r="T190" s="55">
        <v>27.658377673202398</v>
      </c>
      <c r="U190" s="55">
        <v>22.398786806225999</v>
      </c>
      <c r="V190" s="55">
        <v>34.859453287578397</v>
      </c>
      <c r="W190" s="55">
        <v>29.668559485408998</v>
      </c>
      <c r="X190" s="55">
        <v>174.82320536969499</v>
      </c>
      <c r="Y190" s="55">
        <v>3.32308396305887</v>
      </c>
      <c r="Z190" s="12">
        <f t="shared" si="73"/>
        <v>104.72188735547098</v>
      </c>
      <c r="AA190" s="12">
        <f t="shared" si="81"/>
        <v>98.316292051695996</v>
      </c>
      <c r="AB190" s="12">
        <f t="shared" si="82"/>
        <v>97.926783379086615</v>
      </c>
      <c r="AC190" s="12">
        <f t="shared" si="83"/>
        <v>103.57423106537392</v>
      </c>
      <c r="AD190" s="55">
        <v>22.220555021923499</v>
      </c>
      <c r="AE190" s="55">
        <v>17.0817080132901</v>
      </c>
      <c r="AF190">
        <v>0.436974789915966</v>
      </c>
      <c r="AG190" s="12"/>
      <c r="AH190" s="12"/>
      <c r="AI190" t="str">
        <v>20210326</v>
      </c>
      <c r="AJ190">
        <v>54.4</v>
      </c>
      <c r="AK190">
        <v>17.5</v>
      </c>
      <c r="AL190">
        <f t="shared" si="84"/>
        <v>3.1085714285714285</v>
      </c>
      <c r="BI190" t="str">
        <v>10/01/2024</v>
      </c>
      <c r="BJ190">
        <v>48.5</v>
      </c>
      <c r="BK190">
        <v>19.100000000000001</v>
      </c>
      <c r="BL190">
        <f t="shared" si="85"/>
        <v>2.5392670157068062</v>
      </c>
    </row>
    <row r="191" spans="1:64" x14ac:dyDescent="0.3">
      <c r="A191" s="11">
        <v>45289</v>
      </c>
      <c r="B191">
        <v>0.512027491408935</v>
      </c>
      <c r="C191">
        <v>4783.3500000000004</v>
      </c>
      <c r="D191">
        <v>411.3</v>
      </c>
      <c r="E191">
        <v>99.78</v>
      </c>
      <c r="F191">
        <v>2065.6</v>
      </c>
      <c r="G191">
        <v>82</v>
      </c>
      <c r="H191">
        <v>50.98</v>
      </c>
      <c r="I191" s="12">
        <f t="shared" si="71"/>
        <v>163.54371374143869</v>
      </c>
      <c r="J191" s="12">
        <f t="shared" si="72"/>
        <v>93.824930479513696</v>
      </c>
      <c r="K191" s="12">
        <f t="shared" si="74"/>
        <v>175.44068661994496</v>
      </c>
      <c r="L191" s="12">
        <f t="shared" si="75"/>
        <v>150.61328932516449</v>
      </c>
      <c r="M191" s="12">
        <f t="shared" si="76"/>
        <v>226.71836803431086</v>
      </c>
      <c r="N191" s="12">
        <f t="shared" si="77"/>
        <v>129.49392347147185</v>
      </c>
      <c r="O191" s="12">
        <f t="shared" si="78"/>
        <v>241.12886288779731</v>
      </c>
      <c r="P191" s="12">
        <f t="shared" si="79"/>
        <v>210.52160978751789</v>
      </c>
      <c r="Q191">
        <v>0.62264150943396201</v>
      </c>
      <c r="R191" s="12">
        <v>11.112672695529101</v>
      </c>
      <c r="S191" s="55">
        <f t="shared" si="80"/>
        <v>124.07274693839123</v>
      </c>
      <c r="T191" s="55">
        <v>28.018596438121001</v>
      </c>
      <c r="U191" s="55">
        <v>22.668403670822499</v>
      </c>
      <c r="V191" s="55">
        <v>35.596468459519301</v>
      </c>
      <c r="W191" s="55">
        <v>30.3313840156775</v>
      </c>
      <c r="X191" s="55">
        <v>173.93562482879099</v>
      </c>
      <c r="Y191" s="55">
        <v>3.3023225375481799</v>
      </c>
      <c r="Z191" s="12">
        <f t="shared" si="73"/>
        <v>104.8460240838814</v>
      </c>
      <c r="AA191" s="12">
        <f t="shared" si="81"/>
        <v>97.323902043907353</v>
      </c>
      <c r="AB191" s="12">
        <f t="shared" si="82"/>
        <v>97.792750545582777</v>
      </c>
      <c r="AC191" s="12">
        <f t="shared" si="83"/>
        <v>103.50290439327482</v>
      </c>
      <c r="AD191" s="55">
        <v>22.407997219399601</v>
      </c>
      <c r="AE191" s="55">
        <v>17.200934589266598</v>
      </c>
      <c r="AF191">
        <v>0.43154761904761901</v>
      </c>
      <c r="AG191" s="12"/>
      <c r="AH191" s="12"/>
      <c r="AI191" t="str">
        <v>20210319</v>
      </c>
      <c r="AJ191">
        <v>57.4</v>
      </c>
      <c r="AK191">
        <v>18.8</v>
      </c>
      <c r="AL191">
        <f t="shared" si="84"/>
        <v>3.0531914893617018</v>
      </c>
      <c r="BI191" t="str">
        <v>09/01/2024</v>
      </c>
      <c r="BJ191">
        <v>48.5</v>
      </c>
      <c r="BK191">
        <v>19.100000000000001</v>
      </c>
      <c r="BL191">
        <f t="shared" si="85"/>
        <v>2.5392670157068062</v>
      </c>
    </row>
    <row r="192" spans="1:64" x14ac:dyDescent="0.3">
      <c r="A192" s="11">
        <v>45288</v>
      </c>
      <c r="B192">
        <v>0.51178451178451201</v>
      </c>
      <c r="C192">
        <v>4781.58</v>
      </c>
      <c r="D192">
        <v>411.5</v>
      </c>
      <c r="E192">
        <v>100.51</v>
      </c>
      <c r="F192">
        <v>2077.4899999999998</v>
      </c>
      <c r="G192">
        <v>82.01</v>
      </c>
      <c r="H192">
        <v>50.98</v>
      </c>
      <c r="I192" s="12">
        <f t="shared" si="71"/>
        <v>162.30482004149354</v>
      </c>
      <c r="J192" s="12">
        <f t="shared" si="72"/>
        <v>93.256678082289383</v>
      </c>
      <c r="K192" s="12">
        <f t="shared" si="74"/>
        <v>175.35439351669694</v>
      </c>
      <c r="L192" s="12">
        <f t="shared" si="75"/>
        <v>150.5575573544524</v>
      </c>
      <c r="M192" s="12">
        <f t="shared" si="76"/>
        <v>225.19225539248464</v>
      </c>
      <c r="N192" s="12">
        <f t="shared" si="77"/>
        <v>128.81926787213357</v>
      </c>
      <c r="O192" s="12">
        <f t="shared" si="78"/>
        <v>241.21668756377616</v>
      </c>
      <c r="P192" s="12">
        <f t="shared" si="79"/>
        <v>210.62397867144082</v>
      </c>
      <c r="Q192">
        <v>0.62962962962962998</v>
      </c>
      <c r="R192" s="12">
        <v>11.0748135744452</v>
      </c>
      <c r="S192" s="55">
        <f t="shared" si="80"/>
        <v>125.34798374385213</v>
      </c>
      <c r="T192" s="55">
        <v>27.7939055226276</v>
      </c>
      <c r="U192" s="55">
        <v>22.482679344232</v>
      </c>
      <c r="V192" s="55">
        <v>35.193253015706098</v>
      </c>
      <c r="W192" s="55">
        <v>29.967121736024399</v>
      </c>
      <c r="X192" s="55">
        <v>173.18229871236699</v>
      </c>
      <c r="Y192" s="55">
        <v>3.25803907212432</v>
      </c>
      <c r="Z192" s="12">
        <f t="shared" si="73"/>
        <v>105.82406686909529</v>
      </c>
      <c r="AA192" s="12">
        <f t="shared" si="81"/>
        <v>96.62213941557809</v>
      </c>
      <c r="AB192" s="12">
        <f t="shared" si="82"/>
        <v>97.236242967264346</v>
      </c>
      <c r="AC192" s="12">
        <f t="shared" si="83"/>
        <v>103.49028516572137</v>
      </c>
      <c r="AD192" s="55">
        <v>22.351047144365101</v>
      </c>
      <c r="AE192" s="55">
        <v>17.0150906403451</v>
      </c>
      <c r="AF192">
        <v>0.43680709534368101</v>
      </c>
      <c r="AG192" s="12"/>
      <c r="AH192" s="12"/>
      <c r="AI192" t="str">
        <v>20210312</v>
      </c>
      <c r="AJ192">
        <v>55.9</v>
      </c>
      <c r="AK192">
        <v>19.600000000000001</v>
      </c>
      <c r="AL192">
        <f t="shared" si="84"/>
        <v>2.8520408163265305</v>
      </c>
      <c r="BI192" t="str">
        <v>08/01/2024</v>
      </c>
      <c r="BJ192">
        <v>48.5</v>
      </c>
      <c r="BK192">
        <v>19.100000000000001</v>
      </c>
      <c r="BL192">
        <f t="shared" si="85"/>
        <v>2.5392670157068062</v>
      </c>
    </row>
    <row r="193" spans="1:64" x14ac:dyDescent="0.3">
      <c r="A193" s="11">
        <v>45287</v>
      </c>
      <c r="B193">
        <v>0.51155115511551197</v>
      </c>
      <c r="C193">
        <v>4774.75</v>
      </c>
      <c r="D193">
        <v>410.88</v>
      </c>
      <c r="E193">
        <v>98.76</v>
      </c>
      <c r="F193">
        <v>2058.3000000000002</v>
      </c>
      <c r="G193">
        <v>81.91</v>
      </c>
      <c r="H193">
        <v>50.74</v>
      </c>
      <c r="I193" s="12">
        <f t="shared" si="71"/>
        <v>164.99242843419412</v>
      </c>
      <c r="J193" s="12">
        <f t="shared" si="72"/>
        <v>93.998588877685123</v>
      </c>
      <c r="K193" s="12">
        <f t="shared" si="74"/>
        <v>175.31764882575098</v>
      </c>
      <c r="L193" s="12">
        <f t="shared" si="75"/>
        <v>151.055974802142</v>
      </c>
      <c r="M193" s="12">
        <f t="shared" si="76"/>
        <v>228.90294802284993</v>
      </c>
      <c r="N193" s="12">
        <f t="shared" si="77"/>
        <v>129.83382463030492</v>
      </c>
      <c r="O193" s="12">
        <f t="shared" si="78"/>
        <v>241.14721203157814</v>
      </c>
      <c r="P193" s="12">
        <f t="shared" si="79"/>
        <v>211.30459916824702</v>
      </c>
      <c r="Q193">
        <v>0.61818181818181805</v>
      </c>
      <c r="R193" s="12">
        <v>10.902627124613099</v>
      </c>
      <c r="S193" s="55">
        <f t="shared" si="80"/>
        <v>124.38626738561389</v>
      </c>
      <c r="T193" s="55">
        <v>26.859094860742701</v>
      </c>
      <c r="U193" s="55">
        <v>21.692718272481599</v>
      </c>
      <c r="V193" s="55">
        <v>34.116379251273699</v>
      </c>
      <c r="W193" s="55">
        <v>28.890963379027401</v>
      </c>
      <c r="X193" s="55">
        <v>171.474021039219</v>
      </c>
      <c r="Y193" s="55">
        <v>3.23198467607999</v>
      </c>
      <c r="Z193" s="12">
        <f t="shared" si="73"/>
        <v>105.62328875076736</v>
      </c>
      <c r="AA193" s="12">
        <f t="shared" si="81"/>
        <v>97.893752687429668</v>
      </c>
      <c r="AB193" s="12">
        <f t="shared" si="82"/>
        <v>97.684932510359033</v>
      </c>
      <c r="AC193" s="12">
        <f t="shared" si="83"/>
        <v>103.12839279486418</v>
      </c>
      <c r="AD193" s="55">
        <v>21.680038651000199</v>
      </c>
      <c r="AE193" s="55">
        <v>16.481496744339701</v>
      </c>
      <c r="AF193">
        <v>0.44130434782608702</v>
      </c>
      <c r="AG193" s="12"/>
      <c r="AH193" s="12"/>
      <c r="AI193" t="str">
        <v>20210305</v>
      </c>
      <c r="AJ193">
        <v>51</v>
      </c>
      <c r="AK193">
        <v>20.6</v>
      </c>
      <c r="AL193">
        <f t="shared" si="84"/>
        <v>2.4757281553398056</v>
      </c>
      <c r="BI193" t="str">
        <v>05/01/2024</v>
      </c>
      <c r="BJ193">
        <v>54.4</v>
      </c>
      <c r="BK193">
        <v>17.7</v>
      </c>
      <c r="BL193">
        <f t="shared" si="85"/>
        <v>3.0734463276836159</v>
      </c>
    </row>
    <row r="194" spans="1:64" x14ac:dyDescent="0.3">
      <c r="A194" s="11">
        <v>45283</v>
      </c>
      <c r="B194">
        <v>0.52272727272727304</v>
      </c>
      <c r="C194">
        <v>4754.63</v>
      </c>
      <c r="D194">
        <v>408.38</v>
      </c>
      <c r="E194">
        <v>98.474999999999994</v>
      </c>
      <c r="F194">
        <v>2053.3000000000002</v>
      </c>
      <c r="G194">
        <v>81.95</v>
      </c>
      <c r="H194">
        <v>50.45</v>
      </c>
      <c r="I194" s="12">
        <f t="shared" ref="I194:I257" si="86">I195*(1+((C194/C195)-(E194/E195)))</f>
        <v>164.77204102674631</v>
      </c>
      <c r="J194" s="12">
        <f t="shared" ref="J194:J257" si="87">J195*(1+((C194/C195)-(F194/F195)))</f>
        <v>93.830017597980486</v>
      </c>
      <c r="K194" s="12">
        <f t="shared" si="74"/>
        <v>174.49407739990346</v>
      </c>
      <c r="L194" s="12">
        <f t="shared" si="75"/>
        <v>151.28541439706703</v>
      </c>
      <c r="M194" s="12">
        <f t="shared" si="76"/>
        <v>228.16651463523638</v>
      </c>
      <c r="N194" s="12">
        <f t="shared" si="77"/>
        <v>129.35693156021455</v>
      </c>
      <c r="O194" s="12">
        <f t="shared" si="78"/>
        <v>239.56373125869726</v>
      </c>
      <c r="P194" s="12">
        <f t="shared" si="79"/>
        <v>211.22570979983303</v>
      </c>
      <c r="Q194">
        <v>0.64285714285714302</v>
      </c>
      <c r="R194" s="12">
        <v>10.6121320879527</v>
      </c>
      <c r="S194" s="55">
        <f t="shared" si="80"/>
        <v>121.06802738133362</v>
      </c>
      <c r="T194" s="55">
        <v>27.9967273699393</v>
      </c>
      <c r="U194" s="55">
        <v>22.8081091035057</v>
      </c>
      <c r="V194" s="55">
        <v>35.933437167676303</v>
      </c>
      <c r="W194" s="55">
        <v>30.6990153661744</v>
      </c>
      <c r="X194" s="55">
        <v>168.627893360526</v>
      </c>
      <c r="Y194" s="55">
        <v>3.2320952146366602</v>
      </c>
      <c r="Z194" s="12">
        <f t="shared" ref="Z194:Z257" si="88">Z195*(1+((X194/X195)-(Y194/Y195)))</f>
        <v>103.86665893952903</v>
      </c>
      <c r="AA194" s="12">
        <f t="shared" si="81"/>
        <v>97.615146365622465</v>
      </c>
      <c r="AB194" s="12">
        <f t="shared" si="82"/>
        <v>97.362355337810982</v>
      </c>
      <c r="AC194" s="12">
        <f t="shared" si="83"/>
        <v>102.48923221535142</v>
      </c>
      <c r="AD194" s="55">
        <v>22.635933087672498</v>
      </c>
      <c r="AE194" s="55">
        <v>17.1577023837899</v>
      </c>
      <c r="AF194">
        <v>0.43994413407821198</v>
      </c>
      <c r="AG194" s="12"/>
      <c r="AH194" s="12"/>
      <c r="AI194" t="str">
        <v>20210226</v>
      </c>
      <c r="AJ194">
        <v>53.9</v>
      </c>
      <c r="AK194">
        <v>18.600000000000001</v>
      </c>
      <c r="AL194">
        <f t="shared" si="84"/>
        <v>2.897849462365591</v>
      </c>
      <c r="BI194" t="str">
        <v>04/01/2024</v>
      </c>
      <c r="BJ194">
        <v>54.4</v>
      </c>
      <c r="BK194">
        <v>17.7</v>
      </c>
      <c r="BL194">
        <f t="shared" si="85"/>
        <v>3.0734463276836159</v>
      </c>
    </row>
    <row r="195" spans="1:64" x14ac:dyDescent="0.3">
      <c r="A195" s="11">
        <v>45282</v>
      </c>
      <c r="B195">
        <v>0.52733118971061099</v>
      </c>
      <c r="C195">
        <v>4746.75</v>
      </c>
      <c r="D195">
        <v>407.77</v>
      </c>
      <c r="E195">
        <v>98.93</v>
      </c>
      <c r="F195">
        <v>2045.94</v>
      </c>
      <c r="G195">
        <v>81.92</v>
      </c>
      <c r="H195">
        <v>50.46</v>
      </c>
      <c r="I195" s="12">
        <f t="shared" si="86"/>
        <v>163.74709966083435</v>
      </c>
      <c r="J195" s="12">
        <f t="shared" si="87"/>
        <v>94.012145939933504</v>
      </c>
      <c r="K195" s="12">
        <f t="shared" ref="K195:K258" si="89">K196*(1+((C195/C196)-(G195/G196)))</f>
        <v>174.2685960946072</v>
      </c>
      <c r="L195" s="12">
        <f t="shared" ref="L195:L258" si="90">L196*(1+((C195/C196)-(H195/H196)))</f>
        <v>151.00480820390857</v>
      </c>
      <c r="M195" s="12">
        <f t="shared" ref="M195:M258" si="91">M196*(1+((D195/D196)-(E195/E196)))</f>
        <v>226.78423007688042</v>
      </c>
      <c r="N195" s="12">
        <f t="shared" ref="N195:N258" si="92">N196*(1+((D195/D196)-(F195/F196)))</f>
        <v>129.62933816533615</v>
      </c>
      <c r="O195" s="12">
        <f t="shared" ref="O195:O258" si="93">O196*(1+((D195/D196)-(G195/G196)))</f>
        <v>239.29339423623546</v>
      </c>
      <c r="P195" s="12">
        <f t="shared" ref="P195:P258" si="94">P196*(1+((D195/D196)-(H195/H196)))</f>
        <v>210.8684736990445</v>
      </c>
      <c r="Q195">
        <v>0.65573770491803296</v>
      </c>
      <c r="R195" s="12">
        <v>10.5417525555953</v>
      </c>
      <c r="S195" s="55">
        <f t="shared" ref="S195:S258" si="95">S196*(1+((R195/R196)-(Y195/Y196)))</f>
        <v>121.47128487846405</v>
      </c>
      <c r="T195" s="55">
        <v>27.7002546505549</v>
      </c>
      <c r="U195" s="55">
        <v>22.566871993790301</v>
      </c>
      <c r="V195" s="55">
        <v>34.709958426815703</v>
      </c>
      <c r="W195" s="55">
        <v>29.606210721708301</v>
      </c>
      <c r="X195" s="55">
        <v>167.12564568631899</v>
      </c>
      <c r="Y195" s="55">
        <v>3.2001068150168099</v>
      </c>
      <c r="Z195" s="12">
        <f t="shared" si="88"/>
        <v>103.97139025752612</v>
      </c>
      <c r="AA195" s="12">
        <f t="shared" ref="AA195:AA258" si="96">AA196*(1+((H195/H196)-(E195/E196)))</f>
        <v>97.187421144012418</v>
      </c>
      <c r="AB195" s="12">
        <f t="shared" ref="AB195:AB258" si="97">AB196*(1+((H195/H196)-(F195/F196)))</f>
        <v>97.733306522261273</v>
      </c>
      <c r="AC195" s="12">
        <f t="shared" ref="AC195:AC258" si="98">AC196*(1+((H195/H196)-(G195/G196)))</f>
        <v>102.54710854323048</v>
      </c>
      <c r="AD195" s="55">
        <v>22.622261690106001</v>
      </c>
      <c r="AE195" s="55">
        <v>17.069850533485599</v>
      </c>
      <c r="AF195">
        <v>0.44111498257839699</v>
      </c>
      <c r="AG195" s="12"/>
      <c r="AH195" s="12"/>
      <c r="AI195" t="str">
        <v>20210219</v>
      </c>
      <c r="AJ195">
        <v>56.3</v>
      </c>
      <c r="AK195">
        <v>18.5</v>
      </c>
      <c r="AL195">
        <f t="shared" si="84"/>
        <v>3.0432432432432432</v>
      </c>
      <c r="BI195" t="str">
        <v>03/01/2024</v>
      </c>
      <c r="BJ195">
        <v>54.4</v>
      </c>
      <c r="BK195">
        <v>17.7</v>
      </c>
      <c r="BL195">
        <f t="shared" si="85"/>
        <v>3.0734463276836159</v>
      </c>
    </row>
    <row r="196" spans="1:64" x14ac:dyDescent="0.3">
      <c r="A196" s="11">
        <v>45281</v>
      </c>
      <c r="B196">
        <v>0.515625</v>
      </c>
      <c r="C196">
        <v>4698.3500000000004</v>
      </c>
      <c r="D196">
        <v>403.08</v>
      </c>
      <c r="E196">
        <v>99.56</v>
      </c>
      <c r="F196">
        <v>2031.52</v>
      </c>
      <c r="G196">
        <v>81.84</v>
      </c>
      <c r="H196">
        <v>49.62</v>
      </c>
      <c r="I196" s="12">
        <f t="shared" si="86"/>
        <v>161.06863594718811</v>
      </c>
      <c r="J196" s="12">
        <f t="shared" si="87"/>
        <v>93.711953248151559</v>
      </c>
      <c r="K196" s="12">
        <f t="shared" si="89"/>
        <v>172.6587309708608</v>
      </c>
      <c r="L196" s="12">
        <f t="shared" si="90"/>
        <v>152.01221886515989</v>
      </c>
      <c r="M196" s="12">
        <f t="shared" si="91"/>
        <v>222.78233532081623</v>
      </c>
      <c r="N196" s="12">
        <f t="shared" si="92"/>
        <v>129.04383095326509</v>
      </c>
      <c r="O196" s="12">
        <f t="shared" si="93"/>
        <v>236.76992634514934</v>
      </c>
      <c r="P196" s="12">
        <f t="shared" si="94"/>
        <v>211.99059299785239</v>
      </c>
      <c r="Q196">
        <v>0.65</v>
      </c>
      <c r="R196" s="12">
        <v>10.491449101773</v>
      </c>
      <c r="S196" s="55">
        <f t="shared" si="95"/>
        <v>120.5115797392691</v>
      </c>
      <c r="T196" s="55">
        <v>28.3399117225166</v>
      </c>
      <c r="U196" s="55">
        <v>23.085280460242799</v>
      </c>
      <c r="V196" s="55">
        <v>35.673700732684601</v>
      </c>
      <c r="W196" s="55">
        <v>30.421325340841999</v>
      </c>
      <c r="X196" s="55">
        <v>165.75712363883699</v>
      </c>
      <c r="Y196" s="55">
        <v>3.2102798158973598</v>
      </c>
      <c r="Z196" s="12">
        <f t="shared" si="88"/>
        <v>102.79692801954366</v>
      </c>
      <c r="AA196" s="12">
        <f t="shared" si="96"/>
        <v>94.978552410778676</v>
      </c>
      <c r="AB196" s="12">
        <f t="shared" si="97"/>
        <v>96.781889794903037</v>
      </c>
      <c r="AC196" s="12">
        <f t="shared" si="98"/>
        <v>100.93704749748973</v>
      </c>
      <c r="AD196" s="55">
        <v>22.791970219752901</v>
      </c>
      <c r="AE196" s="55">
        <v>17.252513052343801</v>
      </c>
      <c r="AF196">
        <v>0.45352900069881202</v>
      </c>
      <c r="AG196" s="12"/>
      <c r="AH196" s="12"/>
      <c r="AI196" t="str">
        <v>20210212</v>
      </c>
      <c r="AJ196">
        <v>59.1</v>
      </c>
      <c r="AK196">
        <v>18.100000000000001</v>
      </c>
      <c r="AL196">
        <f t="shared" si="84"/>
        <v>3.2651933701657456</v>
      </c>
      <c r="BI196" t="str">
        <v>02/01/2024</v>
      </c>
      <c r="BJ196">
        <v>54.4</v>
      </c>
      <c r="BK196">
        <v>17.7</v>
      </c>
      <c r="BL196">
        <f t="shared" si="85"/>
        <v>3.0734463276836159</v>
      </c>
    </row>
    <row r="197" spans="1:64" x14ac:dyDescent="0.3">
      <c r="A197" s="11">
        <v>45280</v>
      </c>
      <c r="B197">
        <v>0.511041009463722</v>
      </c>
      <c r="C197">
        <v>4768.37</v>
      </c>
      <c r="D197">
        <v>409.16</v>
      </c>
      <c r="E197">
        <v>98.89</v>
      </c>
      <c r="F197">
        <v>2040.31</v>
      </c>
      <c r="G197">
        <v>81.73</v>
      </c>
      <c r="H197">
        <v>51</v>
      </c>
      <c r="I197" s="12">
        <f t="shared" si="86"/>
        <v>164.60088332730547</v>
      </c>
      <c r="J197" s="12">
        <f t="shared" si="87"/>
        <v>94.69451244074672</v>
      </c>
      <c r="K197" s="12">
        <f t="shared" si="89"/>
        <v>175.47156796424079</v>
      </c>
      <c r="L197" s="12">
        <f t="shared" si="90"/>
        <v>150.15412755144357</v>
      </c>
      <c r="M197" s="12">
        <f t="shared" si="91"/>
        <v>227.70879630995569</v>
      </c>
      <c r="N197" s="12">
        <f t="shared" si="92"/>
        <v>130.41996289438174</v>
      </c>
      <c r="O197" s="12">
        <f t="shared" si="93"/>
        <v>240.67013206696333</v>
      </c>
      <c r="P197" s="12">
        <f t="shared" si="94"/>
        <v>209.43566409518419</v>
      </c>
      <c r="Q197">
        <v>0.66101694915254205</v>
      </c>
      <c r="R197" s="12">
        <v>10.4260783274605</v>
      </c>
      <c r="S197" s="55">
        <f t="shared" si="95"/>
        <v>121.2510217751347</v>
      </c>
      <c r="T197" s="55">
        <v>27.987517924702399</v>
      </c>
      <c r="U197" s="55">
        <v>22.851539335076101</v>
      </c>
      <c r="V197" s="55">
        <v>35.237273735916702</v>
      </c>
      <c r="W197" s="55">
        <v>30.091851427363899</v>
      </c>
      <c r="X197" s="55">
        <v>164.36842235795399</v>
      </c>
      <c r="Y197" s="55">
        <v>3.1710589883456799</v>
      </c>
      <c r="Z197" s="12">
        <f t="shared" si="88"/>
        <v>103.20144238510805</v>
      </c>
      <c r="AA197" s="12">
        <f t="shared" si="96"/>
        <v>98.30459278533273</v>
      </c>
      <c r="AB197" s="12">
        <f t="shared" si="97"/>
        <v>99.035000900912053</v>
      </c>
      <c r="AC197" s="12">
        <f t="shared" si="98"/>
        <v>103.88795563808281</v>
      </c>
      <c r="AD197" s="55">
        <v>22.086937765064199</v>
      </c>
      <c r="AE197" s="55">
        <v>16.726273524060399</v>
      </c>
      <c r="AF197">
        <v>0.45561719833564501</v>
      </c>
      <c r="AG197" s="12"/>
      <c r="AH197" s="12"/>
      <c r="AI197" t="str">
        <v>20210205</v>
      </c>
      <c r="AJ197">
        <v>58.6</v>
      </c>
      <c r="AK197">
        <v>18.3</v>
      </c>
      <c r="AL197">
        <f t="shared" si="84"/>
        <v>3.2021857923497268</v>
      </c>
      <c r="BI197" t="str">
        <v>01/01/2024</v>
      </c>
      <c r="BJ197">
        <v>54.4</v>
      </c>
      <c r="BK197">
        <v>17.7</v>
      </c>
      <c r="BL197">
        <f t="shared" si="85"/>
        <v>3.0734463276836159</v>
      </c>
    </row>
    <row r="198" spans="1:64" x14ac:dyDescent="0.3">
      <c r="A198" s="11">
        <v>45279</v>
      </c>
      <c r="B198">
        <v>0.51910828025477695</v>
      </c>
      <c r="C198">
        <v>4740.5600000000004</v>
      </c>
      <c r="D198">
        <v>407.08</v>
      </c>
      <c r="E198">
        <v>98.36</v>
      </c>
      <c r="F198">
        <v>2027.28</v>
      </c>
      <c r="G198">
        <v>81.7</v>
      </c>
      <c r="H198">
        <v>50.5</v>
      </c>
      <c r="I198" s="12">
        <f t="shared" si="86"/>
        <v>164.52223737493051</v>
      </c>
      <c r="J198" s="12">
        <f t="shared" si="87"/>
        <v>94.747659782869306</v>
      </c>
      <c r="K198" s="12">
        <f t="shared" si="89"/>
        <v>174.51189243256968</v>
      </c>
      <c r="L198" s="12">
        <f t="shared" si="90"/>
        <v>150.76239268196872</v>
      </c>
      <c r="M198" s="12">
        <f t="shared" si="91"/>
        <v>227.77230115936968</v>
      </c>
      <c r="N198" s="12">
        <f t="shared" si="92"/>
        <v>130.59205324028721</v>
      </c>
      <c r="O198" s="12">
        <f t="shared" si="93"/>
        <v>239.53417389294032</v>
      </c>
      <c r="P198" s="12">
        <f t="shared" si="94"/>
        <v>210.44399160778377</v>
      </c>
      <c r="Q198">
        <v>0.66666666666666696</v>
      </c>
      <c r="R198" s="12">
        <v>10.3907209459309</v>
      </c>
      <c r="S198" s="55">
        <f t="shared" si="95"/>
        <v>121.42465655607802</v>
      </c>
      <c r="T198" s="55">
        <v>27.424269018475002</v>
      </c>
      <c r="U198" s="55">
        <v>22.665087495615602</v>
      </c>
      <c r="V198" s="55">
        <v>34.564272020835702</v>
      </c>
      <c r="W198" s="55">
        <v>29.8058062296451</v>
      </c>
      <c r="X198" s="55">
        <v>163.50580065435099</v>
      </c>
      <c r="Y198" s="55">
        <v>3.15580771494154</v>
      </c>
      <c r="Z198" s="12">
        <f t="shared" si="88"/>
        <v>103.15574204870921</v>
      </c>
      <c r="AA198" s="12">
        <f t="shared" si="96"/>
        <v>97.862974287782677</v>
      </c>
      <c r="AB198" s="12">
        <f t="shared" si="97"/>
        <v>98.692177938988408</v>
      </c>
      <c r="AC198" s="12">
        <f t="shared" si="98"/>
        <v>102.90686290510121</v>
      </c>
      <c r="AD198" s="55">
        <v>21.613534213090301</v>
      </c>
      <c r="AE198" s="55">
        <v>16.593429449139499</v>
      </c>
      <c r="AF198">
        <v>0.45612813370473498</v>
      </c>
      <c r="AG198" s="12"/>
      <c r="AH198" s="12"/>
      <c r="AI198" t="str">
        <v>20210129</v>
      </c>
      <c r="AJ198">
        <v>57.8</v>
      </c>
      <c r="AK198">
        <v>16.7</v>
      </c>
      <c r="AL198">
        <f t="shared" si="84"/>
        <v>3.4610778443113772</v>
      </c>
      <c r="BI198" t="str">
        <v>29/12/2023</v>
      </c>
      <c r="BJ198">
        <v>57.1</v>
      </c>
      <c r="BK198">
        <v>17.2</v>
      </c>
      <c r="BL198">
        <f t="shared" si="85"/>
        <v>3.3197674418604652</v>
      </c>
    </row>
    <row r="199" spans="1:64" x14ac:dyDescent="0.3">
      <c r="A199" s="11">
        <v>45276</v>
      </c>
      <c r="B199">
        <v>0.52279635258358703</v>
      </c>
      <c r="C199">
        <v>4719.1899999999996</v>
      </c>
      <c r="D199">
        <v>405.34</v>
      </c>
      <c r="E199">
        <v>99.15</v>
      </c>
      <c r="F199">
        <v>2018.4</v>
      </c>
      <c r="G199">
        <v>81.709999999999994</v>
      </c>
      <c r="H199">
        <v>50.37</v>
      </c>
      <c r="I199" s="12">
        <f t="shared" si="86"/>
        <v>162.49173333915331</v>
      </c>
      <c r="J199" s="12">
        <f t="shared" si="87"/>
        <v>94.735458319775091</v>
      </c>
      <c r="K199" s="12">
        <f t="shared" si="89"/>
        <v>173.704046412537</v>
      </c>
      <c r="L199" s="12">
        <f t="shared" si="90"/>
        <v>150.46936590802153</v>
      </c>
      <c r="M199" s="12">
        <f t="shared" si="91"/>
        <v>225.01354104047019</v>
      </c>
      <c r="N199" s="12">
        <f t="shared" si="92"/>
        <v>130.60600611779927</v>
      </c>
      <c r="O199" s="12">
        <f t="shared" si="93"/>
        <v>238.48126085964878</v>
      </c>
      <c r="P199" s="12">
        <f t="shared" si="94"/>
        <v>210.0843710251126</v>
      </c>
      <c r="Q199">
        <v>0.71212121212121204</v>
      </c>
      <c r="R199" s="12">
        <v>10.266445967845099</v>
      </c>
      <c r="S199" s="55">
        <f t="shared" si="95"/>
        <v>120.2955161113197</v>
      </c>
      <c r="T199" s="55">
        <v>27.3218615716732</v>
      </c>
      <c r="U199" s="55">
        <v>22.781489266377999</v>
      </c>
      <c r="V199" s="55">
        <v>34.8551377915907</v>
      </c>
      <c r="W199" s="55">
        <v>30.2277697396649</v>
      </c>
      <c r="X199" s="55">
        <v>163.05180577882601</v>
      </c>
      <c r="Y199" s="55">
        <v>3.1472516676565201</v>
      </c>
      <c r="Z199" s="12">
        <f t="shared" si="88"/>
        <v>103.14895667500163</v>
      </c>
      <c r="AA199" s="12">
        <f t="shared" si="96"/>
        <v>96.841430163007644</v>
      </c>
      <c r="AB199" s="12">
        <f t="shared" si="97"/>
        <v>98.871988816412866</v>
      </c>
      <c r="AC199" s="12">
        <f t="shared" si="98"/>
        <v>102.62942627838019</v>
      </c>
      <c r="AD199" s="55">
        <v>21.609271238161401</v>
      </c>
      <c r="AE199" s="55">
        <v>16.773065140727901</v>
      </c>
      <c r="AF199">
        <v>0.45044429254955598</v>
      </c>
      <c r="AG199" s="12"/>
      <c r="AH199" s="12"/>
      <c r="AI199" t="str">
        <v>20210122</v>
      </c>
      <c r="AJ199">
        <v>61.2</v>
      </c>
      <c r="AK199">
        <v>16.5</v>
      </c>
      <c r="AL199">
        <f t="shared" si="84"/>
        <v>3.7090909090909094</v>
      </c>
      <c r="BI199" t="str">
        <v>28/12/2023</v>
      </c>
      <c r="BJ199">
        <v>57.1</v>
      </c>
      <c r="BK199">
        <v>17.2</v>
      </c>
      <c r="BL199">
        <f t="shared" si="85"/>
        <v>3.3197674418604652</v>
      </c>
    </row>
    <row r="200" spans="1:64" x14ac:dyDescent="0.3">
      <c r="A200" s="11">
        <v>45275</v>
      </c>
      <c r="B200">
        <v>0.525835866261398</v>
      </c>
      <c r="C200">
        <v>4719.55</v>
      </c>
      <c r="D200">
        <v>403.39</v>
      </c>
      <c r="E200">
        <v>99.04</v>
      </c>
      <c r="F200">
        <v>2036.37</v>
      </c>
      <c r="G200">
        <v>81.8</v>
      </c>
      <c r="H200">
        <v>50.83</v>
      </c>
      <c r="I200" s="12">
        <f t="shared" si="86"/>
        <v>162.68483060496925</v>
      </c>
      <c r="J200" s="12">
        <f t="shared" si="87"/>
        <v>93.913876481248678</v>
      </c>
      <c r="K200" s="12">
        <f t="shared" si="89"/>
        <v>173.5263613115047</v>
      </c>
      <c r="L200" s="12">
        <f t="shared" si="90"/>
        <v>149.13113833950993</v>
      </c>
      <c r="M200" s="12">
        <f t="shared" si="91"/>
        <v>224.17884044535197</v>
      </c>
      <c r="N200" s="12">
        <f t="shared" si="92"/>
        <v>128.84615351147181</v>
      </c>
      <c r="O200" s="12">
        <f t="shared" si="93"/>
        <v>237.07439594236271</v>
      </c>
      <c r="P200" s="12">
        <f t="shared" si="94"/>
        <v>207.20754184950943</v>
      </c>
      <c r="Q200">
        <v>0.69565217391304301</v>
      </c>
      <c r="R200" s="12">
        <v>10.2036180900903</v>
      </c>
      <c r="S200" s="55">
        <f t="shared" si="95"/>
        <v>119.87278685199199</v>
      </c>
      <c r="T200" s="55">
        <v>26.8062402859894</v>
      </c>
      <c r="U200" s="55">
        <v>22.631185120100401</v>
      </c>
      <c r="V200" s="55">
        <v>33.705663367064702</v>
      </c>
      <c r="W200" s="55">
        <v>29.619207612087401</v>
      </c>
      <c r="X200" s="55">
        <v>162.20672560764399</v>
      </c>
      <c r="Y200" s="55">
        <v>3.1389931980134498</v>
      </c>
      <c r="Z200" s="12">
        <f t="shared" si="88"/>
        <v>102.88362325176236</v>
      </c>
      <c r="AA200" s="12">
        <f t="shared" si="96"/>
        <v>97.835481320678099</v>
      </c>
      <c r="AB200" s="12">
        <f t="shared" si="97"/>
        <v>98.89426452806083</v>
      </c>
      <c r="AC200" s="12">
        <f t="shared" si="98"/>
        <v>103.45181954452673</v>
      </c>
      <c r="AD200" s="55">
        <v>21.214254621261201</v>
      </c>
      <c r="AE200" s="55">
        <v>16.738377694352302</v>
      </c>
      <c r="AF200">
        <v>0.449659863945578</v>
      </c>
      <c r="AG200" s="12"/>
      <c r="AH200" s="12"/>
      <c r="AI200" t="str">
        <v>20210115</v>
      </c>
      <c r="AJ200">
        <v>60.4</v>
      </c>
      <c r="AK200">
        <v>16.8</v>
      </c>
      <c r="AL200">
        <f t="shared" ref="AL200:AL263" si="99">IFERROR(AJ200/AK200,"")</f>
        <v>3.5952380952380949</v>
      </c>
      <c r="BI200" t="str">
        <v>27/12/2023</v>
      </c>
      <c r="BJ200">
        <v>57.1</v>
      </c>
      <c r="BK200">
        <v>17.2</v>
      </c>
      <c r="BL200">
        <f t="shared" ref="BL200:BL263" si="100">IFERROR(BJ200/BK200,"")</f>
        <v>3.3197674418604652</v>
      </c>
    </row>
    <row r="201" spans="1:64" x14ac:dyDescent="0.3">
      <c r="A201" s="11">
        <v>45274</v>
      </c>
      <c r="B201">
        <v>0.52615384615384597</v>
      </c>
      <c r="C201">
        <v>4707.09</v>
      </c>
      <c r="D201">
        <v>403.74</v>
      </c>
      <c r="E201">
        <v>96.84</v>
      </c>
      <c r="F201">
        <v>2027.68</v>
      </c>
      <c r="G201">
        <v>81.92</v>
      </c>
      <c r="H201">
        <v>50.37</v>
      </c>
      <c r="I201" s="12">
        <f t="shared" si="86"/>
        <v>166.01692551688356</v>
      </c>
      <c r="J201" s="12">
        <f t="shared" si="87"/>
        <v>94.068017784669038</v>
      </c>
      <c r="K201" s="12">
        <f t="shared" si="89"/>
        <v>172.81575770100687</v>
      </c>
      <c r="L201" s="12">
        <f t="shared" si="90"/>
        <v>150.10461924121898</v>
      </c>
      <c r="M201" s="12">
        <f t="shared" si="91"/>
        <v>229.59375866570045</v>
      </c>
      <c r="N201" s="12">
        <f t="shared" si="92"/>
        <v>129.51348217238453</v>
      </c>
      <c r="O201" s="12">
        <f t="shared" si="93"/>
        <v>236.9327222073687</v>
      </c>
      <c r="P201" s="12">
        <f t="shared" si="94"/>
        <v>209.30040242500095</v>
      </c>
      <c r="Q201">
        <v>0.69354838709677402</v>
      </c>
      <c r="R201" s="12">
        <v>10.1529305633257</v>
      </c>
      <c r="S201" s="55">
        <f t="shared" si="95"/>
        <v>120.29188072008367</v>
      </c>
      <c r="T201" s="55">
        <v>26.874421272207101</v>
      </c>
      <c r="U201" s="55">
        <v>22.966553501856801</v>
      </c>
      <c r="V201" s="55">
        <v>33.909425745616701</v>
      </c>
      <c r="W201" s="55">
        <v>30.1397217260688</v>
      </c>
      <c r="X201" s="55">
        <v>161.49299572097701</v>
      </c>
      <c r="Y201" s="55">
        <v>3.1126095421598201</v>
      </c>
      <c r="Z201" s="12">
        <f t="shared" si="88"/>
        <v>103.3027023238337</v>
      </c>
      <c r="AA201" s="12">
        <f t="shared" si="96"/>
        <v>99.182927519029207</v>
      </c>
      <c r="AB201" s="12">
        <f t="shared" si="97"/>
        <v>98.417262238262353</v>
      </c>
      <c r="AC201" s="12">
        <f t="shared" si="98"/>
        <v>102.36700933792542</v>
      </c>
      <c r="AD201" s="55">
        <v>21.156990475305101</v>
      </c>
      <c r="AE201" s="55">
        <v>16.957110836648699</v>
      </c>
      <c r="AF201">
        <v>0.458474004051317</v>
      </c>
      <c r="AG201" s="12"/>
      <c r="AH201" s="12"/>
      <c r="AI201" t="str">
        <v>20210108</v>
      </c>
      <c r="AJ201">
        <v>63.7</v>
      </c>
      <c r="AK201">
        <v>16.7</v>
      </c>
      <c r="AL201">
        <f t="shared" si="99"/>
        <v>3.8143712574850301</v>
      </c>
      <c r="BI201" t="str">
        <v>26/12/2023</v>
      </c>
      <c r="BJ201">
        <v>57.1</v>
      </c>
      <c r="BK201">
        <v>17.2</v>
      </c>
      <c r="BL201">
        <f t="shared" si="100"/>
        <v>3.3197674418604652</v>
      </c>
    </row>
    <row r="202" spans="1:64" x14ac:dyDescent="0.3">
      <c r="A202" s="11">
        <v>45273</v>
      </c>
      <c r="B202">
        <v>0.53048780487804903</v>
      </c>
      <c r="C202">
        <v>4643.7</v>
      </c>
      <c r="D202">
        <v>398.67</v>
      </c>
      <c r="E202">
        <v>94.62</v>
      </c>
      <c r="F202">
        <v>1979.54</v>
      </c>
      <c r="G202">
        <v>81.510000000000005</v>
      </c>
      <c r="H202">
        <v>49.67</v>
      </c>
      <c r="I202" s="12">
        <f t="shared" si="86"/>
        <v>167.66194361079968</v>
      </c>
      <c r="J202" s="12">
        <f t="shared" si="87"/>
        <v>95.082359101253545</v>
      </c>
      <c r="K202" s="12">
        <f t="shared" si="89"/>
        <v>171.33869903986269</v>
      </c>
      <c r="L202" s="12">
        <f t="shared" si="90"/>
        <v>150.17103407182583</v>
      </c>
      <c r="M202" s="12">
        <f t="shared" si="91"/>
        <v>232.08753579377182</v>
      </c>
      <c r="N202" s="12">
        <f t="shared" si="92"/>
        <v>131.03366877733055</v>
      </c>
      <c r="O202" s="12">
        <f t="shared" si="93"/>
        <v>235.12526088044675</v>
      </c>
      <c r="P202" s="12">
        <f t="shared" si="94"/>
        <v>209.58873971535587</v>
      </c>
      <c r="Q202">
        <v>0.671875</v>
      </c>
      <c r="R202" s="12">
        <v>10.0939716758702</v>
      </c>
      <c r="S202" s="55">
        <f t="shared" si="95"/>
        <v>120.75844246800533</v>
      </c>
      <c r="T202" s="55">
        <v>26.296594007864201</v>
      </c>
      <c r="U202" s="55">
        <v>22.695755619058598</v>
      </c>
      <c r="V202" s="55">
        <v>33.047506461352697</v>
      </c>
      <c r="W202" s="55">
        <v>29.6785102645287</v>
      </c>
      <c r="X202" s="55">
        <v>160.830634446967</v>
      </c>
      <c r="Y202" s="55">
        <v>3.08269325212318</v>
      </c>
      <c r="Z202" s="12">
        <f t="shared" si="88"/>
        <v>103.88301545506145</v>
      </c>
      <c r="AA202" s="12">
        <f t="shared" si="96"/>
        <v>100.12098669855772</v>
      </c>
      <c r="AB202" s="12">
        <f t="shared" si="97"/>
        <v>99.434051706673827</v>
      </c>
      <c r="AC202" s="12">
        <f t="shared" si="98"/>
        <v>101.44759423175928</v>
      </c>
      <c r="AD202" s="55">
        <v>20.979114597239501</v>
      </c>
      <c r="AE202" s="55">
        <v>16.927619170834301</v>
      </c>
      <c r="AF202">
        <v>0.46231493943472401</v>
      </c>
      <c r="AG202" s="12"/>
      <c r="AH202" s="12"/>
      <c r="AI202" t="str">
        <v>20210101</v>
      </c>
      <c r="AJ202">
        <v>60.2</v>
      </c>
      <c r="AK202">
        <v>17.5</v>
      </c>
      <c r="AL202">
        <f t="shared" si="99"/>
        <v>3.44</v>
      </c>
      <c r="BI202" t="str">
        <v>25/12/2023</v>
      </c>
      <c r="BJ202">
        <v>57.1</v>
      </c>
      <c r="BK202">
        <v>17.2</v>
      </c>
      <c r="BL202">
        <f t="shared" si="100"/>
        <v>3.3197674418604652</v>
      </c>
    </row>
    <row r="203" spans="1:64" x14ac:dyDescent="0.3">
      <c r="A203" s="11">
        <v>45272</v>
      </c>
      <c r="B203">
        <v>0.54402515723270395</v>
      </c>
      <c r="C203">
        <v>4622.4399999999996</v>
      </c>
      <c r="D203">
        <v>395.52</v>
      </c>
      <c r="E203">
        <v>94.34</v>
      </c>
      <c r="F203">
        <v>1981.91</v>
      </c>
      <c r="G203">
        <v>81.5</v>
      </c>
      <c r="H203">
        <v>49.62</v>
      </c>
      <c r="I203" s="12">
        <f t="shared" si="86"/>
        <v>167.38887972010662</v>
      </c>
      <c r="J203" s="12">
        <f t="shared" si="87"/>
        <v>94.534520335606231</v>
      </c>
      <c r="K203" s="12">
        <f t="shared" si="89"/>
        <v>170.57510200155215</v>
      </c>
      <c r="L203" s="12">
        <f t="shared" si="90"/>
        <v>149.63360338855952</v>
      </c>
      <c r="M203" s="12">
        <f t="shared" si="91"/>
        <v>230.93374211399495</v>
      </c>
      <c r="N203" s="12">
        <f t="shared" si="92"/>
        <v>129.84429308085967</v>
      </c>
      <c r="O203" s="12">
        <f t="shared" si="93"/>
        <v>233.29587138832969</v>
      </c>
      <c r="P203" s="12">
        <f t="shared" si="94"/>
        <v>208.14079974421486</v>
      </c>
      <c r="Q203">
        <v>0.68852459016393397</v>
      </c>
      <c r="R203" s="12">
        <v>10.0565127135298</v>
      </c>
      <c r="S203" s="55">
        <f t="shared" si="95"/>
        <v>121.57851756733658</v>
      </c>
      <c r="T203" s="55">
        <v>25.5661874077779</v>
      </c>
      <c r="U203" s="55">
        <v>22.250586245032299</v>
      </c>
      <c r="V203" s="55">
        <v>32.008681681638699</v>
      </c>
      <c r="W203" s="55">
        <v>28.9387351085829</v>
      </c>
      <c r="X203" s="55">
        <v>160.49689832001201</v>
      </c>
      <c r="Y203" s="55">
        <v>3.0507516492534599</v>
      </c>
      <c r="Z203" s="12">
        <f t="shared" si="88"/>
        <v>104.76204057062917</v>
      </c>
      <c r="AA203" s="12">
        <f t="shared" si="96"/>
        <v>100.31764237498203</v>
      </c>
      <c r="AB203" s="12">
        <f t="shared" si="97"/>
        <v>99.215433043896951</v>
      </c>
      <c r="AC203" s="12">
        <f t="shared" si="98"/>
        <v>101.35789666754886</v>
      </c>
      <c r="AD203" s="55">
        <v>20.570217798103702</v>
      </c>
      <c r="AE203" s="55">
        <v>16.778329996658599</v>
      </c>
      <c r="AF203">
        <v>0.46002710027100302</v>
      </c>
      <c r="AG203" s="12"/>
      <c r="AH203" s="12"/>
      <c r="AI203" t="str">
        <v>20201225</v>
      </c>
      <c r="AJ203" t="e">
        <v>#N/A</v>
      </c>
      <c r="AK203" t="e">
        <v>#N/A</v>
      </c>
      <c r="AL203" t="str">
        <f t="shared" si="99"/>
        <v/>
      </c>
      <c r="BI203" t="str">
        <v>22/12/2023</v>
      </c>
      <c r="BJ203" t="e">
        <v>#N/A</v>
      </c>
      <c r="BK203" t="e">
        <v>#N/A</v>
      </c>
      <c r="BL203" t="str">
        <f t="shared" si="100"/>
        <v/>
      </c>
    </row>
    <row r="204" spans="1:64" x14ac:dyDescent="0.3">
      <c r="A204" s="11">
        <v>45269</v>
      </c>
      <c r="B204">
        <v>0.56976744186046502</v>
      </c>
      <c r="C204">
        <v>4604.37</v>
      </c>
      <c r="D204">
        <v>392.17</v>
      </c>
      <c r="E204">
        <v>94.54</v>
      </c>
      <c r="F204">
        <v>2003.6</v>
      </c>
      <c r="G204">
        <v>81.48</v>
      </c>
      <c r="H204">
        <v>49.48</v>
      </c>
      <c r="I204" s="12">
        <f t="shared" si="86"/>
        <v>166.38391435060802</v>
      </c>
      <c r="J204" s="12">
        <f t="shared" si="87"/>
        <v>93.160400089444678</v>
      </c>
      <c r="K204" s="12">
        <f t="shared" si="89"/>
        <v>169.94984402467631</v>
      </c>
      <c r="L204" s="12">
        <f t="shared" si="90"/>
        <v>149.46991790498822</v>
      </c>
      <c r="M204" s="12">
        <f t="shared" si="91"/>
        <v>228.49846929365791</v>
      </c>
      <c r="N204" s="12">
        <f t="shared" si="92"/>
        <v>127.37728449282406</v>
      </c>
      <c r="O204" s="12">
        <f t="shared" si="93"/>
        <v>231.37619978579045</v>
      </c>
      <c r="P204" s="12">
        <f t="shared" si="94"/>
        <v>206.95848980747729</v>
      </c>
      <c r="Q204">
        <v>0.69565217391304301</v>
      </c>
      <c r="R204" s="12">
        <v>9.9923479405491697</v>
      </c>
      <c r="S204" s="55">
        <f t="shared" si="95"/>
        <v>121.99995443696375</v>
      </c>
      <c r="T204" s="55">
        <v>25.6068896407827</v>
      </c>
      <c r="U204" s="55">
        <v>22.511348244067499</v>
      </c>
      <c r="V204" s="55">
        <v>32.000507856252099</v>
      </c>
      <c r="W204" s="55">
        <v>29.1890779536159</v>
      </c>
      <c r="X204" s="55">
        <v>159.961683404832</v>
      </c>
      <c r="Y204" s="55">
        <v>3.0209176919248799</v>
      </c>
      <c r="Z204" s="12">
        <f t="shared" si="88"/>
        <v>105.45062241648425</v>
      </c>
      <c r="AA204" s="12">
        <f t="shared" si="96"/>
        <v>99.82401931815275</v>
      </c>
      <c r="AB204" s="12">
        <f t="shared" si="97"/>
        <v>97.878902492777272</v>
      </c>
      <c r="AC204" s="12">
        <f t="shared" si="98"/>
        <v>101.09666621597484</v>
      </c>
      <c r="AD204" s="55">
        <v>20.219007001294798</v>
      </c>
      <c r="AE204" s="55">
        <v>16.700468087978699</v>
      </c>
      <c r="AF204">
        <v>0.47043189368770799</v>
      </c>
      <c r="AG204" s="12"/>
      <c r="AH204" s="12"/>
      <c r="AI204" t="str">
        <v>20201218</v>
      </c>
      <c r="AJ204">
        <v>62.4</v>
      </c>
      <c r="AK204">
        <v>16.8</v>
      </c>
      <c r="AL204">
        <f t="shared" si="99"/>
        <v>3.714285714285714</v>
      </c>
      <c r="BI204" t="str">
        <v>21/12/2023</v>
      </c>
      <c r="BJ204" t="e">
        <v>#N/A</v>
      </c>
      <c r="BK204" t="e">
        <v>#N/A</v>
      </c>
      <c r="BL204" t="str">
        <f t="shared" si="100"/>
        <v/>
      </c>
    </row>
    <row r="205" spans="1:64" x14ac:dyDescent="0.3">
      <c r="A205" s="11">
        <v>45268</v>
      </c>
      <c r="B205">
        <v>0.57183908045977005</v>
      </c>
      <c r="C205">
        <v>4585.59</v>
      </c>
      <c r="D205">
        <v>390.43</v>
      </c>
      <c r="E205">
        <v>95.32</v>
      </c>
      <c r="F205">
        <v>2028.52</v>
      </c>
      <c r="G205">
        <v>81.66</v>
      </c>
      <c r="H205">
        <v>49.41</v>
      </c>
      <c r="I205" s="12">
        <f t="shared" si="86"/>
        <v>164.3657656104063</v>
      </c>
      <c r="J205" s="12">
        <f t="shared" si="87"/>
        <v>91.659002116090079</v>
      </c>
      <c r="K205" s="12">
        <f t="shared" si="89"/>
        <v>168.88591349067937</v>
      </c>
      <c r="L205" s="12">
        <f t="shared" si="90"/>
        <v>149.07059938424149</v>
      </c>
      <c r="M205" s="12">
        <f t="shared" si="91"/>
        <v>225.64639200065309</v>
      </c>
      <c r="N205" s="12">
        <f t="shared" si="92"/>
        <v>125.27991785944091</v>
      </c>
      <c r="O205" s="12">
        <f t="shared" si="93"/>
        <v>229.84522685861768</v>
      </c>
      <c r="P205" s="12">
        <f t="shared" si="94"/>
        <v>206.33126186049603</v>
      </c>
      <c r="Q205">
        <v>0.68055555555555602</v>
      </c>
      <c r="R205" s="12">
        <v>9.93201015344785</v>
      </c>
      <c r="S205" s="55">
        <f t="shared" si="95"/>
        <v>122.31459798571242</v>
      </c>
      <c r="T205" s="55">
        <v>25.0567777982363</v>
      </c>
      <c r="U205" s="55">
        <v>22.1819134630246</v>
      </c>
      <c r="V205" s="55">
        <v>32.283839817982901</v>
      </c>
      <c r="W205" s="55">
        <v>29.747055093915201</v>
      </c>
      <c r="X205" s="55">
        <v>159.00214250309801</v>
      </c>
      <c r="Y205" s="55">
        <v>2.9950182857305898</v>
      </c>
      <c r="Z205" s="12">
        <f t="shared" si="88"/>
        <v>105.72685794499132</v>
      </c>
      <c r="AA205" s="12">
        <f t="shared" si="96"/>
        <v>98.874852383545687</v>
      </c>
      <c r="AB205" s="12">
        <f t="shared" si="97"/>
        <v>96.555937858139544</v>
      </c>
      <c r="AC205" s="12">
        <f t="shared" si="98"/>
        <v>100.73191807251601</v>
      </c>
      <c r="AD205" s="55">
        <v>19.538645880449099</v>
      </c>
      <c r="AE205" s="55">
        <v>16.322490835245201</v>
      </c>
      <c r="AF205">
        <v>0.48</v>
      </c>
      <c r="AG205" s="12"/>
      <c r="AH205" s="12"/>
      <c r="AI205" t="str">
        <v>20201211</v>
      </c>
      <c r="AJ205">
        <v>63.6</v>
      </c>
      <c r="AK205">
        <v>17.2</v>
      </c>
      <c r="AL205">
        <f t="shared" si="99"/>
        <v>3.6976744186046515</v>
      </c>
      <c r="BI205" t="str">
        <v>20/12/2023</v>
      </c>
      <c r="BJ205" t="e">
        <v>#N/A</v>
      </c>
      <c r="BK205" t="e">
        <v>#N/A</v>
      </c>
      <c r="BL205" t="str">
        <f t="shared" si="100"/>
        <v/>
      </c>
    </row>
    <row r="206" spans="1:64" x14ac:dyDescent="0.3">
      <c r="A206" s="11">
        <v>45267</v>
      </c>
      <c r="B206">
        <v>0.58479532163742698</v>
      </c>
      <c r="C206">
        <v>4549.34</v>
      </c>
      <c r="D206">
        <v>385.05</v>
      </c>
      <c r="E206">
        <v>95.87</v>
      </c>
      <c r="F206">
        <v>2025.47</v>
      </c>
      <c r="G206">
        <v>81.599999999999994</v>
      </c>
      <c r="H206">
        <v>49.19</v>
      </c>
      <c r="I206" s="12">
        <f t="shared" si="86"/>
        <v>162.14356787035783</v>
      </c>
      <c r="J206" s="12">
        <f t="shared" si="87"/>
        <v>91.070471447668112</v>
      </c>
      <c r="K206" s="12">
        <f t="shared" si="89"/>
        <v>167.67315124794914</v>
      </c>
      <c r="L206" s="12">
        <f t="shared" si="90"/>
        <v>148.5513033875354</v>
      </c>
      <c r="M206" s="12">
        <f t="shared" si="91"/>
        <v>221.28505241041265</v>
      </c>
      <c r="N206" s="12">
        <f t="shared" si="92"/>
        <v>123.73735991307771</v>
      </c>
      <c r="O206" s="12">
        <f t="shared" si="93"/>
        <v>226.8425310388831</v>
      </c>
      <c r="P206" s="12">
        <f t="shared" si="94"/>
        <v>204.38961009831164</v>
      </c>
      <c r="Q206">
        <v>0.69736842105263197</v>
      </c>
      <c r="R206" s="12">
        <v>9.8800450286087997</v>
      </c>
      <c r="S206" s="55">
        <f t="shared" si="95"/>
        <v>124.13929650916333</v>
      </c>
      <c r="T206" s="55">
        <v>23.523189522258601</v>
      </c>
      <c r="U206" s="55">
        <v>20.809194542670401</v>
      </c>
      <c r="V206" s="55">
        <v>29.7425469292061</v>
      </c>
      <c r="W206" s="55">
        <v>27.3491680218503</v>
      </c>
      <c r="X206" s="55">
        <v>158.024170450653</v>
      </c>
      <c r="Y206" s="55">
        <v>2.9364121887874299</v>
      </c>
      <c r="Z206" s="12">
        <f t="shared" si="88"/>
        <v>107.20300612928332</v>
      </c>
      <c r="AA206" s="12">
        <f t="shared" si="96"/>
        <v>97.875602268353816</v>
      </c>
      <c r="AB206" s="12">
        <f t="shared" si="97"/>
        <v>96.270339341771503</v>
      </c>
      <c r="AC206" s="12">
        <f t="shared" si="98"/>
        <v>100.35686843489526</v>
      </c>
      <c r="AD206" s="55">
        <v>18.530368024645799</v>
      </c>
      <c r="AE206" s="55">
        <v>15.505574062419701</v>
      </c>
      <c r="AF206">
        <v>0.488325550366911</v>
      </c>
      <c r="AG206" s="12"/>
      <c r="AH206" s="12"/>
      <c r="AI206" t="str">
        <v>20201204</v>
      </c>
      <c r="AJ206">
        <v>64.400000000000006</v>
      </c>
      <c r="AK206">
        <v>16.8</v>
      </c>
      <c r="AL206">
        <f t="shared" si="99"/>
        <v>3.8333333333333335</v>
      </c>
      <c r="BI206" t="str">
        <v>19/12/2023</v>
      </c>
      <c r="BJ206" t="e">
        <v>#N/A</v>
      </c>
      <c r="BK206" t="e">
        <v>#N/A</v>
      </c>
      <c r="BL206" t="str">
        <f t="shared" si="100"/>
        <v/>
      </c>
    </row>
    <row r="207" spans="1:64" x14ac:dyDescent="0.3">
      <c r="A207" s="11">
        <v>45266</v>
      </c>
      <c r="B207">
        <v>0.58739255014326697</v>
      </c>
      <c r="C207">
        <v>4567.18</v>
      </c>
      <c r="D207">
        <v>387.29</v>
      </c>
      <c r="E207">
        <v>94.61</v>
      </c>
      <c r="F207">
        <v>2019.36</v>
      </c>
      <c r="G207">
        <v>81.62</v>
      </c>
      <c r="H207">
        <v>49.13</v>
      </c>
      <c r="I207" s="12">
        <f t="shared" si="86"/>
        <v>164.98526774631128</v>
      </c>
      <c r="J207" s="12">
        <f t="shared" si="87"/>
        <v>91.706164029943793</v>
      </c>
      <c r="K207" s="12">
        <f t="shared" si="89"/>
        <v>168.28927380891653</v>
      </c>
      <c r="L207" s="12">
        <f t="shared" si="90"/>
        <v>149.3169079156477</v>
      </c>
      <c r="M207" s="12">
        <f t="shared" si="91"/>
        <v>225.59426625901187</v>
      </c>
      <c r="N207" s="12">
        <f t="shared" si="92"/>
        <v>124.83711128559565</v>
      </c>
      <c r="O207" s="12">
        <f t="shared" si="93"/>
        <v>228.10595096228897</v>
      </c>
      <c r="P207" s="12">
        <f t="shared" si="94"/>
        <v>205.83146555407779</v>
      </c>
      <c r="Q207">
        <v>0.68421052631578905</v>
      </c>
      <c r="R207" s="12">
        <v>9.6934903251208109</v>
      </c>
      <c r="S207" s="55">
        <f t="shared" si="95"/>
        <v>121.86921637443405</v>
      </c>
      <c r="T207" s="55">
        <v>25.025188099726599</v>
      </c>
      <c r="U207" s="55">
        <v>22.321839408568199</v>
      </c>
      <c r="V207" s="55">
        <v>31.877728239722</v>
      </c>
      <c r="W207" s="55">
        <v>29.497726537793501</v>
      </c>
      <c r="X207" s="55">
        <v>156.34718707620601</v>
      </c>
      <c r="Y207" s="55">
        <v>2.9345980885452598</v>
      </c>
      <c r="Z207" s="12">
        <f t="shared" si="88"/>
        <v>106.13025789944996</v>
      </c>
      <c r="AA207" s="12">
        <f t="shared" si="96"/>
        <v>99.074059691132476</v>
      </c>
      <c r="AB207" s="12">
        <f t="shared" si="97"/>
        <v>96.444369480932991</v>
      </c>
      <c r="AC207" s="12">
        <f t="shared" si="98"/>
        <v>100.20993184176629</v>
      </c>
      <c r="AD207" s="55">
        <v>19.2397819969563</v>
      </c>
      <c r="AE207" s="55">
        <v>16.3137629403098</v>
      </c>
      <c r="AF207">
        <v>0.48675496688741698</v>
      </c>
      <c r="AG207" s="12"/>
      <c r="AH207" s="12"/>
      <c r="AI207" t="str">
        <v>20201127</v>
      </c>
      <c r="AJ207">
        <v>64.7</v>
      </c>
      <c r="AK207">
        <v>16.7</v>
      </c>
      <c r="AL207">
        <f t="shared" si="99"/>
        <v>3.8742514970059885</v>
      </c>
      <c r="BI207" t="str">
        <v>18/12/2023</v>
      </c>
      <c r="BJ207" t="e">
        <v>#N/A</v>
      </c>
      <c r="BK207" t="e">
        <v>#N/A</v>
      </c>
      <c r="BL207" t="str">
        <f t="shared" si="100"/>
        <v/>
      </c>
    </row>
    <row r="208" spans="1:64" x14ac:dyDescent="0.3">
      <c r="A208" s="11">
        <v>45265</v>
      </c>
      <c r="B208">
        <v>0.58908045977011503</v>
      </c>
      <c r="C208">
        <v>4569.78</v>
      </c>
      <c r="D208">
        <v>386.32</v>
      </c>
      <c r="E208">
        <v>92.614999999999995</v>
      </c>
      <c r="F208">
        <v>2029.5</v>
      </c>
      <c r="G208">
        <v>81.52</v>
      </c>
      <c r="H208">
        <v>49.32</v>
      </c>
      <c r="I208" s="12">
        <f t="shared" si="86"/>
        <v>168.71552451690377</v>
      </c>
      <c r="J208" s="12">
        <f t="shared" si="87"/>
        <v>91.301938453989621</v>
      </c>
      <c r="K208" s="12">
        <f t="shared" si="89"/>
        <v>168.59200570941053</v>
      </c>
      <c r="L208" s="12">
        <f t="shared" si="90"/>
        <v>148.82823971328958</v>
      </c>
      <c r="M208" s="12">
        <f t="shared" si="91"/>
        <v>229.97058705524697</v>
      </c>
      <c r="N208" s="12">
        <f t="shared" si="92"/>
        <v>123.90692018790557</v>
      </c>
      <c r="O208" s="12">
        <f t="shared" si="93"/>
        <v>227.81339778549113</v>
      </c>
      <c r="P208" s="12">
        <f t="shared" si="94"/>
        <v>204.52998717721906</v>
      </c>
      <c r="Q208">
        <v>0.68</v>
      </c>
      <c r="R208" s="12">
        <v>9.6573876000361505</v>
      </c>
      <c r="S208" s="55">
        <f t="shared" si="95"/>
        <v>122.77746587529258</v>
      </c>
      <c r="T208" s="55">
        <v>25.090629038697099</v>
      </c>
      <c r="U208" s="55">
        <v>22.608519748116901</v>
      </c>
      <c r="V208" s="55">
        <v>32.148185068244302</v>
      </c>
      <c r="W208" s="55">
        <v>30.015374279770398</v>
      </c>
      <c r="X208" s="55">
        <v>155.292543847084</v>
      </c>
      <c r="Y208" s="55">
        <v>2.9022786640499101</v>
      </c>
      <c r="Z208" s="12">
        <f t="shared" si="88"/>
        <v>106.59335776472189</v>
      </c>
      <c r="AA208" s="12">
        <f t="shared" si="96"/>
        <v>101.65541388001657</v>
      </c>
      <c r="AB208" s="12">
        <f t="shared" si="97"/>
        <v>96.334171668843297</v>
      </c>
      <c r="AC208" s="12">
        <f t="shared" si="98"/>
        <v>100.72150496454321</v>
      </c>
      <c r="AD208" s="55">
        <v>19.169908190367899</v>
      </c>
      <c r="AE208" s="55">
        <v>16.432678394004601</v>
      </c>
      <c r="AF208">
        <v>0.48374253483742502</v>
      </c>
      <c r="AG208" s="12"/>
      <c r="AH208" s="12"/>
      <c r="AI208" t="str">
        <v>20201120</v>
      </c>
      <c r="AJ208">
        <v>64.599999999999994</v>
      </c>
      <c r="AK208">
        <v>17.2</v>
      </c>
      <c r="AL208">
        <f t="shared" si="99"/>
        <v>3.7558139534883721</v>
      </c>
      <c r="BI208" t="str">
        <v>15/12/2023</v>
      </c>
      <c r="BJ208">
        <v>56.9</v>
      </c>
      <c r="BK208">
        <v>18.100000000000001</v>
      </c>
      <c r="BL208">
        <f t="shared" si="100"/>
        <v>3.1436464088397789</v>
      </c>
    </row>
    <row r="209" spans="1:64" x14ac:dyDescent="0.3">
      <c r="A209" s="11">
        <v>45262</v>
      </c>
      <c r="B209">
        <v>0.59791122715404699</v>
      </c>
      <c r="C209">
        <v>4594.63</v>
      </c>
      <c r="D209">
        <v>389.94</v>
      </c>
      <c r="E209">
        <v>92.99</v>
      </c>
      <c r="F209">
        <v>2071.25</v>
      </c>
      <c r="G209">
        <v>81.64</v>
      </c>
      <c r="H209">
        <v>49.75</v>
      </c>
      <c r="I209" s="12">
        <f t="shared" si="86"/>
        <v>168.94796245585269</v>
      </c>
      <c r="J209" s="12">
        <f t="shared" si="87"/>
        <v>89.974949892605807</v>
      </c>
      <c r="K209" s="12">
        <f t="shared" si="89"/>
        <v>169.25865122212727</v>
      </c>
      <c r="L209" s="12">
        <f t="shared" si="90"/>
        <v>148.34837302600795</v>
      </c>
      <c r="M209" s="12">
        <f t="shared" si="91"/>
        <v>231.18448774824088</v>
      </c>
      <c r="N209" s="12">
        <f t="shared" si="92"/>
        <v>122.57411901526288</v>
      </c>
      <c r="O209" s="12">
        <f t="shared" si="93"/>
        <v>229.60746135438399</v>
      </c>
      <c r="P209" s="12">
        <f t="shared" si="94"/>
        <v>204.66102414637615</v>
      </c>
      <c r="Q209">
        <v>0.69512195121951204</v>
      </c>
      <c r="R209" s="12">
        <v>9.6281730420841303</v>
      </c>
      <c r="S209" s="55">
        <f t="shared" si="95"/>
        <v>122.67233879497429</v>
      </c>
      <c r="T209" s="55">
        <v>25.0630104553011</v>
      </c>
      <c r="U209" s="55">
        <v>22.710289454703702</v>
      </c>
      <c r="V209" s="55">
        <v>31.715920361212898</v>
      </c>
      <c r="W209" s="55">
        <v>29.824990113775101</v>
      </c>
      <c r="X209" s="55">
        <v>154.475781405643</v>
      </c>
      <c r="Y209" s="55">
        <v>2.89597325039272</v>
      </c>
      <c r="Z209" s="12">
        <f t="shared" si="88"/>
        <v>106.26287880121339</v>
      </c>
      <c r="AA209" s="12">
        <f t="shared" si="96"/>
        <v>102.12626953689517</v>
      </c>
      <c r="AB209" s="12">
        <f t="shared" si="97"/>
        <v>95.237634685970662</v>
      </c>
      <c r="AC209" s="12">
        <f t="shared" si="98"/>
        <v>101.44923567374867</v>
      </c>
      <c r="AD209" s="55">
        <v>19.203736720286201</v>
      </c>
      <c r="AE209" s="55">
        <v>16.667027653012799</v>
      </c>
      <c r="AF209">
        <v>0.48107049608355101</v>
      </c>
      <c r="AG209" s="12"/>
      <c r="AH209" s="12"/>
      <c r="AI209" t="str">
        <v>20201113</v>
      </c>
      <c r="AJ209">
        <v>59.6</v>
      </c>
      <c r="AK209">
        <v>18.2</v>
      </c>
      <c r="AL209">
        <f t="shared" si="99"/>
        <v>3.2747252747252751</v>
      </c>
      <c r="BI209" t="str">
        <v>14/12/2023</v>
      </c>
      <c r="BJ209">
        <v>56.9</v>
      </c>
      <c r="BK209">
        <v>18.100000000000001</v>
      </c>
      <c r="BL209">
        <f t="shared" si="100"/>
        <v>3.1436464088397789</v>
      </c>
    </row>
    <row r="210" spans="1:64" x14ac:dyDescent="0.3">
      <c r="A210" s="11">
        <v>45260</v>
      </c>
      <c r="B210">
        <v>0.58567774936061401</v>
      </c>
      <c r="C210">
        <v>4567.8</v>
      </c>
      <c r="D210">
        <v>388.83</v>
      </c>
      <c r="E210">
        <v>91.56</v>
      </c>
      <c r="F210">
        <v>2036.72</v>
      </c>
      <c r="G210">
        <v>81.650000000000006</v>
      </c>
      <c r="H210">
        <v>49.31</v>
      </c>
      <c r="I210" s="12">
        <f t="shared" si="86"/>
        <v>170.6104674730984</v>
      </c>
      <c r="J210" s="12">
        <f t="shared" si="87"/>
        <v>90.983042435586512</v>
      </c>
      <c r="K210" s="12">
        <f t="shared" si="89"/>
        <v>168.24979203059024</v>
      </c>
      <c r="L210" s="12">
        <f t="shared" si="90"/>
        <v>148.80213241420105</v>
      </c>
      <c r="M210" s="12">
        <f t="shared" si="91"/>
        <v>234.17334895470182</v>
      </c>
      <c r="N210" s="12">
        <f t="shared" si="92"/>
        <v>124.32700691877265</v>
      </c>
      <c r="O210" s="12">
        <f t="shared" si="93"/>
        <v>228.92590498731548</v>
      </c>
      <c r="P210" s="12">
        <f t="shared" si="94"/>
        <v>205.91057627798938</v>
      </c>
      <c r="Q210">
        <v>0.72619047619047605</v>
      </c>
      <c r="R210" s="12">
        <v>9.5849506448439996</v>
      </c>
      <c r="S210" s="55">
        <f t="shared" si="95"/>
        <v>123.59635798663216</v>
      </c>
      <c r="T210" s="55">
        <v>24.2170946080984</v>
      </c>
      <c r="U210" s="55">
        <v>22.010930614942101</v>
      </c>
      <c r="V210" s="55">
        <v>30.539924248468701</v>
      </c>
      <c r="W210" s="55">
        <v>28.772126111142601</v>
      </c>
      <c r="X210" s="55">
        <v>153.58518865511499</v>
      </c>
      <c r="Y210" s="55">
        <v>2.8616746322334401</v>
      </c>
      <c r="Z210" s="12">
        <f t="shared" si="88"/>
        <v>106.92440048352222</v>
      </c>
      <c r="AA210" s="12">
        <f t="shared" si="96"/>
        <v>102.81461694986649</v>
      </c>
      <c r="AB210" s="12">
        <f t="shared" si="97"/>
        <v>96.008640735690221</v>
      </c>
      <c r="AC210" s="12">
        <f t="shared" si="98"/>
        <v>100.53979159799893</v>
      </c>
      <c r="AD210" s="55">
        <v>18.7494079257112</v>
      </c>
      <c r="AE210" s="55">
        <v>16.370772919015</v>
      </c>
      <c r="AF210">
        <v>0.48255813953488402</v>
      </c>
      <c r="AG210" s="12"/>
      <c r="AH210" s="12"/>
      <c r="AI210" t="str">
        <v>20201106</v>
      </c>
      <c r="AJ210">
        <v>59.2</v>
      </c>
      <c r="AK210">
        <v>19.399999999999999</v>
      </c>
      <c r="AL210">
        <f t="shared" si="99"/>
        <v>3.0515463917525776</v>
      </c>
      <c r="BI210" t="str">
        <v>13/12/2023</v>
      </c>
      <c r="BJ210">
        <v>56.9</v>
      </c>
      <c r="BK210">
        <v>18.100000000000001</v>
      </c>
      <c r="BL210">
        <f t="shared" si="100"/>
        <v>3.1436464088397789</v>
      </c>
    </row>
    <row r="211" spans="1:64" x14ac:dyDescent="0.3">
      <c r="A211" s="11">
        <v>45260</v>
      </c>
      <c r="B211">
        <v>0.59803921568627405</v>
      </c>
      <c r="C211">
        <v>4550.58</v>
      </c>
      <c r="D211">
        <v>389.81</v>
      </c>
      <c r="E211">
        <v>92.63</v>
      </c>
      <c r="F211">
        <v>2044.2</v>
      </c>
      <c r="G211">
        <v>81.7</v>
      </c>
      <c r="H211">
        <v>49.31</v>
      </c>
      <c r="I211" s="12">
        <f t="shared" si="86"/>
        <v>168.03359396019445</v>
      </c>
      <c r="J211" s="12">
        <f t="shared" si="87"/>
        <v>90.310834853839097</v>
      </c>
      <c r="K211" s="12">
        <f t="shared" si="89"/>
        <v>167.51338174335976</v>
      </c>
      <c r="L211" s="12">
        <f t="shared" si="90"/>
        <v>148.2411681162518</v>
      </c>
      <c r="M211" s="12">
        <f t="shared" si="91"/>
        <v>232.07601121339871</v>
      </c>
      <c r="N211" s="12">
        <f t="shared" si="92"/>
        <v>124.18480440770546</v>
      </c>
      <c r="O211" s="12">
        <f t="shared" si="93"/>
        <v>229.36216333598026</v>
      </c>
      <c r="P211" s="12">
        <f t="shared" si="94"/>
        <v>206.4295495175862</v>
      </c>
      <c r="Q211">
        <v>0.74117647058823499</v>
      </c>
      <c r="R211" s="12">
        <v>9.5524827473896092</v>
      </c>
      <c r="S211" s="55">
        <f t="shared" si="95"/>
        <v>124.781194939502</v>
      </c>
      <c r="T211" s="55">
        <v>23.7835430325242</v>
      </c>
      <c r="U211" s="55">
        <v>21.7713609292475</v>
      </c>
      <c r="V211" s="55">
        <v>30.166421010392</v>
      </c>
      <c r="W211" s="55">
        <v>28.590384960219001</v>
      </c>
      <c r="X211" s="55">
        <v>153.02888488187301</v>
      </c>
      <c r="Y211" s="55">
        <v>2.8252453178237</v>
      </c>
      <c r="Z211" s="12">
        <f t="shared" si="88"/>
        <v>107.9236577256887</v>
      </c>
      <c r="AA211" s="12">
        <f t="shared" si="96"/>
        <v>101.64053327711989</v>
      </c>
      <c r="AB211" s="12">
        <f t="shared" si="97"/>
        <v>95.658613132602525</v>
      </c>
      <c r="AC211" s="12">
        <f t="shared" si="98"/>
        <v>100.47829937072187</v>
      </c>
      <c r="AD211" s="55">
        <v>18.5103968577355</v>
      </c>
      <c r="AE211" s="55">
        <v>16.315264859237999</v>
      </c>
      <c r="AF211">
        <v>0.47169811320754701</v>
      </c>
      <c r="AG211" s="12"/>
      <c r="AH211" s="12"/>
      <c r="AI211" t="str">
        <v>20201030</v>
      </c>
      <c r="AJ211">
        <v>53.6</v>
      </c>
      <c r="AK211">
        <v>20.6</v>
      </c>
      <c r="AL211">
        <f t="shared" si="99"/>
        <v>2.6019417475728153</v>
      </c>
      <c r="BI211" t="str">
        <v>12/12/2023</v>
      </c>
      <c r="BJ211">
        <v>56.9</v>
      </c>
      <c r="BK211">
        <v>18.100000000000001</v>
      </c>
      <c r="BL211">
        <f t="shared" si="100"/>
        <v>3.1436464088397789</v>
      </c>
    </row>
    <row r="212" spans="1:64" x14ac:dyDescent="0.3">
      <c r="A212" s="11">
        <v>45259</v>
      </c>
      <c r="B212">
        <v>0.60099750623441395</v>
      </c>
      <c r="C212">
        <v>4554.8900000000003</v>
      </c>
      <c r="D212">
        <v>390.19</v>
      </c>
      <c r="E212">
        <v>91.48</v>
      </c>
      <c r="F212">
        <v>2040.69</v>
      </c>
      <c r="G212">
        <v>81.540000000000006</v>
      </c>
      <c r="H212">
        <v>49.33</v>
      </c>
      <c r="I212" s="12">
        <f t="shared" si="86"/>
        <v>170.33607602678566</v>
      </c>
      <c r="J212" s="12">
        <f t="shared" si="87"/>
        <v>90.552269141660915</v>
      </c>
      <c r="K212" s="12">
        <f t="shared" si="89"/>
        <v>168.00200936000229</v>
      </c>
      <c r="L212" s="12">
        <f t="shared" si="90"/>
        <v>148.32138076455715</v>
      </c>
      <c r="M212" s="12">
        <f t="shared" si="91"/>
        <v>235.26262900761355</v>
      </c>
      <c r="N212" s="12">
        <f t="shared" si="92"/>
        <v>124.52024838242218</v>
      </c>
      <c r="O212" s="12">
        <f t="shared" si="93"/>
        <v>230.03757935163767</v>
      </c>
      <c r="P212" s="12">
        <f t="shared" si="94"/>
        <v>206.54696149275341</v>
      </c>
      <c r="Q212">
        <v>0.73493975903614495</v>
      </c>
      <c r="R212" s="12">
        <v>9.5447227975723798</v>
      </c>
      <c r="S212" s="55">
        <f t="shared" si="95"/>
        <v>124.74669852100696</v>
      </c>
      <c r="T212" s="55">
        <v>23.796430595877599</v>
      </c>
      <c r="U212" s="55">
        <v>22.035836150309802</v>
      </c>
      <c r="V212" s="55">
        <v>29.564629395627101</v>
      </c>
      <c r="W212" s="55">
        <v>28.127241139531101</v>
      </c>
      <c r="X212" s="55">
        <v>152.227706243082</v>
      </c>
      <c r="Y212" s="55">
        <v>2.82373044931267</v>
      </c>
      <c r="Z212" s="12">
        <f t="shared" si="88"/>
        <v>107.41595086380381</v>
      </c>
      <c r="AA212" s="12">
        <f t="shared" si="96"/>
        <v>102.97681047650073</v>
      </c>
      <c r="AB212" s="12">
        <f t="shared" si="97"/>
        <v>95.86236276273344</v>
      </c>
      <c r="AC212" s="12">
        <f t="shared" si="98"/>
        <v>100.7167624130951</v>
      </c>
      <c r="AD212" s="55">
        <v>18.7873129741185</v>
      </c>
      <c r="AE212" s="55">
        <v>16.856609229462901</v>
      </c>
      <c r="AF212">
        <v>0.473118279569892</v>
      </c>
      <c r="AG212" s="12"/>
      <c r="AH212" s="12"/>
      <c r="AI212" t="str">
        <v>20201023</v>
      </c>
      <c r="AJ212">
        <v>60.6</v>
      </c>
      <c r="AK212">
        <v>20.2</v>
      </c>
      <c r="AL212">
        <f t="shared" si="99"/>
        <v>3</v>
      </c>
      <c r="BI212" t="str">
        <v>11/12/2023</v>
      </c>
      <c r="BJ212">
        <v>56.9</v>
      </c>
      <c r="BK212">
        <v>18.100000000000001</v>
      </c>
      <c r="BL212">
        <f t="shared" si="100"/>
        <v>3.1436464088397789</v>
      </c>
    </row>
    <row r="213" spans="1:64" x14ac:dyDescent="0.3">
      <c r="A213" s="11">
        <v>45258</v>
      </c>
      <c r="B213">
        <v>0.60453400503778298</v>
      </c>
      <c r="C213">
        <v>4550.43</v>
      </c>
      <c r="D213">
        <v>389.17</v>
      </c>
      <c r="E213">
        <v>91.3</v>
      </c>
      <c r="F213">
        <v>2014.03</v>
      </c>
      <c r="G213">
        <v>81.39</v>
      </c>
      <c r="H213">
        <v>49.2</v>
      </c>
      <c r="I213" s="12">
        <f t="shared" si="86"/>
        <v>170.50511399553451</v>
      </c>
      <c r="J213" s="12">
        <f t="shared" si="87"/>
        <v>91.67594247958921</v>
      </c>
      <c r="K213" s="12">
        <f t="shared" si="89"/>
        <v>168.14709526612089</v>
      </c>
      <c r="L213" s="12">
        <f t="shared" si="90"/>
        <v>148.56832349499138</v>
      </c>
      <c r="M213" s="12">
        <f t="shared" si="91"/>
        <v>235.10993918334236</v>
      </c>
      <c r="N213" s="12">
        <f t="shared" si="92"/>
        <v>125.85636203641666</v>
      </c>
      <c r="O213" s="12">
        <f t="shared" si="93"/>
        <v>229.85875284875183</v>
      </c>
      <c r="P213" s="12">
        <f t="shared" si="94"/>
        <v>206.55136389989877</v>
      </c>
      <c r="Q213">
        <v>0.73493975903614495</v>
      </c>
      <c r="R213" s="12">
        <v>9.5001128971621291</v>
      </c>
      <c r="S213" s="55">
        <f t="shared" si="95"/>
        <v>125.31820124490388</v>
      </c>
      <c r="T213" s="55">
        <v>23.777595565387799</v>
      </c>
      <c r="U213" s="55">
        <v>22.268815656108998</v>
      </c>
      <c r="V213" s="55">
        <v>29.7589488467449</v>
      </c>
      <c r="W213" s="55">
        <v>28.645969320866101</v>
      </c>
      <c r="X213" s="55">
        <v>151.68134772225301</v>
      </c>
      <c r="Y213" s="55">
        <v>2.7978333237140398</v>
      </c>
      <c r="Z213" s="12">
        <f t="shared" si="88"/>
        <v>108.02674713535464</v>
      </c>
      <c r="AA213" s="12">
        <f t="shared" si="96"/>
        <v>102.90778467145905</v>
      </c>
      <c r="AB213" s="12">
        <f t="shared" si="97"/>
        <v>96.888887448148125</v>
      </c>
      <c r="AC213" s="12">
        <f t="shared" si="98"/>
        <v>100.63632398350887</v>
      </c>
      <c r="AD213" s="55">
        <v>18.6359614207764</v>
      </c>
      <c r="AE213" s="55">
        <v>16.914260627204399</v>
      </c>
      <c r="AF213">
        <v>0.47515923566878998</v>
      </c>
      <c r="AG213" s="12"/>
      <c r="AH213" s="12"/>
      <c r="AI213" t="str">
        <v>20201016</v>
      </c>
      <c r="AJ213">
        <v>59.2</v>
      </c>
      <c r="AK213">
        <v>20.399999999999999</v>
      </c>
      <c r="AL213">
        <f t="shared" si="99"/>
        <v>2.9019607843137258</v>
      </c>
      <c r="BI213" t="str">
        <v>08/12/2023</v>
      </c>
      <c r="BJ213">
        <v>55.6</v>
      </c>
      <c r="BK213">
        <v>19.399999999999999</v>
      </c>
      <c r="BL213">
        <f t="shared" si="100"/>
        <v>2.8659793814432994</v>
      </c>
    </row>
    <row r="214" spans="1:64" x14ac:dyDescent="0.3">
      <c r="A214" s="11">
        <v>45255</v>
      </c>
      <c r="B214">
        <v>0.62328767123287698</v>
      </c>
      <c r="C214">
        <v>4559.34</v>
      </c>
      <c r="D214">
        <v>389.51</v>
      </c>
      <c r="E214">
        <v>89.8</v>
      </c>
      <c r="F214">
        <v>2002.33</v>
      </c>
      <c r="G214">
        <v>81.290000000000006</v>
      </c>
      <c r="H214">
        <v>49.38</v>
      </c>
      <c r="I214" s="12">
        <f t="shared" si="86"/>
        <v>173.74688625021554</v>
      </c>
      <c r="J214" s="12">
        <f t="shared" si="87"/>
        <v>92.396396255449545</v>
      </c>
      <c r="K214" s="12">
        <f t="shared" si="89"/>
        <v>168.68425235842975</v>
      </c>
      <c r="L214" s="12">
        <f t="shared" si="90"/>
        <v>148.31752297334657</v>
      </c>
      <c r="M214" s="12">
        <f t="shared" si="91"/>
        <v>239.31632511578505</v>
      </c>
      <c r="N214" s="12">
        <f t="shared" si="92"/>
        <v>126.70733920315153</v>
      </c>
      <c r="O214" s="12">
        <f t="shared" si="93"/>
        <v>230.34317726398208</v>
      </c>
      <c r="P214" s="12">
        <f t="shared" si="94"/>
        <v>205.98032281684394</v>
      </c>
      <c r="Q214">
        <v>0.69662921348314599</v>
      </c>
      <c r="R214" s="12">
        <v>9.4603847622232902</v>
      </c>
      <c r="S214" s="55">
        <f t="shared" si="95"/>
        <v>124.49255638066511</v>
      </c>
      <c r="T214" s="55">
        <v>24.131182296203001</v>
      </c>
      <c r="U214" s="55">
        <v>22.987908999796801</v>
      </c>
      <c r="V214" s="55">
        <v>30.644888251398001</v>
      </c>
      <c r="W214" s="55">
        <v>30.1632565686729</v>
      </c>
      <c r="X214" s="55">
        <v>150.78094027908901</v>
      </c>
      <c r="Y214" s="55">
        <v>2.8046561027652999</v>
      </c>
      <c r="Z214" s="12">
        <f t="shared" si="88"/>
        <v>107.12642580653971</v>
      </c>
      <c r="AA214" s="12">
        <f t="shared" si="96"/>
        <v>105.04535112198019</v>
      </c>
      <c r="AB214" s="12">
        <f t="shared" si="97"/>
        <v>97.817013732823341</v>
      </c>
      <c r="AC214" s="12">
        <f t="shared" si="98"/>
        <v>101.12936646600919</v>
      </c>
      <c r="AD214" s="55">
        <v>18.4168234396626</v>
      </c>
      <c r="AE214" s="55">
        <v>16.895324191431399</v>
      </c>
      <c r="AF214">
        <v>0.46990171990172003</v>
      </c>
      <c r="AG214" s="12"/>
      <c r="AH214" s="12"/>
      <c r="AI214" t="str">
        <v>20201009</v>
      </c>
      <c r="AJ214">
        <v>56.6</v>
      </c>
      <c r="AK214">
        <v>21.2</v>
      </c>
      <c r="AL214">
        <f t="shared" si="99"/>
        <v>2.6698113207547172</v>
      </c>
      <c r="BI214" t="str">
        <v>07/12/2023</v>
      </c>
      <c r="BJ214">
        <v>55.6</v>
      </c>
      <c r="BK214">
        <v>19.399999999999999</v>
      </c>
      <c r="BL214">
        <f t="shared" si="100"/>
        <v>2.8659793814432994</v>
      </c>
    </row>
    <row r="215" spans="1:64" x14ac:dyDescent="0.3">
      <c r="A215" s="11">
        <v>45253</v>
      </c>
      <c r="B215">
        <v>0.62837837837837796</v>
      </c>
      <c r="C215">
        <v>4556.62</v>
      </c>
      <c r="D215">
        <v>390.06</v>
      </c>
      <c r="E215">
        <v>90.87</v>
      </c>
      <c r="F215">
        <v>1990.28</v>
      </c>
      <c r="G215">
        <v>81.349999999999994</v>
      </c>
      <c r="H215">
        <v>49.09</v>
      </c>
      <c r="I215" s="12">
        <f t="shared" si="86"/>
        <v>171.62356008498568</v>
      </c>
      <c r="J215" s="12">
        <f t="shared" si="87"/>
        <v>92.903415793453391</v>
      </c>
      <c r="K215" s="12">
        <f t="shared" si="89"/>
        <v>168.45944533907763</v>
      </c>
      <c r="L215" s="12">
        <f t="shared" si="90"/>
        <v>149.10938073277339</v>
      </c>
      <c r="M215" s="12">
        <f t="shared" si="91"/>
        <v>236.86125259624998</v>
      </c>
      <c r="N215" s="12">
        <f t="shared" si="92"/>
        <v>127.660254575644</v>
      </c>
      <c r="O215" s="12">
        <f t="shared" si="93"/>
        <v>230.4981839968593</v>
      </c>
      <c r="P215" s="12">
        <f t="shared" si="94"/>
        <v>207.49870627951822</v>
      </c>
      <c r="Q215">
        <v>0.71590909090909105</v>
      </c>
      <c r="R215" s="12">
        <v>9.4069883640013092</v>
      </c>
      <c r="S215" s="55">
        <f t="shared" si="95"/>
        <v>123.53571206524579</v>
      </c>
      <c r="T215" s="55">
        <v>24.408872725089498</v>
      </c>
      <c r="U215" s="55">
        <v>23.654129005919099</v>
      </c>
      <c r="V215" s="55">
        <v>31.2232506456407</v>
      </c>
      <c r="W215" s="55">
        <v>31.297892548628099</v>
      </c>
      <c r="X215" s="55">
        <v>150.051316370569</v>
      </c>
      <c r="Y215" s="55">
        <v>2.8104716419404498</v>
      </c>
      <c r="Z215" s="12">
        <f t="shared" si="88"/>
        <v>106.38896563966432</v>
      </c>
      <c r="AA215" s="12">
        <f t="shared" si="96"/>
        <v>103.22015250905157</v>
      </c>
      <c r="AB215" s="12">
        <f t="shared" si="97"/>
        <v>97.831385916443992</v>
      </c>
      <c r="AC215" s="12">
        <f t="shared" si="98"/>
        <v>100.4617907751296</v>
      </c>
      <c r="AD215" s="55">
        <v>18.413151480659501</v>
      </c>
      <c r="AE215" s="55">
        <v>17.177821234893901</v>
      </c>
      <c r="AF215">
        <v>0.45846153846153798</v>
      </c>
      <c r="AG215" s="12"/>
      <c r="AH215" s="12"/>
      <c r="AI215" t="str">
        <v>20201002</v>
      </c>
      <c r="AJ215">
        <v>54.6</v>
      </c>
      <c r="AK215">
        <v>23.2</v>
      </c>
      <c r="AL215">
        <f t="shared" si="99"/>
        <v>2.353448275862069</v>
      </c>
      <c r="BI215" t="str">
        <v>06/12/2023</v>
      </c>
      <c r="BJ215">
        <v>55.6</v>
      </c>
      <c r="BK215">
        <v>19.399999999999999</v>
      </c>
      <c r="BL215">
        <f t="shared" si="100"/>
        <v>2.8659793814432994</v>
      </c>
    </row>
    <row r="216" spans="1:64" x14ac:dyDescent="0.3">
      <c r="A216" s="11">
        <v>45252</v>
      </c>
      <c r="B216">
        <v>0.62753950338600495</v>
      </c>
      <c r="C216">
        <v>4538.1899999999996</v>
      </c>
      <c r="D216">
        <v>388.47</v>
      </c>
      <c r="E216">
        <v>90.55</v>
      </c>
      <c r="F216">
        <v>1998.34</v>
      </c>
      <c r="G216">
        <v>81.34</v>
      </c>
      <c r="H216">
        <v>49.04</v>
      </c>
      <c r="I216" s="12">
        <f t="shared" si="86"/>
        <v>171.5331395987788</v>
      </c>
      <c r="J216" s="12">
        <f t="shared" si="87"/>
        <v>92.157452993517452</v>
      </c>
      <c r="K216" s="12">
        <f t="shared" si="89"/>
        <v>167.79862921907184</v>
      </c>
      <c r="L216" s="12">
        <f t="shared" si="90"/>
        <v>148.6572375775132</v>
      </c>
      <c r="M216" s="12">
        <f t="shared" si="91"/>
        <v>236.72891615742313</v>
      </c>
      <c r="N216" s="12">
        <f t="shared" si="92"/>
        <v>126.63120786682182</v>
      </c>
      <c r="O216" s="12">
        <f t="shared" si="93"/>
        <v>229.58671568748818</v>
      </c>
      <c r="P216" s="12">
        <f t="shared" si="94"/>
        <v>206.86293285290898</v>
      </c>
      <c r="Q216">
        <v>0.70588235294117696</v>
      </c>
      <c r="R216" s="12">
        <v>9.4101514590307893</v>
      </c>
      <c r="S216" s="55">
        <f t="shared" si="95"/>
        <v>125.17310978195447</v>
      </c>
      <c r="T216" s="55">
        <v>23.707557844225001</v>
      </c>
      <c r="U216" s="55">
        <v>23.007060049261501</v>
      </c>
      <c r="V216" s="55">
        <v>30.121257110674399</v>
      </c>
      <c r="W216" s="55">
        <v>30.150463798522299</v>
      </c>
      <c r="X216" s="55">
        <v>149.46649621306301</v>
      </c>
      <c r="Y216" s="55">
        <v>2.7751031477272501</v>
      </c>
      <c r="Z216" s="12">
        <f t="shared" si="88"/>
        <v>107.3369887014551</v>
      </c>
      <c r="AA216" s="12">
        <f t="shared" si="96"/>
        <v>103.48034175038028</v>
      </c>
      <c r="AB216" s="12">
        <f t="shared" si="97"/>
        <v>97.339536680662619</v>
      </c>
      <c r="AC216" s="12">
        <f t="shared" si="98"/>
        <v>100.37179390027532</v>
      </c>
      <c r="AD216" s="55">
        <v>18.088597492739499</v>
      </c>
      <c r="AE216" s="55">
        <v>17.036386062567001</v>
      </c>
      <c r="AF216">
        <v>0.45910780669145002</v>
      </c>
      <c r="AG216" s="12"/>
      <c r="AH216" s="12"/>
      <c r="AI216" t="str">
        <v>20200925</v>
      </c>
      <c r="AJ216">
        <v>52.5</v>
      </c>
      <c r="AK216">
        <v>21.8</v>
      </c>
      <c r="AL216">
        <f t="shared" si="99"/>
        <v>2.4082568807339451</v>
      </c>
      <c r="BI216" t="str">
        <v>05/12/2023</v>
      </c>
      <c r="BJ216">
        <v>55.6</v>
      </c>
      <c r="BK216">
        <v>19.399999999999999</v>
      </c>
      <c r="BL216">
        <f t="shared" si="100"/>
        <v>2.8659793814432994</v>
      </c>
    </row>
    <row r="217" spans="1:64" x14ac:dyDescent="0.3">
      <c r="A217" s="11">
        <v>45251</v>
      </c>
      <c r="B217">
        <v>0.62954545454545496</v>
      </c>
      <c r="C217">
        <v>4547.38</v>
      </c>
      <c r="D217">
        <v>390.74</v>
      </c>
      <c r="E217">
        <v>90.59</v>
      </c>
      <c r="F217">
        <v>1977.9</v>
      </c>
      <c r="G217">
        <v>81.290000000000006</v>
      </c>
      <c r="H217">
        <v>49.27</v>
      </c>
      <c r="I217" s="12">
        <f t="shared" si="86"/>
        <v>171.80448658922643</v>
      </c>
      <c r="J217" s="12">
        <f t="shared" si="87"/>
        <v>93.310314692563068</v>
      </c>
      <c r="K217" s="12">
        <f t="shared" si="89"/>
        <v>168.24211977635042</v>
      </c>
      <c r="L217" s="12">
        <f t="shared" si="90"/>
        <v>148.26474948164156</v>
      </c>
      <c r="M217" s="12">
        <f t="shared" si="91"/>
        <v>238.00652084434222</v>
      </c>
      <c r="N217" s="12">
        <f t="shared" si="92"/>
        <v>128.70904583992976</v>
      </c>
      <c r="O217" s="12">
        <f t="shared" si="93"/>
        <v>231.07124944934819</v>
      </c>
      <c r="P217" s="12">
        <f t="shared" si="94"/>
        <v>207.09930245705797</v>
      </c>
      <c r="Q217">
        <v>0.69879518072289204</v>
      </c>
      <c r="R217" s="12">
        <v>9.3599972589069402</v>
      </c>
      <c r="S217" s="55">
        <f t="shared" si="95"/>
        <v>125.20128329526138</v>
      </c>
      <c r="T217" s="55">
        <v>23.449361504329001</v>
      </c>
      <c r="U217" s="55">
        <v>22.944192356451001</v>
      </c>
      <c r="V217" s="55">
        <v>29.2795951829522</v>
      </c>
      <c r="W217" s="55">
        <v>29.273135745799099</v>
      </c>
      <c r="X217" s="55">
        <v>148.856000070146</v>
      </c>
      <c r="Y217" s="55">
        <v>2.75969471780853</v>
      </c>
      <c r="Z217" s="12">
        <f t="shared" si="88"/>
        <v>107.49631208829567</v>
      </c>
      <c r="AA217" s="12">
        <f t="shared" si="96"/>
        <v>103.91956874250266</v>
      </c>
      <c r="AB217" s="12">
        <f t="shared" si="97"/>
        <v>98.822100207664235</v>
      </c>
      <c r="AC217" s="12">
        <f t="shared" si="98"/>
        <v>100.90489837973996</v>
      </c>
      <c r="AD217" s="55">
        <v>18.033635826593699</v>
      </c>
      <c r="AE217" s="55">
        <v>17.201419868293101</v>
      </c>
      <c r="AF217">
        <v>0.45527950310559001</v>
      </c>
      <c r="AG217" s="12"/>
      <c r="AH217" s="12"/>
      <c r="AI217" t="str">
        <v>20200918</v>
      </c>
      <c r="AJ217">
        <v>51.5</v>
      </c>
      <c r="AK217">
        <v>19.399999999999999</v>
      </c>
      <c r="AL217">
        <f t="shared" si="99"/>
        <v>2.6546391752577323</v>
      </c>
      <c r="BI217" t="str">
        <v>04/12/2023</v>
      </c>
      <c r="BJ217">
        <v>55.6</v>
      </c>
      <c r="BK217">
        <v>19.399999999999999</v>
      </c>
      <c r="BL217">
        <f t="shared" si="100"/>
        <v>2.8659793814432994</v>
      </c>
    </row>
    <row r="218" spans="1:64" x14ac:dyDescent="0.3">
      <c r="A218" s="11">
        <v>45248</v>
      </c>
      <c r="B218">
        <v>0.63157894736842102</v>
      </c>
      <c r="C218">
        <v>4514.0200000000004</v>
      </c>
      <c r="D218">
        <v>386.04</v>
      </c>
      <c r="E218">
        <v>90.04</v>
      </c>
      <c r="F218">
        <v>1980.39</v>
      </c>
      <c r="G218">
        <v>81.28</v>
      </c>
      <c r="H218">
        <v>48.96</v>
      </c>
      <c r="I218" s="12">
        <f t="shared" si="86"/>
        <v>171.58453029533544</v>
      </c>
      <c r="J218" s="12">
        <f t="shared" si="87"/>
        <v>92.510319078918499</v>
      </c>
      <c r="K218" s="12">
        <f t="shared" si="89"/>
        <v>167.02827901910976</v>
      </c>
      <c r="L218" s="12">
        <f t="shared" si="90"/>
        <v>148.10796105066265</v>
      </c>
      <c r="M218" s="12">
        <f t="shared" si="91"/>
        <v>236.57135883023491</v>
      </c>
      <c r="N218" s="12">
        <f t="shared" si="92"/>
        <v>127.00311056149985</v>
      </c>
      <c r="O218" s="12">
        <f t="shared" si="93"/>
        <v>228.31957105346643</v>
      </c>
      <c r="P218" s="12">
        <f t="shared" si="94"/>
        <v>205.89620874007451</v>
      </c>
      <c r="Q218">
        <v>0.68604651162790697</v>
      </c>
      <c r="R218" s="12">
        <v>9.3304299361060004</v>
      </c>
      <c r="S218" s="55">
        <f t="shared" si="95"/>
        <v>125.65591445239301</v>
      </c>
      <c r="T218" s="55">
        <v>23.181318064048</v>
      </c>
      <c r="U218" s="55">
        <v>22.8682257208125</v>
      </c>
      <c r="V218" s="55">
        <v>29.105399215299599</v>
      </c>
      <c r="W218" s="55">
        <v>29.3011650908687</v>
      </c>
      <c r="X218" s="55">
        <v>148.42734148420499</v>
      </c>
      <c r="Y218" s="55">
        <v>2.7410909952937401</v>
      </c>
      <c r="Z218" s="12">
        <f t="shared" si="88"/>
        <v>107.91707802371151</v>
      </c>
      <c r="AA218" s="12">
        <f t="shared" si="96"/>
        <v>103.89636836364572</v>
      </c>
      <c r="AB218" s="12">
        <f t="shared" si="97"/>
        <v>98.0777852036708</v>
      </c>
      <c r="AC218" s="12">
        <f t="shared" si="98"/>
        <v>100.28227901804159</v>
      </c>
      <c r="AD218" s="55">
        <v>17.795228228354201</v>
      </c>
      <c r="AE218" s="55">
        <v>17.082713878350301</v>
      </c>
      <c r="AF218">
        <v>0.450583179864948</v>
      </c>
      <c r="AG218" s="12"/>
      <c r="AH218" s="12"/>
      <c r="AI218" t="str">
        <v>20200911</v>
      </c>
      <c r="AJ218">
        <v>54.8</v>
      </c>
      <c r="AK218">
        <v>18.3</v>
      </c>
      <c r="AL218">
        <f t="shared" si="99"/>
        <v>2.9945355191256828</v>
      </c>
      <c r="BI218" t="str">
        <v>01/12/2023</v>
      </c>
      <c r="BJ218">
        <v>55.1</v>
      </c>
      <c r="BK218">
        <v>21.7</v>
      </c>
      <c r="BL218">
        <f t="shared" si="100"/>
        <v>2.5391705069124426</v>
      </c>
    </row>
    <row r="219" spans="1:64" x14ac:dyDescent="0.3">
      <c r="A219" s="11">
        <v>45247</v>
      </c>
      <c r="B219">
        <v>0.629955947136564</v>
      </c>
      <c r="C219">
        <v>4508.24</v>
      </c>
      <c r="D219">
        <v>385.95</v>
      </c>
      <c r="E219">
        <v>89.62</v>
      </c>
      <c r="F219">
        <v>1981.49</v>
      </c>
      <c r="G219">
        <v>81.34</v>
      </c>
      <c r="H219">
        <v>48.5</v>
      </c>
      <c r="I219" s="12">
        <f t="shared" si="86"/>
        <v>172.17066071235513</v>
      </c>
      <c r="J219" s="12">
        <f t="shared" si="87"/>
        <v>92.340667610955066</v>
      </c>
      <c r="K219" s="12">
        <f t="shared" si="89"/>
        <v>166.69160511021485</v>
      </c>
      <c r="L219" s="12">
        <f t="shared" si="90"/>
        <v>149.33285472701101</v>
      </c>
      <c r="M219" s="12">
        <f t="shared" si="91"/>
        <v>237.62958589388137</v>
      </c>
      <c r="N219" s="12">
        <f t="shared" si="92"/>
        <v>126.90306923901615</v>
      </c>
      <c r="O219" s="12">
        <f t="shared" si="93"/>
        <v>228.09812534534939</v>
      </c>
      <c r="P219" s="12">
        <f t="shared" si="94"/>
        <v>207.81881232328789</v>
      </c>
      <c r="Q219">
        <v>0.67058823529411804</v>
      </c>
      <c r="R219" s="12">
        <v>9.2663639229485497</v>
      </c>
      <c r="S219" s="55">
        <f t="shared" si="95"/>
        <v>125.72784003132897</v>
      </c>
      <c r="T219" s="55">
        <v>22.727544191595701</v>
      </c>
      <c r="U219" s="55">
        <v>22.478586763579699</v>
      </c>
      <c r="V219" s="55">
        <v>28.7176937837155</v>
      </c>
      <c r="W219" s="55">
        <v>28.909678441872799</v>
      </c>
      <c r="X219" s="55">
        <v>147.44095809911201</v>
      </c>
      <c r="Y219" s="55">
        <v>2.7207239333743001</v>
      </c>
      <c r="Z219" s="12">
        <f t="shared" si="88"/>
        <v>108.00303495338008</v>
      </c>
      <c r="AA219" s="12">
        <f t="shared" si="96"/>
        <v>103.4002454898075</v>
      </c>
      <c r="AB219" s="12">
        <f t="shared" si="97"/>
        <v>97.102903717274842</v>
      </c>
      <c r="AC219" s="12">
        <f t="shared" si="98"/>
        <v>99.267548218601647</v>
      </c>
      <c r="AD219" s="55">
        <v>17.4321279127577</v>
      </c>
      <c r="AE219" s="55">
        <v>16.840981822317001</v>
      </c>
      <c r="AF219">
        <v>0.46111111111111103</v>
      </c>
      <c r="AG219" s="12"/>
      <c r="AH219" s="12"/>
      <c r="AI219" t="str">
        <v>20200904</v>
      </c>
      <c r="AJ219">
        <v>59</v>
      </c>
      <c r="AK219">
        <v>16.2</v>
      </c>
      <c r="AL219">
        <f t="shared" si="99"/>
        <v>3.6419753086419755</v>
      </c>
      <c r="BI219" t="str">
        <v>30/11/2023</v>
      </c>
      <c r="BJ219">
        <v>55.1</v>
      </c>
      <c r="BK219">
        <v>21.7</v>
      </c>
      <c r="BL219">
        <f t="shared" si="100"/>
        <v>2.5391705069124426</v>
      </c>
    </row>
    <row r="220" spans="1:64" x14ac:dyDescent="0.3">
      <c r="A220" s="11">
        <v>45246</v>
      </c>
      <c r="B220">
        <v>0.63019693654266995</v>
      </c>
      <c r="C220">
        <v>4502.88</v>
      </c>
      <c r="D220">
        <v>385.62</v>
      </c>
      <c r="E220">
        <v>88.52</v>
      </c>
      <c r="F220">
        <v>1959.49</v>
      </c>
      <c r="G220">
        <v>81.2</v>
      </c>
      <c r="H220">
        <v>48.67</v>
      </c>
      <c r="I220" s="12">
        <f t="shared" si="86"/>
        <v>174.12719232376466</v>
      </c>
      <c r="J220" s="12">
        <f t="shared" si="87"/>
        <v>93.276893568015836</v>
      </c>
      <c r="K220" s="12">
        <f t="shared" si="89"/>
        <v>166.78063071684184</v>
      </c>
      <c r="L220" s="12">
        <f t="shared" si="90"/>
        <v>148.63675007206811</v>
      </c>
      <c r="M220" s="12">
        <f t="shared" si="91"/>
        <v>240.41133874023652</v>
      </c>
      <c r="N220" s="12">
        <f t="shared" si="92"/>
        <v>128.23305717400379</v>
      </c>
      <c r="O220" s="12">
        <f t="shared" si="93"/>
        <v>228.29637179365639</v>
      </c>
      <c r="P220" s="12">
        <f t="shared" si="94"/>
        <v>206.91898864474808</v>
      </c>
      <c r="Q220">
        <v>0.68604651162790697</v>
      </c>
      <c r="R220" s="12">
        <v>9.0243657380223201</v>
      </c>
      <c r="S220" s="55">
        <f t="shared" si="95"/>
        <v>123.45667443545319</v>
      </c>
      <c r="T220" s="55">
        <v>22.679903987015599</v>
      </c>
      <c r="U220" s="55">
        <v>22.548972149390998</v>
      </c>
      <c r="V220" s="55">
        <v>28.4990635131837</v>
      </c>
      <c r="W220" s="55">
        <v>28.598688998746798</v>
      </c>
      <c r="X220" s="55">
        <v>144.74639198937899</v>
      </c>
      <c r="Y220" s="55">
        <v>2.6980077085107399</v>
      </c>
      <c r="Z220" s="12">
        <f t="shared" si="88"/>
        <v>106.91293520804952</v>
      </c>
      <c r="AA220" s="12">
        <f t="shared" si="96"/>
        <v>105.07295243441084</v>
      </c>
      <c r="AB220" s="12">
        <f t="shared" si="97"/>
        <v>98.553645173405002</v>
      </c>
      <c r="AC220" s="12">
        <f t="shared" si="98"/>
        <v>99.788147913350912</v>
      </c>
      <c r="AD220" s="55">
        <v>17.4401865780405</v>
      </c>
      <c r="AE220" s="55">
        <v>17.134384755591199</v>
      </c>
      <c r="AF220">
        <v>0.46072974644403197</v>
      </c>
      <c r="AG220" s="12"/>
      <c r="AH220" s="12"/>
      <c r="AI220" t="str">
        <v>20200828</v>
      </c>
      <c r="AJ220">
        <v>61.5</v>
      </c>
      <c r="AK220">
        <v>16.399999999999999</v>
      </c>
      <c r="AL220">
        <f t="shared" si="99"/>
        <v>3.7500000000000004</v>
      </c>
      <c r="BI220" t="str">
        <v>29/11/2023</v>
      </c>
      <c r="BJ220">
        <v>55.1</v>
      </c>
      <c r="BK220">
        <v>21.7</v>
      </c>
      <c r="BL220">
        <f t="shared" si="100"/>
        <v>2.5391705069124426</v>
      </c>
    </row>
    <row r="221" spans="1:64" x14ac:dyDescent="0.3">
      <c r="A221" s="11">
        <v>45245</v>
      </c>
      <c r="B221">
        <v>0.62938596491228105</v>
      </c>
      <c r="C221">
        <v>4495.7</v>
      </c>
      <c r="D221">
        <v>385.33</v>
      </c>
      <c r="E221">
        <v>89.78</v>
      </c>
      <c r="F221">
        <v>1963.49</v>
      </c>
      <c r="G221">
        <v>81.349999999999994</v>
      </c>
      <c r="H221">
        <v>48.62</v>
      </c>
      <c r="I221" s="12">
        <f t="shared" si="86"/>
        <v>171.44723413057562</v>
      </c>
      <c r="J221" s="12">
        <f t="shared" si="87"/>
        <v>92.939127634545827</v>
      </c>
      <c r="K221" s="12">
        <f t="shared" si="89"/>
        <v>166.20871217178467</v>
      </c>
      <c r="L221" s="12">
        <f t="shared" si="90"/>
        <v>148.55226865321498</v>
      </c>
      <c r="M221" s="12">
        <f t="shared" si="91"/>
        <v>236.90819905613463</v>
      </c>
      <c r="N221" s="12">
        <f t="shared" si="92"/>
        <v>127.87630905553857</v>
      </c>
      <c r="O221" s="12">
        <f t="shared" si="93"/>
        <v>227.70513856283341</v>
      </c>
      <c r="P221" s="12">
        <f t="shared" si="94"/>
        <v>206.97606886002788</v>
      </c>
      <c r="Q221">
        <v>0.65116279069767402</v>
      </c>
      <c r="R221" s="12">
        <v>8.9376440222541707</v>
      </c>
      <c r="S221" s="55">
        <f t="shared" si="95"/>
        <v>123.55398028502378</v>
      </c>
      <c r="T221" s="55">
        <v>22.706027863951899</v>
      </c>
      <c r="U221" s="55">
        <v>22.871690598654201</v>
      </c>
      <c r="V221" s="55">
        <v>28.741064491196301</v>
      </c>
      <c r="W221" s="55">
        <v>29.3211786572768</v>
      </c>
      <c r="X221" s="55">
        <v>143.19180054558501</v>
      </c>
      <c r="Y221" s="55">
        <v>2.66999801407268</v>
      </c>
      <c r="Z221" s="12">
        <f t="shared" si="88"/>
        <v>106.87380047200169</v>
      </c>
      <c r="AA221" s="12">
        <f t="shared" si="96"/>
        <v>103.51375685969946</v>
      </c>
      <c r="AB221" s="12">
        <f t="shared" si="97"/>
        <v>98.252445202484253</v>
      </c>
      <c r="AC221" s="12">
        <f t="shared" si="98"/>
        <v>99.502350512840877</v>
      </c>
      <c r="AD221" s="55">
        <v>17.396424850226399</v>
      </c>
      <c r="AE221" s="55">
        <v>17.3140878581066</v>
      </c>
      <c r="AF221">
        <v>0.45822942643391501</v>
      </c>
      <c r="AG221" s="12"/>
      <c r="AH221" s="12"/>
      <c r="AI221" t="str">
        <v>20200821</v>
      </c>
      <c r="AJ221">
        <v>60</v>
      </c>
      <c r="AK221">
        <v>16.2</v>
      </c>
      <c r="AL221">
        <f t="shared" si="99"/>
        <v>3.7037037037037037</v>
      </c>
      <c r="BI221" t="str">
        <v>28/11/2023</v>
      </c>
      <c r="BJ221">
        <v>55.1</v>
      </c>
      <c r="BK221">
        <v>21.7</v>
      </c>
      <c r="BL221">
        <f t="shared" si="100"/>
        <v>2.5391705069124426</v>
      </c>
    </row>
    <row r="222" spans="1:64" x14ac:dyDescent="0.3">
      <c r="A222" s="11">
        <v>45244</v>
      </c>
      <c r="B222">
        <v>0.62938596491228105</v>
      </c>
      <c r="C222">
        <v>4411.55</v>
      </c>
      <c r="D222">
        <v>377.21</v>
      </c>
      <c r="E222">
        <v>87.79</v>
      </c>
      <c r="F222">
        <v>1946.19</v>
      </c>
      <c r="G222">
        <v>81.03</v>
      </c>
      <c r="H222">
        <v>47.42</v>
      </c>
      <c r="I222" s="12">
        <f t="shared" si="86"/>
        <v>172.06543106883205</v>
      </c>
      <c r="J222" s="12">
        <f t="shared" si="87"/>
        <v>92.002016677757595</v>
      </c>
      <c r="K222" s="12">
        <f t="shared" si="89"/>
        <v>163.73213692466805</v>
      </c>
      <c r="L222" s="12">
        <f t="shared" si="90"/>
        <v>149.483679010586</v>
      </c>
      <c r="M222" s="12">
        <f t="shared" si="91"/>
        <v>237.17888162344815</v>
      </c>
      <c r="N222" s="12">
        <f t="shared" si="92"/>
        <v>126.28046397108734</v>
      </c>
      <c r="O222" s="12">
        <f t="shared" si="93"/>
        <v>223.7718303811379</v>
      </c>
      <c r="P222" s="12">
        <f t="shared" si="94"/>
        <v>207.76126255500066</v>
      </c>
      <c r="Q222">
        <v>0.65116279069767402</v>
      </c>
      <c r="R222" s="12">
        <v>8.8667108275333195</v>
      </c>
      <c r="S222" s="55">
        <f t="shared" si="95"/>
        <v>122.93414832810844</v>
      </c>
      <c r="T222" s="55">
        <v>22.487317452793398</v>
      </c>
      <c r="U222" s="55">
        <v>22.806305355554901</v>
      </c>
      <c r="V222" s="55">
        <v>28.9351544178542</v>
      </c>
      <c r="W222" s="55">
        <v>30.070499278686</v>
      </c>
      <c r="X222" s="55">
        <v>141.912980964133</v>
      </c>
      <c r="Y222" s="55">
        <v>2.66212355655906</v>
      </c>
      <c r="Z222" s="12">
        <f t="shared" si="88"/>
        <v>106.2307503687453</v>
      </c>
      <c r="AA222" s="12">
        <f t="shared" si="96"/>
        <v>103.24140105273311</v>
      </c>
      <c r="AB222" s="12">
        <f t="shared" si="97"/>
        <v>96.665524481634947</v>
      </c>
      <c r="AC222" s="12">
        <f t="shared" si="98"/>
        <v>97.421750857260278</v>
      </c>
      <c r="AD222" s="55">
        <v>17.152530986994101</v>
      </c>
      <c r="AE222" s="55">
        <v>17.186693566989199</v>
      </c>
      <c r="AF222">
        <v>0.455808080808081</v>
      </c>
      <c r="AG222" s="12"/>
      <c r="AH222" s="12"/>
      <c r="AI222" t="str">
        <v>20200814</v>
      </c>
      <c r="AJ222">
        <v>59.2</v>
      </c>
      <c r="AK222">
        <v>16.5</v>
      </c>
      <c r="AL222">
        <f t="shared" si="99"/>
        <v>3.5878787878787879</v>
      </c>
      <c r="BI222" t="str">
        <v>27/11/2023</v>
      </c>
      <c r="BJ222">
        <v>55.1</v>
      </c>
      <c r="BK222">
        <v>21.7</v>
      </c>
      <c r="BL222">
        <f t="shared" si="100"/>
        <v>2.5391705069124426</v>
      </c>
    </row>
    <row r="223" spans="1:64" x14ac:dyDescent="0.3">
      <c r="A223" s="11">
        <v>45241</v>
      </c>
      <c r="B223">
        <v>0.61904761904761896</v>
      </c>
      <c r="C223">
        <v>4415.24</v>
      </c>
      <c r="D223">
        <v>378.39</v>
      </c>
      <c r="E223">
        <v>87.99</v>
      </c>
      <c r="F223">
        <v>1937.05</v>
      </c>
      <c r="G223">
        <v>81</v>
      </c>
      <c r="H223">
        <v>47.33</v>
      </c>
      <c r="I223" s="12">
        <f t="shared" si="86"/>
        <v>171.81848599653387</v>
      </c>
      <c r="J223" s="12">
        <f t="shared" si="87"/>
        <v>92.515873609564693</v>
      </c>
      <c r="K223" s="12">
        <f t="shared" si="89"/>
        <v>163.92985469429556</v>
      </c>
      <c r="L223" s="12">
        <f t="shared" si="90"/>
        <v>149.89398141068193</v>
      </c>
      <c r="M223" s="12">
        <f t="shared" si="91"/>
        <v>237.37958370673269</v>
      </c>
      <c r="N223" s="12">
        <f t="shared" si="92"/>
        <v>127.27794003077337</v>
      </c>
      <c r="O223" s="12">
        <f t="shared" si="93"/>
        <v>224.55526913750728</v>
      </c>
      <c r="P223" s="12">
        <f t="shared" si="94"/>
        <v>208.80948995501612</v>
      </c>
      <c r="Q223">
        <v>0.66666666666666696</v>
      </c>
      <c r="R223" s="12">
        <v>8.8380263531450307</v>
      </c>
      <c r="S223" s="55">
        <f t="shared" si="95"/>
        <v>123.99408528529543</v>
      </c>
      <c r="T223" s="55">
        <v>22.0335311553645</v>
      </c>
      <c r="U223" s="55">
        <v>22.407811676123199</v>
      </c>
      <c r="V223" s="55">
        <v>27.9753212570849</v>
      </c>
      <c r="W223" s="55">
        <v>28.823008327338002</v>
      </c>
      <c r="X223" s="55">
        <v>141.94082848314599</v>
      </c>
      <c r="Y223" s="55">
        <v>2.6310928133879501</v>
      </c>
      <c r="Z223" s="12">
        <f t="shared" si="88"/>
        <v>107.51991981312855</v>
      </c>
      <c r="AA223" s="12">
        <f t="shared" si="96"/>
        <v>102.81220861645447</v>
      </c>
      <c r="AB223" s="12">
        <f t="shared" si="97"/>
        <v>96.938597885416428</v>
      </c>
      <c r="AC223" s="12">
        <f t="shared" si="98"/>
        <v>97.272809455860894</v>
      </c>
      <c r="AD223" s="55">
        <v>16.895628878441599</v>
      </c>
      <c r="AE223" s="55">
        <v>17.0614589333798</v>
      </c>
      <c r="AF223">
        <v>0.46134506599622899</v>
      </c>
      <c r="AG223" s="12"/>
      <c r="AH223" s="12"/>
      <c r="AI223" t="str">
        <v>20200807</v>
      </c>
      <c r="AJ223">
        <v>58.1</v>
      </c>
      <c r="AK223">
        <v>16.2</v>
      </c>
      <c r="AL223">
        <f t="shared" si="99"/>
        <v>3.5864197530864201</v>
      </c>
      <c r="BI223" t="str">
        <v>24/11/2023</v>
      </c>
      <c r="BJ223">
        <v>55.7</v>
      </c>
      <c r="BK223">
        <v>21.4</v>
      </c>
      <c r="BL223">
        <f t="shared" si="100"/>
        <v>2.6028037383177574</v>
      </c>
    </row>
    <row r="224" spans="1:64" x14ac:dyDescent="0.3">
      <c r="A224" s="11">
        <v>45240</v>
      </c>
      <c r="B224">
        <v>0.61220043572984795</v>
      </c>
      <c r="C224">
        <v>4347.3500000000004</v>
      </c>
      <c r="D224">
        <v>370.07</v>
      </c>
      <c r="E224">
        <v>87.5</v>
      </c>
      <c r="F224">
        <v>1958.57</v>
      </c>
      <c r="G224">
        <v>80.98</v>
      </c>
      <c r="H224">
        <v>47.04</v>
      </c>
      <c r="I224" s="12">
        <f t="shared" si="86"/>
        <v>170.11454892803391</v>
      </c>
      <c r="J224" s="12">
        <f t="shared" si="87"/>
        <v>90.118363030080133</v>
      </c>
      <c r="K224" s="12">
        <f t="shared" si="89"/>
        <v>161.44848266387018</v>
      </c>
      <c r="L224" s="12">
        <f t="shared" si="90"/>
        <v>148.49053146643752</v>
      </c>
      <c r="M224" s="12">
        <f t="shared" si="91"/>
        <v>233.4386185361557</v>
      </c>
      <c r="N224" s="12">
        <f t="shared" si="92"/>
        <v>123.15593056756509</v>
      </c>
      <c r="O224" s="12">
        <f t="shared" si="93"/>
        <v>219.6708314097398</v>
      </c>
      <c r="P224" s="12">
        <f t="shared" si="94"/>
        <v>205.45699331655319</v>
      </c>
      <c r="Q224">
        <v>0.66292134831460703</v>
      </c>
      <c r="R224" s="12">
        <v>8.7982089027337302</v>
      </c>
      <c r="S224" s="55">
        <f t="shared" si="95"/>
        <v>124.58885819104752</v>
      </c>
      <c r="T224" s="55">
        <v>21.463322232377202</v>
      </c>
      <c r="U224" s="55">
        <v>21.6323080992554</v>
      </c>
      <c r="V224" s="55">
        <v>27.1492679185661</v>
      </c>
      <c r="W224" s="55">
        <v>27.583089982841599</v>
      </c>
      <c r="X224" s="55">
        <v>141.38042147376399</v>
      </c>
      <c r="Y224" s="55">
        <v>2.6068503651713302</v>
      </c>
      <c r="Z224" s="12">
        <f t="shared" si="88"/>
        <v>108.09669059930629</v>
      </c>
      <c r="AA224" s="12">
        <f t="shared" si="96"/>
        <v>102.75415601334626</v>
      </c>
      <c r="AB224" s="12">
        <f t="shared" si="97"/>
        <v>95.303890817804074</v>
      </c>
      <c r="AC224" s="12">
        <f t="shared" si="98"/>
        <v>96.700536510023483</v>
      </c>
      <c r="AD224" s="55">
        <v>16.5701780415733</v>
      </c>
      <c r="AE224" s="55">
        <v>16.748618312024998</v>
      </c>
      <c r="AF224">
        <v>0.45785440613026801</v>
      </c>
      <c r="AG224" s="12"/>
      <c r="AH224" s="12"/>
      <c r="AI224" t="str">
        <v>20200731</v>
      </c>
      <c r="AJ224">
        <v>56.7</v>
      </c>
      <c r="AK224">
        <v>17.3</v>
      </c>
      <c r="AL224">
        <f t="shared" si="99"/>
        <v>3.2774566473988438</v>
      </c>
      <c r="BI224" t="str">
        <v>23/11/2023</v>
      </c>
      <c r="BJ224">
        <v>55.7</v>
      </c>
      <c r="BK224">
        <v>21.4</v>
      </c>
      <c r="BL224">
        <f t="shared" si="100"/>
        <v>2.6028037383177574</v>
      </c>
    </row>
    <row r="225" spans="1:64" x14ac:dyDescent="0.3">
      <c r="A225" s="11">
        <v>45239</v>
      </c>
      <c r="B225">
        <v>0.60698689956331897</v>
      </c>
      <c r="C225">
        <v>4382.78</v>
      </c>
      <c r="D225">
        <v>372.94</v>
      </c>
      <c r="E225">
        <v>89.56</v>
      </c>
      <c r="F225">
        <v>1950.2</v>
      </c>
      <c r="G225">
        <v>81.099999999999994</v>
      </c>
      <c r="H225">
        <v>47.19</v>
      </c>
      <c r="I225" s="12">
        <f t="shared" si="86"/>
        <v>167.61417624197483</v>
      </c>
      <c r="J225" s="12">
        <f t="shared" si="87"/>
        <v>91.247623333293305</v>
      </c>
      <c r="K225" s="12">
        <f t="shared" si="89"/>
        <v>162.52181827036625</v>
      </c>
      <c r="L225" s="12">
        <f t="shared" si="90"/>
        <v>149.22250825950124</v>
      </c>
      <c r="M225" s="12">
        <f t="shared" si="91"/>
        <v>229.91953179828832</v>
      </c>
      <c r="N225" s="12">
        <f t="shared" si="92"/>
        <v>124.65017142784006</v>
      </c>
      <c r="O225" s="12">
        <f t="shared" si="93"/>
        <v>221.04483574734701</v>
      </c>
      <c r="P225" s="12">
        <f t="shared" si="94"/>
        <v>206.38924700900819</v>
      </c>
      <c r="Q225">
        <v>0.65909090909090895</v>
      </c>
      <c r="R225" s="12">
        <v>8.7394536140190802</v>
      </c>
      <c r="S225" s="55">
        <f t="shared" si="95"/>
        <v>124.41348359129042</v>
      </c>
      <c r="T225" s="55">
        <v>21.676659865257701</v>
      </c>
      <c r="U225" s="55">
        <v>22.365340718790002</v>
      </c>
      <c r="V225" s="55">
        <v>27.474898119645399</v>
      </c>
      <c r="W225" s="55">
        <v>28.297376621204201</v>
      </c>
      <c r="X225" s="55">
        <v>140.73427338968801</v>
      </c>
      <c r="Y225" s="55">
        <v>2.5930723797833499</v>
      </c>
      <c r="Z225" s="12">
        <f t="shared" si="88"/>
        <v>108.17480571847756</v>
      </c>
      <c r="AA225" s="12">
        <f t="shared" si="96"/>
        <v>100.7568825237246</v>
      </c>
      <c r="AB225" s="12">
        <f t="shared" si="97"/>
        <v>96.021218003178575</v>
      </c>
      <c r="AC225" s="12">
        <f t="shared" si="98"/>
        <v>96.865108857142673</v>
      </c>
      <c r="AD225" s="55">
        <v>16.550764065204099</v>
      </c>
      <c r="AE225" s="55">
        <v>16.960362222777501</v>
      </c>
      <c r="AF225">
        <v>0.45688545688545701</v>
      </c>
      <c r="AG225" s="12"/>
      <c r="AH225" s="12"/>
      <c r="AI225" t="str">
        <v>20200724</v>
      </c>
      <c r="AJ225">
        <v>57.3</v>
      </c>
      <c r="AK225">
        <v>17.5</v>
      </c>
      <c r="AL225">
        <f t="shared" si="99"/>
        <v>3.274285714285714</v>
      </c>
      <c r="BI225" t="str">
        <v>22/11/2023</v>
      </c>
      <c r="BJ225">
        <v>55.7</v>
      </c>
      <c r="BK225">
        <v>21.4</v>
      </c>
      <c r="BL225">
        <f t="shared" si="100"/>
        <v>2.6028037383177574</v>
      </c>
    </row>
    <row r="226" spans="1:64" x14ac:dyDescent="0.3">
      <c r="A226" s="11">
        <v>45238</v>
      </c>
      <c r="B226">
        <v>0.59911894273127797</v>
      </c>
      <c r="C226">
        <v>4378.38</v>
      </c>
      <c r="D226">
        <v>372.7</v>
      </c>
      <c r="E226">
        <v>88.06</v>
      </c>
      <c r="F226">
        <v>1969.3</v>
      </c>
      <c r="G226">
        <v>81.12</v>
      </c>
      <c r="H226">
        <v>47.3</v>
      </c>
      <c r="I226" s="12">
        <f t="shared" si="86"/>
        <v>170.34461347060576</v>
      </c>
      <c r="J226" s="12">
        <f t="shared" si="87"/>
        <v>90.281269268299837</v>
      </c>
      <c r="K226" s="12">
        <f t="shared" si="89"/>
        <v>162.31867868028226</v>
      </c>
      <c r="L226" s="12">
        <f t="shared" si="90"/>
        <v>148.72716955165524</v>
      </c>
      <c r="M226" s="12">
        <f t="shared" si="91"/>
        <v>233.75067996549359</v>
      </c>
      <c r="N226" s="12">
        <f t="shared" si="92"/>
        <v>123.37413406211007</v>
      </c>
      <c r="O226" s="12">
        <f t="shared" si="93"/>
        <v>220.84817091917461</v>
      </c>
      <c r="P226" s="12">
        <f t="shared" si="94"/>
        <v>205.77818232721086</v>
      </c>
      <c r="Q226">
        <v>0.625</v>
      </c>
      <c r="R226" s="12">
        <v>8.7059411316778803</v>
      </c>
      <c r="S226" s="55">
        <f t="shared" si="95"/>
        <v>120.92314334151271</v>
      </c>
      <c r="T226" s="55">
        <v>21.335001888101701</v>
      </c>
      <c r="U226" s="55">
        <v>22.026462650374199</v>
      </c>
      <c r="V226" s="55">
        <v>26.8460780740525</v>
      </c>
      <c r="W226" s="55">
        <v>27.427793183808902</v>
      </c>
      <c r="X226" s="55">
        <v>140.27754609780999</v>
      </c>
      <c r="Y226" s="55">
        <v>2.6596016237175202</v>
      </c>
      <c r="Z226" s="12">
        <f t="shared" si="88"/>
        <v>105.20071589715725</v>
      </c>
      <c r="AA226" s="12">
        <f t="shared" si="96"/>
        <v>102.74598540982569</v>
      </c>
      <c r="AB226" s="12">
        <f t="shared" si="97"/>
        <v>95.318407137032665</v>
      </c>
      <c r="AC226" s="12">
        <f t="shared" si="98"/>
        <v>97.06691418191194</v>
      </c>
      <c r="AD226" s="55">
        <v>16.2081256491646</v>
      </c>
      <c r="AE226" s="55">
        <v>16.556433626821399</v>
      </c>
      <c r="AF226">
        <v>0.443864229765013</v>
      </c>
      <c r="AG226" s="12"/>
      <c r="AH226" s="12"/>
      <c r="AI226" t="str">
        <v>20200717</v>
      </c>
      <c r="AJ226">
        <v>56.7</v>
      </c>
      <c r="AK226">
        <v>17.3</v>
      </c>
      <c r="AL226">
        <f t="shared" si="99"/>
        <v>3.2774566473988438</v>
      </c>
      <c r="BI226" t="str">
        <v>21/11/2023</v>
      </c>
      <c r="BJ226">
        <v>55.7</v>
      </c>
      <c r="BK226">
        <v>21.4</v>
      </c>
      <c r="BL226">
        <f t="shared" si="100"/>
        <v>2.6028037383177574</v>
      </c>
    </row>
    <row r="227" spans="1:64" x14ac:dyDescent="0.3">
      <c r="A227" s="11">
        <v>45237</v>
      </c>
      <c r="B227">
        <v>0.58482142857142905</v>
      </c>
      <c r="C227">
        <v>4365.9799999999996</v>
      </c>
      <c r="D227">
        <v>369.21</v>
      </c>
      <c r="E227">
        <v>86.78</v>
      </c>
      <c r="F227">
        <v>1977.8</v>
      </c>
      <c r="G227">
        <v>81.06</v>
      </c>
      <c r="H227">
        <v>47.6</v>
      </c>
      <c r="I227" s="12">
        <f t="shared" si="86"/>
        <v>172.39783742595569</v>
      </c>
      <c r="J227" s="12">
        <f t="shared" si="87"/>
        <v>89.641422616879055</v>
      </c>
      <c r="K227" s="12">
        <f t="shared" si="89"/>
        <v>161.97853205237152</v>
      </c>
      <c r="L227" s="12">
        <f t="shared" si="90"/>
        <v>147.37972648511058</v>
      </c>
      <c r="M227" s="12">
        <f t="shared" si="91"/>
        <v>234.99552820184033</v>
      </c>
      <c r="N227" s="12">
        <f t="shared" si="92"/>
        <v>121.70071040301195</v>
      </c>
      <c r="O227" s="12">
        <f t="shared" si="93"/>
        <v>218.94066730286218</v>
      </c>
      <c r="P227" s="12">
        <f t="shared" si="94"/>
        <v>202.58640593948374</v>
      </c>
      <c r="Q227">
        <v>0.59770114942528696</v>
      </c>
      <c r="R227" s="12">
        <v>8.6685944526147107</v>
      </c>
      <c r="S227" s="55">
        <f t="shared" si="95"/>
        <v>120.3681973983004</v>
      </c>
      <c r="T227" s="55">
        <v>21.742794129158899</v>
      </c>
      <c r="U227" s="55">
        <v>23.2183274059675</v>
      </c>
      <c r="V227" s="55">
        <v>26.923332091765001</v>
      </c>
      <c r="W227" s="55">
        <v>27.979128054805301</v>
      </c>
      <c r="X227" s="55">
        <v>139.737851617654</v>
      </c>
      <c r="Y227" s="55">
        <v>2.6604054106517201</v>
      </c>
      <c r="Z227" s="12">
        <f t="shared" si="88"/>
        <v>104.76444302487508</v>
      </c>
      <c r="AA227" s="12">
        <f t="shared" si="96"/>
        <v>104.95555846207681</v>
      </c>
      <c r="AB227" s="12">
        <f t="shared" si="97"/>
        <v>95.509886933145168</v>
      </c>
      <c r="AC227" s="12">
        <f t="shared" si="98"/>
        <v>97.755377293209747</v>
      </c>
      <c r="AD227" s="55">
        <v>16.361388135299499</v>
      </c>
      <c r="AE227" s="55">
        <v>17.1438522058972</v>
      </c>
      <c r="AF227">
        <v>0.440052700922266</v>
      </c>
      <c r="AG227" s="12"/>
      <c r="AH227" s="12"/>
      <c r="AI227" t="str">
        <v>20200710</v>
      </c>
      <c r="AJ227">
        <v>58.1</v>
      </c>
      <c r="AK227">
        <v>18.100000000000001</v>
      </c>
      <c r="AL227">
        <f t="shared" si="99"/>
        <v>3.2099447513812152</v>
      </c>
      <c r="BI227" t="str">
        <v>20/11/2023</v>
      </c>
      <c r="BJ227">
        <v>55.7</v>
      </c>
      <c r="BK227">
        <v>21.4</v>
      </c>
      <c r="BL227">
        <f t="shared" si="100"/>
        <v>2.6028037383177574</v>
      </c>
    </row>
    <row r="228" spans="1:64" x14ac:dyDescent="0.3">
      <c r="A228" s="11">
        <v>45234</v>
      </c>
      <c r="B228">
        <v>0.56732891832229604</v>
      </c>
      <c r="C228">
        <v>4358.34</v>
      </c>
      <c r="D228">
        <v>367.71</v>
      </c>
      <c r="E228">
        <v>87.63</v>
      </c>
      <c r="F228">
        <v>1992.52</v>
      </c>
      <c r="G228">
        <v>81.209999999999994</v>
      </c>
      <c r="H228">
        <v>47.6</v>
      </c>
      <c r="I228" s="12">
        <f t="shared" si="86"/>
        <v>170.44575029266568</v>
      </c>
      <c r="J228" s="12">
        <f t="shared" si="87"/>
        <v>88.829468798279791</v>
      </c>
      <c r="K228" s="12">
        <f t="shared" si="89"/>
        <v>161.39749716333384</v>
      </c>
      <c r="L228" s="12">
        <f t="shared" si="90"/>
        <v>147.12182766048332</v>
      </c>
      <c r="M228" s="12">
        <f t="shared" si="91"/>
        <v>231.80149458863966</v>
      </c>
      <c r="N228" s="12">
        <f t="shared" si="92"/>
        <v>120.32099778044466</v>
      </c>
      <c r="O228" s="12">
        <f t="shared" si="93"/>
        <v>217.65078932779463</v>
      </c>
      <c r="P228" s="12">
        <f t="shared" si="94"/>
        <v>201.76335236859123</v>
      </c>
      <c r="Q228">
        <v>0.61627906976744196</v>
      </c>
      <c r="R228" s="12">
        <v>8.6207632609979008</v>
      </c>
      <c r="S228" s="55">
        <f t="shared" si="95"/>
        <v>119.57996359381961</v>
      </c>
      <c r="T228" s="55">
        <v>21.119879677066699</v>
      </c>
      <c r="U228" s="55">
        <v>22.2452154532583</v>
      </c>
      <c r="V228" s="55">
        <v>26.484128959380499</v>
      </c>
      <c r="W228" s="55">
        <v>27.386382478873799</v>
      </c>
      <c r="X228" s="55">
        <v>138.980749909678</v>
      </c>
      <c r="Y228" s="55">
        <v>2.66318395598931</v>
      </c>
      <c r="Z228" s="12">
        <f t="shared" si="88"/>
        <v>104.08881849249673</v>
      </c>
      <c r="AA228" s="12">
        <f t="shared" si="96"/>
        <v>103.94728286654374</v>
      </c>
      <c r="AB228" s="12">
        <f t="shared" si="97"/>
        <v>94.809469675788833</v>
      </c>
      <c r="AC228" s="12">
        <f t="shared" si="98"/>
        <v>97.575149827698667</v>
      </c>
      <c r="AD228" s="55">
        <v>15.702974752652</v>
      </c>
      <c r="AE228" s="55">
        <v>15.9643382359026</v>
      </c>
      <c r="AF228">
        <v>0.440361057382334</v>
      </c>
      <c r="AG228" s="12"/>
      <c r="AH228" s="12"/>
      <c r="AI228" t="str">
        <v>20200703</v>
      </c>
      <c r="AJ228">
        <v>57.7</v>
      </c>
      <c r="AK228">
        <v>18.3</v>
      </c>
      <c r="AL228">
        <f t="shared" si="99"/>
        <v>3.1530054644808745</v>
      </c>
      <c r="BI228" t="str">
        <v>17/11/2023</v>
      </c>
      <c r="BJ228">
        <v>52.2</v>
      </c>
      <c r="BK228">
        <v>22.4</v>
      </c>
      <c r="BL228">
        <f t="shared" si="100"/>
        <v>2.3303571428571432</v>
      </c>
    </row>
    <row r="229" spans="1:64" x14ac:dyDescent="0.3">
      <c r="A229" s="11">
        <v>45233</v>
      </c>
      <c r="B229">
        <v>0.534521158129176</v>
      </c>
      <c r="C229">
        <v>4317.78</v>
      </c>
      <c r="D229">
        <v>363.44</v>
      </c>
      <c r="E229">
        <v>87.04</v>
      </c>
      <c r="F229">
        <v>1986.01</v>
      </c>
      <c r="G229">
        <v>80.989999999999995</v>
      </c>
      <c r="H229">
        <v>46.94</v>
      </c>
      <c r="I229" s="12">
        <f t="shared" si="86"/>
        <v>170.00115925435918</v>
      </c>
      <c r="J229" s="12">
        <f t="shared" si="87"/>
        <v>88.28950895822851</v>
      </c>
      <c r="K229" s="12">
        <f t="shared" si="89"/>
        <v>160.32694103345293</v>
      </c>
      <c r="L229" s="12">
        <f t="shared" si="90"/>
        <v>147.81163300193342</v>
      </c>
      <c r="M229" s="12">
        <f t="shared" si="91"/>
        <v>230.65505782320753</v>
      </c>
      <c r="N229" s="12">
        <f t="shared" si="92"/>
        <v>119.31033008444085</v>
      </c>
      <c r="O229" s="12">
        <f t="shared" si="93"/>
        <v>215.70246551441139</v>
      </c>
      <c r="P229" s="12">
        <f t="shared" si="94"/>
        <v>202.23084098959546</v>
      </c>
      <c r="Q229">
        <v>0.57647058823529396</v>
      </c>
      <c r="R229" s="12">
        <v>8.5900688613084206</v>
      </c>
      <c r="S229" s="55">
        <f t="shared" si="95"/>
        <v>119.65861044237298</v>
      </c>
      <c r="T229" s="55">
        <v>20.7111835828129</v>
      </c>
      <c r="U229" s="55">
        <v>21.654457587369802</v>
      </c>
      <c r="V229" s="55">
        <v>26.181417425050999</v>
      </c>
      <c r="W229" s="55">
        <v>27.0419870800648</v>
      </c>
      <c r="X229" s="55">
        <v>138.56185979441301</v>
      </c>
      <c r="Y229" s="55">
        <v>2.6519648113825802</v>
      </c>
      <c r="Z229" s="12">
        <f t="shared" si="88"/>
        <v>104.21464472252845</v>
      </c>
      <c r="AA229" s="12">
        <f t="shared" si="96"/>
        <v>103.19580993401145</v>
      </c>
      <c r="AB229" s="12">
        <f t="shared" si="97"/>
        <v>93.798084916447451</v>
      </c>
      <c r="AC229" s="12">
        <f t="shared" si="98"/>
        <v>96.480661812424614</v>
      </c>
      <c r="AD229" s="55">
        <v>15.3628068105289</v>
      </c>
      <c r="AE229" s="55">
        <v>15.378710033543801</v>
      </c>
      <c r="AF229">
        <v>0.43469785575048703</v>
      </c>
      <c r="AG229" s="12"/>
      <c r="AH229" s="12"/>
      <c r="AI229" t="str">
        <v>20200626</v>
      </c>
      <c r="AJ229">
        <v>54.5</v>
      </c>
      <c r="AK229">
        <v>19.8</v>
      </c>
      <c r="AL229">
        <f t="shared" si="99"/>
        <v>2.7525252525252526</v>
      </c>
      <c r="BI229" t="str">
        <v>16/11/2023</v>
      </c>
      <c r="BJ229">
        <v>52.2</v>
      </c>
      <c r="BK229">
        <v>22.4</v>
      </c>
      <c r="BL229">
        <f t="shared" si="100"/>
        <v>2.3303571428571432</v>
      </c>
    </row>
    <row r="230" spans="1:64" x14ac:dyDescent="0.3">
      <c r="A230" s="11">
        <v>45232</v>
      </c>
      <c r="B230">
        <v>0.50681818181818195</v>
      </c>
      <c r="C230">
        <v>4237.8599999999997</v>
      </c>
      <c r="D230">
        <v>356.96</v>
      </c>
      <c r="E230">
        <v>85.1</v>
      </c>
      <c r="F230">
        <v>1982.41</v>
      </c>
      <c r="G230">
        <v>80.98</v>
      </c>
      <c r="H230">
        <v>45.99</v>
      </c>
      <c r="I230" s="12">
        <f t="shared" si="86"/>
        <v>170.67329370992434</v>
      </c>
      <c r="J230" s="12">
        <f t="shared" si="87"/>
        <v>86.810039879364922</v>
      </c>
      <c r="K230" s="12">
        <f t="shared" si="89"/>
        <v>157.37844213898953</v>
      </c>
      <c r="L230" s="12">
        <f t="shared" si="90"/>
        <v>148.07789032325738</v>
      </c>
      <c r="M230" s="12">
        <f t="shared" si="91"/>
        <v>231.73108146459217</v>
      </c>
      <c r="N230" s="12">
        <f t="shared" si="92"/>
        <v>117.39245168147997</v>
      </c>
      <c r="O230" s="12">
        <f t="shared" si="93"/>
        <v>211.8822690530225</v>
      </c>
      <c r="P230" s="12">
        <f t="shared" si="94"/>
        <v>202.73837014437956</v>
      </c>
      <c r="Q230">
        <v>0.52439024390243905</v>
      </c>
      <c r="R230" s="12">
        <v>8.6122953331570304</v>
      </c>
      <c r="S230" s="55">
        <f t="shared" si="95"/>
        <v>119.94737741019995</v>
      </c>
      <c r="T230" s="55">
        <v>20.2849701008256</v>
      </c>
      <c r="U230" s="55">
        <v>20.976528603349202</v>
      </c>
      <c r="V230" s="55">
        <v>25.682740364346099</v>
      </c>
      <c r="W230" s="55">
        <v>26.200783518857001</v>
      </c>
      <c r="X230" s="55">
        <v>138.463063700996</v>
      </c>
      <c r="Y230" s="55">
        <v>2.6524245737307299</v>
      </c>
      <c r="Z230" s="12">
        <f t="shared" si="88"/>
        <v>104.12230322113462</v>
      </c>
      <c r="AA230" s="12">
        <f t="shared" si="96"/>
        <v>103.41712726712059</v>
      </c>
      <c r="AB230" s="12">
        <f t="shared" si="97"/>
        <v>92.063543946325893</v>
      </c>
      <c r="AC230" s="12">
        <f t="shared" si="98"/>
        <v>94.539466199472983</v>
      </c>
      <c r="AD230" s="55">
        <v>15.097644197092899</v>
      </c>
      <c r="AE230" s="55">
        <v>14.962175206027</v>
      </c>
      <c r="AF230">
        <v>0.438688524590164</v>
      </c>
      <c r="AG230" s="12"/>
      <c r="AH230" s="12"/>
      <c r="AI230" t="str">
        <v>20200619</v>
      </c>
      <c r="AJ230">
        <v>57.3</v>
      </c>
      <c r="AK230">
        <v>18.399999999999999</v>
      </c>
      <c r="AL230">
        <f t="shared" si="99"/>
        <v>3.1141304347826089</v>
      </c>
      <c r="BI230" t="str">
        <v>15/11/2023</v>
      </c>
      <c r="BJ230">
        <v>52.2</v>
      </c>
      <c r="BK230">
        <v>22.4</v>
      </c>
      <c r="BL230">
        <f t="shared" si="100"/>
        <v>2.3303571428571432</v>
      </c>
    </row>
    <row r="231" spans="1:64" x14ac:dyDescent="0.3">
      <c r="A231" s="11">
        <v>45230</v>
      </c>
      <c r="B231">
        <v>0.497674418604651</v>
      </c>
      <c r="C231">
        <v>4193.8</v>
      </c>
      <c r="D231">
        <v>350.87</v>
      </c>
      <c r="E231">
        <v>83.58</v>
      </c>
      <c r="F231">
        <v>1983.67</v>
      </c>
      <c r="G231">
        <v>81.03</v>
      </c>
      <c r="H231">
        <v>45.54</v>
      </c>
      <c r="I231" s="12">
        <f t="shared" si="86"/>
        <v>171.99424111390084</v>
      </c>
      <c r="J231" s="12">
        <f t="shared" si="87"/>
        <v>85.853530982126898</v>
      </c>
      <c r="K231" s="12">
        <f t="shared" si="89"/>
        <v>155.64717234705458</v>
      </c>
      <c r="L231" s="12">
        <f t="shared" si="90"/>
        <v>147.98546421086974</v>
      </c>
      <c r="M231" s="12">
        <f t="shared" si="91"/>
        <v>231.92341859949093</v>
      </c>
      <c r="N231" s="12">
        <f t="shared" si="92"/>
        <v>115.31765163701007</v>
      </c>
      <c r="O231" s="12">
        <f t="shared" si="93"/>
        <v>208.14115835012737</v>
      </c>
      <c r="P231" s="12">
        <f t="shared" si="94"/>
        <v>201.23405844516108</v>
      </c>
      <c r="Q231">
        <v>0.518987341772152</v>
      </c>
      <c r="R231" s="12">
        <v>8.5864935896561594</v>
      </c>
      <c r="S231" s="55">
        <f t="shared" si="95"/>
        <v>117.77086929868956</v>
      </c>
      <c r="T231" s="55">
        <v>20.332455946005499</v>
      </c>
      <c r="U231" s="55">
        <v>21.415434946101598</v>
      </c>
      <c r="V231" s="55">
        <v>25.672346628659099</v>
      </c>
      <c r="W231" s="55">
        <v>26.4652696966101</v>
      </c>
      <c r="X231" s="55">
        <v>138.67225379451699</v>
      </c>
      <c r="Y231" s="55">
        <v>2.6941186129722801</v>
      </c>
      <c r="Z231" s="12">
        <f t="shared" si="88"/>
        <v>102.68801593108203</v>
      </c>
      <c r="AA231" s="12">
        <f t="shared" si="96"/>
        <v>104.28317252861294</v>
      </c>
      <c r="AB231" s="12">
        <f t="shared" si="97"/>
        <v>91.105423806241234</v>
      </c>
      <c r="AC231" s="12">
        <f t="shared" si="98"/>
        <v>93.557257359860273</v>
      </c>
      <c r="AD231" s="55">
        <v>15.077481000680599</v>
      </c>
      <c r="AE231" s="55">
        <v>15.1066362985284</v>
      </c>
      <c r="AF231">
        <v>0.43383805134957198</v>
      </c>
      <c r="AG231" s="12"/>
      <c r="AH231" s="12"/>
      <c r="AI231" t="str">
        <v>20200612</v>
      </c>
      <c r="AJ231">
        <v>54.9</v>
      </c>
      <c r="AK231">
        <v>18.600000000000001</v>
      </c>
      <c r="AL231">
        <f t="shared" si="99"/>
        <v>2.9516129032258061</v>
      </c>
      <c r="BI231" t="str">
        <v>14/11/2023</v>
      </c>
      <c r="BJ231">
        <v>52.2</v>
      </c>
      <c r="BK231">
        <v>22.4</v>
      </c>
      <c r="BL231">
        <f t="shared" si="100"/>
        <v>2.3303571428571432</v>
      </c>
    </row>
    <row r="232" spans="1:64" x14ac:dyDescent="0.3">
      <c r="A232" s="11">
        <v>45230</v>
      </c>
      <c r="B232">
        <v>0.47517730496453903</v>
      </c>
      <c r="C232">
        <v>4166.82</v>
      </c>
      <c r="D232">
        <v>349.2</v>
      </c>
      <c r="E232">
        <v>83.99</v>
      </c>
      <c r="F232">
        <v>1996.13</v>
      </c>
      <c r="G232">
        <v>81.06</v>
      </c>
      <c r="H232">
        <v>45.54</v>
      </c>
      <c r="I232" s="12">
        <f t="shared" si="86"/>
        <v>170.0629223462339</v>
      </c>
      <c r="J232" s="12">
        <f t="shared" si="87"/>
        <v>84.775438329734115</v>
      </c>
      <c r="K232" s="12">
        <f t="shared" si="89"/>
        <v>154.58900167272441</v>
      </c>
      <c r="L232" s="12">
        <f t="shared" si="90"/>
        <v>147.03342839027519</v>
      </c>
      <c r="M232" s="12">
        <f t="shared" si="91"/>
        <v>229.70358766178202</v>
      </c>
      <c r="N232" s="12">
        <f t="shared" si="92"/>
        <v>114.06020200026907</v>
      </c>
      <c r="O232" s="12">
        <f t="shared" si="93"/>
        <v>207.07421757515701</v>
      </c>
      <c r="P232" s="12">
        <f t="shared" si="94"/>
        <v>200.27626530923206</v>
      </c>
      <c r="Q232">
        <v>0.487179487179487</v>
      </c>
      <c r="R232" s="12">
        <v>8.6725460625511701</v>
      </c>
      <c r="S232" s="55">
        <f t="shared" si="95"/>
        <v>120.17984274277329</v>
      </c>
      <c r="T232" s="55">
        <v>19.8168878336547</v>
      </c>
      <c r="U232" s="55">
        <v>20.365690596411699</v>
      </c>
      <c r="V232" s="55">
        <v>24.9386388224355</v>
      </c>
      <c r="W232" s="55">
        <v>24.772168533976799</v>
      </c>
      <c r="X232" s="55">
        <v>140.69480945640501</v>
      </c>
      <c r="Y232" s="55">
        <v>2.6671211125193799</v>
      </c>
      <c r="Z232" s="12">
        <f t="shared" si="88"/>
        <v>105.26682356060113</v>
      </c>
      <c r="AA232" s="12">
        <f t="shared" si="96"/>
        <v>103.77658365732465</v>
      </c>
      <c r="AB232" s="12">
        <f t="shared" si="97"/>
        <v>90.540264375682597</v>
      </c>
      <c r="AC232" s="12">
        <f t="shared" si="98"/>
        <v>93.522644981998695</v>
      </c>
      <c r="AD232" s="55">
        <v>14.8913948331168</v>
      </c>
      <c r="AE232" s="55">
        <v>14.792214719319</v>
      </c>
      <c r="AF232">
        <v>0.43594902749832298</v>
      </c>
      <c r="AG232" s="12"/>
      <c r="AH232" s="12"/>
      <c r="AI232" t="str">
        <v>20200605</v>
      </c>
      <c r="AJ232">
        <v>56.9</v>
      </c>
      <c r="AK232">
        <v>20.6</v>
      </c>
      <c r="AL232">
        <f t="shared" si="99"/>
        <v>2.762135922330097</v>
      </c>
      <c r="BI232" t="str">
        <v>13/11/2023</v>
      </c>
      <c r="BJ232">
        <v>52.2</v>
      </c>
      <c r="BK232">
        <v>22.4</v>
      </c>
      <c r="BL232">
        <f t="shared" si="100"/>
        <v>2.3303571428571432</v>
      </c>
    </row>
    <row r="233" spans="1:64" x14ac:dyDescent="0.3">
      <c r="A233" s="11">
        <v>45227</v>
      </c>
      <c r="B233">
        <v>0.48027842227378198</v>
      </c>
      <c r="C233">
        <v>4117.37</v>
      </c>
      <c r="D233">
        <v>345.31</v>
      </c>
      <c r="E233">
        <v>84.37</v>
      </c>
      <c r="F233">
        <v>2006.5</v>
      </c>
      <c r="G233">
        <v>81.09</v>
      </c>
      <c r="H233">
        <v>44.98</v>
      </c>
      <c r="I233" s="12">
        <f t="shared" si="86"/>
        <v>167.30011742826298</v>
      </c>
      <c r="J233" s="12">
        <f t="shared" si="87"/>
        <v>83.343734885351381</v>
      </c>
      <c r="K233" s="12">
        <f t="shared" si="89"/>
        <v>152.69858507712766</v>
      </c>
      <c r="L233" s="12">
        <f t="shared" si="90"/>
        <v>147.09813449810829</v>
      </c>
      <c r="M233" s="12">
        <f t="shared" si="91"/>
        <v>226.13757660639996</v>
      </c>
      <c r="N233" s="12">
        <f t="shared" si="92"/>
        <v>112.21610500486116</v>
      </c>
      <c r="O233" s="12">
        <f t="shared" si="93"/>
        <v>204.69257864098574</v>
      </c>
      <c r="P233" s="12">
        <f t="shared" si="94"/>
        <v>200.51382162086014</v>
      </c>
      <c r="Q233">
        <v>0.5</v>
      </c>
      <c r="R233" s="12">
        <v>8.8307672547357896</v>
      </c>
      <c r="S233" s="55">
        <f t="shared" si="95"/>
        <v>117.30458171857073</v>
      </c>
      <c r="T233" s="55">
        <v>19.5943086729832</v>
      </c>
      <c r="U233" s="55">
        <v>20.0443289852034</v>
      </c>
      <c r="V233" s="55">
        <v>24.700991762492801</v>
      </c>
      <c r="W233" s="55">
        <v>24.4080358996511</v>
      </c>
      <c r="X233" s="55">
        <v>143.00332303862501</v>
      </c>
      <c r="Y233" s="55">
        <v>2.7852959550152501</v>
      </c>
      <c r="Z233" s="12">
        <f t="shared" si="88"/>
        <v>102.57074803591959</v>
      </c>
      <c r="AA233" s="12">
        <f t="shared" si="96"/>
        <v>102.04649268857936</v>
      </c>
      <c r="AB233" s="12">
        <f t="shared" si="97"/>
        <v>88.972726762002054</v>
      </c>
      <c r="AC233" s="12">
        <f t="shared" si="98"/>
        <v>92.338866523828926</v>
      </c>
      <c r="AD233" s="55">
        <v>14.599297048903599</v>
      </c>
      <c r="AE233" s="55">
        <v>14.1266840626066</v>
      </c>
      <c r="AF233">
        <v>0.442779291553134</v>
      </c>
      <c r="AG233" s="12"/>
      <c r="AH233" s="12"/>
      <c r="AI233" t="str">
        <v>20200529</v>
      </c>
      <c r="AJ233">
        <v>53.5</v>
      </c>
      <c r="AK233">
        <v>23.7</v>
      </c>
      <c r="AL233">
        <f t="shared" si="99"/>
        <v>2.2573839662447259</v>
      </c>
      <c r="BI233" t="str">
        <v>10/11/2023</v>
      </c>
      <c r="BJ233">
        <v>50.7</v>
      </c>
      <c r="BK233">
        <v>23.2</v>
      </c>
      <c r="BL233">
        <f t="shared" si="100"/>
        <v>2.1853448275862073</v>
      </c>
    </row>
    <row r="234" spans="1:64" x14ac:dyDescent="0.3">
      <c r="A234" s="11">
        <v>45226</v>
      </c>
      <c r="B234">
        <v>0.45971563981042701</v>
      </c>
      <c r="C234">
        <v>4137.2299999999996</v>
      </c>
      <c r="D234">
        <v>343.66</v>
      </c>
      <c r="E234">
        <v>84.73</v>
      </c>
      <c r="F234">
        <v>1984.7</v>
      </c>
      <c r="G234">
        <v>81.040000000000006</v>
      </c>
      <c r="H234">
        <v>45.09</v>
      </c>
      <c r="I234" s="12">
        <f t="shared" si="86"/>
        <v>167.39243820428931</v>
      </c>
      <c r="J234" s="12">
        <f t="shared" si="87"/>
        <v>84.680358546222394</v>
      </c>
      <c r="K234" s="12">
        <f t="shared" si="89"/>
        <v>153.5303036430405</v>
      </c>
      <c r="L234" s="12">
        <f t="shared" si="90"/>
        <v>147.44621785305557</v>
      </c>
      <c r="M234" s="12">
        <f t="shared" si="91"/>
        <v>224.10937614488185</v>
      </c>
      <c r="N234" s="12">
        <f t="shared" si="92"/>
        <v>112.91422779042243</v>
      </c>
      <c r="O234" s="12">
        <f t="shared" si="93"/>
        <v>203.83965689256164</v>
      </c>
      <c r="P234" s="12">
        <f t="shared" si="94"/>
        <v>199.07237392247154</v>
      </c>
      <c r="Q234">
        <v>0.487179487179487</v>
      </c>
      <c r="R234" s="12">
        <v>8.9040766821806194</v>
      </c>
      <c r="S234" s="55">
        <f t="shared" si="95"/>
        <v>116.58315821545573</v>
      </c>
      <c r="T234" s="55">
        <v>19.429990947862599</v>
      </c>
      <c r="U234" s="55">
        <v>19.842766415586102</v>
      </c>
      <c r="V234" s="55">
        <v>24.646964789581101</v>
      </c>
      <c r="W234" s="55">
        <v>24.378199505261801</v>
      </c>
      <c r="X234" s="55">
        <v>146.11386708581901</v>
      </c>
      <c r="Y234" s="55">
        <v>2.8260512953596799</v>
      </c>
      <c r="Z234" s="12">
        <f t="shared" si="88"/>
        <v>103.27999142908612</v>
      </c>
      <c r="AA234" s="12">
        <f t="shared" si="96"/>
        <v>101.86220105183622</v>
      </c>
      <c r="AB234" s="12">
        <f t="shared" si="97"/>
        <v>90.183310833438455</v>
      </c>
      <c r="AC234" s="12">
        <f t="shared" si="98"/>
        <v>92.621969703622355</v>
      </c>
      <c r="AD234" s="55">
        <v>14.5276422888402</v>
      </c>
      <c r="AE234" s="55">
        <v>14.0428695597525</v>
      </c>
      <c r="AF234">
        <v>0.44237405106970301</v>
      </c>
      <c r="AG234" s="12"/>
      <c r="AH234" s="12"/>
      <c r="AI234" t="str">
        <v>20200522</v>
      </c>
      <c r="AJ234">
        <v>50.5</v>
      </c>
      <c r="AK234">
        <v>23.8</v>
      </c>
      <c r="AL234">
        <f t="shared" si="99"/>
        <v>2.1218487394957983</v>
      </c>
      <c r="BI234" t="str">
        <v>09/11/2023</v>
      </c>
      <c r="BJ234">
        <v>50.7</v>
      </c>
      <c r="BK234">
        <v>23.2</v>
      </c>
      <c r="BL234">
        <f t="shared" si="100"/>
        <v>2.1853448275862073</v>
      </c>
    </row>
    <row r="235" spans="1:64" x14ac:dyDescent="0.3">
      <c r="A235" s="11">
        <v>45225</v>
      </c>
      <c r="B235">
        <v>0.43583535108958799</v>
      </c>
      <c r="C235">
        <v>4186.7700000000004</v>
      </c>
      <c r="D235">
        <v>350.34</v>
      </c>
      <c r="E235">
        <v>83.45</v>
      </c>
      <c r="F235">
        <v>1979.85</v>
      </c>
      <c r="G235">
        <v>80.88</v>
      </c>
      <c r="H235">
        <v>45.39</v>
      </c>
      <c r="I235" s="12">
        <f t="shared" si="86"/>
        <v>172.06769586048557</v>
      </c>
      <c r="J235" s="12">
        <f t="shared" si="87"/>
        <v>85.90730305979632</v>
      </c>
      <c r="K235" s="12">
        <f t="shared" si="89"/>
        <v>155.68036624090843</v>
      </c>
      <c r="L235" s="12">
        <f t="shared" si="90"/>
        <v>148.22039151157989</v>
      </c>
      <c r="M235" s="12">
        <f t="shared" si="91"/>
        <v>232.09476309805356</v>
      </c>
      <c r="N235" s="12">
        <f t="shared" si="92"/>
        <v>115.39721493984156</v>
      </c>
      <c r="O235" s="12">
        <f t="shared" si="93"/>
        <v>208.22177391774309</v>
      </c>
      <c r="P235" s="12">
        <f t="shared" si="94"/>
        <v>201.58366421359239</v>
      </c>
      <c r="Q235">
        <v>0.47368421052631599</v>
      </c>
      <c r="R235" s="12">
        <v>9.0767226711428997</v>
      </c>
      <c r="S235" s="55">
        <f t="shared" si="95"/>
        <v>115.12330799470293</v>
      </c>
      <c r="T235" s="55">
        <v>18.8842392642186</v>
      </c>
      <c r="U235" s="55">
        <v>18.351302437241898</v>
      </c>
      <c r="V235" s="55">
        <v>23.958636854763501</v>
      </c>
      <c r="W235" s="55">
        <v>22.2789832634245</v>
      </c>
      <c r="X235" s="55">
        <v>152.87261056484499</v>
      </c>
      <c r="Y235" s="55">
        <v>2.9185744652693799</v>
      </c>
      <c r="Z235" s="12">
        <f t="shared" si="88"/>
        <v>104.58840401175256</v>
      </c>
      <c r="AA235" s="12">
        <f t="shared" si="96"/>
        <v>104.14803284830397</v>
      </c>
      <c r="AB235" s="12">
        <f t="shared" si="97"/>
        <v>91.007756089489064</v>
      </c>
      <c r="AC235" s="12">
        <f t="shared" si="98"/>
        <v>93.42426220476267</v>
      </c>
      <c r="AD235" s="55">
        <v>14.3196025348717</v>
      </c>
      <c r="AE235" s="55">
        <v>13.463845275193799</v>
      </c>
      <c r="AF235">
        <v>0.44249649368864002</v>
      </c>
      <c r="AG235" s="12"/>
      <c r="AH235" s="12"/>
      <c r="AI235" t="str">
        <v>20200515</v>
      </c>
      <c r="AJ235">
        <v>49</v>
      </c>
      <c r="AK235">
        <v>24.1</v>
      </c>
      <c r="AL235">
        <f t="shared" si="99"/>
        <v>2.0331950207468878</v>
      </c>
      <c r="BI235" t="str">
        <v>08/11/2023</v>
      </c>
      <c r="BJ235">
        <v>50.7</v>
      </c>
      <c r="BK235">
        <v>23.2</v>
      </c>
      <c r="BL235">
        <f t="shared" si="100"/>
        <v>2.1853448275862073</v>
      </c>
    </row>
    <row r="236" spans="1:64" x14ac:dyDescent="0.3">
      <c r="A236" s="11">
        <v>45224</v>
      </c>
      <c r="B236">
        <v>0.41769041769041798</v>
      </c>
      <c r="C236">
        <v>4247.68</v>
      </c>
      <c r="D236">
        <v>359.13</v>
      </c>
      <c r="E236">
        <v>85.35</v>
      </c>
      <c r="F236">
        <v>1970.99</v>
      </c>
      <c r="G236">
        <v>80.97</v>
      </c>
      <c r="H236">
        <v>45.81</v>
      </c>
      <c r="I236" s="12">
        <f t="shared" si="86"/>
        <v>170.71534274895015</v>
      </c>
      <c r="J236" s="12">
        <f t="shared" si="87"/>
        <v>87.556410126519026</v>
      </c>
      <c r="K236" s="12">
        <f t="shared" si="89"/>
        <v>157.76732338313423</v>
      </c>
      <c r="L236" s="12">
        <f t="shared" si="90"/>
        <v>148.99086627576705</v>
      </c>
      <c r="M236" s="12">
        <f t="shared" si="91"/>
        <v>232.60988687186671</v>
      </c>
      <c r="N236" s="12">
        <f t="shared" si="92"/>
        <v>118.84013479953148</v>
      </c>
      <c r="O236" s="12">
        <f t="shared" si="93"/>
        <v>213.20311410855254</v>
      </c>
      <c r="P236" s="12">
        <f t="shared" si="94"/>
        <v>204.71737807696135</v>
      </c>
      <c r="Q236">
        <v>0.46052631578947401</v>
      </c>
      <c r="R236" s="12">
        <v>9.1703972039989292</v>
      </c>
      <c r="S236" s="55">
        <f t="shared" si="95"/>
        <v>115.71804878202086</v>
      </c>
      <c r="T236" s="55">
        <v>18.150197268468499</v>
      </c>
      <c r="U236" s="55">
        <v>15.7561921569233</v>
      </c>
      <c r="V236" s="55">
        <v>23.364367539601002</v>
      </c>
      <c r="W236" s="55">
        <v>20.114912172415099</v>
      </c>
      <c r="X236" s="55">
        <v>158.58932793905799</v>
      </c>
      <c r="Y236" s="55">
        <v>2.9334627118744998</v>
      </c>
      <c r="Z236" s="12">
        <f t="shared" si="88"/>
        <v>107.93124927042381</v>
      </c>
      <c r="AA236" s="12">
        <f t="shared" si="96"/>
        <v>102.80204838081013</v>
      </c>
      <c r="AB236" s="12">
        <f t="shared" si="97"/>
        <v>92.26846691292927</v>
      </c>
      <c r="AC236" s="12">
        <f t="shared" si="98"/>
        <v>94.183074618173549</v>
      </c>
      <c r="AD236" s="55">
        <v>13.995120012664</v>
      </c>
      <c r="AE236" s="55">
        <v>12.3052656566121</v>
      </c>
      <c r="AF236">
        <v>0.43941504178273</v>
      </c>
      <c r="AG236" s="12"/>
      <c r="AH236" s="12"/>
      <c r="AI236" t="str">
        <v>20200508</v>
      </c>
      <c r="AJ236">
        <v>47.1</v>
      </c>
      <c r="AK236">
        <v>26</v>
      </c>
      <c r="AL236">
        <f t="shared" si="99"/>
        <v>1.8115384615384615</v>
      </c>
      <c r="BI236" t="str">
        <v>07/11/2023</v>
      </c>
      <c r="BJ236">
        <v>50.7</v>
      </c>
      <c r="BK236">
        <v>23.2</v>
      </c>
      <c r="BL236">
        <f t="shared" si="100"/>
        <v>2.1853448275862073</v>
      </c>
    </row>
    <row r="237" spans="1:64" x14ac:dyDescent="0.3">
      <c r="A237" s="11">
        <v>45223</v>
      </c>
      <c r="B237">
        <v>0.404522613065327</v>
      </c>
      <c r="C237">
        <v>4217.04</v>
      </c>
      <c r="D237">
        <v>355.67</v>
      </c>
      <c r="E237">
        <v>84.24</v>
      </c>
      <c r="F237">
        <v>1972.86</v>
      </c>
      <c r="G237">
        <v>80.989999999999995</v>
      </c>
      <c r="H237">
        <v>45.46</v>
      </c>
      <c r="I237" s="12">
        <f t="shared" si="86"/>
        <v>171.7304203653666</v>
      </c>
      <c r="J237" s="12">
        <f t="shared" si="87"/>
        <v>86.843113586645515</v>
      </c>
      <c r="K237" s="12">
        <f t="shared" si="89"/>
        <v>156.59090229501871</v>
      </c>
      <c r="L237" s="12">
        <f t="shared" si="90"/>
        <v>149.05545442503637</v>
      </c>
      <c r="M237" s="12">
        <f t="shared" si="91"/>
        <v>233.4148224186948</v>
      </c>
      <c r="N237" s="12">
        <f t="shared" si="92"/>
        <v>117.58480166102932</v>
      </c>
      <c r="O237" s="12">
        <f t="shared" si="93"/>
        <v>211.09740423824937</v>
      </c>
      <c r="P237" s="12">
        <f t="shared" si="94"/>
        <v>204.30283890312555</v>
      </c>
      <c r="Q237">
        <v>0.445945945945946</v>
      </c>
      <c r="R237" s="12">
        <v>9.3280684473042594</v>
      </c>
      <c r="S237" s="55">
        <f t="shared" si="95"/>
        <v>113.17951964940252</v>
      </c>
      <c r="T237" s="55">
        <v>18.125197806788801</v>
      </c>
      <c r="U237" s="55">
        <v>15.5469204542425</v>
      </c>
      <c r="V237" s="55">
        <v>23.360727738737101</v>
      </c>
      <c r="W237" s="55">
        <v>19.963400846708101</v>
      </c>
      <c r="X237" s="55">
        <v>163.998124677069</v>
      </c>
      <c r="Y237" s="55">
        <v>3.0535658995284001</v>
      </c>
      <c r="Z237" s="12">
        <f t="shared" si="88"/>
        <v>107.25007570066562</v>
      </c>
      <c r="AA237" s="12">
        <f t="shared" si="96"/>
        <v>103.36825440997123</v>
      </c>
      <c r="AB237" s="12">
        <f t="shared" si="97"/>
        <v>91.477466873144422</v>
      </c>
      <c r="AC237" s="12">
        <f t="shared" si="98"/>
        <v>93.44059377459304</v>
      </c>
      <c r="AD237" s="55">
        <v>13.9736185351616</v>
      </c>
      <c r="AE237" s="55">
        <v>12.161070704921199</v>
      </c>
      <c r="AF237">
        <v>0.44022503516174399</v>
      </c>
      <c r="AG237" s="12"/>
      <c r="AH237" s="12"/>
      <c r="AI237" t="str">
        <v>20200501</v>
      </c>
      <c r="AJ237">
        <v>48.1</v>
      </c>
      <c r="AK237">
        <v>26.9</v>
      </c>
      <c r="AL237">
        <f t="shared" si="99"/>
        <v>1.7881040892193309</v>
      </c>
      <c r="BI237" t="str">
        <v>06/11/2023</v>
      </c>
      <c r="BJ237">
        <v>50.7</v>
      </c>
      <c r="BK237">
        <v>23.2</v>
      </c>
      <c r="BL237">
        <f t="shared" si="100"/>
        <v>2.1853448275862073</v>
      </c>
    </row>
    <row r="238" spans="1:64" x14ac:dyDescent="0.3">
      <c r="A238" s="11">
        <v>45220</v>
      </c>
      <c r="B238">
        <v>0.40806045340050401</v>
      </c>
      <c r="C238">
        <v>4224.16</v>
      </c>
      <c r="D238">
        <v>354.6</v>
      </c>
      <c r="E238">
        <v>83.24</v>
      </c>
      <c r="F238">
        <v>1981.33</v>
      </c>
      <c r="G238">
        <v>80.94</v>
      </c>
      <c r="H238">
        <v>45.48</v>
      </c>
      <c r="I238" s="12">
        <f t="shared" si="86"/>
        <v>174.11562990655639</v>
      </c>
      <c r="J238" s="12">
        <f t="shared" si="87"/>
        <v>86.618825914023702</v>
      </c>
      <c r="K238" s="12">
        <f t="shared" si="89"/>
        <v>156.95240822660674</v>
      </c>
      <c r="L238" s="12">
        <f t="shared" si="90"/>
        <v>149.24137761346978</v>
      </c>
      <c r="M238" s="12">
        <f t="shared" si="91"/>
        <v>235.53367644259811</v>
      </c>
      <c r="N238" s="12">
        <f t="shared" si="92"/>
        <v>116.73353511061035</v>
      </c>
      <c r="O238" s="12">
        <f t="shared" si="93"/>
        <v>210.59203748042682</v>
      </c>
      <c r="P238" s="12">
        <f t="shared" si="94"/>
        <v>203.59894883414293</v>
      </c>
      <c r="Q238">
        <v>0.45070422535211302</v>
      </c>
      <c r="R238" s="12">
        <v>9.5012625558493902</v>
      </c>
      <c r="S238" s="55">
        <f t="shared" si="95"/>
        <v>115.95209138418075</v>
      </c>
      <c r="T238" s="55">
        <v>17.762011678903999</v>
      </c>
      <c r="U238" s="55">
        <v>13.761966291225299</v>
      </c>
      <c r="V238" s="55">
        <v>22.968970929411501</v>
      </c>
      <c r="W238" s="55">
        <v>18.038494813801002</v>
      </c>
      <c r="X238" s="55">
        <v>167.91821308468599</v>
      </c>
      <c r="Y238" s="55">
        <v>3.0363110908074198</v>
      </c>
      <c r="Z238" s="12">
        <f t="shared" si="88"/>
        <v>110.45640925619998</v>
      </c>
      <c r="AA238" s="12">
        <f t="shared" si="96"/>
        <v>104.6717536139822</v>
      </c>
      <c r="AB238" s="12">
        <f t="shared" si="97"/>
        <v>91.12797718254518</v>
      </c>
      <c r="AC238" s="12">
        <f t="shared" si="98"/>
        <v>93.539511365874006</v>
      </c>
      <c r="AD238" s="55">
        <v>13.744257514547</v>
      </c>
      <c r="AE238" s="55">
        <v>11.0333228304514</v>
      </c>
      <c r="AF238">
        <v>0.44389901823281902</v>
      </c>
      <c r="AG238" s="12"/>
      <c r="AH238" s="12"/>
      <c r="AI238" t="str">
        <v>20200424</v>
      </c>
      <c r="AJ238">
        <v>46.6</v>
      </c>
      <c r="AK238">
        <v>29.1</v>
      </c>
      <c r="AL238">
        <f t="shared" si="99"/>
        <v>1.6013745704467353</v>
      </c>
      <c r="BI238" t="str">
        <v>03/11/2023</v>
      </c>
      <c r="BJ238">
        <v>49.3</v>
      </c>
      <c r="BK238">
        <v>23.9</v>
      </c>
      <c r="BL238">
        <f t="shared" si="100"/>
        <v>2.0627615062761508</v>
      </c>
    </row>
    <row r="239" spans="1:64" x14ac:dyDescent="0.3">
      <c r="A239" s="11">
        <v>45219</v>
      </c>
      <c r="B239">
        <v>0.41475826972010199</v>
      </c>
      <c r="C239">
        <v>4278</v>
      </c>
      <c r="D239">
        <v>359.97</v>
      </c>
      <c r="E239">
        <v>82.77</v>
      </c>
      <c r="F239">
        <v>1974.4</v>
      </c>
      <c r="G239">
        <v>80.81</v>
      </c>
      <c r="H239">
        <v>45.94</v>
      </c>
      <c r="I239" s="12">
        <f t="shared" si="86"/>
        <v>177.35478559165503</v>
      </c>
      <c r="J239" s="12">
        <f t="shared" si="87"/>
        <v>88.035783623534954</v>
      </c>
      <c r="K239" s="12">
        <f t="shared" si="89"/>
        <v>159.21227232047971</v>
      </c>
      <c r="L239" s="12">
        <f t="shared" si="90"/>
        <v>149.62625520419107</v>
      </c>
      <c r="M239" s="12">
        <f t="shared" si="91"/>
        <v>240.486813978724</v>
      </c>
      <c r="N239" s="12">
        <f t="shared" si="92"/>
        <v>118.92506684482909</v>
      </c>
      <c r="O239" s="12">
        <f t="shared" si="93"/>
        <v>214.13089780537456</v>
      </c>
      <c r="P239" s="12">
        <f t="shared" si="94"/>
        <v>204.60249323232856</v>
      </c>
      <c r="Q239">
        <v>0.442857142857143</v>
      </c>
      <c r="R239" s="12">
        <v>9.4872459295179894</v>
      </c>
      <c r="S239" s="55">
        <f t="shared" si="95"/>
        <v>105.67174173811479</v>
      </c>
      <c r="T239" s="55">
        <v>18.2671669252729</v>
      </c>
      <c r="U239" s="55">
        <v>15.8478759393271</v>
      </c>
      <c r="V239" s="55">
        <v>23.529123031591201</v>
      </c>
      <c r="W239" s="55">
        <v>20.339233283360802</v>
      </c>
      <c r="X239" s="55">
        <v>171.440131514043</v>
      </c>
      <c r="Y239" s="55">
        <v>3.3580390528306001</v>
      </c>
      <c r="Z239" s="12">
        <f t="shared" si="88"/>
        <v>102.72481133765444</v>
      </c>
      <c r="AA239" s="12">
        <f t="shared" si="96"/>
        <v>106.34038811448256</v>
      </c>
      <c r="AB239" s="12">
        <f t="shared" si="97"/>
        <v>92.377192813654645</v>
      </c>
      <c r="AC239" s="12">
        <f t="shared" si="98"/>
        <v>94.63938879368979</v>
      </c>
      <c r="AD239" s="55">
        <v>13.8513861851652</v>
      </c>
      <c r="AE239" s="55">
        <v>11.308249317388499</v>
      </c>
      <c r="AF239">
        <v>0.44154929577464802</v>
      </c>
      <c r="AG239" s="12"/>
      <c r="AH239" s="12"/>
      <c r="AI239" t="str">
        <v>20200417</v>
      </c>
      <c r="AJ239">
        <v>43.3</v>
      </c>
      <c r="AK239">
        <v>30.8</v>
      </c>
      <c r="AL239">
        <f t="shared" si="99"/>
        <v>1.4058441558441557</v>
      </c>
      <c r="BI239" t="str">
        <v>02/11/2023</v>
      </c>
      <c r="BJ239">
        <v>49.3</v>
      </c>
      <c r="BK239">
        <v>23.9</v>
      </c>
      <c r="BL239">
        <f t="shared" si="100"/>
        <v>2.0627615062761508</v>
      </c>
    </row>
    <row r="240" spans="1:64" x14ac:dyDescent="0.3">
      <c r="A240" s="11">
        <v>45218</v>
      </c>
      <c r="B240">
        <v>0.40616966580976899</v>
      </c>
      <c r="C240">
        <v>4314.6000000000004</v>
      </c>
      <c r="D240">
        <v>363.37</v>
      </c>
      <c r="E240">
        <v>84.5</v>
      </c>
      <c r="F240">
        <v>1947.5</v>
      </c>
      <c r="G240">
        <v>80.7</v>
      </c>
      <c r="H240">
        <v>46.29</v>
      </c>
      <c r="I240" s="12">
        <f t="shared" si="86"/>
        <v>175.2534014401071</v>
      </c>
      <c r="J240" s="12">
        <f t="shared" si="87"/>
        <v>90.04333636405886</v>
      </c>
      <c r="K240" s="12">
        <f t="shared" si="89"/>
        <v>160.79544803978359</v>
      </c>
      <c r="L240" s="12">
        <f t="shared" si="90"/>
        <v>149.76430756168634</v>
      </c>
      <c r="M240" s="12">
        <f t="shared" si="91"/>
        <v>237.84282967088618</v>
      </c>
      <c r="N240" s="12">
        <f t="shared" si="92"/>
        <v>121.74584927989987</v>
      </c>
      <c r="O240" s="12">
        <f t="shared" si="93"/>
        <v>216.45123929087978</v>
      </c>
      <c r="P240" s="12">
        <f t="shared" si="94"/>
        <v>204.97058465460245</v>
      </c>
      <c r="Q240">
        <v>0.41176470588235298</v>
      </c>
      <c r="R240" s="12">
        <v>9.6789128485435594</v>
      </c>
      <c r="S240" s="55">
        <f t="shared" si="95"/>
        <v>106.76840075988983</v>
      </c>
      <c r="T240" s="55">
        <v>18.5562000056267</v>
      </c>
      <c r="U240" s="55">
        <v>17.1932782500452</v>
      </c>
      <c r="V240" s="55">
        <v>23.803767088330101</v>
      </c>
      <c r="W240" s="55">
        <v>21.552711439998401</v>
      </c>
      <c r="X240" s="55">
        <v>173.21363505485499</v>
      </c>
      <c r="Y240" s="55">
        <v>3.39035299417209</v>
      </c>
      <c r="Z240" s="12">
        <f t="shared" si="88"/>
        <v>102.79755892501177</v>
      </c>
      <c r="AA240" s="12">
        <f t="shared" si="96"/>
        <v>104.98478836186656</v>
      </c>
      <c r="AB240" s="12">
        <f t="shared" si="97"/>
        <v>94.394749231093883</v>
      </c>
      <c r="AC240" s="12">
        <f t="shared" si="98"/>
        <v>95.491565205395133</v>
      </c>
      <c r="AD240" s="55">
        <v>14.2119980515014</v>
      </c>
      <c r="AE240" s="55">
        <v>13.005095199924799</v>
      </c>
      <c r="AF240">
        <v>0.44073811213626701</v>
      </c>
      <c r="AG240" s="12"/>
      <c r="AH240" s="12"/>
      <c r="AI240" t="str">
        <v>20200410</v>
      </c>
      <c r="AJ240">
        <v>40.9</v>
      </c>
      <c r="AK240">
        <v>32.4</v>
      </c>
      <c r="AL240">
        <f t="shared" si="99"/>
        <v>1.2623456790123457</v>
      </c>
      <c r="BI240" t="str">
        <v>01/11/2023</v>
      </c>
      <c r="BJ240">
        <v>49.3</v>
      </c>
      <c r="BK240">
        <v>23.9</v>
      </c>
      <c r="BL240">
        <f t="shared" si="100"/>
        <v>2.0627615062761508</v>
      </c>
    </row>
    <row r="241" spans="1:64" x14ac:dyDescent="0.3">
      <c r="A241" s="11">
        <v>45217</v>
      </c>
      <c r="B241">
        <v>0.40052356020942398</v>
      </c>
      <c r="C241">
        <v>4373.2</v>
      </c>
      <c r="D241">
        <v>368.2</v>
      </c>
      <c r="E241">
        <v>85.25</v>
      </c>
      <c r="F241">
        <v>1923.18</v>
      </c>
      <c r="G241">
        <v>80.7</v>
      </c>
      <c r="H241">
        <v>47.08</v>
      </c>
      <c r="I241" s="12">
        <f t="shared" si="86"/>
        <v>176.0636719551774</v>
      </c>
      <c r="J241" s="12">
        <f t="shared" si="87"/>
        <v>92.451278065016879</v>
      </c>
      <c r="K241" s="12">
        <f t="shared" si="89"/>
        <v>162.97933837843172</v>
      </c>
      <c r="L241" s="12">
        <f t="shared" si="90"/>
        <v>149.25978705536713</v>
      </c>
      <c r="M241" s="12">
        <f t="shared" si="91"/>
        <v>238.87482067554413</v>
      </c>
      <c r="N241" s="12">
        <f t="shared" si="92"/>
        <v>124.96540715796554</v>
      </c>
      <c r="O241" s="12">
        <f t="shared" si="93"/>
        <v>219.32836036794984</v>
      </c>
      <c r="P241" s="12">
        <f t="shared" si="94"/>
        <v>204.22270511772012</v>
      </c>
      <c r="Q241">
        <v>0.39393939393939398</v>
      </c>
      <c r="R241" s="12">
        <v>9.6577698074176794</v>
      </c>
      <c r="S241" s="55">
        <f t="shared" si="95"/>
        <v>106.54043475669975</v>
      </c>
      <c r="T241" s="55">
        <v>18.543125088262901</v>
      </c>
      <c r="U241" s="55">
        <v>17.012342576990001</v>
      </c>
      <c r="V241" s="55">
        <v>23.803653113659099</v>
      </c>
      <c r="W241" s="55">
        <v>21.363400163293601</v>
      </c>
      <c r="X241" s="55">
        <v>173.941741372054</v>
      </c>
      <c r="Y241" s="55">
        <v>3.3901851373968399</v>
      </c>
      <c r="Z241" s="12">
        <f t="shared" si="88"/>
        <v>103.23480303324698</v>
      </c>
      <c r="AA241" s="12">
        <f t="shared" si="96"/>
        <v>105.82955106495722</v>
      </c>
      <c r="AB241" s="12">
        <f t="shared" si="97"/>
        <v>97.256589661701923</v>
      </c>
      <c r="AC241" s="12">
        <f t="shared" si="98"/>
        <v>97.121254911860078</v>
      </c>
      <c r="AD241" s="55">
        <v>14.2421401550108</v>
      </c>
      <c r="AE241" s="55">
        <v>13.080037629691001</v>
      </c>
      <c r="AF241">
        <v>0.442857142857143</v>
      </c>
      <c r="AG241" s="12"/>
      <c r="AH241" s="12"/>
      <c r="AI241" t="str">
        <v>20200403</v>
      </c>
      <c r="AJ241">
        <v>33.299999999999997</v>
      </c>
      <c r="AK241">
        <v>36.200000000000003</v>
      </c>
      <c r="AL241">
        <f t="shared" si="99"/>
        <v>0.91988950276243076</v>
      </c>
      <c r="BI241" t="str">
        <v>31/10/2023</v>
      </c>
      <c r="BJ241">
        <v>49.3</v>
      </c>
      <c r="BK241">
        <v>23.9</v>
      </c>
      <c r="BL241">
        <f t="shared" si="100"/>
        <v>2.0627615062761508</v>
      </c>
    </row>
    <row r="242" spans="1:64" x14ac:dyDescent="0.3">
      <c r="A242" s="11">
        <v>45216</v>
      </c>
      <c r="B242">
        <v>0.39733333333333298</v>
      </c>
      <c r="C242">
        <v>4373.63</v>
      </c>
      <c r="D242">
        <v>369.41</v>
      </c>
      <c r="E242">
        <v>86.2</v>
      </c>
      <c r="F242">
        <v>1920</v>
      </c>
      <c r="G242">
        <v>80.88</v>
      </c>
      <c r="H242">
        <v>47.09</v>
      </c>
      <c r="I242" s="12">
        <f t="shared" si="86"/>
        <v>174.16138290049952</v>
      </c>
      <c r="J242" s="12">
        <f t="shared" si="87"/>
        <v>92.613775092361763</v>
      </c>
      <c r="K242" s="12">
        <f t="shared" si="89"/>
        <v>162.63338419041406</v>
      </c>
      <c r="L242" s="12">
        <f t="shared" si="90"/>
        <v>149.24276699076376</v>
      </c>
      <c r="M242" s="12">
        <f t="shared" si="91"/>
        <v>237.03886263836392</v>
      </c>
      <c r="N242" s="12">
        <f t="shared" si="92"/>
        <v>125.58475895835574</v>
      </c>
      <c r="O242" s="12">
        <f t="shared" si="93"/>
        <v>219.5588915100904</v>
      </c>
      <c r="P242" s="12">
        <f t="shared" si="94"/>
        <v>204.85018870431429</v>
      </c>
      <c r="Q242">
        <v>0.40909090909090901</v>
      </c>
      <c r="R242" s="12">
        <v>9.6712879775240008</v>
      </c>
      <c r="S242" s="55">
        <f t="shared" si="95"/>
        <v>107.8923073841362</v>
      </c>
      <c r="T242" s="55">
        <v>20.9765580262168</v>
      </c>
      <c r="U242" s="55">
        <v>19.206899047392</v>
      </c>
      <c r="V242" s="55">
        <v>26.6641107690863</v>
      </c>
      <c r="W242" s="55">
        <v>23.862699517173201</v>
      </c>
      <c r="X242" s="55">
        <v>174.032171820445</v>
      </c>
      <c r="Y242" s="55">
        <v>3.35286085516038</v>
      </c>
      <c r="Z242" s="12">
        <f t="shared" si="88"/>
        <v>104.45184345936724</v>
      </c>
      <c r="AA242" s="12">
        <f t="shared" si="96"/>
        <v>104.69792124231307</v>
      </c>
      <c r="AB242" s="12">
        <f t="shared" si="97"/>
        <v>97.438664457451679</v>
      </c>
      <c r="AC242" s="12">
        <f t="shared" si="98"/>
        <v>96.926127112141074</v>
      </c>
      <c r="AD242" s="55">
        <v>15.7064740600487</v>
      </c>
      <c r="AE242" s="55">
        <v>14.387406988073501</v>
      </c>
      <c r="AF242">
        <v>0.44218181818181801</v>
      </c>
      <c r="AG242" s="12"/>
      <c r="AH242" s="12"/>
      <c r="AI242" t="str">
        <v>20200327</v>
      </c>
      <c r="AJ242">
        <v>31.4</v>
      </c>
      <c r="AK242">
        <v>36.299999999999997</v>
      </c>
      <c r="AL242">
        <f t="shared" si="99"/>
        <v>0.86501377410468328</v>
      </c>
      <c r="BI242" t="str">
        <v>30/10/2023</v>
      </c>
      <c r="BJ242">
        <v>49.3</v>
      </c>
      <c r="BK242">
        <v>23.9</v>
      </c>
      <c r="BL242">
        <f t="shared" si="100"/>
        <v>2.0627615062761508</v>
      </c>
    </row>
    <row r="243" spans="1:64" x14ac:dyDescent="0.3">
      <c r="A243" s="11">
        <v>45213</v>
      </c>
      <c r="B243">
        <v>0.39729729729729701</v>
      </c>
      <c r="C243">
        <v>4327.78</v>
      </c>
      <c r="D243">
        <v>365.28</v>
      </c>
      <c r="E243">
        <v>87.61</v>
      </c>
      <c r="F243">
        <v>1932.97</v>
      </c>
      <c r="G243">
        <v>80.930000000000007</v>
      </c>
      <c r="H243">
        <v>46.77</v>
      </c>
      <c r="I243" s="12">
        <f t="shared" si="86"/>
        <v>169.63411974670265</v>
      </c>
      <c r="J243" s="12">
        <f t="shared" si="87"/>
        <v>91.038425424094214</v>
      </c>
      <c r="K243" s="12">
        <f t="shared" si="89"/>
        <v>160.830130366817</v>
      </c>
      <c r="L243" s="12">
        <f t="shared" si="90"/>
        <v>148.68484886840241</v>
      </c>
      <c r="M243" s="12">
        <f t="shared" si="91"/>
        <v>230.71711038687081</v>
      </c>
      <c r="N243" s="12">
        <f t="shared" si="92"/>
        <v>123.36223086307196</v>
      </c>
      <c r="O243" s="12">
        <f t="shared" si="93"/>
        <v>216.97167505018569</v>
      </c>
      <c r="P243" s="12">
        <f t="shared" si="94"/>
        <v>203.93971973744738</v>
      </c>
      <c r="Q243">
        <v>0.44776119402985098</v>
      </c>
      <c r="R243" s="12">
        <v>9.6539026261165493</v>
      </c>
      <c r="S243" s="55">
        <f t="shared" si="95"/>
        <v>106.64970125336251</v>
      </c>
      <c r="T243" s="55">
        <v>21.2466833253456</v>
      </c>
      <c r="U243" s="55">
        <v>19.440542797054999</v>
      </c>
      <c r="V243" s="55">
        <v>27.203944370797</v>
      </c>
      <c r="W243" s="55">
        <v>24.352441736074901</v>
      </c>
      <c r="X243" s="55">
        <v>174.09261211530099</v>
      </c>
      <c r="Y243" s="55">
        <v>3.3862165206036301</v>
      </c>
      <c r="Z243" s="12">
        <f t="shared" si="88"/>
        <v>103.46855591879715</v>
      </c>
      <c r="AA243" s="12">
        <f t="shared" si="96"/>
        <v>102.35040759374492</v>
      </c>
      <c r="AB243" s="12">
        <f t="shared" si="97"/>
        <v>96.135843578491645</v>
      </c>
      <c r="AC243" s="12">
        <f t="shared" si="98"/>
        <v>96.20843044313564</v>
      </c>
      <c r="AD243" s="55">
        <v>15.7538835265605</v>
      </c>
      <c r="AE243" s="55">
        <v>14.4585507430272</v>
      </c>
      <c r="AF243">
        <v>0.43444365698086501</v>
      </c>
      <c r="AG243" s="12"/>
      <c r="AH243" s="12"/>
      <c r="AI243" t="str">
        <v>20200320</v>
      </c>
      <c r="AJ243">
        <v>30.1</v>
      </c>
      <c r="AK243">
        <v>41.7</v>
      </c>
      <c r="AL243">
        <f t="shared" si="99"/>
        <v>0.72182254196642681</v>
      </c>
      <c r="BI243" t="str">
        <v>27/10/2023</v>
      </c>
      <c r="BJ243">
        <v>42.9</v>
      </c>
      <c r="BK243">
        <v>25.7</v>
      </c>
      <c r="BL243">
        <f t="shared" si="100"/>
        <v>1.6692607003891051</v>
      </c>
    </row>
    <row r="244" spans="1:64" x14ac:dyDescent="0.3">
      <c r="A244" s="11">
        <v>45212</v>
      </c>
      <c r="B244">
        <v>0.409836065573771</v>
      </c>
      <c r="C244">
        <v>4349.6099999999997</v>
      </c>
      <c r="D244">
        <v>369.93</v>
      </c>
      <c r="E244">
        <v>86.07</v>
      </c>
      <c r="F244">
        <v>1868.99</v>
      </c>
      <c r="G244">
        <v>80.88</v>
      </c>
      <c r="H244">
        <v>47.08</v>
      </c>
      <c r="I244" s="12">
        <f t="shared" si="86"/>
        <v>173.61178339998193</v>
      </c>
      <c r="J244" s="12">
        <f t="shared" si="87"/>
        <v>94.75778540055542</v>
      </c>
      <c r="K244" s="12">
        <f t="shared" si="89"/>
        <v>161.74187588333174</v>
      </c>
      <c r="L244" s="12">
        <f t="shared" si="90"/>
        <v>148.45241748413881</v>
      </c>
      <c r="M244" s="12">
        <f t="shared" si="91"/>
        <v>237.9661197119398</v>
      </c>
      <c r="N244" s="12">
        <f t="shared" si="92"/>
        <v>129.41935954498584</v>
      </c>
      <c r="O244" s="12">
        <f t="shared" si="93"/>
        <v>219.87137067074602</v>
      </c>
      <c r="P244" s="12">
        <f t="shared" si="94"/>
        <v>205.16773246977309</v>
      </c>
      <c r="Q244">
        <v>0.45454545454545497</v>
      </c>
      <c r="R244" s="12">
        <v>9.6278669966411794</v>
      </c>
      <c r="S244" s="55">
        <f t="shared" si="95"/>
        <v>106.49141828985887</v>
      </c>
      <c r="T244" s="55">
        <v>20.924773599638701</v>
      </c>
      <c r="U244" s="55">
        <v>19.1229664780561</v>
      </c>
      <c r="V244" s="55">
        <v>26.6104979310327</v>
      </c>
      <c r="W244" s="55">
        <v>23.845665534744001</v>
      </c>
      <c r="X244" s="55">
        <v>174.20378039695399</v>
      </c>
      <c r="Y244" s="55">
        <v>3.3820976323636498</v>
      </c>
      <c r="Z244" s="12">
        <f t="shared" si="88"/>
        <v>103.66095074577581</v>
      </c>
      <c r="AA244" s="12">
        <f t="shared" si="96"/>
        <v>104.91849229532158</v>
      </c>
      <c r="AB244" s="12">
        <f t="shared" si="97"/>
        <v>100.22679358171477</v>
      </c>
      <c r="AC244" s="12">
        <f t="shared" si="98"/>
        <v>96.906421890418613</v>
      </c>
      <c r="AD244" s="55">
        <v>15.6067674153204</v>
      </c>
      <c r="AE244" s="55">
        <v>14.3581065973693</v>
      </c>
      <c r="AF244">
        <v>0.43493635077793502</v>
      </c>
      <c r="AG244" s="12"/>
      <c r="AH244" s="12"/>
      <c r="AI244" t="str">
        <v>20200313</v>
      </c>
      <c r="AJ244">
        <v>34.6</v>
      </c>
      <c r="AK244">
        <v>32.700000000000003</v>
      </c>
      <c r="AL244">
        <f t="shared" si="99"/>
        <v>1.0581039755351682</v>
      </c>
      <c r="BI244" t="str">
        <v>26/10/2023</v>
      </c>
      <c r="BJ244">
        <v>42.9</v>
      </c>
      <c r="BK244">
        <v>25.7</v>
      </c>
      <c r="BL244">
        <f t="shared" si="100"/>
        <v>1.6692607003891051</v>
      </c>
    </row>
    <row r="245" spans="1:64" x14ac:dyDescent="0.3">
      <c r="A245" s="11">
        <v>45211</v>
      </c>
      <c r="B245">
        <v>0.41095890410958902</v>
      </c>
      <c r="C245">
        <v>4376.95</v>
      </c>
      <c r="D245">
        <v>371.22</v>
      </c>
      <c r="E245">
        <v>88.47</v>
      </c>
      <c r="F245">
        <v>1874.4</v>
      </c>
      <c r="G245">
        <v>80.98</v>
      </c>
      <c r="H245">
        <v>47.53</v>
      </c>
      <c r="I245" s="12">
        <f t="shared" si="86"/>
        <v>170.06066482792991</v>
      </c>
      <c r="J245" s="12">
        <f t="shared" si="87"/>
        <v>95.077254657947165</v>
      </c>
      <c r="K245" s="12">
        <f t="shared" si="89"/>
        <v>162.55652562885427</v>
      </c>
      <c r="L245" s="12">
        <f t="shared" si="90"/>
        <v>147.97573646080218</v>
      </c>
      <c r="M245" s="12">
        <f t="shared" si="91"/>
        <v>232.467607182065</v>
      </c>
      <c r="N245" s="12">
        <f t="shared" si="92"/>
        <v>129.49560284583563</v>
      </c>
      <c r="O245" s="12">
        <f t="shared" si="93"/>
        <v>220.36502258302752</v>
      </c>
      <c r="P245" s="12">
        <f t="shared" si="94"/>
        <v>203.94555278452165</v>
      </c>
      <c r="Q245">
        <v>0.45454545454545497</v>
      </c>
      <c r="R245" s="12">
        <v>9.6308183141719397</v>
      </c>
      <c r="S245" s="55">
        <f t="shared" si="95"/>
        <v>105.85740416664017</v>
      </c>
      <c r="T245" s="55">
        <v>20.3237949804858</v>
      </c>
      <c r="U245" s="55">
        <v>18.477661922547998</v>
      </c>
      <c r="V245" s="55">
        <v>25.579729955738699</v>
      </c>
      <c r="W245" s="55">
        <v>22.7772007772957</v>
      </c>
      <c r="X245" s="55">
        <v>174.714703632431</v>
      </c>
      <c r="Y245" s="55">
        <v>3.4035254373964401</v>
      </c>
      <c r="Z245" s="12">
        <f t="shared" si="88"/>
        <v>103.31263850962938</v>
      </c>
      <c r="AA245" s="12">
        <f t="shared" si="96"/>
        <v>103.09777169414359</v>
      </c>
      <c r="AB245" s="12">
        <f t="shared" si="97"/>
        <v>100.89080110981156</v>
      </c>
      <c r="AC245" s="12">
        <f t="shared" si="98"/>
        <v>97.710858957199406</v>
      </c>
      <c r="AD245" s="55">
        <v>15.191380623578899</v>
      </c>
      <c r="AE245" s="55">
        <v>13.947753510478901</v>
      </c>
      <c r="AF245">
        <v>0.436389481165601</v>
      </c>
      <c r="AG245" s="12"/>
      <c r="AH245" s="12"/>
      <c r="AI245" t="str">
        <v>20200306</v>
      </c>
      <c r="AJ245">
        <v>36.200000000000003</v>
      </c>
      <c r="AK245">
        <v>22.9</v>
      </c>
      <c r="AL245">
        <f t="shared" si="99"/>
        <v>1.5807860262008735</v>
      </c>
      <c r="BI245" t="str">
        <v>25/10/2023</v>
      </c>
      <c r="BJ245">
        <v>42.9</v>
      </c>
      <c r="BK245">
        <v>25.7</v>
      </c>
      <c r="BL245">
        <f t="shared" si="100"/>
        <v>1.6692607003891051</v>
      </c>
    </row>
    <row r="246" spans="1:64" x14ac:dyDescent="0.3">
      <c r="A246" s="11">
        <v>45210</v>
      </c>
      <c r="B246">
        <v>0.42090395480226001</v>
      </c>
      <c r="C246">
        <v>4358.24</v>
      </c>
      <c r="D246">
        <v>368.59</v>
      </c>
      <c r="E246">
        <v>86.66</v>
      </c>
      <c r="F246">
        <v>1860.37</v>
      </c>
      <c r="G246">
        <v>81</v>
      </c>
      <c r="H246">
        <v>47.31</v>
      </c>
      <c r="I246" s="12">
        <f t="shared" si="86"/>
        <v>172.93012986329526</v>
      </c>
      <c r="J246" s="12">
        <f t="shared" si="87"/>
        <v>95.387119065113154</v>
      </c>
      <c r="K246" s="12">
        <f t="shared" si="89"/>
        <v>161.82186553393032</v>
      </c>
      <c r="L246" s="12">
        <f t="shared" si="90"/>
        <v>148.02860669861772</v>
      </c>
      <c r="M246" s="12">
        <f t="shared" si="91"/>
        <v>235.70882094274992</v>
      </c>
      <c r="N246" s="12">
        <f t="shared" si="92"/>
        <v>129.54822678333261</v>
      </c>
      <c r="O246" s="12">
        <f t="shared" si="93"/>
        <v>218.75016229894266</v>
      </c>
      <c r="P246" s="12">
        <f t="shared" si="94"/>
        <v>203.43998007857707</v>
      </c>
      <c r="Q246">
        <v>0.492307692307692</v>
      </c>
      <c r="R246" s="12">
        <v>9.4792249265894508</v>
      </c>
      <c r="S246" s="55">
        <f t="shared" si="95"/>
        <v>103.86727021467293</v>
      </c>
      <c r="T246" s="55">
        <v>20.791053423997099</v>
      </c>
      <c r="U246" s="55">
        <v>18.8433524978328</v>
      </c>
      <c r="V246" s="55">
        <v>26.315080204026799</v>
      </c>
      <c r="W246" s="55">
        <v>23.5188575148781</v>
      </c>
      <c r="X246" s="55">
        <v>175.00297748147</v>
      </c>
      <c r="Y246" s="55">
        <v>3.41434270873249</v>
      </c>
      <c r="Z246" s="12">
        <f t="shared" si="88"/>
        <v>103.1557453807453</v>
      </c>
      <c r="AA246" s="12">
        <f t="shared" si="96"/>
        <v>104.79929752715431</v>
      </c>
      <c r="AB246" s="12">
        <f t="shared" si="97"/>
        <v>101.18335567199371</v>
      </c>
      <c r="AC246" s="12">
        <f t="shared" si="98"/>
        <v>97.234691605633415</v>
      </c>
      <c r="AD246" s="55">
        <v>15.66327096631</v>
      </c>
      <c r="AE246" s="55">
        <v>14.387910572640701</v>
      </c>
      <c r="AF246">
        <v>0.433451957295374</v>
      </c>
      <c r="AG246" s="12"/>
      <c r="AH246" s="12"/>
      <c r="AI246" t="str">
        <v>20200228</v>
      </c>
      <c r="AJ246">
        <v>41.7</v>
      </c>
      <c r="AK246">
        <v>20.399999999999999</v>
      </c>
      <c r="AL246">
        <f t="shared" si="99"/>
        <v>2.0441176470588238</v>
      </c>
      <c r="BI246" t="str">
        <v>24/10/2023</v>
      </c>
      <c r="BJ246">
        <v>42.9</v>
      </c>
      <c r="BK246">
        <v>25.7</v>
      </c>
      <c r="BL246">
        <f t="shared" si="100"/>
        <v>1.6692607003891051</v>
      </c>
    </row>
    <row r="247" spans="1:64" x14ac:dyDescent="0.3">
      <c r="A247" s="11">
        <v>45209</v>
      </c>
      <c r="B247">
        <v>0.430635838150289</v>
      </c>
      <c r="C247">
        <v>4335.66</v>
      </c>
      <c r="D247">
        <v>366.56</v>
      </c>
      <c r="E247">
        <v>86.78</v>
      </c>
      <c r="F247">
        <v>1861.3</v>
      </c>
      <c r="G247">
        <v>81.05</v>
      </c>
      <c r="H247">
        <v>46.65</v>
      </c>
      <c r="I247" s="12">
        <f t="shared" si="86"/>
        <v>171.79784803412792</v>
      </c>
      <c r="J247" s="12">
        <f t="shared" si="87"/>
        <v>94.845775068488337</v>
      </c>
      <c r="K247" s="12">
        <f t="shared" si="89"/>
        <v>160.88473190482813</v>
      </c>
      <c r="L247" s="12">
        <f t="shared" si="90"/>
        <v>149.36391065260483</v>
      </c>
      <c r="M247" s="12">
        <f t="shared" si="91"/>
        <v>234.08874382909698</v>
      </c>
      <c r="N247" s="12">
        <f t="shared" si="92"/>
        <v>128.77075718059871</v>
      </c>
      <c r="O247" s="12">
        <f t="shared" si="93"/>
        <v>217.41201789010955</v>
      </c>
      <c r="P247" s="12">
        <f t="shared" si="94"/>
        <v>205.20679732343055</v>
      </c>
      <c r="Q247">
        <v>0.46875</v>
      </c>
      <c r="R247" s="12">
        <v>9.4166006523902794</v>
      </c>
      <c r="S247" s="55">
        <f t="shared" si="95"/>
        <v>102.36504777459142</v>
      </c>
      <c r="T247" s="55">
        <v>21.053089704043799</v>
      </c>
      <c r="U247" s="55">
        <v>19.034762019781301</v>
      </c>
      <c r="V247" s="55">
        <v>26.603763292219298</v>
      </c>
      <c r="W247" s="55">
        <v>23.740387259670101</v>
      </c>
      <c r="X247" s="55">
        <v>175.00611855372</v>
      </c>
      <c r="Y247" s="55">
        <v>3.4419635647748898</v>
      </c>
      <c r="Z247" s="12">
        <f t="shared" si="88"/>
        <v>102.336359669194</v>
      </c>
      <c r="AA247" s="12">
        <f t="shared" si="96"/>
        <v>103.19658063116664</v>
      </c>
      <c r="AB247" s="12">
        <f t="shared" si="97"/>
        <v>99.722661923363646</v>
      </c>
      <c r="AC247" s="12">
        <f t="shared" si="98"/>
        <v>95.819928272094117</v>
      </c>
      <c r="AD247" s="55">
        <v>15.8475031588022</v>
      </c>
      <c r="AE247" s="55">
        <v>14.532056900534601</v>
      </c>
      <c r="AF247">
        <v>0.43795093795093798</v>
      </c>
      <c r="AG247" s="12"/>
      <c r="AH247" s="12"/>
      <c r="AI247" t="str">
        <v>20200221</v>
      </c>
      <c r="AJ247">
        <v>49.1</v>
      </c>
      <c r="AK247">
        <v>19.2</v>
      </c>
      <c r="AL247">
        <f t="shared" si="99"/>
        <v>2.557291666666667</v>
      </c>
      <c r="BI247" t="str">
        <v>23/10/2023</v>
      </c>
      <c r="BJ247">
        <v>42.9</v>
      </c>
      <c r="BK247">
        <v>25.7</v>
      </c>
      <c r="BL247">
        <f t="shared" si="100"/>
        <v>1.6692607003891051</v>
      </c>
    </row>
    <row r="248" spans="1:64" x14ac:dyDescent="0.3">
      <c r="A248" s="11">
        <v>45206</v>
      </c>
      <c r="B248">
        <v>0.45454545454545497</v>
      </c>
      <c r="C248">
        <v>4308.5</v>
      </c>
      <c r="D248">
        <v>364.7</v>
      </c>
      <c r="E248">
        <v>84.79</v>
      </c>
      <c r="F248">
        <v>1831.66</v>
      </c>
      <c r="G248">
        <v>80.81</v>
      </c>
      <c r="H248">
        <v>46.72</v>
      </c>
      <c r="I248" s="12">
        <f t="shared" si="86"/>
        <v>174.79842570623595</v>
      </c>
      <c r="J248" s="12">
        <f t="shared" si="87"/>
        <v>95.792030247113473</v>
      </c>
      <c r="K248" s="12">
        <f t="shared" si="89"/>
        <v>160.35014239789896</v>
      </c>
      <c r="L248" s="12">
        <f t="shared" si="90"/>
        <v>148.20757945139081</v>
      </c>
      <c r="M248" s="12">
        <f t="shared" si="91"/>
        <v>238.4693461967737</v>
      </c>
      <c r="N248" s="12">
        <f t="shared" si="92"/>
        <v>130.21378112829078</v>
      </c>
      <c r="O248" s="12">
        <f t="shared" si="93"/>
        <v>216.94988149362408</v>
      </c>
      <c r="P248" s="12">
        <f t="shared" si="94"/>
        <v>203.86164278963975</v>
      </c>
      <c r="Q248">
        <v>0.462686567164179</v>
      </c>
      <c r="R248" s="12">
        <v>9.3981713216468794</v>
      </c>
      <c r="S248" s="55">
        <f t="shared" si="95"/>
        <v>102.55604263591229</v>
      </c>
      <c r="T248" s="55">
        <v>20.666791248199399</v>
      </c>
      <c r="U248" s="55">
        <v>18.678444717691701</v>
      </c>
      <c r="V248" s="55">
        <v>26.067881041078401</v>
      </c>
      <c r="W248" s="55">
        <v>23.252654358972499</v>
      </c>
      <c r="X248" s="55">
        <v>174.868004404994</v>
      </c>
      <c r="Y248" s="55">
        <v>3.42885404482274</v>
      </c>
      <c r="Z248" s="12">
        <f t="shared" si="88"/>
        <v>102.64773906010858</v>
      </c>
      <c r="AA248" s="12">
        <f t="shared" si="96"/>
        <v>105.83917706322791</v>
      </c>
      <c r="AB248" s="12">
        <f t="shared" si="97"/>
        <v>101.51752529057686</v>
      </c>
      <c r="AC248" s="12">
        <f t="shared" si="98"/>
        <v>96.249994145216689</v>
      </c>
      <c r="AD248" s="55">
        <v>15.6885470058143</v>
      </c>
      <c r="AE248" s="55">
        <v>14.3811960383022</v>
      </c>
      <c r="AF248">
        <v>0.44603288062902102</v>
      </c>
      <c r="AG248" s="12"/>
      <c r="AH248" s="12"/>
      <c r="AI248" t="str">
        <v>20200214</v>
      </c>
      <c r="AJ248">
        <v>54.7</v>
      </c>
      <c r="AK248">
        <v>18.899999999999999</v>
      </c>
      <c r="AL248">
        <f t="shared" si="99"/>
        <v>2.8941798941798944</v>
      </c>
      <c r="BI248" t="str">
        <v>20/10/2023</v>
      </c>
      <c r="BJ248">
        <v>50</v>
      </c>
      <c r="BK248">
        <v>24.3</v>
      </c>
      <c r="BL248">
        <f t="shared" si="100"/>
        <v>2.0576131687242798</v>
      </c>
    </row>
    <row r="249" spans="1:64" x14ac:dyDescent="0.3">
      <c r="A249" s="11">
        <v>45205</v>
      </c>
      <c r="B249">
        <v>0.45272206303724899</v>
      </c>
      <c r="C249">
        <v>4258.1899999999996</v>
      </c>
      <c r="D249">
        <v>358.69</v>
      </c>
      <c r="E249">
        <v>85.83</v>
      </c>
      <c r="F249">
        <v>1820.31</v>
      </c>
      <c r="G249">
        <v>80.88</v>
      </c>
      <c r="H249">
        <v>46.17</v>
      </c>
      <c r="I249" s="12">
        <f t="shared" si="86"/>
        <v>170.71294826565227</v>
      </c>
      <c r="J249" s="12">
        <f t="shared" si="87"/>
        <v>95.260507347591172</v>
      </c>
      <c r="K249" s="12">
        <f t="shared" si="89"/>
        <v>158.34230515298592</v>
      </c>
      <c r="L249" s="12">
        <f t="shared" si="90"/>
        <v>148.2220486210951</v>
      </c>
      <c r="M249" s="12">
        <f t="shared" si="91"/>
        <v>231.77737909275737</v>
      </c>
      <c r="N249" s="12">
        <f t="shared" si="92"/>
        <v>128.85816566996587</v>
      </c>
      <c r="O249" s="12">
        <f t="shared" si="93"/>
        <v>213.19322598772862</v>
      </c>
      <c r="P249" s="12">
        <f t="shared" si="94"/>
        <v>202.87911581765698</v>
      </c>
      <c r="Q249">
        <v>0.462686567164179</v>
      </c>
      <c r="R249" s="12">
        <v>9.3690900073590502</v>
      </c>
      <c r="S249" s="55">
        <f t="shared" si="95"/>
        <v>102.40797109906379</v>
      </c>
      <c r="T249" s="55">
        <v>20.476619330548001</v>
      </c>
      <c r="U249" s="55">
        <v>18.525038912880401</v>
      </c>
      <c r="V249" s="55">
        <v>25.623483398815999</v>
      </c>
      <c r="W249" s="55">
        <v>22.863533165389502</v>
      </c>
      <c r="X249" s="55">
        <v>174.63526466175799</v>
      </c>
      <c r="Y249" s="55">
        <v>3.4231781927210299</v>
      </c>
      <c r="Z249" s="12">
        <f t="shared" si="88"/>
        <v>102.68114596009424</v>
      </c>
      <c r="AA249" s="12">
        <f t="shared" si="96"/>
        <v>103.35559657596929</v>
      </c>
      <c r="AB249" s="12">
        <f t="shared" si="97"/>
        <v>100.94443390053249</v>
      </c>
      <c r="AC249" s="12">
        <f t="shared" si="98"/>
        <v>95.035631036167729</v>
      </c>
      <c r="AD249" s="55">
        <v>15.6191706787321</v>
      </c>
      <c r="AE249" s="55">
        <v>14.3385288001259</v>
      </c>
      <c r="AF249">
        <v>0.46367521367521403</v>
      </c>
      <c r="AG249" s="12"/>
      <c r="AH249" s="12"/>
      <c r="AI249" t="str">
        <v>20200207</v>
      </c>
      <c r="AJ249">
        <v>52.9</v>
      </c>
      <c r="AK249">
        <v>19.2</v>
      </c>
      <c r="AL249">
        <f t="shared" si="99"/>
        <v>2.7552083333333335</v>
      </c>
      <c r="BI249" t="str">
        <v>19/10/2023</v>
      </c>
      <c r="BJ249">
        <v>50</v>
      </c>
      <c r="BK249">
        <v>24.3</v>
      </c>
      <c r="BL249">
        <f t="shared" si="100"/>
        <v>2.0576131687242798</v>
      </c>
    </row>
    <row r="250" spans="1:64" x14ac:dyDescent="0.3">
      <c r="A250" s="11">
        <v>45204</v>
      </c>
      <c r="B250">
        <v>0.45821325648415001</v>
      </c>
      <c r="C250">
        <v>4263.75</v>
      </c>
      <c r="D250">
        <v>359.75</v>
      </c>
      <c r="E250">
        <v>86.26</v>
      </c>
      <c r="F250">
        <v>1821.55</v>
      </c>
      <c r="G250">
        <v>80.8</v>
      </c>
      <c r="H250">
        <v>45.8</v>
      </c>
      <c r="I250" s="12">
        <f t="shared" si="86"/>
        <v>170.08687330534985</v>
      </c>
      <c r="J250" s="12">
        <f t="shared" si="87"/>
        <v>95.319918106547036</v>
      </c>
      <c r="K250" s="12">
        <f t="shared" si="89"/>
        <v>158.70639594434476</v>
      </c>
      <c r="L250" s="12">
        <f t="shared" si="90"/>
        <v>149.62593173672076</v>
      </c>
      <c r="M250" s="12">
        <f t="shared" si="91"/>
        <v>231.30587625114765</v>
      </c>
      <c r="N250" s="12">
        <f t="shared" si="92"/>
        <v>129.15078928872001</v>
      </c>
      <c r="O250" s="12">
        <f t="shared" si="93"/>
        <v>214.03579708664324</v>
      </c>
      <c r="P250" s="12">
        <f t="shared" si="94"/>
        <v>205.14081240141914</v>
      </c>
      <c r="Q250">
        <v>0.49253731343283602</v>
      </c>
      <c r="R250" s="12">
        <v>9.3437964882941191</v>
      </c>
      <c r="S250" s="55">
        <f t="shared" si="95"/>
        <v>102.09907241521562</v>
      </c>
      <c r="T250" s="55">
        <v>20.479652910126699</v>
      </c>
      <c r="U250" s="55">
        <v>18.578184864856802</v>
      </c>
      <c r="V250" s="55">
        <v>25.534095597368399</v>
      </c>
      <c r="W250" s="55">
        <v>22.864363673259</v>
      </c>
      <c r="X250" s="55">
        <v>174.418164246586</v>
      </c>
      <c r="Y250" s="55">
        <v>3.42426880383809</v>
      </c>
      <c r="Z250" s="12">
        <f t="shared" si="88"/>
        <v>102.52088461733422</v>
      </c>
      <c r="AA250" s="12">
        <f t="shared" si="96"/>
        <v>102.02281823505547</v>
      </c>
      <c r="AB250" s="12">
        <f t="shared" si="97"/>
        <v>100.06790494282353</v>
      </c>
      <c r="AC250" s="12">
        <f t="shared" si="98"/>
        <v>94.366712255662051</v>
      </c>
      <c r="AD250" s="55">
        <v>15.6149339923148</v>
      </c>
      <c r="AE250" s="55">
        <v>14.374999812211</v>
      </c>
      <c r="AF250">
        <v>0.47338537970191602</v>
      </c>
      <c r="AG250" s="12"/>
      <c r="AH250" s="12"/>
      <c r="AI250" t="str">
        <v>20200131</v>
      </c>
      <c r="AJ250">
        <v>47.6</v>
      </c>
      <c r="AK250">
        <v>19.100000000000001</v>
      </c>
      <c r="AL250">
        <f t="shared" si="99"/>
        <v>2.4921465968586385</v>
      </c>
      <c r="BI250" t="str">
        <v>18/10/2023</v>
      </c>
      <c r="BJ250">
        <v>50</v>
      </c>
      <c r="BK250">
        <v>24.3</v>
      </c>
      <c r="BL250">
        <f t="shared" si="100"/>
        <v>2.0576131687242798</v>
      </c>
    </row>
    <row r="251" spans="1:64" x14ac:dyDescent="0.3">
      <c r="A251" s="11">
        <v>45203</v>
      </c>
      <c r="B251">
        <v>0.44508670520231203</v>
      </c>
      <c r="C251">
        <v>4229.45</v>
      </c>
      <c r="D251">
        <v>354.92</v>
      </c>
      <c r="E251">
        <v>85.06</v>
      </c>
      <c r="F251">
        <v>1823.01</v>
      </c>
      <c r="G251">
        <v>80.62</v>
      </c>
      <c r="H251">
        <v>45.82</v>
      </c>
      <c r="I251" s="12">
        <f t="shared" si="86"/>
        <v>171.11319091940896</v>
      </c>
      <c r="J251" s="12">
        <f t="shared" si="87"/>
        <v>94.478054884505866</v>
      </c>
      <c r="K251" s="12">
        <f t="shared" si="89"/>
        <v>157.77911155321954</v>
      </c>
      <c r="L251" s="12">
        <f t="shared" si="90"/>
        <v>148.35802075209565</v>
      </c>
      <c r="M251" s="12">
        <f t="shared" si="91"/>
        <v>231.42135276107825</v>
      </c>
      <c r="N251" s="12">
        <f t="shared" si="92"/>
        <v>127.31621686168285</v>
      </c>
      <c r="O251" s="12">
        <f t="shared" si="93"/>
        <v>211.62831256676196</v>
      </c>
      <c r="P251" s="12">
        <f t="shared" si="94"/>
        <v>202.29947756588268</v>
      </c>
      <c r="Q251">
        <v>0.47058823529411797</v>
      </c>
      <c r="R251" s="12">
        <v>9.3808168411082509</v>
      </c>
      <c r="S251" s="55">
        <f t="shared" si="95"/>
        <v>102.82384958673676</v>
      </c>
      <c r="T251" s="55">
        <v>20.305257462035101</v>
      </c>
      <c r="U251" s="55">
        <v>18.502160435854201</v>
      </c>
      <c r="V251" s="55">
        <v>25.1219041672984</v>
      </c>
      <c r="W251" s="55">
        <v>22.577206677021401</v>
      </c>
      <c r="X251" s="55">
        <v>174.15114256886699</v>
      </c>
      <c r="Y251" s="55">
        <v>3.4136784221363201</v>
      </c>
      <c r="Z251" s="12">
        <f t="shared" si="88"/>
        <v>102.68199901505938</v>
      </c>
      <c r="AA251" s="12">
        <f t="shared" si="96"/>
        <v>103.52855611851244</v>
      </c>
      <c r="AB251" s="12">
        <f t="shared" si="97"/>
        <v>100.03145521453355</v>
      </c>
      <c r="AC251" s="12">
        <f t="shared" si="98"/>
        <v>94.619268798400881</v>
      </c>
      <c r="AD251" s="55">
        <v>15.4794801884238</v>
      </c>
      <c r="AE251" s="55">
        <v>14.313070633121701</v>
      </c>
      <c r="AF251">
        <v>0.47443181818181801</v>
      </c>
      <c r="AG251" s="12"/>
      <c r="AH251" s="12"/>
      <c r="AI251" t="str">
        <v>20200124</v>
      </c>
      <c r="AJ251">
        <v>52.8</v>
      </c>
      <c r="AK251">
        <v>18.899999999999999</v>
      </c>
      <c r="AL251">
        <f t="shared" si="99"/>
        <v>2.7936507936507935</v>
      </c>
      <c r="BI251" t="str">
        <v>17/10/2023</v>
      </c>
      <c r="BJ251">
        <v>50</v>
      </c>
      <c r="BK251">
        <v>24.3</v>
      </c>
      <c r="BL251">
        <f t="shared" si="100"/>
        <v>2.0576131687242798</v>
      </c>
    </row>
    <row r="252" spans="1:64" x14ac:dyDescent="0.3">
      <c r="A252" s="11">
        <v>45202</v>
      </c>
      <c r="B252">
        <v>0.46706586826347302</v>
      </c>
      <c r="C252">
        <v>4288.3900000000003</v>
      </c>
      <c r="D252">
        <v>361.26</v>
      </c>
      <c r="E252">
        <v>86.93</v>
      </c>
      <c r="F252">
        <v>1828.12</v>
      </c>
      <c r="G252">
        <v>80.680000000000007</v>
      </c>
      <c r="H252">
        <v>46.42</v>
      </c>
      <c r="I252" s="12">
        <f t="shared" si="86"/>
        <v>169.79431775857219</v>
      </c>
      <c r="J252" s="12">
        <f t="shared" si="87"/>
        <v>95.523933484485369</v>
      </c>
      <c r="K252" s="12">
        <f t="shared" si="89"/>
        <v>159.85732180581752</v>
      </c>
      <c r="L252" s="12">
        <f t="shared" si="90"/>
        <v>148.47956948529691</v>
      </c>
      <c r="M252" s="12">
        <f t="shared" si="91"/>
        <v>230.50810871979226</v>
      </c>
      <c r="N252" s="12">
        <f t="shared" si="92"/>
        <v>129.2228307090233</v>
      </c>
      <c r="O252" s="12">
        <f t="shared" si="93"/>
        <v>215.24573419995602</v>
      </c>
      <c r="P252" s="12">
        <f t="shared" si="94"/>
        <v>203.23930163106112</v>
      </c>
      <c r="Q252">
        <v>0.483870967741935</v>
      </c>
      <c r="R252" s="12">
        <v>9.3725903062992693</v>
      </c>
      <c r="S252" s="55">
        <f t="shared" si="95"/>
        <v>100.84860853321121</v>
      </c>
      <c r="T252" s="55">
        <v>19.924364002630199</v>
      </c>
      <c r="U252" s="55">
        <v>18.209085137352101</v>
      </c>
      <c r="V252" s="55">
        <v>24.5110099581048</v>
      </c>
      <c r="W252" s="55">
        <v>22.119904417883099</v>
      </c>
      <c r="X252" s="55">
        <v>174.10677209424699</v>
      </c>
      <c r="Y252" s="55">
        <v>3.4787607399210501</v>
      </c>
      <c r="Z252" s="12">
        <f t="shared" si="88"/>
        <v>100.77104503201093</v>
      </c>
      <c r="AA252" s="12">
        <f t="shared" si="96"/>
        <v>102.64721706733755</v>
      </c>
      <c r="AB252" s="12">
        <f t="shared" si="97"/>
        <v>101.05516851095039</v>
      </c>
      <c r="AC252" s="12">
        <f t="shared" si="98"/>
        <v>95.786114597977985</v>
      </c>
      <c r="AD252" s="55">
        <v>15.2464273044124</v>
      </c>
      <c r="AE252" s="55">
        <v>14.159100840097199</v>
      </c>
      <c r="AF252">
        <v>0.47349570200573099</v>
      </c>
      <c r="AG252" s="12"/>
      <c r="AH252" s="12"/>
      <c r="AI252" t="str">
        <v>20200117</v>
      </c>
      <c r="AJ252">
        <v>59.4</v>
      </c>
      <c r="AK252">
        <v>17.899999999999999</v>
      </c>
      <c r="AL252">
        <f t="shared" si="99"/>
        <v>3.3184357541899443</v>
      </c>
      <c r="BI252" t="str">
        <v>16/10/2023</v>
      </c>
      <c r="BJ252">
        <v>50</v>
      </c>
      <c r="BK252">
        <v>24.3</v>
      </c>
      <c r="BL252">
        <f t="shared" si="100"/>
        <v>2.0576131687242798</v>
      </c>
    </row>
    <row r="253" spans="1:64" x14ac:dyDescent="0.3">
      <c r="A253" s="11">
        <v>45199</v>
      </c>
      <c r="B253">
        <v>0.47928994082840198</v>
      </c>
      <c r="C253">
        <v>4288.05</v>
      </c>
      <c r="D253">
        <v>358.27</v>
      </c>
      <c r="E253">
        <v>88.69</v>
      </c>
      <c r="F253">
        <v>1848.76</v>
      </c>
      <c r="G253">
        <v>80.97</v>
      </c>
      <c r="H253">
        <v>47.01</v>
      </c>
      <c r="I253" s="12">
        <f t="shared" si="86"/>
        <v>166.47747188882232</v>
      </c>
      <c r="J253" s="12">
        <f t="shared" si="87"/>
        <v>94.461848859121204</v>
      </c>
      <c r="K253" s="12">
        <f t="shared" si="89"/>
        <v>159.27424054534998</v>
      </c>
      <c r="L253" s="12">
        <f t="shared" si="90"/>
        <v>146.62768943839842</v>
      </c>
      <c r="M253" s="12">
        <f t="shared" si="91"/>
        <v>224.18822844880228</v>
      </c>
      <c r="N253" s="12">
        <f t="shared" si="92"/>
        <v>126.74995171099931</v>
      </c>
      <c r="O253" s="12">
        <f t="shared" si="93"/>
        <v>212.70870756131026</v>
      </c>
      <c r="P253" s="12">
        <f t="shared" si="94"/>
        <v>199.07930420631183</v>
      </c>
      <c r="Q253">
        <v>0.484375</v>
      </c>
      <c r="R253" s="12">
        <v>9.3565671977249405</v>
      </c>
      <c r="S253" s="55">
        <f t="shared" si="95"/>
        <v>101.06233378275004</v>
      </c>
      <c r="T253" s="55">
        <v>19.757122488467001</v>
      </c>
      <c r="U253" s="55">
        <v>18.112469741113902</v>
      </c>
      <c r="V253" s="55">
        <v>24.205867316112901</v>
      </c>
      <c r="W253" s="55">
        <v>21.928825192234299</v>
      </c>
      <c r="X253" s="55">
        <v>173.803511308645</v>
      </c>
      <c r="Y253" s="55">
        <v>3.4654972939644</v>
      </c>
      <c r="Z253" s="12">
        <f t="shared" si="88"/>
        <v>100.98133225441036</v>
      </c>
      <c r="AA253" s="12">
        <f t="shared" si="96"/>
        <v>101.90394187413659</v>
      </c>
      <c r="AB253" s="12">
        <f t="shared" si="97"/>
        <v>101.19545388146359</v>
      </c>
      <c r="AC253" s="12">
        <f t="shared" si="98"/>
        <v>96.652990216478173</v>
      </c>
      <c r="AD253" s="55">
        <v>14.9655062789182</v>
      </c>
      <c r="AE253" s="55">
        <v>13.9406498671864</v>
      </c>
      <c r="AF253">
        <v>0.47625602202340001</v>
      </c>
      <c r="AG253" s="12"/>
      <c r="AH253" s="12"/>
      <c r="AI253" t="str">
        <v>20200110</v>
      </c>
      <c r="AJ253">
        <v>57</v>
      </c>
      <c r="AK253">
        <v>17.8</v>
      </c>
      <c r="AL253">
        <f t="shared" si="99"/>
        <v>3.202247191011236</v>
      </c>
      <c r="BI253" t="str">
        <v>13/10/2023</v>
      </c>
      <c r="BJ253">
        <v>51.4</v>
      </c>
      <c r="BK253">
        <v>22.2</v>
      </c>
      <c r="BL253">
        <f t="shared" si="100"/>
        <v>2.3153153153153152</v>
      </c>
    </row>
    <row r="254" spans="1:64" x14ac:dyDescent="0.3">
      <c r="A254" s="11">
        <v>45198</v>
      </c>
      <c r="B254">
        <v>0.49085365853658502</v>
      </c>
      <c r="C254">
        <v>4299.7</v>
      </c>
      <c r="D254">
        <v>358.01</v>
      </c>
      <c r="E254">
        <v>88.68</v>
      </c>
      <c r="F254">
        <v>1864.81</v>
      </c>
      <c r="G254">
        <v>80.959999999999994</v>
      </c>
      <c r="H254">
        <v>47.1</v>
      </c>
      <c r="I254" s="12">
        <f t="shared" si="86"/>
        <v>166.94864376006799</v>
      </c>
      <c r="J254" s="12">
        <f t="shared" si="87"/>
        <v>93.908046477371826</v>
      </c>
      <c r="K254" s="12">
        <f t="shared" si="89"/>
        <v>159.72674788303109</v>
      </c>
      <c r="L254" s="12">
        <f t="shared" si="90"/>
        <v>146.7448892009115</v>
      </c>
      <c r="M254" s="12">
        <f t="shared" si="91"/>
        <v>224.05077963623236</v>
      </c>
      <c r="N254" s="12">
        <f t="shared" si="92"/>
        <v>125.57793141409809</v>
      </c>
      <c r="O254" s="12">
        <f t="shared" si="93"/>
        <v>212.58058122495041</v>
      </c>
      <c r="P254" s="12">
        <f t="shared" si="94"/>
        <v>198.5556999744031</v>
      </c>
      <c r="Q254">
        <v>0.52380952380952395</v>
      </c>
      <c r="R254" s="12">
        <v>9.3314615180814506</v>
      </c>
      <c r="S254" s="55">
        <f t="shared" si="95"/>
        <v>101.23356108098152</v>
      </c>
      <c r="T254" s="55">
        <v>19.702035080640101</v>
      </c>
      <c r="U254" s="55">
        <v>18.137802976927599</v>
      </c>
      <c r="V254" s="55">
        <v>24.162227982160001</v>
      </c>
      <c r="W254" s="55">
        <v>22.003363304159102</v>
      </c>
      <c r="X254" s="55">
        <v>173.318242653722</v>
      </c>
      <c r="Y254" s="55">
        <v>3.4503782806541601</v>
      </c>
      <c r="Z254" s="12">
        <f t="shared" si="88"/>
        <v>101.14133497677035</v>
      </c>
      <c r="AA254" s="12">
        <f t="shared" si="96"/>
        <v>102.1105721154667</v>
      </c>
      <c r="AB254" s="12">
        <f t="shared" si="97"/>
        <v>100.52236148394353</v>
      </c>
      <c r="AC254" s="12">
        <f t="shared" si="98"/>
        <v>96.850016642230216</v>
      </c>
      <c r="AD254" s="55">
        <v>14.8832775233746</v>
      </c>
      <c r="AE254" s="55">
        <v>13.901877742034101</v>
      </c>
      <c r="AF254">
        <v>0.47325102880658398</v>
      </c>
      <c r="AG254" s="12"/>
      <c r="AH254" s="12"/>
      <c r="AI254" t="str">
        <v>20200103</v>
      </c>
      <c r="AJ254">
        <v>55.1</v>
      </c>
      <c r="AK254">
        <v>17.8</v>
      </c>
      <c r="AL254">
        <f t="shared" si="99"/>
        <v>3.095505617977528</v>
      </c>
      <c r="BI254" t="str">
        <v>12/10/2023</v>
      </c>
      <c r="BJ254">
        <v>51.4</v>
      </c>
      <c r="BK254">
        <v>22.2</v>
      </c>
      <c r="BL254">
        <f t="shared" si="100"/>
        <v>2.3153153153153152</v>
      </c>
    </row>
    <row r="255" spans="1:64" x14ac:dyDescent="0.3">
      <c r="A255" s="11">
        <v>45197</v>
      </c>
      <c r="B255">
        <v>0.492492492492492</v>
      </c>
      <c r="C255">
        <v>4274.51</v>
      </c>
      <c r="D255">
        <v>355.04</v>
      </c>
      <c r="E255">
        <v>88.41</v>
      </c>
      <c r="F255">
        <v>1875.06</v>
      </c>
      <c r="G255">
        <v>80.819999999999993</v>
      </c>
      <c r="H255">
        <v>46.8</v>
      </c>
      <c r="I255" s="12">
        <f t="shared" si="86"/>
        <v>166.47599843148313</v>
      </c>
      <c r="J255" s="12">
        <f t="shared" si="87"/>
        <v>92.853273692114911</v>
      </c>
      <c r="K255" s="12">
        <f t="shared" si="89"/>
        <v>159.06490606779877</v>
      </c>
      <c r="L255" s="12">
        <f t="shared" si="90"/>
        <v>146.82082247634563</v>
      </c>
      <c r="M255" s="12">
        <f t="shared" si="91"/>
        <v>222.867065469034</v>
      </c>
      <c r="N255" s="12">
        <f t="shared" si="92"/>
        <v>123.86466676072953</v>
      </c>
      <c r="O255" s="12">
        <f t="shared" si="93"/>
        <v>211.17982331862723</v>
      </c>
      <c r="P255" s="12">
        <f t="shared" si="94"/>
        <v>198.1682813393158</v>
      </c>
      <c r="Q255">
        <v>0.53968253968253999</v>
      </c>
      <c r="R255" s="12">
        <v>9.3161322829167297</v>
      </c>
      <c r="S255" s="55">
        <f t="shared" si="95"/>
        <v>100.71077320947209</v>
      </c>
      <c r="T255" s="55">
        <v>19.481383050241899</v>
      </c>
      <c r="U255" s="55">
        <v>17.981739166504301</v>
      </c>
      <c r="V255" s="55">
        <v>23.7494206930971</v>
      </c>
      <c r="W255" s="55">
        <v>21.693025881160601</v>
      </c>
      <c r="X255" s="55">
        <v>173.14488147221499</v>
      </c>
      <c r="Y255" s="55">
        <v>3.4626552357101201</v>
      </c>
      <c r="Z255" s="12">
        <f t="shared" si="88"/>
        <v>100.68354890186322</v>
      </c>
      <c r="AA255" s="12">
        <f t="shared" si="96"/>
        <v>101.76900447626194</v>
      </c>
      <c r="AB255" s="12">
        <f t="shared" si="97"/>
        <v>99.342495682214121</v>
      </c>
      <c r="AC255" s="12">
        <f t="shared" si="98"/>
        <v>96.399060687611566</v>
      </c>
      <c r="AD255" s="55">
        <v>14.7625450510983</v>
      </c>
      <c r="AE255" s="55">
        <v>13.8422198829204</v>
      </c>
      <c r="AF255">
        <v>0.47231715652768302</v>
      </c>
      <c r="AG255" s="12"/>
      <c r="AH255" s="12"/>
      <c r="AI255" t="str">
        <v>20191227</v>
      </c>
      <c r="AJ255">
        <v>58.9</v>
      </c>
      <c r="AK255">
        <v>17.8</v>
      </c>
      <c r="AL255">
        <f t="shared" si="99"/>
        <v>3.3089887640449436</v>
      </c>
      <c r="BI255" t="str">
        <v>11/10/2023</v>
      </c>
      <c r="BJ255">
        <v>51.4</v>
      </c>
      <c r="BK255">
        <v>22.2</v>
      </c>
      <c r="BL255">
        <f t="shared" si="100"/>
        <v>2.3153153153153152</v>
      </c>
    </row>
    <row r="256" spans="1:64" x14ac:dyDescent="0.3">
      <c r="A256" s="11">
        <v>45196</v>
      </c>
      <c r="B256">
        <v>0.49696969696969701</v>
      </c>
      <c r="C256">
        <v>4273.53</v>
      </c>
      <c r="D256">
        <v>354.21</v>
      </c>
      <c r="E256">
        <v>88.87</v>
      </c>
      <c r="F256">
        <v>1900.7</v>
      </c>
      <c r="G256">
        <v>80.88</v>
      </c>
      <c r="H256">
        <v>46.86</v>
      </c>
      <c r="I256" s="12">
        <f t="shared" si="86"/>
        <v>165.58096401858427</v>
      </c>
      <c r="J256" s="12">
        <f t="shared" si="87"/>
        <v>91.596651395754236</v>
      </c>
      <c r="K256" s="12">
        <f t="shared" si="89"/>
        <v>158.91057872726134</v>
      </c>
      <c r="L256" s="12">
        <f t="shared" si="90"/>
        <v>146.59949705944896</v>
      </c>
      <c r="M256" s="12">
        <f t="shared" si="91"/>
        <v>221.20375861687012</v>
      </c>
      <c r="N256" s="12">
        <f t="shared" si="92"/>
        <v>121.93408324561064</v>
      </c>
      <c r="O256" s="12">
        <f t="shared" si="93"/>
        <v>210.53031991887596</v>
      </c>
      <c r="P256" s="12">
        <f t="shared" si="94"/>
        <v>197.45278108729633</v>
      </c>
      <c r="Q256">
        <v>0.55555555555555602</v>
      </c>
      <c r="R256" s="12">
        <v>9.3892135002627395</v>
      </c>
      <c r="S256" s="55">
        <f t="shared" si="95"/>
        <v>101.1723629688093</v>
      </c>
      <c r="T256" s="55">
        <v>19.500156821771299</v>
      </c>
      <c r="U256" s="55">
        <v>18.096847036319101</v>
      </c>
      <c r="V256" s="55">
        <v>23.615836887433801</v>
      </c>
      <c r="W256" s="55">
        <v>21.644377208271401</v>
      </c>
      <c r="X256" s="55">
        <v>172.62913848735101</v>
      </c>
      <c r="Y256" s="55">
        <v>3.4738449056115099</v>
      </c>
      <c r="Z256" s="12">
        <f t="shared" si="88"/>
        <v>100.06229240570649</v>
      </c>
      <c r="AA256" s="12">
        <f t="shared" si="96"/>
        <v>101.37408245769915</v>
      </c>
      <c r="AB256" s="12">
        <f t="shared" si="97"/>
        <v>98.144217869439686</v>
      </c>
      <c r="AC256" s="12">
        <f t="shared" si="98"/>
        <v>96.451006303038241</v>
      </c>
      <c r="AD256" s="55">
        <v>14.774637111731501</v>
      </c>
      <c r="AE256" s="55">
        <v>13.885769002570299</v>
      </c>
      <c r="AF256">
        <v>0.47372060857538001</v>
      </c>
      <c r="AG256" s="12"/>
      <c r="AH256" s="12"/>
      <c r="AI256" t="str">
        <v>20191220</v>
      </c>
      <c r="AJ256" t="e">
        <v>#N/A</v>
      </c>
      <c r="AK256" t="e">
        <v>#N/A</v>
      </c>
      <c r="AL256" t="str">
        <f t="shared" si="99"/>
        <v/>
      </c>
      <c r="BI256" t="str">
        <v>10/10/2023</v>
      </c>
      <c r="BJ256">
        <v>51.4</v>
      </c>
      <c r="BK256">
        <v>22.2</v>
      </c>
      <c r="BL256">
        <f t="shared" si="100"/>
        <v>2.3153153153153152</v>
      </c>
    </row>
    <row r="257" spans="1:64" x14ac:dyDescent="0.3">
      <c r="A257" s="11">
        <v>45195</v>
      </c>
      <c r="B257">
        <v>0.49390243902439002</v>
      </c>
      <c r="C257">
        <v>4337.4399999999996</v>
      </c>
      <c r="D257">
        <v>359.61</v>
      </c>
      <c r="E257">
        <v>89.18</v>
      </c>
      <c r="F257">
        <v>1915.99</v>
      </c>
      <c r="G257">
        <v>80.87</v>
      </c>
      <c r="H257">
        <v>47.51</v>
      </c>
      <c r="I257" s="12">
        <f t="shared" si="86"/>
        <v>167.46636432825662</v>
      </c>
      <c r="J257" s="12">
        <f t="shared" si="87"/>
        <v>92.219528753928046</v>
      </c>
      <c r="K257" s="12">
        <f t="shared" si="89"/>
        <v>161.30730738319107</v>
      </c>
      <c r="L257" s="12">
        <f t="shared" si="90"/>
        <v>146.75405366248887</v>
      </c>
      <c r="M257" s="12">
        <f t="shared" si="91"/>
        <v>223.78628635504663</v>
      </c>
      <c r="N257" s="12">
        <f t="shared" si="92"/>
        <v>122.79809790241747</v>
      </c>
      <c r="O257" s="12">
        <f t="shared" si="93"/>
        <v>213.76673175026508</v>
      </c>
      <c r="P257" s="12">
        <f t="shared" si="94"/>
        <v>197.71672052758541</v>
      </c>
      <c r="Q257">
        <v>0.532258064516129</v>
      </c>
      <c r="R257" s="12">
        <v>9.35014388137518</v>
      </c>
      <c r="S257" s="55">
        <f t="shared" si="95"/>
        <v>100.7896053644827</v>
      </c>
      <c r="T257" s="55">
        <v>19.310364731371401</v>
      </c>
      <c r="U257" s="55">
        <v>17.9656624453599</v>
      </c>
      <c r="V257" s="55">
        <v>23.435424752118301</v>
      </c>
      <c r="W257" s="55">
        <v>21.559261792142799</v>
      </c>
      <c r="X257" s="55">
        <v>172.39183072753099</v>
      </c>
      <c r="Y257" s="55">
        <v>3.4725221715780199</v>
      </c>
      <c r="Z257" s="12">
        <f t="shared" si="88"/>
        <v>99.962764892739216</v>
      </c>
      <c r="AA257" s="12">
        <f t="shared" si="96"/>
        <v>102.41929331752905</v>
      </c>
      <c r="AB257" s="12">
        <f t="shared" si="97"/>
        <v>98.70695823928132</v>
      </c>
      <c r="AC257" s="12">
        <f t="shared" si="98"/>
        <v>97.801149756868099</v>
      </c>
      <c r="AD257" s="55">
        <v>14.8015268133917</v>
      </c>
      <c r="AE257" s="55">
        <v>13.9363298284501</v>
      </c>
      <c r="AF257">
        <v>0.47430555555555598</v>
      </c>
      <c r="AG257" s="12"/>
      <c r="AH257" s="12"/>
      <c r="AI257" t="str">
        <v>20191213</v>
      </c>
      <c r="AJ257">
        <v>57.7</v>
      </c>
      <c r="AK257">
        <v>17.3</v>
      </c>
      <c r="AL257">
        <f t="shared" si="99"/>
        <v>3.3352601156069364</v>
      </c>
      <c r="BI257" t="str">
        <v>09/10/2023</v>
      </c>
      <c r="BJ257">
        <v>51.4</v>
      </c>
      <c r="BK257">
        <v>22.2</v>
      </c>
      <c r="BL257">
        <f t="shared" si="100"/>
        <v>2.3153153153153152</v>
      </c>
    </row>
    <row r="258" spans="1:64" x14ac:dyDescent="0.3">
      <c r="A258" s="11">
        <v>45192</v>
      </c>
      <c r="B258">
        <v>0.51975683890577495</v>
      </c>
      <c r="C258">
        <v>4320.0600000000004</v>
      </c>
      <c r="D258">
        <v>357.91</v>
      </c>
      <c r="E258">
        <v>91.43</v>
      </c>
      <c r="F258">
        <v>1925.52</v>
      </c>
      <c r="G258">
        <v>80.900000000000006</v>
      </c>
      <c r="H258">
        <v>47.68</v>
      </c>
      <c r="I258" s="12">
        <f t="shared" ref="I258:I321" si="101">I259*(1+((C258/C259)-(E258/E259)))</f>
        <v>162.804920374934</v>
      </c>
      <c r="J258" s="12">
        <f t="shared" ref="J258:J321" si="102">J259*(1+((C258/C259)-(F258/F259)))</f>
        <v>91.399455849845722</v>
      </c>
      <c r="K258" s="12">
        <f t="shared" si="89"/>
        <v>160.60163656720277</v>
      </c>
      <c r="L258" s="12">
        <f t="shared" si="90"/>
        <v>145.64879363900573</v>
      </c>
      <c r="M258" s="12">
        <f t="shared" si="91"/>
        <v>217.40358073527096</v>
      </c>
      <c r="N258" s="12">
        <f t="shared" si="92"/>
        <v>121.61850664923081</v>
      </c>
      <c r="O258" s="12">
        <f t="shared" si="93"/>
        <v>212.67768892795263</v>
      </c>
      <c r="P258" s="12">
        <f t="shared" si="94"/>
        <v>196.08621780574637</v>
      </c>
      <c r="Q258">
        <v>0.60294117647058798</v>
      </c>
      <c r="R258" s="12">
        <v>9.3449435981517208</v>
      </c>
      <c r="S258" s="55">
        <f t="shared" si="95"/>
        <v>100.021517063217</v>
      </c>
      <c r="T258" s="55">
        <v>19.108253112685599</v>
      </c>
      <c r="U258" s="55">
        <v>17.8360752451979</v>
      </c>
      <c r="V258" s="55">
        <v>23.136450713920301</v>
      </c>
      <c r="W258" s="55">
        <v>21.323085298559899</v>
      </c>
      <c r="X258" s="55">
        <v>172.19460031933099</v>
      </c>
      <c r="Y258" s="55">
        <v>3.4974335151110898</v>
      </c>
      <c r="Z258" s="12">
        <f>Z259*(1+((X258/X259)-(Y258/Y259)))</f>
        <v>99.143036168637337</v>
      </c>
      <c r="AA258" s="12">
        <f t="shared" si="96"/>
        <v>100.30844707057699</v>
      </c>
      <c r="AB258" s="12">
        <f t="shared" si="97"/>
        <v>98.570548807504508</v>
      </c>
      <c r="AC258" s="12">
        <f t="shared" si="98"/>
        <v>98.114587408476197</v>
      </c>
      <c r="AD258" s="55">
        <v>14.5782101366835</v>
      </c>
      <c r="AE258" s="55">
        <v>13.735472699035901</v>
      </c>
      <c r="AF258">
        <v>0.46021947873799701</v>
      </c>
      <c r="AG258" s="12"/>
      <c r="AH258" s="12"/>
      <c r="AI258" t="str">
        <v>20191206</v>
      </c>
      <c r="AJ258">
        <v>53.3</v>
      </c>
      <c r="AK258">
        <v>17.2</v>
      </c>
      <c r="AL258">
        <f t="shared" si="99"/>
        <v>3.0988372093023258</v>
      </c>
      <c r="BI258" t="str">
        <v>06/10/2023</v>
      </c>
      <c r="BJ258">
        <v>48.6</v>
      </c>
      <c r="BK258">
        <v>22.8</v>
      </c>
      <c r="BL258">
        <f t="shared" si="100"/>
        <v>2.1315789473684212</v>
      </c>
    </row>
    <row r="259" spans="1:64" x14ac:dyDescent="0.3">
      <c r="A259" s="11">
        <v>45191</v>
      </c>
      <c r="B259">
        <v>0.510510510510511</v>
      </c>
      <c r="C259">
        <v>4330</v>
      </c>
      <c r="D259">
        <v>357.86</v>
      </c>
      <c r="E259">
        <v>90.7</v>
      </c>
      <c r="F259">
        <v>1920.06</v>
      </c>
      <c r="G259">
        <v>80.819999999999993</v>
      </c>
      <c r="H259">
        <v>47.51</v>
      </c>
      <c r="I259" s="12">
        <f t="shared" si="101"/>
        <v>164.50659694441697</v>
      </c>
      <c r="J259" s="12">
        <f t="shared" si="102"/>
        <v>91.871609143488925</v>
      </c>
      <c r="K259" s="12">
        <f t="shared" ref="K259:K322" si="103">K260*(1+((C259/C260)-(G259/G260)))</f>
        <v>161.13102707914666</v>
      </c>
      <c r="L259" s="12">
        <f t="shared" ref="L259:L322" si="104">L260*(1+((C259/C260)-(H259/H260)))</f>
        <v>146.50936121475485</v>
      </c>
      <c r="M259" s="12">
        <f t="shared" ref="M259:M322" si="105">M260*(1+((D259/D260)-(E259/E260)))</f>
        <v>219.13668724345251</v>
      </c>
      <c r="N259" s="12">
        <f t="shared" ref="N259:N322" si="106">N260*(1+((D259/D260)-(F259/F260)))</f>
        <v>121.94824760021163</v>
      </c>
      <c r="O259" s="12">
        <f t="shared" ref="O259:O322" si="107">O260*(1+((D259/D260)-(G259/G260)))</f>
        <v>212.8586474190663</v>
      </c>
      <c r="P259" s="12">
        <f t="shared" ref="P259:P322" si="108">P260*(1+((D259/D260)-(H259/H260)))</f>
        <v>196.76278163677159</v>
      </c>
      <c r="Q259">
        <v>0.61971830985915499</v>
      </c>
      <c r="R259" s="12">
        <v>9.3414538887445104</v>
      </c>
      <c r="S259" s="55">
        <f>S260*(1+((R259/R260)-(Y259/Y260)))</f>
        <v>100.51874015134794</v>
      </c>
      <c r="T259" s="55">
        <v>18.843044147557801</v>
      </c>
      <c r="U259" s="55">
        <v>17.594348411565299</v>
      </c>
      <c r="V259" s="55">
        <v>22.784882011282701</v>
      </c>
      <c r="W259" s="55">
        <v>20.990452492180001</v>
      </c>
      <c r="X259" s="55">
        <v>172.06399773978401</v>
      </c>
      <c r="Y259" s="55">
        <v>3.4789251343877599</v>
      </c>
      <c r="Z259" s="12">
        <f>Z260*(1+((X259/X260)-(Y259/Y260)))</f>
        <v>99.597310310877589</v>
      </c>
      <c r="AA259" s="12">
        <f>AA260*(1+((H259/H260)-(E259/E260)))</f>
        <v>100.75887121709013</v>
      </c>
      <c r="AB259" s="12">
        <f>AB260*(1+((H259/H260)-(F259/F260)))</f>
        <v>98.498198637176245</v>
      </c>
      <c r="AC259" s="12">
        <f>AC260*(1+((H259/H260)-(G259/G260)))</f>
        <v>97.861289112772013</v>
      </c>
      <c r="AD259" s="55">
        <v>14.4684430893289</v>
      </c>
      <c r="AE259" s="55">
        <v>13.626636788508399</v>
      </c>
      <c r="AF259">
        <v>0.45864661654135302</v>
      </c>
      <c r="AG259" s="12"/>
      <c r="AH259" s="12"/>
      <c r="AI259" t="str">
        <v>20191129</v>
      </c>
      <c r="AJ259">
        <v>54.8</v>
      </c>
      <c r="AK259">
        <v>17.3</v>
      </c>
      <c r="AL259">
        <f t="shared" si="99"/>
        <v>3.1676300578034677</v>
      </c>
      <c r="BI259" t="str">
        <v>05/10/2023</v>
      </c>
      <c r="BJ259">
        <v>48.6</v>
      </c>
      <c r="BK259">
        <v>22.8</v>
      </c>
      <c r="BL259">
        <f t="shared" si="100"/>
        <v>2.1315789473684212</v>
      </c>
    </row>
    <row r="260" spans="1:64" x14ac:dyDescent="0.3">
      <c r="A260" s="11">
        <v>45190</v>
      </c>
      <c r="B260">
        <v>0.514880952380952</v>
      </c>
      <c r="C260">
        <v>4402.2</v>
      </c>
      <c r="D260">
        <v>364.54</v>
      </c>
      <c r="E260">
        <v>93.09</v>
      </c>
      <c r="F260">
        <v>1930.32</v>
      </c>
      <c r="G260">
        <v>80.78</v>
      </c>
      <c r="H260">
        <v>48.38</v>
      </c>
      <c r="I260" s="12">
        <f t="shared" si="101"/>
        <v>162.9951125598854</v>
      </c>
      <c r="J260" s="12">
        <f t="shared" si="102"/>
        <v>92.901488057903123</v>
      </c>
      <c r="K260" s="12">
        <f t="shared" si="103"/>
        <v>163.9002967426039</v>
      </c>
      <c r="L260" s="12">
        <f t="shared" si="104"/>
        <v>146.2779864500377</v>
      </c>
      <c r="M260" s="12">
        <f t="shared" si="105"/>
        <v>217.53786763777768</v>
      </c>
      <c r="N260" s="12">
        <f t="shared" si="106"/>
        <v>123.55561757134844</v>
      </c>
      <c r="O260" s="12">
        <f t="shared" si="107"/>
        <v>216.94140565916905</v>
      </c>
      <c r="P260" s="12">
        <f t="shared" si="108"/>
        <v>196.83006332002887</v>
      </c>
      <c r="Q260">
        <v>0.63013698630137005</v>
      </c>
      <c r="R260" s="12">
        <v>9.3217229090669598</v>
      </c>
      <c r="S260" s="55">
        <f>S261*(1+((R260/R261)-(Y260/Y261)))</f>
        <v>100.22673196714292</v>
      </c>
      <c r="T260" s="55">
        <v>18.632877907054699</v>
      </c>
      <c r="U260" s="55">
        <v>17.377695539816202</v>
      </c>
      <c r="V260" s="55">
        <v>22.449633643439299</v>
      </c>
      <c r="W260" s="55">
        <v>20.618400830318599</v>
      </c>
      <c r="X260" s="55">
        <v>172.154238122181</v>
      </c>
      <c r="Y260" s="55">
        <v>3.48169938534366</v>
      </c>
      <c r="Z260" s="12">
        <f>Z261*(1+((X260/X261)-(Y260/Y261)))</f>
        <v>99.570164883964608</v>
      </c>
      <c r="AA260" s="12">
        <f>AA261*(1+((H260/H261)-(E260/E261)))</f>
        <v>99.989805488087754</v>
      </c>
      <c r="AB260" s="12">
        <f>AB261*(1+((H260/H261)-(F260/F261)))</f>
        <v>99.761928532287499</v>
      </c>
      <c r="AC260" s="12">
        <f>AC261*(1+((H260/H261)-(G260/G261)))</f>
        <v>99.70359311539498</v>
      </c>
      <c r="AD260" s="55">
        <v>14.2800627190315</v>
      </c>
      <c r="AE260" s="55">
        <v>13.453065805959699</v>
      </c>
      <c r="AF260">
        <v>0.46293800539083602</v>
      </c>
      <c r="AG260" s="12"/>
      <c r="AH260" s="12"/>
      <c r="AI260" t="str">
        <v>20191122</v>
      </c>
      <c r="AJ260">
        <v>58.1</v>
      </c>
      <c r="AK260">
        <v>17.100000000000001</v>
      </c>
      <c r="AL260">
        <f t="shared" si="99"/>
        <v>3.39766081871345</v>
      </c>
      <c r="BI260" t="str">
        <v>04/10/2023</v>
      </c>
      <c r="BJ260">
        <v>48.6</v>
      </c>
      <c r="BK260">
        <v>22.8</v>
      </c>
      <c r="BL260">
        <f t="shared" si="100"/>
        <v>2.1315789473684212</v>
      </c>
    </row>
    <row r="261" spans="1:64" x14ac:dyDescent="0.3">
      <c r="A261" s="11">
        <v>45189</v>
      </c>
      <c r="B261">
        <v>0.51796407185628701</v>
      </c>
      <c r="C261">
        <v>4443.95</v>
      </c>
      <c r="D261">
        <v>369.87</v>
      </c>
      <c r="E261">
        <v>92.8</v>
      </c>
      <c r="F261">
        <v>1931.4</v>
      </c>
      <c r="G261">
        <v>80.83</v>
      </c>
      <c r="H261">
        <v>48.5</v>
      </c>
      <c r="I261" s="12">
        <f t="shared" si="101"/>
        <v>165.061650616181</v>
      </c>
      <c r="J261" s="12">
        <f t="shared" si="102"/>
        <v>93.729647162571112</v>
      </c>
      <c r="K261" s="12">
        <f t="shared" si="103"/>
        <v>165.35145633689197</v>
      </c>
      <c r="L261" s="12">
        <f t="shared" si="104"/>
        <v>147.29736795522732</v>
      </c>
      <c r="M261" s="12">
        <f t="shared" si="105"/>
        <v>221.42058127550746</v>
      </c>
      <c r="N261" s="12">
        <f t="shared" si="106"/>
        <v>125.29106021458664</v>
      </c>
      <c r="O261" s="12">
        <f t="shared" si="107"/>
        <v>219.97527971313619</v>
      </c>
      <c r="P261" s="12">
        <f t="shared" si="108"/>
        <v>199.20785645091061</v>
      </c>
      <c r="Q261">
        <v>0.63013698630137005</v>
      </c>
      <c r="R261" s="12">
        <v>9.2998225050348307</v>
      </c>
      <c r="S261" s="55">
        <f>S262*(1+((R261/R262)-(Y261/Y262)))</f>
        <v>100.26869995519303</v>
      </c>
      <c r="T261" s="55">
        <v>18.511826193316701</v>
      </c>
      <c r="U261" s="55">
        <v>17.278743702516302</v>
      </c>
      <c r="V261" s="55">
        <v>22.3590161822328</v>
      </c>
      <c r="W261" s="55">
        <v>20.607945414662101</v>
      </c>
      <c r="X261" s="55">
        <v>172.24800047039099</v>
      </c>
      <c r="Y261" s="55">
        <v>3.4720696615176898</v>
      </c>
      <c r="Z261" s="12">
        <f>Z262*(1+((X261/X262)-(Y261/Y262)))</f>
        <v>99.901621218354492</v>
      </c>
      <c r="AA261" s="12">
        <f>AA262*(1+((H261/H262)-(E261/E262)))</f>
        <v>100.55282355295579</v>
      </c>
      <c r="AB261" s="12">
        <f>AB262*(1+((H261/H262)-(F261/F262)))</f>
        <v>99.953343877082219</v>
      </c>
      <c r="AC261" s="12">
        <f>AC262*(1+((H261/H262)-(G261/G262)))</f>
        <v>99.888951508316453</v>
      </c>
      <c r="AD261" s="55">
        <v>14.1677426121507</v>
      </c>
      <c r="AE261" s="55">
        <v>13.3699685360919</v>
      </c>
      <c r="AF261">
        <v>0.46762099522835698</v>
      </c>
      <c r="AG261" s="12"/>
      <c r="AH261" s="12"/>
      <c r="AI261" t="str">
        <v>20191115</v>
      </c>
      <c r="AJ261">
        <v>57.2</v>
      </c>
      <c r="AK261">
        <v>17.100000000000001</v>
      </c>
      <c r="AL261">
        <f t="shared" si="99"/>
        <v>3.3450292397660819</v>
      </c>
      <c r="BI261" t="str">
        <v>03/10/2023</v>
      </c>
      <c r="BJ261">
        <v>48.6</v>
      </c>
      <c r="BK261">
        <v>22.8</v>
      </c>
      <c r="BL261">
        <f t="shared" si="100"/>
        <v>2.1315789473684212</v>
      </c>
    </row>
    <row r="262" spans="1:64" x14ac:dyDescent="0.3">
      <c r="A262" s="11">
        <v>45188</v>
      </c>
      <c r="B262">
        <v>0.51807228915662695</v>
      </c>
      <c r="C262">
        <v>4453.53</v>
      </c>
      <c r="D262">
        <v>370.66</v>
      </c>
      <c r="E262">
        <v>93.49</v>
      </c>
      <c r="F262">
        <v>1934.08</v>
      </c>
      <c r="G262">
        <v>80.89</v>
      </c>
      <c r="H262">
        <v>48.59</v>
      </c>
      <c r="I262" s="12">
        <f t="shared" si="101"/>
        <v>164.2029731890164</v>
      </c>
      <c r="J262" s="12">
        <f t="shared" si="102"/>
        <v>93.801445684553926</v>
      </c>
      <c r="K262" s="12">
        <f t="shared" si="103"/>
        <v>165.58482406302031</v>
      </c>
      <c r="L262" s="12">
        <f t="shared" si="104"/>
        <v>147.34140382736149</v>
      </c>
      <c r="M262" s="12">
        <f t="shared" si="105"/>
        <v>220.26438374505693</v>
      </c>
      <c r="N262" s="12">
        <f t="shared" si="106"/>
        <v>125.38455465680975</v>
      </c>
      <c r="O262" s="12">
        <f t="shared" si="107"/>
        <v>220.28137946767157</v>
      </c>
      <c r="P262" s="12">
        <f t="shared" si="108"/>
        <v>199.26347095093465</v>
      </c>
      <c r="Q262">
        <v>0.65217391304347805</v>
      </c>
      <c r="R262" s="12">
        <v>9.2781623834625808</v>
      </c>
      <c r="S262" s="55">
        <v>100</v>
      </c>
      <c r="T262" s="55">
        <v>18.368032386918401</v>
      </c>
      <c r="U262" s="55">
        <v>17.152440144701998</v>
      </c>
      <c r="V262" s="55">
        <v>22.129203881152002</v>
      </c>
      <c r="W262" s="55">
        <v>20.411648732353999</v>
      </c>
      <c r="X262" s="55">
        <v>172.47847660490299</v>
      </c>
      <c r="Y262" s="55">
        <v>3.47329390191691</v>
      </c>
      <c r="Z262">
        <v>100</v>
      </c>
      <c r="AA262">
        <v>100</v>
      </c>
      <c r="AB262">
        <v>100</v>
      </c>
      <c r="AC262">
        <v>100</v>
      </c>
      <c r="AD262" s="55">
        <v>13.9501605820144</v>
      </c>
      <c r="AE262" s="55">
        <v>13.1330332278821</v>
      </c>
      <c r="AF262">
        <v>0.47339699863574403</v>
      </c>
      <c r="AI262" t="str">
        <v>20191108</v>
      </c>
      <c r="AJ262">
        <v>57.6</v>
      </c>
      <c r="AK262">
        <v>17.899999999999999</v>
      </c>
      <c r="AL262">
        <f t="shared" si="99"/>
        <v>3.2178770949720672</v>
      </c>
      <c r="BI262" t="str">
        <v>02/10/2023</v>
      </c>
      <c r="BJ262">
        <v>48.6</v>
      </c>
      <c r="BK262">
        <v>22.8</v>
      </c>
      <c r="BL262">
        <f t="shared" si="100"/>
        <v>2.1315789473684212</v>
      </c>
    </row>
    <row r="263" spans="1:64" x14ac:dyDescent="0.3">
      <c r="A263" s="11">
        <v>45185</v>
      </c>
      <c r="B263">
        <v>0.52238805970149205</v>
      </c>
      <c r="C263">
        <v>4450.32</v>
      </c>
      <c r="D263">
        <v>370.81</v>
      </c>
      <c r="E263">
        <v>92.96</v>
      </c>
      <c r="F263">
        <v>1923.6</v>
      </c>
      <c r="G263">
        <v>80.900000000000006</v>
      </c>
      <c r="H263">
        <v>48.72</v>
      </c>
      <c r="I263" s="12">
        <f t="shared" si="101"/>
        <v>165.02481002582803</v>
      </c>
      <c r="J263" s="12">
        <f t="shared" si="102"/>
        <v>94.24693413475498</v>
      </c>
      <c r="K263" s="12">
        <f t="shared" si="103"/>
        <v>165.44503858365374</v>
      </c>
      <c r="L263" s="12">
        <f t="shared" si="104"/>
        <v>146.8436617952585</v>
      </c>
      <c r="M263" s="12">
        <f t="shared" si="105"/>
        <v>221.61755767492156</v>
      </c>
      <c r="N263" s="12">
        <f t="shared" si="106"/>
        <v>126.1227051871448</v>
      </c>
      <c r="O263" s="12">
        <f t="shared" si="107"/>
        <v>220.34327619447981</v>
      </c>
      <c r="P263" s="12">
        <f t="shared" si="108"/>
        <v>198.8133993906176</v>
      </c>
      <c r="Q263">
        <v>0.69014084507042295</v>
      </c>
      <c r="R263" s="12"/>
      <c r="S263" s="12"/>
      <c r="T263" s="55">
        <v>18.333974349738401</v>
      </c>
      <c r="U263" s="55">
        <v>17.1808849564257</v>
      </c>
      <c r="V263" s="55">
        <v>21.6114240611209</v>
      </c>
      <c r="W263" s="55">
        <v>19.831165972278999</v>
      </c>
      <c r="Z263" s="12"/>
      <c r="AA263" s="12"/>
      <c r="AB263" s="12"/>
      <c r="AC263" s="12"/>
      <c r="AD263" s="55">
        <v>13.9995587095944</v>
      </c>
      <c r="AE263" s="55">
        <v>13.2282391389853</v>
      </c>
      <c r="AF263">
        <v>0.47694334650856401</v>
      </c>
      <c r="AG263" s="12"/>
      <c r="AH263" s="12"/>
      <c r="AI263" t="str">
        <v>20191101</v>
      </c>
      <c r="AJ263">
        <v>57.1</v>
      </c>
      <c r="AK263">
        <v>18.100000000000001</v>
      </c>
      <c r="AL263">
        <f t="shared" si="99"/>
        <v>3.1546961325966851</v>
      </c>
      <c r="BI263" t="str">
        <v>29/09/2023</v>
      </c>
      <c r="BJ263">
        <v>42.3</v>
      </c>
      <c r="BK263">
        <v>23.9</v>
      </c>
      <c r="BL263">
        <f t="shared" si="100"/>
        <v>1.7698744769874477</v>
      </c>
    </row>
    <row r="264" spans="1:64" x14ac:dyDescent="0.3">
      <c r="A264" s="11">
        <v>45184</v>
      </c>
      <c r="B264">
        <v>0.54740061162079501</v>
      </c>
      <c r="C264">
        <v>4505.1000000000004</v>
      </c>
      <c r="D264">
        <v>377.27</v>
      </c>
      <c r="E264">
        <v>93.53</v>
      </c>
      <c r="F264">
        <v>1910.9</v>
      </c>
      <c r="G264">
        <v>80.94</v>
      </c>
      <c r="H264">
        <v>48.83</v>
      </c>
      <c r="I264" s="12">
        <f t="shared" si="101"/>
        <v>166.03183481340236</v>
      </c>
      <c r="J264" s="12">
        <f t="shared" si="102"/>
        <v>96.053277052027283</v>
      </c>
      <c r="K264" s="12">
        <f t="shared" si="103"/>
        <v>167.39779399285914</v>
      </c>
      <c r="L264" s="12">
        <f t="shared" si="104"/>
        <v>148.3129745574951</v>
      </c>
      <c r="M264" s="12">
        <f t="shared" si="105"/>
        <v>224.0889708570235</v>
      </c>
      <c r="N264" s="12">
        <f t="shared" si="106"/>
        <v>129.19351863712049</v>
      </c>
      <c r="O264" s="12">
        <f t="shared" si="107"/>
        <v>224.06928446790241</v>
      </c>
      <c r="P264" s="12">
        <f t="shared" si="108"/>
        <v>201.81444104693637</v>
      </c>
      <c r="Q264">
        <v>0.73239436619718301</v>
      </c>
      <c r="R264" s="12"/>
      <c r="S264" s="12"/>
      <c r="T264" s="55">
        <v>18.450357341150799</v>
      </c>
      <c r="U264" s="55">
        <v>17.391205776389299</v>
      </c>
      <c r="V264" s="55">
        <v>21.840483876119499</v>
      </c>
      <c r="W264" s="55">
        <v>20.197171940148401</v>
      </c>
      <c r="Z264" s="12"/>
      <c r="AA264" s="12"/>
      <c r="AB264" s="12"/>
      <c r="AC264" s="12"/>
      <c r="AD264" s="55">
        <v>14.057739148066</v>
      </c>
      <c r="AE264" s="55">
        <v>13.3386412007707</v>
      </c>
      <c r="AF264">
        <v>0.48527443105756402</v>
      </c>
      <c r="AG264" s="12"/>
      <c r="AH264" s="12"/>
      <c r="AI264" t="str">
        <v>20191025</v>
      </c>
      <c r="AJ264">
        <v>54.2</v>
      </c>
      <c r="AK264">
        <v>17.8</v>
      </c>
      <c r="AL264">
        <f t="shared" ref="AL264:AL327" si="109">IFERROR(AJ264/AK264,"")</f>
        <v>3.0449438202247192</v>
      </c>
      <c r="BI264" t="str">
        <v>28/09/2023</v>
      </c>
      <c r="BJ264">
        <v>42.3</v>
      </c>
      <c r="BK264">
        <v>23.9</v>
      </c>
      <c r="BL264">
        <f t="shared" ref="BL264:BL327" si="110">IFERROR(BJ264/BK264,"")</f>
        <v>1.7698744769874477</v>
      </c>
    </row>
    <row r="265" spans="1:64" x14ac:dyDescent="0.3">
      <c r="A265" s="11">
        <v>45183</v>
      </c>
      <c r="B265">
        <v>0.54907975460122704</v>
      </c>
      <c r="C265">
        <v>4467.4399999999996</v>
      </c>
      <c r="D265">
        <v>374.21</v>
      </c>
      <c r="E265">
        <v>94.21</v>
      </c>
      <c r="F265">
        <v>1906.83</v>
      </c>
      <c r="G265">
        <v>80.959999999999994</v>
      </c>
      <c r="H265">
        <v>48.27</v>
      </c>
      <c r="I265" s="12">
        <f t="shared" si="101"/>
        <v>163.47382883836158</v>
      </c>
      <c r="J265" s="12">
        <f t="shared" si="102"/>
        <v>95.452361365171981</v>
      </c>
      <c r="K265" s="12">
        <f t="shared" si="103"/>
        <v>165.95779161874265</v>
      </c>
      <c r="L265" s="12">
        <f t="shared" si="104"/>
        <v>148.78484942127926</v>
      </c>
      <c r="M265" s="12">
        <f t="shared" si="105"/>
        <v>220.69139502687398</v>
      </c>
      <c r="N265" s="12">
        <f t="shared" si="106"/>
        <v>128.41751801039806</v>
      </c>
      <c r="O265" s="12">
        <f t="shared" si="107"/>
        <v>222.19743500106142</v>
      </c>
      <c r="P265" s="12">
        <f t="shared" si="108"/>
        <v>202.50786484303865</v>
      </c>
      <c r="Q265">
        <v>0.70422535211267601</v>
      </c>
      <c r="R265" s="12"/>
      <c r="S265" s="12"/>
      <c r="T265" s="55">
        <v>18.476027736979699</v>
      </c>
      <c r="U265" s="55">
        <v>17.485934185953099</v>
      </c>
      <c r="V265" s="55">
        <v>22.2942348318021</v>
      </c>
      <c r="W265" s="55">
        <v>20.897130245070201</v>
      </c>
      <c r="Z265" s="12"/>
      <c r="AA265" s="12"/>
      <c r="AB265" s="12"/>
      <c r="AC265" s="12"/>
      <c r="AD265" s="55">
        <v>14.0470822629455</v>
      </c>
      <c r="AE265" s="55">
        <v>13.3504103635681</v>
      </c>
      <c r="AF265">
        <v>0.47771124417831001</v>
      </c>
      <c r="AG265" s="12"/>
      <c r="AH265" s="12"/>
      <c r="AI265" t="str">
        <v>20191018</v>
      </c>
      <c r="AJ265">
        <v>52.8</v>
      </c>
      <c r="AK265">
        <v>17.899999999999999</v>
      </c>
      <c r="AL265">
        <f t="shared" si="109"/>
        <v>2.9497206703910615</v>
      </c>
      <c r="BI265" t="str">
        <v>27/09/2023</v>
      </c>
      <c r="BJ265">
        <v>42.3</v>
      </c>
      <c r="BK265">
        <v>23.9</v>
      </c>
      <c r="BL265">
        <f t="shared" si="110"/>
        <v>1.7698744769874477</v>
      </c>
    </row>
    <row r="266" spans="1:64" x14ac:dyDescent="0.3">
      <c r="A266" s="11">
        <v>45182</v>
      </c>
      <c r="B266">
        <v>0.54889589905362801</v>
      </c>
      <c r="C266">
        <v>4461.8999999999996</v>
      </c>
      <c r="D266">
        <v>372.79</v>
      </c>
      <c r="E266">
        <v>94.23</v>
      </c>
      <c r="F266">
        <v>1913.64</v>
      </c>
      <c r="G266">
        <v>80.89</v>
      </c>
      <c r="H266">
        <v>48.37</v>
      </c>
      <c r="I266" s="12">
        <f t="shared" si="101"/>
        <v>163.23650415689261</v>
      </c>
      <c r="J266" s="12">
        <f t="shared" si="102"/>
        <v>94.99635165176079</v>
      </c>
      <c r="K266" s="12">
        <f t="shared" si="103"/>
        <v>165.89537335259632</v>
      </c>
      <c r="L266" s="12">
        <f t="shared" si="104"/>
        <v>148.29414104323791</v>
      </c>
      <c r="M266" s="12">
        <f t="shared" si="105"/>
        <v>219.80746969085192</v>
      </c>
      <c r="N266" s="12">
        <f t="shared" si="106"/>
        <v>127.47828628160127</v>
      </c>
      <c r="O266" s="12">
        <f t="shared" si="107"/>
        <v>221.54526283440165</v>
      </c>
      <c r="P266" s="12">
        <f t="shared" si="108"/>
        <v>201.32477733320772</v>
      </c>
      <c r="Q266">
        <v>0.70588235294117696</v>
      </c>
      <c r="R266" s="12"/>
      <c r="S266" s="12"/>
      <c r="T266" s="55">
        <v>18.341070320103999</v>
      </c>
      <c r="U266" s="55">
        <v>17.3785503070104</v>
      </c>
      <c r="V266" s="55">
        <v>22.181173592467299</v>
      </c>
      <c r="W266" s="55">
        <v>20.839282403296099</v>
      </c>
      <c r="Z266" s="12"/>
      <c r="AA266" s="12"/>
      <c r="AB266" s="12"/>
      <c r="AC266" s="12"/>
      <c r="AD266" s="55">
        <v>13.8716306308096</v>
      </c>
      <c r="AE266" s="55">
        <v>13.138935578083901</v>
      </c>
      <c r="AF266">
        <v>0.47855227882037499</v>
      </c>
      <c r="AG266" s="12"/>
      <c r="AH266" s="12"/>
      <c r="AI266" t="str">
        <v>20191011</v>
      </c>
      <c r="AJ266">
        <v>49.1</v>
      </c>
      <c r="AK266">
        <v>17</v>
      </c>
      <c r="AL266">
        <f t="shared" si="109"/>
        <v>2.888235294117647</v>
      </c>
      <c r="BI266" t="str">
        <v>26/09/2023</v>
      </c>
      <c r="BJ266">
        <v>42.3</v>
      </c>
      <c r="BK266">
        <v>23.9</v>
      </c>
      <c r="BL266">
        <f t="shared" si="110"/>
        <v>1.7698744769874477</v>
      </c>
    </row>
    <row r="267" spans="1:64" x14ac:dyDescent="0.3">
      <c r="A267" s="11">
        <v>45181</v>
      </c>
      <c r="B267">
        <v>0.54692556634304201</v>
      </c>
      <c r="C267">
        <v>4487.46</v>
      </c>
      <c r="D267">
        <v>376.97</v>
      </c>
      <c r="E267">
        <v>93.69</v>
      </c>
      <c r="F267">
        <v>1922.31</v>
      </c>
      <c r="G267">
        <v>80.930000000000007</v>
      </c>
      <c r="H267">
        <v>48.53</v>
      </c>
      <c r="I267" s="12">
        <f t="shared" si="101"/>
        <v>165.12880784600225</v>
      </c>
      <c r="J267" s="12">
        <f t="shared" si="102"/>
        <v>95.109120046470252</v>
      </c>
      <c r="K267" s="12">
        <f t="shared" si="103"/>
        <v>166.76280981993821</v>
      </c>
      <c r="L267" s="12">
        <f t="shared" si="104"/>
        <v>148.65074567391218</v>
      </c>
      <c r="M267" s="12">
        <f t="shared" si="105"/>
        <v>223.57518197290523</v>
      </c>
      <c r="N267" s="12">
        <f t="shared" si="106"/>
        <v>128.3224189812172</v>
      </c>
      <c r="O267" s="12">
        <f t="shared" si="107"/>
        <v>223.91748072743172</v>
      </c>
      <c r="P267" s="12">
        <f t="shared" si="108"/>
        <v>202.90571432298319</v>
      </c>
      <c r="Q267">
        <v>0.69696969696969702</v>
      </c>
      <c r="R267" s="12"/>
      <c r="S267" s="12"/>
      <c r="T267" s="55">
        <v>18.1081234207401</v>
      </c>
      <c r="U267" s="55">
        <v>17.113825126635401</v>
      </c>
      <c r="V267" s="55">
        <v>21.836873930820801</v>
      </c>
      <c r="W267" s="55">
        <v>20.4554378626428</v>
      </c>
      <c r="Z267" s="12"/>
      <c r="AA267" s="12"/>
      <c r="AB267" s="12"/>
      <c r="AC267" s="12"/>
      <c r="AD267" s="55">
        <v>13.6763698195209</v>
      </c>
      <c r="AE267" s="55">
        <v>12.891298750712799</v>
      </c>
      <c r="AF267">
        <v>0.479405806887238</v>
      </c>
      <c r="AG267" s="12"/>
      <c r="AH267" s="12"/>
      <c r="AI267" t="str">
        <v>20191004</v>
      </c>
      <c r="AJ267">
        <v>47.6</v>
      </c>
      <c r="AK267">
        <v>17.2</v>
      </c>
      <c r="AL267">
        <f t="shared" si="109"/>
        <v>2.7674418604651163</v>
      </c>
      <c r="BI267" t="str">
        <v>25/09/2023</v>
      </c>
      <c r="BJ267">
        <v>42.3</v>
      </c>
      <c r="BK267">
        <v>23.9</v>
      </c>
      <c r="BL267">
        <f t="shared" si="110"/>
        <v>1.7698744769874477</v>
      </c>
    </row>
    <row r="268" spans="1:64" x14ac:dyDescent="0.3">
      <c r="A268" s="11">
        <v>45178</v>
      </c>
      <c r="B268">
        <v>0.54328358208955196</v>
      </c>
      <c r="C268">
        <v>4457.49</v>
      </c>
      <c r="D268">
        <v>372.58</v>
      </c>
      <c r="E268">
        <v>94.37</v>
      </c>
      <c r="F268">
        <v>1919.16</v>
      </c>
      <c r="G268">
        <v>80.91</v>
      </c>
      <c r="H268">
        <v>48.02</v>
      </c>
      <c r="I268" s="12">
        <f t="shared" si="101"/>
        <v>162.86029510703048</v>
      </c>
      <c r="J268" s="12">
        <f t="shared" si="102"/>
        <v>94.628203268324455</v>
      </c>
      <c r="K268" s="12">
        <f t="shared" si="103"/>
        <v>165.68974889689102</v>
      </c>
      <c r="L268" s="12">
        <f t="shared" si="104"/>
        <v>149.23231294503182</v>
      </c>
      <c r="M268" s="12">
        <f t="shared" si="105"/>
        <v>219.40896034641457</v>
      </c>
      <c r="N268" s="12">
        <f t="shared" si="106"/>
        <v>127.03412007238524</v>
      </c>
      <c r="O268" s="12">
        <f t="shared" si="107"/>
        <v>221.36393349715044</v>
      </c>
      <c r="P268" s="12">
        <f t="shared" si="108"/>
        <v>202.67018529652174</v>
      </c>
      <c r="Q268">
        <v>0.67647058823529405</v>
      </c>
      <c r="R268" s="12"/>
      <c r="S268" s="12"/>
      <c r="T268" s="55">
        <v>17.7750525512762</v>
      </c>
      <c r="U268" s="55">
        <v>16.6833904294452</v>
      </c>
      <c r="V268" s="55">
        <v>21.388422358937699</v>
      </c>
      <c r="W268" s="55">
        <v>19.890596169613001</v>
      </c>
      <c r="Z268" s="12"/>
      <c r="AA268" s="12"/>
      <c r="AB268" s="12"/>
      <c r="AC268" s="12"/>
      <c r="AD268" s="55">
        <v>13.510836509687801</v>
      </c>
      <c r="AE268" s="55">
        <v>12.6649550162354</v>
      </c>
      <c r="AF268">
        <v>0.492894056847545</v>
      </c>
      <c r="AG268" s="12"/>
      <c r="AH268" s="12"/>
      <c r="AI268" t="str">
        <v>20190927</v>
      </c>
      <c r="AJ268">
        <v>55.3</v>
      </c>
      <c r="AK268">
        <v>17.100000000000001</v>
      </c>
      <c r="AL268">
        <f t="shared" si="109"/>
        <v>3.2339181286549703</v>
      </c>
      <c r="BI268" t="str">
        <v>22/09/2023</v>
      </c>
      <c r="BJ268">
        <v>43.7</v>
      </c>
      <c r="BK268">
        <v>23.9</v>
      </c>
      <c r="BL268">
        <f t="shared" si="110"/>
        <v>1.8284518828451886</v>
      </c>
    </row>
    <row r="269" spans="1:64" x14ac:dyDescent="0.3">
      <c r="A269" s="11">
        <v>45177</v>
      </c>
      <c r="B269">
        <v>0.54491017964071897</v>
      </c>
      <c r="C269">
        <v>4451.1400000000003</v>
      </c>
      <c r="D269">
        <v>372.06</v>
      </c>
      <c r="E269">
        <v>94.01</v>
      </c>
      <c r="F269">
        <v>1919.63</v>
      </c>
      <c r="G269">
        <v>80.95</v>
      </c>
      <c r="H269">
        <v>48.06</v>
      </c>
      <c r="I269" s="12">
        <f t="shared" si="101"/>
        <v>163.25255492215899</v>
      </c>
      <c r="J269" s="12">
        <f t="shared" si="102"/>
        <v>94.470301857689449</v>
      </c>
      <c r="K269" s="12">
        <f t="shared" si="103"/>
        <v>165.37211322072059</v>
      </c>
      <c r="L269" s="12">
        <f t="shared" si="104"/>
        <v>148.89597275637274</v>
      </c>
      <c r="M269" s="12">
        <f t="shared" si="105"/>
        <v>219.94380998511542</v>
      </c>
      <c r="N269" s="12">
        <f t="shared" si="106"/>
        <v>126.82581338063078</v>
      </c>
      <c r="O269" s="12">
        <f t="shared" si="107"/>
        <v>220.94595760767461</v>
      </c>
      <c r="P269" s="12">
        <f t="shared" si="108"/>
        <v>202.21925314494106</v>
      </c>
      <c r="Q269">
        <v>0.64383561643835596</v>
      </c>
      <c r="R269" s="12"/>
      <c r="S269" s="12"/>
      <c r="T269" s="55">
        <v>17.931662323729999</v>
      </c>
      <c r="U269" s="55">
        <v>16.9599034263418</v>
      </c>
      <c r="V269" s="55">
        <v>21.633405722890899</v>
      </c>
      <c r="W269" s="55">
        <v>20.328167547063298</v>
      </c>
      <c r="Z269" s="12"/>
      <c r="AA269" s="12"/>
      <c r="AB269" s="12"/>
      <c r="AC269" s="12"/>
      <c r="AD269" s="55">
        <v>13.456571905212</v>
      </c>
      <c r="AE269" s="55">
        <v>12.5848979577127</v>
      </c>
      <c r="AF269">
        <v>0.49935732647814901</v>
      </c>
      <c r="AG269" s="12"/>
      <c r="AH269" s="12"/>
      <c r="AI269" t="str">
        <v>20190920</v>
      </c>
      <c r="AJ269">
        <v>55.1</v>
      </c>
      <c r="AK269">
        <v>16.8</v>
      </c>
      <c r="AL269">
        <f t="shared" si="109"/>
        <v>3.2797619047619047</v>
      </c>
      <c r="BI269" t="str">
        <v>21/09/2023</v>
      </c>
      <c r="BJ269">
        <v>43.7</v>
      </c>
      <c r="BK269">
        <v>23.9</v>
      </c>
      <c r="BL269">
        <f t="shared" si="110"/>
        <v>1.8284518828451886</v>
      </c>
    </row>
    <row r="270" spans="1:64" x14ac:dyDescent="0.3">
      <c r="A270" s="11">
        <v>45176</v>
      </c>
      <c r="B270">
        <v>0.55555555555555602</v>
      </c>
      <c r="C270">
        <v>4465.4799999999996</v>
      </c>
      <c r="D270">
        <v>374.74</v>
      </c>
      <c r="E270">
        <v>93.75</v>
      </c>
      <c r="F270">
        <v>1916.7</v>
      </c>
      <c r="G270">
        <v>80.8</v>
      </c>
      <c r="H270">
        <v>48.33</v>
      </c>
      <c r="I270" s="12">
        <f t="shared" si="101"/>
        <v>164.23544398465512</v>
      </c>
      <c r="J270" s="12">
        <f t="shared" si="102"/>
        <v>94.920220854980514</v>
      </c>
      <c r="K270" s="12">
        <f t="shared" si="103"/>
        <v>166.21444423596762</v>
      </c>
      <c r="L270" s="12">
        <f t="shared" si="104"/>
        <v>148.54313953441374</v>
      </c>
      <c r="M270" s="12">
        <f t="shared" si="105"/>
        <v>222.14862586882916</v>
      </c>
      <c r="N270" s="12">
        <f t="shared" si="106"/>
        <v>127.93633843628147</v>
      </c>
      <c r="O270" s="12">
        <f t="shared" si="107"/>
        <v>222.95434388640999</v>
      </c>
      <c r="P270" s="12">
        <f t="shared" si="108"/>
        <v>202.53622901651229</v>
      </c>
      <c r="Q270">
        <v>0.66666666666666696</v>
      </c>
      <c r="R270" s="12"/>
      <c r="S270" s="12"/>
      <c r="T270" s="55">
        <v>18.029641376038001</v>
      </c>
      <c r="U270" s="55">
        <v>17.1617988434087</v>
      </c>
      <c r="V270" s="55">
        <v>21.6847636818609</v>
      </c>
      <c r="W270" s="55">
        <v>20.474755494538499</v>
      </c>
      <c r="Z270" s="12"/>
      <c r="AA270" s="12"/>
      <c r="AB270" s="12"/>
      <c r="AC270" s="12"/>
      <c r="AD270" s="55">
        <v>13.5382538808562</v>
      </c>
      <c r="AE270" s="55">
        <v>12.712646355212099</v>
      </c>
      <c r="AF270">
        <v>0.498094027954257</v>
      </c>
      <c r="AG270" s="12"/>
      <c r="AH270" s="12"/>
      <c r="AI270" t="str">
        <v>20190913</v>
      </c>
      <c r="AJ270">
        <v>53.8</v>
      </c>
      <c r="AK270">
        <v>17</v>
      </c>
      <c r="AL270">
        <f t="shared" si="109"/>
        <v>3.164705882352941</v>
      </c>
      <c r="BI270" t="str">
        <v>20/09/2023</v>
      </c>
      <c r="BJ270">
        <v>43.7</v>
      </c>
      <c r="BK270">
        <v>23.9</v>
      </c>
      <c r="BL270">
        <f t="shared" si="110"/>
        <v>1.8284518828451886</v>
      </c>
    </row>
    <row r="271" spans="1:64" x14ac:dyDescent="0.3">
      <c r="A271" s="11">
        <v>45175</v>
      </c>
      <c r="B271">
        <v>0.56160458452722095</v>
      </c>
      <c r="C271">
        <v>4496.83</v>
      </c>
      <c r="D271">
        <v>378.07</v>
      </c>
      <c r="E271">
        <v>93.52</v>
      </c>
      <c r="F271">
        <v>1926.01</v>
      </c>
      <c r="G271">
        <v>80.89</v>
      </c>
      <c r="H271">
        <v>48.53</v>
      </c>
      <c r="I271" s="12">
        <f t="shared" si="101"/>
        <v>165.79908600205476</v>
      </c>
      <c r="J271" s="12">
        <f t="shared" si="102"/>
        <v>95.123571298966297</v>
      </c>
      <c r="K271" s="12">
        <f t="shared" si="103"/>
        <v>167.19402662735598</v>
      </c>
      <c r="L271" s="12">
        <f t="shared" si="104"/>
        <v>148.96775955839144</v>
      </c>
      <c r="M271" s="12">
        <f t="shared" si="105"/>
        <v>224.68015553031208</v>
      </c>
      <c r="N271" s="12">
        <f t="shared" si="106"/>
        <v>128.44679438111848</v>
      </c>
      <c r="O271" s="12">
        <f t="shared" si="107"/>
        <v>224.68334301899679</v>
      </c>
      <c r="P271" s="12">
        <f t="shared" si="108"/>
        <v>203.48993149517972</v>
      </c>
      <c r="Q271">
        <v>0.66666666666666696</v>
      </c>
      <c r="R271" s="12"/>
      <c r="S271" s="12"/>
      <c r="T271" s="55">
        <v>18.018301798547299</v>
      </c>
      <c r="U271" s="55">
        <v>17.2012421559124</v>
      </c>
      <c r="V271" s="55">
        <v>21.740363468655701</v>
      </c>
      <c r="W271" s="55">
        <v>20.634827353557601</v>
      </c>
      <c r="Z271" s="12"/>
      <c r="AA271" s="12"/>
      <c r="AB271" s="12"/>
      <c r="AC271" s="12"/>
      <c r="AD271" s="55">
        <v>13.651083030138601</v>
      </c>
      <c r="AE271" s="55">
        <v>12.907097608753901</v>
      </c>
      <c r="AF271">
        <v>0.49260450160771702</v>
      </c>
      <c r="AG271" s="12"/>
      <c r="AH271" s="12"/>
      <c r="AI271" t="str">
        <v>20190906</v>
      </c>
      <c r="AJ271">
        <v>50</v>
      </c>
      <c r="AK271">
        <v>17.899999999999999</v>
      </c>
      <c r="AL271">
        <f t="shared" si="109"/>
        <v>2.7932960893854752</v>
      </c>
      <c r="BI271" t="str">
        <v>19/09/2023</v>
      </c>
      <c r="BJ271">
        <v>43.7</v>
      </c>
      <c r="BK271">
        <v>23.9</v>
      </c>
      <c r="BL271">
        <f t="shared" si="110"/>
        <v>1.8284518828451886</v>
      </c>
    </row>
    <row r="272" spans="1:64" x14ac:dyDescent="0.3">
      <c r="A272" s="11">
        <v>45171</v>
      </c>
      <c r="B272">
        <v>0.57105943152454797</v>
      </c>
      <c r="C272">
        <v>4515.7700000000004</v>
      </c>
      <c r="D272">
        <v>377.59</v>
      </c>
      <c r="E272">
        <v>94.85</v>
      </c>
      <c r="F272">
        <v>1939.85</v>
      </c>
      <c r="G272">
        <v>80.989999999999995</v>
      </c>
      <c r="H272">
        <v>48.93</v>
      </c>
      <c r="I272" s="12">
        <f t="shared" si="101"/>
        <v>164.18547937903369</v>
      </c>
      <c r="J272" s="12">
        <f t="shared" si="102"/>
        <v>94.844691705056789</v>
      </c>
      <c r="K272" s="12">
        <f t="shared" si="103"/>
        <v>167.69030108381622</v>
      </c>
      <c r="L272" s="12">
        <f t="shared" si="104"/>
        <v>148.3771069128299</v>
      </c>
      <c r="M272" s="12">
        <f t="shared" si="105"/>
        <v>221.29579913509582</v>
      </c>
      <c r="N272" s="12">
        <f t="shared" si="106"/>
        <v>127.3760973542139</v>
      </c>
      <c r="O272" s="12">
        <f t="shared" si="107"/>
        <v>224.12170736850285</v>
      </c>
      <c r="P272" s="12">
        <f t="shared" si="108"/>
        <v>201.58571974581022</v>
      </c>
      <c r="Q272">
        <v>0.62337662337662303</v>
      </c>
      <c r="R272" s="12"/>
      <c r="S272" s="12"/>
      <c r="T272" s="55">
        <v>18.332285539034</v>
      </c>
      <c r="U272" s="55">
        <v>17.768237625511201</v>
      </c>
      <c r="V272" s="55">
        <v>22.253871579522698</v>
      </c>
      <c r="W272" s="55">
        <v>21.531458446038599</v>
      </c>
      <c r="Z272" s="12"/>
      <c r="AA272" s="12"/>
      <c r="AB272" s="12"/>
      <c r="AC272" s="12"/>
      <c r="AD272" s="55">
        <v>13.864071929895699</v>
      </c>
      <c r="AE272" s="55">
        <v>13.282799012737501</v>
      </c>
      <c r="AF272">
        <v>0.48905565978736698</v>
      </c>
      <c r="AG272" s="12"/>
      <c r="AH272" s="12"/>
      <c r="AI272" t="str">
        <v>20190830</v>
      </c>
      <c r="AJ272">
        <v>44.9</v>
      </c>
      <c r="AK272">
        <v>18.7</v>
      </c>
      <c r="AL272">
        <f t="shared" si="109"/>
        <v>2.4010695187165774</v>
      </c>
      <c r="BI272" t="str">
        <v>18/09/2023</v>
      </c>
      <c r="BJ272">
        <v>43.7</v>
      </c>
      <c r="BK272">
        <v>23.9</v>
      </c>
      <c r="BL272">
        <f t="shared" si="110"/>
        <v>1.8284518828451886</v>
      </c>
    </row>
    <row r="273" spans="1:64" x14ac:dyDescent="0.3">
      <c r="A273" s="11">
        <v>45169</v>
      </c>
      <c r="B273">
        <v>0.58567774936061401</v>
      </c>
      <c r="C273">
        <v>4507.66</v>
      </c>
      <c r="D273">
        <v>377.99</v>
      </c>
      <c r="E273">
        <v>96.64</v>
      </c>
      <c r="F273">
        <v>1940.03</v>
      </c>
      <c r="G273">
        <v>81.239999999999995</v>
      </c>
      <c r="H273">
        <v>48.72</v>
      </c>
      <c r="I273" s="12">
        <f t="shared" si="101"/>
        <v>160.91543466046599</v>
      </c>
      <c r="J273" s="12">
        <f t="shared" si="102"/>
        <v>94.665589925738132</v>
      </c>
      <c r="K273" s="12">
        <f t="shared" si="103"/>
        <v>166.87653409431672</v>
      </c>
      <c r="L273" s="12">
        <f t="shared" si="104"/>
        <v>148.75064733317063</v>
      </c>
      <c r="M273" s="12">
        <f t="shared" si="105"/>
        <v>217.49739805391505</v>
      </c>
      <c r="N273" s="12">
        <f t="shared" si="106"/>
        <v>127.49919106359923</v>
      </c>
      <c r="O273" s="12">
        <f t="shared" si="107"/>
        <v>223.67010115821975</v>
      </c>
      <c r="P273" s="12">
        <f t="shared" si="108"/>
        <v>202.67378895561438</v>
      </c>
      <c r="Q273">
        <v>0.65384615384615397</v>
      </c>
      <c r="R273" s="12"/>
      <c r="S273" s="12"/>
      <c r="T273" s="55">
        <v>18.1233923716734</v>
      </c>
      <c r="U273" s="55">
        <v>17.486695087224099</v>
      </c>
      <c r="V273" s="55">
        <v>21.897834718726202</v>
      </c>
      <c r="W273" s="55">
        <v>21.0605344908615</v>
      </c>
      <c r="Z273" s="12"/>
      <c r="AA273" s="12"/>
      <c r="AB273" s="12"/>
      <c r="AC273" s="12"/>
      <c r="AD273" s="55">
        <v>13.811672538673999</v>
      </c>
      <c r="AE273" s="55">
        <v>13.235647072901999</v>
      </c>
      <c r="AF273">
        <v>0.488415779586725</v>
      </c>
      <c r="AG273" s="12"/>
      <c r="AH273" s="12"/>
      <c r="AI273" t="str">
        <v>20190823</v>
      </c>
      <c r="AJ273">
        <v>43.9</v>
      </c>
      <c r="AK273">
        <v>18.7</v>
      </c>
      <c r="AL273">
        <f t="shared" si="109"/>
        <v>2.3475935828877006</v>
      </c>
      <c r="BI273" t="str">
        <v>15/09/2023</v>
      </c>
      <c r="BJ273">
        <v>48.6</v>
      </c>
      <c r="BK273">
        <v>22.8</v>
      </c>
      <c r="BL273">
        <f t="shared" si="110"/>
        <v>2.1315789473684212</v>
      </c>
    </row>
    <row r="274" spans="1:64" x14ac:dyDescent="0.3">
      <c r="A274" s="11">
        <v>45169</v>
      </c>
      <c r="B274">
        <v>0.595477386934673</v>
      </c>
      <c r="C274">
        <v>4514.87</v>
      </c>
      <c r="D274">
        <v>376.86</v>
      </c>
      <c r="E274">
        <v>96.21</v>
      </c>
      <c r="F274">
        <v>1942.32</v>
      </c>
      <c r="G274">
        <v>81.16</v>
      </c>
      <c r="H274">
        <v>49.07</v>
      </c>
      <c r="I274" s="12">
        <f t="shared" si="101"/>
        <v>161.89755950535471</v>
      </c>
      <c r="J274" s="12">
        <f t="shared" si="102"/>
        <v>94.70517126786504</v>
      </c>
      <c r="K274" s="12">
        <f t="shared" si="103"/>
        <v>167.30863414828255</v>
      </c>
      <c r="L274" s="12">
        <f t="shared" si="104"/>
        <v>147.93173829402377</v>
      </c>
      <c r="M274" s="12">
        <f t="shared" si="105"/>
        <v>217.81779254194126</v>
      </c>
      <c r="N274" s="12">
        <f t="shared" si="106"/>
        <v>126.96878361747295</v>
      </c>
      <c r="O274" s="12">
        <f t="shared" si="107"/>
        <v>223.22081263675966</v>
      </c>
      <c r="P274" s="12">
        <f t="shared" si="108"/>
        <v>200.64106849137147</v>
      </c>
      <c r="Q274">
        <v>0.645569620253165</v>
      </c>
      <c r="R274" s="12"/>
      <c r="S274" s="12"/>
      <c r="T274" s="55">
        <v>18.194301949830599</v>
      </c>
      <c r="U274" s="55">
        <v>17.680209824382001</v>
      </c>
      <c r="V274" s="55">
        <v>22.071574185916901</v>
      </c>
      <c r="W274" s="55">
        <v>21.458069995496199</v>
      </c>
      <c r="Z274" s="12"/>
      <c r="AA274" s="12"/>
      <c r="AB274" s="12"/>
      <c r="AC274" s="12"/>
      <c r="AD274" s="55">
        <v>13.774201103425399</v>
      </c>
      <c r="AE274" s="55">
        <v>13.205853587395</v>
      </c>
      <c r="AF274">
        <v>0.49564134495641299</v>
      </c>
      <c r="AG274" s="12"/>
      <c r="AH274" s="12"/>
      <c r="AI274" t="str">
        <v>20190816</v>
      </c>
      <c r="AJ274">
        <v>49.1</v>
      </c>
      <c r="AK274">
        <v>17.899999999999999</v>
      </c>
      <c r="AL274">
        <f t="shared" si="109"/>
        <v>2.7430167597765367</v>
      </c>
      <c r="BI274" t="str">
        <v>14/09/2023</v>
      </c>
      <c r="BJ274">
        <v>48.6</v>
      </c>
      <c r="BK274">
        <v>22.8</v>
      </c>
      <c r="BL274">
        <f t="shared" si="110"/>
        <v>2.1315789473684212</v>
      </c>
    </row>
    <row r="275" spans="1:64" x14ac:dyDescent="0.3">
      <c r="A275" s="11">
        <v>45168</v>
      </c>
      <c r="B275">
        <v>0.59948979591836704</v>
      </c>
      <c r="C275">
        <v>4497.63</v>
      </c>
      <c r="D275">
        <v>374.77</v>
      </c>
      <c r="E275">
        <v>96.31</v>
      </c>
      <c r="F275">
        <v>1937.51</v>
      </c>
      <c r="G275">
        <v>81.16</v>
      </c>
      <c r="H275">
        <v>49.12</v>
      </c>
      <c r="I275" s="12">
        <f t="shared" si="101"/>
        <v>161.11270802349114</v>
      </c>
      <c r="J275" s="12">
        <f t="shared" si="102"/>
        <v>94.57743856751425</v>
      </c>
      <c r="K275" s="12">
        <f t="shared" si="103"/>
        <v>166.6697672810823</v>
      </c>
      <c r="L275" s="12">
        <f t="shared" si="104"/>
        <v>147.21757916293109</v>
      </c>
      <c r="M275" s="12">
        <f t="shared" si="105"/>
        <v>216.38638201435217</v>
      </c>
      <c r="N275" s="12">
        <f t="shared" si="106"/>
        <v>126.57713044387626</v>
      </c>
      <c r="O275" s="12">
        <f t="shared" si="107"/>
        <v>221.98286884221838</v>
      </c>
      <c r="P275" s="12">
        <f t="shared" si="108"/>
        <v>199.32657569146937</v>
      </c>
      <c r="Q275">
        <v>0.64102564102564097</v>
      </c>
      <c r="R275" s="12"/>
      <c r="S275" s="12"/>
      <c r="T275" s="55">
        <v>18.059776625591802</v>
      </c>
      <c r="U275" s="55">
        <v>17.5155097951816</v>
      </c>
      <c r="V275" s="55">
        <v>21.8811280019573</v>
      </c>
      <c r="W275" s="55">
        <v>21.2260440066106</v>
      </c>
      <c r="Z275" s="12"/>
      <c r="AA275" s="12"/>
      <c r="AB275" s="12"/>
      <c r="AC275" s="12"/>
      <c r="AD275" s="55">
        <v>13.818232651482599</v>
      </c>
      <c r="AE275" s="55">
        <v>13.3131849200274</v>
      </c>
      <c r="AF275">
        <v>0.49779179810725599</v>
      </c>
      <c r="AG275" s="12"/>
      <c r="AH275" s="12"/>
      <c r="AI275" t="str">
        <v>20190809</v>
      </c>
      <c r="AJ275">
        <v>49.5</v>
      </c>
      <c r="AK275">
        <v>18.100000000000001</v>
      </c>
      <c r="AL275">
        <f t="shared" si="109"/>
        <v>2.7348066298342539</v>
      </c>
      <c r="BI275" t="str">
        <v>13/09/2023</v>
      </c>
      <c r="BJ275">
        <v>48.6</v>
      </c>
      <c r="BK275">
        <v>22.8</v>
      </c>
      <c r="BL275">
        <f t="shared" si="110"/>
        <v>2.1315789473684212</v>
      </c>
    </row>
    <row r="276" spans="1:64" x14ac:dyDescent="0.3">
      <c r="A276" s="11">
        <v>45167</v>
      </c>
      <c r="B276">
        <v>0.59590792838874695</v>
      </c>
      <c r="C276">
        <v>4433.3100000000004</v>
      </c>
      <c r="D276">
        <v>366.76</v>
      </c>
      <c r="E276">
        <v>95.32</v>
      </c>
      <c r="F276">
        <v>1920.17</v>
      </c>
      <c r="G276">
        <v>80.98</v>
      </c>
      <c r="H276">
        <v>48.48</v>
      </c>
      <c r="I276" s="12">
        <f t="shared" si="101"/>
        <v>160.45128306000476</v>
      </c>
      <c r="J276" s="12">
        <f t="shared" si="102"/>
        <v>94.062175694379746</v>
      </c>
      <c r="K276" s="12">
        <f t="shared" si="103"/>
        <v>164.64698424594926</v>
      </c>
      <c r="L276" s="12">
        <f t="shared" si="104"/>
        <v>147.02541299251939</v>
      </c>
      <c r="M276" s="12">
        <f t="shared" si="105"/>
        <v>213.93599605842832</v>
      </c>
      <c r="N276" s="12">
        <f t="shared" si="106"/>
        <v>124.97625400803744</v>
      </c>
      <c r="O276" s="12">
        <f t="shared" si="107"/>
        <v>217.71198576782936</v>
      </c>
      <c r="P276" s="12">
        <f t="shared" si="108"/>
        <v>197.61942543035769</v>
      </c>
      <c r="Q276">
        <v>0.620253164556962</v>
      </c>
      <c r="R276" s="12"/>
      <c r="S276" s="12"/>
      <c r="T276" s="55">
        <v>17.863013144135898</v>
      </c>
      <c r="U276" s="55">
        <v>17.210715610689</v>
      </c>
      <c r="V276" s="55">
        <v>21.605389697149999</v>
      </c>
      <c r="W276" s="55">
        <v>20.811870735508801</v>
      </c>
      <c r="Z276" s="12"/>
      <c r="AA276" s="12"/>
      <c r="AB276" s="12"/>
      <c r="AC276" s="12"/>
      <c r="AD276" s="55">
        <v>13.717987696041201</v>
      </c>
      <c r="AE276" s="55">
        <v>13.1539119170407</v>
      </c>
      <c r="AF276">
        <v>0.50063613231552195</v>
      </c>
      <c r="AG276" s="12"/>
      <c r="AH276" s="12"/>
      <c r="AI276" t="str">
        <v>20190802</v>
      </c>
      <c r="AJ276">
        <v>48.1</v>
      </c>
      <c r="AK276">
        <v>17.899999999999999</v>
      </c>
      <c r="AL276">
        <f t="shared" si="109"/>
        <v>2.6871508379888271</v>
      </c>
      <c r="BI276" t="str">
        <v>12/09/2023</v>
      </c>
      <c r="BJ276">
        <v>48.6</v>
      </c>
      <c r="BK276">
        <v>22.8</v>
      </c>
      <c r="BL276">
        <f t="shared" si="110"/>
        <v>2.1315789473684212</v>
      </c>
    </row>
    <row r="277" spans="1:64" x14ac:dyDescent="0.3">
      <c r="A277" s="11">
        <v>45164</v>
      </c>
      <c r="B277">
        <v>0.61678004535147402</v>
      </c>
      <c r="C277">
        <v>4405.71</v>
      </c>
      <c r="D277">
        <v>364.02</v>
      </c>
      <c r="E277">
        <v>95.22</v>
      </c>
      <c r="F277">
        <v>1914.23</v>
      </c>
      <c r="G277">
        <v>80.930000000000007</v>
      </c>
      <c r="H277">
        <v>47.98</v>
      </c>
      <c r="I277" s="12">
        <f t="shared" si="101"/>
        <v>159.61896624234808</v>
      </c>
      <c r="J277" s="12">
        <f t="shared" si="102"/>
        <v>93.765733252200718</v>
      </c>
      <c r="K277" s="12">
        <f t="shared" si="103"/>
        <v>163.72247947790694</v>
      </c>
      <c r="L277" s="12">
        <f t="shared" si="104"/>
        <v>147.63906164484914</v>
      </c>
      <c r="M277" s="12">
        <f t="shared" si="105"/>
        <v>212.55927948785458</v>
      </c>
      <c r="N277" s="12">
        <f t="shared" si="106"/>
        <v>124.42579633003746</v>
      </c>
      <c r="O277" s="12">
        <f t="shared" si="107"/>
        <v>216.21808290598463</v>
      </c>
      <c r="P277" s="12">
        <f t="shared" si="108"/>
        <v>198.19298598267062</v>
      </c>
      <c r="Q277">
        <v>0.69411764705882395</v>
      </c>
      <c r="R277" s="12"/>
      <c r="S277" s="12"/>
      <c r="T277" s="55">
        <v>17.873318397963999</v>
      </c>
      <c r="U277" s="55">
        <v>17.2846644333457</v>
      </c>
      <c r="V277" s="55">
        <v>21.704009776572398</v>
      </c>
      <c r="W277" s="55">
        <v>21.1125834009808</v>
      </c>
      <c r="Z277" s="12"/>
      <c r="AA277" s="12"/>
      <c r="AB277" s="12"/>
      <c r="AC277" s="12"/>
      <c r="AD277" s="55">
        <v>13.709830035307199</v>
      </c>
      <c r="AE277" s="55">
        <v>13.1557976399837</v>
      </c>
      <c r="AF277">
        <v>0.502140672782875</v>
      </c>
      <c r="AG277" s="12"/>
      <c r="AH277" s="12"/>
      <c r="AI277" t="str">
        <v>20190726</v>
      </c>
      <c r="AJ277">
        <v>57.2</v>
      </c>
      <c r="AK277">
        <v>17.100000000000001</v>
      </c>
      <c r="AL277">
        <f t="shared" si="109"/>
        <v>3.3450292397660819</v>
      </c>
      <c r="BI277" t="str">
        <v>11/09/2023</v>
      </c>
      <c r="BJ277">
        <v>48.6</v>
      </c>
      <c r="BK277">
        <v>22.8</v>
      </c>
      <c r="BL277">
        <f t="shared" si="110"/>
        <v>2.1315789473684212</v>
      </c>
    </row>
    <row r="278" spans="1:64" x14ac:dyDescent="0.3">
      <c r="A278" s="11">
        <v>45163</v>
      </c>
      <c r="B278">
        <v>0.607538802660754</v>
      </c>
      <c r="C278">
        <v>4376.3100000000004</v>
      </c>
      <c r="D278">
        <v>361.22</v>
      </c>
      <c r="E278">
        <v>94.91</v>
      </c>
      <c r="F278">
        <v>1916.81</v>
      </c>
      <c r="G278">
        <v>80.98</v>
      </c>
      <c r="H278">
        <v>47.74</v>
      </c>
      <c r="I278" s="12">
        <f t="shared" si="101"/>
        <v>159.06989891340473</v>
      </c>
      <c r="J278" s="12">
        <f t="shared" si="102"/>
        <v>93.015657340750394</v>
      </c>
      <c r="K278" s="12">
        <f t="shared" si="103"/>
        <v>162.53025103616977</v>
      </c>
      <c r="L278" s="12">
        <f t="shared" si="104"/>
        <v>147.38986111573197</v>
      </c>
      <c r="M278" s="12">
        <f t="shared" si="105"/>
        <v>211.61015366287396</v>
      </c>
      <c r="N278" s="12">
        <f t="shared" si="106"/>
        <v>123.30403844741487</v>
      </c>
      <c r="O278" s="12">
        <f t="shared" si="107"/>
        <v>214.42358368882259</v>
      </c>
      <c r="P278" s="12">
        <f t="shared" si="108"/>
        <v>197.65452013330861</v>
      </c>
      <c r="Q278">
        <v>0.65517241379310298</v>
      </c>
      <c r="R278" s="12"/>
      <c r="S278" s="12"/>
      <c r="T278" s="55">
        <v>17.6774782405091</v>
      </c>
      <c r="U278" s="55">
        <v>16.933253553226098</v>
      </c>
      <c r="V278" s="55">
        <v>21.259323536434302</v>
      </c>
      <c r="W278" s="55">
        <v>20.286776596893201</v>
      </c>
      <c r="Z278" s="12"/>
      <c r="AA278" s="12"/>
      <c r="AB278" s="12"/>
      <c r="AC278" s="12"/>
      <c r="AD278" s="55">
        <v>13.5730213924297</v>
      </c>
      <c r="AE278" s="55">
        <v>12.8911570162571</v>
      </c>
      <c r="AF278">
        <v>0.50891210817455401</v>
      </c>
      <c r="AG278" s="12"/>
      <c r="AH278" s="12"/>
      <c r="AI278" t="str">
        <v>20190719</v>
      </c>
      <c r="AJ278">
        <v>54.2</v>
      </c>
      <c r="AK278">
        <v>16.8</v>
      </c>
      <c r="AL278">
        <f t="shared" si="109"/>
        <v>3.2261904761904763</v>
      </c>
      <c r="BI278" t="str">
        <v>08/09/2023</v>
      </c>
      <c r="BJ278">
        <v>50.7</v>
      </c>
      <c r="BK278">
        <v>22.5</v>
      </c>
      <c r="BL278">
        <f t="shared" si="110"/>
        <v>2.2533333333333334</v>
      </c>
    </row>
    <row r="279" spans="1:64" x14ac:dyDescent="0.3">
      <c r="A279" s="11">
        <v>45162</v>
      </c>
      <c r="B279">
        <v>0.61383928571428603</v>
      </c>
      <c r="C279">
        <v>4436.01</v>
      </c>
      <c r="D279">
        <v>369.11</v>
      </c>
      <c r="E279">
        <v>95.54</v>
      </c>
      <c r="F279">
        <v>1915.51</v>
      </c>
      <c r="G279">
        <v>81.03</v>
      </c>
      <c r="H279">
        <v>48.25</v>
      </c>
      <c r="I279" s="12">
        <f t="shared" si="101"/>
        <v>160.16929184816584</v>
      </c>
      <c r="J279" s="12">
        <f t="shared" si="102"/>
        <v>94.349448168533442</v>
      </c>
      <c r="K279" s="12">
        <f t="shared" si="103"/>
        <v>164.64444785286076</v>
      </c>
      <c r="L279" s="12">
        <f t="shared" si="104"/>
        <v>147.81676951698802</v>
      </c>
      <c r="M279" s="12">
        <f t="shared" si="105"/>
        <v>214.78502970948151</v>
      </c>
      <c r="N279" s="12">
        <f t="shared" si="106"/>
        <v>126.0847637850983</v>
      </c>
      <c r="O279" s="12">
        <f t="shared" si="107"/>
        <v>218.96909441544875</v>
      </c>
      <c r="P279" s="12">
        <f t="shared" si="108"/>
        <v>199.81366533182998</v>
      </c>
      <c r="Q279">
        <v>0.67441860465116299</v>
      </c>
      <c r="R279" s="12"/>
      <c r="S279" s="12"/>
      <c r="T279" s="55">
        <v>17.627226970587799</v>
      </c>
      <c r="U279" s="55">
        <v>16.857464175639301</v>
      </c>
      <c r="V279" s="55">
        <v>21.147846507871598</v>
      </c>
      <c r="W279" s="55">
        <v>20.102368308437299</v>
      </c>
      <c r="Z279" s="12"/>
      <c r="AA279" s="12"/>
      <c r="AB279" s="12"/>
      <c r="AC279" s="12"/>
      <c r="AD279" s="55">
        <v>13.541613380128</v>
      </c>
      <c r="AE279" s="55">
        <v>12.830514908381801</v>
      </c>
      <c r="AF279">
        <v>0.50802469135802497</v>
      </c>
      <c r="AG279" s="12"/>
      <c r="AH279" s="12"/>
      <c r="AI279" t="str">
        <v>20190712</v>
      </c>
      <c r="AJ279">
        <v>58</v>
      </c>
      <c r="AK279">
        <v>16.8</v>
      </c>
      <c r="AL279">
        <f t="shared" si="109"/>
        <v>3.4523809523809521</v>
      </c>
      <c r="BI279" t="str">
        <v>07/09/2023</v>
      </c>
      <c r="BJ279">
        <v>50.7</v>
      </c>
      <c r="BK279">
        <v>22.5</v>
      </c>
      <c r="BL279">
        <f t="shared" si="110"/>
        <v>2.2533333333333334</v>
      </c>
    </row>
    <row r="280" spans="1:64" x14ac:dyDescent="0.3">
      <c r="A280" s="11">
        <v>45161</v>
      </c>
      <c r="B280">
        <v>0.61744966442952998</v>
      </c>
      <c r="C280">
        <v>4387.55</v>
      </c>
      <c r="D280">
        <v>363.38</v>
      </c>
      <c r="E280">
        <v>93.23</v>
      </c>
      <c r="F280">
        <v>1897.45</v>
      </c>
      <c r="G280">
        <v>80.88</v>
      </c>
      <c r="H280">
        <v>47.69</v>
      </c>
      <c r="I280" s="12">
        <f t="shared" si="101"/>
        <v>162.39944939680512</v>
      </c>
      <c r="J280" s="12">
        <f t="shared" si="102"/>
        <v>94.205610237262945</v>
      </c>
      <c r="K280" s="12">
        <f t="shared" si="103"/>
        <v>163.14509726482575</v>
      </c>
      <c r="L280" s="12">
        <f t="shared" si="104"/>
        <v>147.91996074362322</v>
      </c>
      <c r="M280" s="12">
        <f t="shared" si="105"/>
        <v>216.73757851905674</v>
      </c>
      <c r="N280" s="12">
        <f t="shared" si="106"/>
        <v>125.30155644394915</v>
      </c>
      <c r="O280" s="12">
        <f t="shared" si="107"/>
        <v>215.96416524765127</v>
      </c>
      <c r="P280" s="12">
        <f t="shared" si="108"/>
        <v>199.01241880444985</v>
      </c>
      <c r="Q280">
        <v>0.67058823529411804</v>
      </c>
      <c r="R280" s="12"/>
      <c r="S280" s="12"/>
      <c r="T280" s="55">
        <v>17.291549585765601</v>
      </c>
      <c r="U280" s="55">
        <v>16.129976639487602</v>
      </c>
      <c r="V280" s="55">
        <v>20.791920606647501</v>
      </c>
      <c r="W280" s="55">
        <v>19.350356014376601</v>
      </c>
      <c r="Z280" s="12"/>
      <c r="AA280" s="12"/>
      <c r="AB280" s="12"/>
      <c r="AC280" s="12"/>
      <c r="AD280" s="55">
        <v>13.4337961651238</v>
      </c>
      <c r="AE280" s="55">
        <v>12.5832182884413</v>
      </c>
      <c r="AF280">
        <v>0.51305970149253699</v>
      </c>
      <c r="AG280" s="12"/>
      <c r="AH280" s="12"/>
      <c r="AI280" t="str">
        <v>20190705</v>
      </c>
      <c r="AJ280">
        <v>56.7</v>
      </c>
      <c r="AK280">
        <v>18.3</v>
      </c>
      <c r="AL280">
        <f t="shared" si="109"/>
        <v>3.098360655737705</v>
      </c>
      <c r="BI280" t="str">
        <v>06/09/2023</v>
      </c>
      <c r="BJ280">
        <v>50.7</v>
      </c>
      <c r="BK280">
        <v>22.5</v>
      </c>
      <c r="BL280">
        <f t="shared" si="110"/>
        <v>2.2533333333333334</v>
      </c>
    </row>
    <row r="281" spans="1:64" x14ac:dyDescent="0.3">
      <c r="A281" s="11">
        <v>45160</v>
      </c>
      <c r="B281">
        <v>0.61625282167042905</v>
      </c>
      <c r="C281">
        <v>4399.7700000000004</v>
      </c>
      <c r="D281">
        <v>363.9</v>
      </c>
      <c r="E281">
        <v>92.52</v>
      </c>
      <c r="F281">
        <v>1894.88</v>
      </c>
      <c r="G281">
        <v>80.92</v>
      </c>
      <c r="H281">
        <v>47.79</v>
      </c>
      <c r="I281" s="12">
        <f t="shared" si="101"/>
        <v>164.11468323273729</v>
      </c>
      <c r="J281" s="12">
        <f t="shared" si="102"/>
        <v>94.596644796933489</v>
      </c>
      <c r="K281" s="12">
        <f t="shared" si="103"/>
        <v>163.51842659948599</v>
      </c>
      <c r="L281" s="12">
        <f t="shared" si="104"/>
        <v>148.02134499490791</v>
      </c>
      <c r="M281" s="12">
        <f t="shared" si="105"/>
        <v>218.72866124181664</v>
      </c>
      <c r="N281" s="12">
        <f t="shared" si="106"/>
        <v>125.65152741282293</v>
      </c>
      <c r="O281" s="12">
        <f t="shared" si="107"/>
        <v>216.16620469426516</v>
      </c>
      <c r="P281" s="12">
        <f t="shared" si="108"/>
        <v>198.88045685473995</v>
      </c>
      <c r="Q281">
        <v>0.65476190476190499</v>
      </c>
      <c r="R281" s="12"/>
      <c r="S281" s="12"/>
      <c r="T281" s="55">
        <v>17.478654736899799</v>
      </c>
      <c r="U281" s="55">
        <v>16.5823882900775</v>
      </c>
      <c r="V281" s="55">
        <v>20.9971913511962</v>
      </c>
      <c r="W281" s="55">
        <v>19.8598179647481</v>
      </c>
      <c r="Z281" s="12"/>
      <c r="AA281" s="12"/>
      <c r="AB281" s="12"/>
      <c r="AC281" s="12"/>
      <c r="AD281" s="55">
        <v>13.464104755341101</v>
      </c>
      <c r="AE281" s="55">
        <v>12.651170528197399</v>
      </c>
      <c r="AF281">
        <v>0.51219512195121997</v>
      </c>
      <c r="AG281" s="12"/>
      <c r="AH281" s="12"/>
      <c r="AI281" t="str">
        <v>20190628</v>
      </c>
      <c r="AJ281">
        <v>55.2</v>
      </c>
      <c r="AK281">
        <v>18.100000000000001</v>
      </c>
      <c r="AL281">
        <f t="shared" si="109"/>
        <v>3.0497237569060771</v>
      </c>
      <c r="BI281" t="str">
        <v>05/09/2023</v>
      </c>
      <c r="BJ281">
        <v>50.7</v>
      </c>
      <c r="BK281">
        <v>22.5</v>
      </c>
      <c r="BL281">
        <f t="shared" si="110"/>
        <v>2.2533333333333334</v>
      </c>
    </row>
    <row r="282" spans="1:64" x14ac:dyDescent="0.3">
      <c r="A282" s="11">
        <v>45157</v>
      </c>
      <c r="B282">
        <v>0.61706783369803098</v>
      </c>
      <c r="C282">
        <v>4369.71</v>
      </c>
      <c r="D282">
        <v>358.13</v>
      </c>
      <c r="E282">
        <v>93.77</v>
      </c>
      <c r="F282">
        <v>1889.4</v>
      </c>
      <c r="G282">
        <v>81.010000000000005</v>
      </c>
      <c r="H282">
        <v>47.62</v>
      </c>
      <c r="I282" s="12">
        <f t="shared" si="101"/>
        <v>160.86368217862616</v>
      </c>
      <c r="J282" s="12">
        <f t="shared" si="102"/>
        <v>94.221756835905069</v>
      </c>
      <c r="K282" s="12">
        <f t="shared" si="103"/>
        <v>162.2222466770867</v>
      </c>
      <c r="L282" s="12">
        <f t="shared" si="104"/>
        <v>147.53312153667707</v>
      </c>
      <c r="M282" s="12">
        <f t="shared" si="105"/>
        <v>212.47303907702542</v>
      </c>
      <c r="N282" s="12">
        <f t="shared" si="106"/>
        <v>124.01317983871414</v>
      </c>
      <c r="O282" s="12">
        <f t="shared" si="107"/>
        <v>212.50632683618011</v>
      </c>
      <c r="P282" s="12">
        <f t="shared" si="108"/>
        <v>196.41708427288697</v>
      </c>
      <c r="Q282">
        <v>0.65882352941176503</v>
      </c>
      <c r="R282" s="12"/>
      <c r="S282" s="12"/>
      <c r="T282" s="55">
        <v>17.561536024017499</v>
      </c>
      <c r="U282" s="55">
        <v>16.808682920954599</v>
      </c>
      <c r="V282" s="55">
        <v>21.213964295841699</v>
      </c>
      <c r="W282" s="55">
        <v>20.449279332865</v>
      </c>
      <c r="Z282" s="12"/>
      <c r="AA282" s="12"/>
      <c r="AB282" s="12"/>
      <c r="AC282" s="12"/>
      <c r="AD282" s="55">
        <v>13.5265504767726</v>
      </c>
      <c r="AE282" s="55">
        <v>12.802770664181599</v>
      </c>
      <c r="AF282">
        <v>0.50494437577255902</v>
      </c>
      <c r="AG282" s="12"/>
      <c r="AH282" s="12"/>
      <c r="AI282" t="str">
        <v>20190621</v>
      </c>
      <c r="AJ282">
        <v>53.3</v>
      </c>
      <c r="AK282">
        <v>18.100000000000001</v>
      </c>
      <c r="AL282">
        <f t="shared" si="109"/>
        <v>2.9447513812154691</v>
      </c>
      <c r="BI282" t="str">
        <v>04/09/2023</v>
      </c>
      <c r="BJ282">
        <v>50.7</v>
      </c>
      <c r="BK282">
        <v>22.5</v>
      </c>
      <c r="BL282">
        <f t="shared" si="110"/>
        <v>2.2533333333333334</v>
      </c>
    </row>
    <row r="283" spans="1:64" x14ac:dyDescent="0.3">
      <c r="A283" s="11">
        <v>45156</v>
      </c>
      <c r="B283">
        <v>0.61353711790392995</v>
      </c>
      <c r="C283">
        <v>4370.3599999999997</v>
      </c>
      <c r="D283">
        <v>358.58</v>
      </c>
      <c r="E283">
        <v>93.44</v>
      </c>
      <c r="F283">
        <v>1889.49</v>
      </c>
      <c r="G283">
        <v>80.98</v>
      </c>
      <c r="H283">
        <v>47.74</v>
      </c>
      <c r="I283" s="12">
        <f t="shared" si="101"/>
        <v>161.45791305217813</v>
      </c>
      <c r="J283" s="12">
        <f t="shared" si="102"/>
        <v>94.231283361006092</v>
      </c>
      <c r="K283" s="12">
        <f t="shared" si="103"/>
        <v>162.30651476023712</v>
      </c>
      <c r="L283" s="12">
        <f t="shared" si="104"/>
        <v>147.1850456459695</v>
      </c>
      <c r="M283" s="12">
        <f t="shared" si="105"/>
        <v>213.49496006554787</v>
      </c>
      <c r="N283" s="12">
        <f t="shared" si="106"/>
        <v>124.16308418756385</v>
      </c>
      <c r="O283" s="12">
        <f t="shared" si="107"/>
        <v>212.85229950169301</v>
      </c>
      <c r="P283" s="12">
        <f t="shared" si="108"/>
        <v>196.17017167784542</v>
      </c>
      <c r="Q283">
        <v>0.65517241379310298</v>
      </c>
      <c r="R283" s="12"/>
      <c r="S283" s="12"/>
      <c r="T283" s="55">
        <v>17.6079370132259</v>
      </c>
      <c r="U283" s="55">
        <v>16.965868528572098</v>
      </c>
      <c r="V283" s="55">
        <v>21.283619471061499</v>
      </c>
      <c r="W283" s="55">
        <v>20.715539920337399</v>
      </c>
      <c r="Z283" s="12"/>
      <c r="AA283" s="12"/>
      <c r="AB283" s="12"/>
      <c r="AC283" s="12"/>
      <c r="AD283" s="55">
        <v>13.526565544975901</v>
      </c>
      <c r="AE283" s="55">
        <v>12.8098032056243</v>
      </c>
      <c r="AF283">
        <v>0.50339715873996305</v>
      </c>
      <c r="AG283" s="12"/>
      <c r="AH283" s="12"/>
      <c r="AI283" t="str">
        <v>20190614</v>
      </c>
      <c r="AJ283">
        <v>50.5</v>
      </c>
      <c r="AK283">
        <v>18.399999999999999</v>
      </c>
      <c r="AL283">
        <f t="shared" si="109"/>
        <v>2.7445652173913047</v>
      </c>
      <c r="BI283" t="str">
        <v>01/09/2023</v>
      </c>
      <c r="BJ283">
        <v>49.3</v>
      </c>
      <c r="BK283">
        <v>21.9</v>
      </c>
      <c r="BL283">
        <f t="shared" si="110"/>
        <v>2.2511415525114153</v>
      </c>
    </row>
    <row r="284" spans="1:64" x14ac:dyDescent="0.3">
      <c r="A284" s="11">
        <v>45155</v>
      </c>
      <c r="B284">
        <v>0.61269146608315095</v>
      </c>
      <c r="C284">
        <v>4404.33</v>
      </c>
      <c r="D284">
        <v>362.54</v>
      </c>
      <c r="E284">
        <v>93.84</v>
      </c>
      <c r="F284">
        <v>1891.71</v>
      </c>
      <c r="G284">
        <v>80.89</v>
      </c>
      <c r="H284">
        <v>47.92</v>
      </c>
      <c r="I284" s="12">
        <f t="shared" si="101"/>
        <v>162.01691837155198</v>
      </c>
      <c r="J284" s="12">
        <f t="shared" si="102"/>
        <v>94.85154827093622</v>
      </c>
      <c r="K284" s="12">
        <f t="shared" si="103"/>
        <v>163.75170320046939</v>
      </c>
      <c r="L284" s="12">
        <f t="shared" si="104"/>
        <v>147.7697118718994</v>
      </c>
      <c r="M284" s="12">
        <f t="shared" si="105"/>
        <v>214.92644715735537</v>
      </c>
      <c r="N284" s="12">
        <f t="shared" si="106"/>
        <v>125.38551664552973</v>
      </c>
      <c r="O284" s="12">
        <f t="shared" si="107"/>
        <v>215.44530323826041</v>
      </c>
      <c r="P284" s="12">
        <f t="shared" si="108"/>
        <v>197.58620725805795</v>
      </c>
      <c r="Q284">
        <v>0.63636363636363602</v>
      </c>
      <c r="R284" s="12"/>
      <c r="S284" s="12"/>
      <c r="T284" s="55">
        <v>17.696121040567501</v>
      </c>
      <c r="U284" s="55">
        <v>17.2593334929158</v>
      </c>
      <c r="V284" s="55">
        <v>21.514255217652401</v>
      </c>
      <c r="W284" s="55">
        <v>21.449406037966799</v>
      </c>
      <c r="Z284" s="12"/>
      <c r="AA284" s="12"/>
      <c r="AB284" s="12"/>
      <c r="AC284" s="12"/>
      <c r="AD284" s="55">
        <v>13.6831114803683</v>
      </c>
      <c r="AE284" s="55">
        <v>13.2616284106</v>
      </c>
      <c r="AF284">
        <v>0.50123762376237602</v>
      </c>
      <c r="AG284" s="12"/>
      <c r="AH284" s="12"/>
      <c r="AI284" t="str">
        <v>20190607</v>
      </c>
      <c r="AJ284">
        <v>48.1</v>
      </c>
      <c r="AK284">
        <v>18.3</v>
      </c>
      <c r="AL284">
        <f t="shared" si="109"/>
        <v>2.6284153005464481</v>
      </c>
      <c r="BI284" t="str">
        <v>31/08/2023</v>
      </c>
      <c r="BJ284">
        <v>49.3</v>
      </c>
      <c r="BK284">
        <v>21.9</v>
      </c>
      <c r="BL284">
        <f t="shared" si="110"/>
        <v>2.2511415525114153</v>
      </c>
    </row>
    <row r="285" spans="1:64" x14ac:dyDescent="0.3">
      <c r="A285" s="11">
        <v>45154</v>
      </c>
      <c r="B285">
        <v>0.611353711790393</v>
      </c>
      <c r="C285">
        <v>4437.8599999999997</v>
      </c>
      <c r="D285">
        <v>366.42</v>
      </c>
      <c r="E285">
        <v>94.58</v>
      </c>
      <c r="F285">
        <v>1901.97</v>
      </c>
      <c r="G285">
        <v>80.930000000000007</v>
      </c>
      <c r="H285">
        <v>48.32</v>
      </c>
      <c r="I285" s="12">
        <f t="shared" si="101"/>
        <v>161.97340892950791</v>
      </c>
      <c r="J285" s="12">
        <f t="shared" si="102"/>
        <v>95.056969855942583</v>
      </c>
      <c r="K285" s="12">
        <f t="shared" si="103"/>
        <v>164.91620772815844</v>
      </c>
      <c r="L285" s="12">
        <f t="shared" si="104"/>
        <v>147.66299548455439</v>
      </c>
      <c r="M285" s="12">
        <f t="shared" si="105"/>
        <v>215.52233999739462</v>
      </c>
      <c r="N285" s="12">
        <f t="shared" si="106"/>
        <v>126.04023704302648</v>
      </c>
      <c r="O285" s="12">
        <f t="shared" si="107"/>
        <v>217.64233456148517</v>
      </c>
      <c r="P285" s="12">
        <f t="shared" si="108"/>
        <v>198.04384617697229</v>
      </c>
      <c r="Q285">
        <v>0.64772727272727304</v>
      </c>
      <c r="R285" s="12"/>
      <c r="S285" s="12"/>
      <c r="T285" s="55">
        <v>17.6781630956052</v>
      </c>
      <c r="U285" s="55">
        <v>17.247489393018899</v>
      </c>
      <c r="V285" s="55">
        <v>21.459794636825301</v>
      </c>
      <c r="W285" s="55">
        <v>21.407128373124699</v>
      </c>
      <c r="Z285" s="12"/>
      <c r="AA285" s="12"/>
      <c r="AB285" s="12"/>
      <c r="AC285" s="12"/>
      <c r="AD285" s="55">
        <v>13.672547020768301</v>
      </c>
      <c r="AE285" s="55">
        <v>13.250850834931599</v>
      </c>
      <c r="AF285">
        <v>0.50062266500622699</v>
      </c>
      <c r="AG285" s="12"/>
      <c r="AH285" s="12"/>
      <c r="AI285" t="str">
        <v>20190531</v>
      </c>
      <c r="AJ285">
        <v>42.7</v>
      </c>
      <c r="AK285">
        <v>18.5</v>
      </c>
      <c r="AL285">
        <f t="shared" si="109"/>
        <v>2.3081081081081081</v>
      </c>
      <c r="BI285" t="str">
        <v>30/08/2023</v>
      </c>
      <c r="BJ285">
        <v>49.3</v>
      </c>
      <c r="BK285">
        <v>21.9</v>
      </c>
      <c r="BL285">
        <f t="shared" si="110"/>
        <v>2.2511415525114153</v>
      </c>
    </row>
    <row r="286" spans="1:64" x14ac:dyDescent="0.3">
      <c r="A286" s="11">
        <v>45153</v>
      </c>
      <c r="B286">
        <v>0.60831509846827103</v>
      </c>
      <c r="C286">
        <v>4489.72</v>
      </c>
      <c r="D286">
        <v>370.35</v>
      </c>
      <c r="E286">
        <v>95.16</v>
      </c>
      <c r="F286">
        <v>1907.23</v>
      </c>
      <c r="G286">
        <v>80.900000000000006</v>
      </c>
      <c r="H286">
        <v>48.95</v>
      </c>
      <c r="I286" s="12">
        <f t="shared" si="101"/>
        <v>162.86195669422315</v>
      </c>
      <c r="J286" s="12">
        <f t="shared" si="102"/>
        <v>95.900211328651295</v>
      </c>
      <c r="K286" s="12">
        <f t="shared" si="103"/>
        <v>166.90600434060588</v>
      </c>
      <c r="L286" s="12">
        <f t="shared" si="104"/>
        <v>147.46841914692118</v>
      </c>
      <c r="M286" s="12">
        <f t="shared" si="105"/>
        <v>216.50018163019826</v>
      </c>
      <c r="N286" s="12">
        <f t="shared" si="106"/>
        <v>127.037949552778</v>
      </c>
      <c r="O286" s="12">
        <f t="shared" si="107"/>
        <v>220.05911438036406</v>
      </c>
      <c r="P286" s="12">
        <f t="shared" si="108"/>
        <v>197.59753417677388</v>
      </c>
      <c r="Q286">
        <v>0.64772727272727304</v>
      </c>
      <c r="R286" s="12"/>
      <c r="S286" s="12"/>
      <c r="T286" s="55">
        <v>17.607988881788501</v>
      </c>
      <c r="U286" s="55">
        <v>17.082242411705099</v>
      </c>
      <c r="V286" s="55">
        <v>21.300300703344899</v>
      </c>
      <c r="W286" s="55">
        <v>21.071114329050801</v>
      </c>
      <c r="Z286" s="12"/>
      <c r="AA286" s="12"/>
      <c r="AB286" s="12"/>
      <c r="AC286" s="12"/>
      <c r="AD286" s="55">
        <v>13.6666837731927</v>
      </c>
      <c r="AE286" s="55">
        <v>13.258657131973701</v>
      </c>
      <c r="AF286">
        <v>0.506607929515419</v>
      </c>
      <c r="AG286" s="12"/>
      <c r="AH286" s="12"/>
      <c r="AI286" t="str">
        <v>20190524</v>
      </c>
      <c r="AJ286">
        <v>49</v>
      </c>
      <c r="AK286">
        <v>17.3</v>
      </c>
      <c r="AL286">
        <f t="shared" si="109"/>
        <v>2.8323699421965318</v>
      </c>
      <c r="BI286" t="str">
        <v>29/08/2023</v>
      </c>
      <c r="BJ286">
        <v>49.3</v>
      </c>
      <c r="BK286">
        <v>21.9</v>
      </c>
      <c r="BL286">
        <f t="shared" si="110"/>
        <v>2.2511415525114153</v>
      </c>
    </row>
    <row r="287" spans="1:64" x14ac:dyDescent="0.3">
      <c r="A287" s="11">
        <v>45150</v>
      </c>
      <c r="B287">
        <v>0.60991379310344795</v>
      </c>
      <c r="C287">
        <v>4464.05</v>
      </c>
      <c r="D287">
        <v>366.24</v>
      </c>
      <c r="E287">
        <v>95.37</v>
      </c>
      <c r="F287">
        <v>1913.67</v>
      </c>
      <c r="G287">
        <v>80.97</v>
      </c>
      <c r="H287">
        <v>49.17</v>
      </c>
      <c r="I287" s="12">
        <f t="shared" si="101"/>
        <v>161.57704210177079</v>
      </c>
      <c r="J287" s="12">
        <f t="shared" si="102"/>
        <v>95.0339158758824</v>
      </c>
      <c r="K287" s="12">
        <f t="shared" si="103"/>
        <v>165.80919288791171</v>
      </c>
      <c r="L287" s="12">
        <f t="shared" si="104"/>
        <v>145.97586605182056</v>
      </c>
      <c r="M287" s="12">
        <f t="shared" si="105"/>
        <v>213.63235953472258</v>
      </c>
      <c r="N287" s="12">
        <f t="shared" si="106"/>
        <v>125.21143884207338</v>
      </c>
      <c r="O287" s="12">
        <f t="shared" si="107"/>
        <v>217.43109708556349</v>
      </c>
      <c r="P287" s="12">
        <f t="shared" si="108"/>
        <v>194.54389109825905</v>
      </c>
      <c r="Q287">
        <v>0.64044943820224698</v>
      </c>
      <c r="R287" s="12"/>
      <c r="S287" s="12"/>
      <c r="T287" s="55">
        <v>17.614535172666798</v>
      </c>
      <c r="U287" s="55">
        <v>17.134680700619398</v>
      </c>
      <c r="V287" s="55">
        <v>21.237585178393299</v>
      </c>
      <c r="W287" s="55">
        <v>20.950458030927699</v>
      </c>
      <c r="Z287" s="12"/>
      <c r="AA287" s="12"/>
      <c r="AB287" s="12"/>
      <c r="AC287" s="12"/>
      <c r="AD287" s="55">
        <v>13.647410403917901</v>
      </c>
      <c r="AE287" s="55">
        <v>13.2019473124386</v>
      </c>
      <c r="AF287">
        <v>0.50031075201988795</v>
      </c>
      <c r="AG287" s="12"/>
      <c r="AH287" s="12"/>
      <c r="AI287" t="str">
        <v>20190517</v>
      </c>
      <c r="AJ287">
        <v>49.5</v>
      </c>
      <c r="AK287">
        <v>17.2</v>
      </c>
      <c r="AL287">
        <f t="shared" si="109"/>
        <v>2.8779069767441863</v>
      </c>
      <c r="BI287" t="str">
        <v>28/08/2023</v>
      </c>
      <c r="BJ287">
        <v>49.3</v>
      </c>
      <c r="BK287">
        <v>21.9</v>
      </c>
      <c r="BL287">
        <f t="shared" si="110"/>
        <v>2.2511415525114153</v>
      </c>
    </row>
    <row r="288" spans="1:64" x14ac:dyDescent="0.3">
      <c r="A288" s="11">
        <v>45149</v>
      </c>
      <c r="B288">
        <v>0.60434782608695603</v>
      </c>
      <c r="C288">
        <v>4468.83</v>
      </c>
      <c r="D288">
        <v>368.59</v>
      </c>
      <c r="E288">
        <v>95.59</v>
      </c>
      <c r="F288">
        <v>1912.27</v>
      </c>
      <c r="G288">
        <v>81.05</v>
      </c>
      <c r="H288">
        <v>49.61</v>
      </c>
      <c r="I288" s="12">
        <f t="shared" si="101"/>
        <v>161.37824592574867</v>
      </c>
      <c r="J288" s="12">
        <f t="shared" si="102"/>
        <v>95.205451859864624</v>
      </c>
      <c r="K288" s="12">
        <f t="shared" si="103"/>
        <v>165.82288756460949</v>
      </c>
      <c r="L288" s="12">
        <f t="shared" si="104"/>
        <v>144.846131637578</v>
      </c>
      <c r="M288" s="12">
        <f t="shared" si="105"/>
        <v>214.50629071793301</v>
      </c>
      <c r="N288" s="12">
        <f t="shared" si="106"/>
        <v>126.10778294042835</v>
      </c>
      <c r="O288" s="12">
        <f t="shared" si="107"/>
        <v>218.60909464424645</v>
      </c>
      <c r="P288" s="12">
        <f t="shared" si="108"/>
        <v>194.05999631426965</v>
      </c>
      <c r="Q288">
        <v>0.66292134831460703</v>
      </c>
      <c r="R288" s="12"/>
      <c r="S288" s="12"/>
      <c r="T288" s="55">
        <v>17.589801622697401</v>
      </c>
      <c r="U288" s="55">
        <v>17.074640177379798</v>
      </c>
      <c r="V288" s="55">
        <v>21.1868404069312</v>
      </c>
      <c r="W288" s="55">
        <v>20.862815753355999</v>
      </c>
      <c r="Z288" s="12"/>
      <c r="AA288" s="12"/>
      <c r="AB288" s="12"/>
      <c r="AC288" s="12"/>
      <c r="AD288" s="55">
        <v>13.6499621674173</v>
      </c>
      <c r="AE288" s="55">
        <v>13.2266291284672</v>
      </c>
      <c r="AF288">
        <v>0.49438902743142099</v>
      </c>
      <c r="AG288" s="12"/>
      <c r="AH288" s="12"/>
      <c r="AI288" t="str">
        <v>20190510</v>
      </c>
      <c r="AJ288">
        <v>51.4</v>
      </c>
      <c r="AK288">
        <v>17.5</v>
      </c>
      <c r="AL288">
        <f t="shared" si="109"/>
        <v>2.9371428571428573</v>
      </c>
      <c r="BI288" t="str">
        <v>25/08/2023</v>
      </c>
      <c r="BJ288">
        <v>43.1</v>
      </c>
      <c r="BK288">
        <v>20.8</v>
      </c>
      <c r="BL288">
        <f t="shared" si="110"/>
        <v>2.0721153846153846</v>
      </c>
    </row>
    <row r="289" spans="1:64" x14ac:dyDescent="0.3">
      <c r="A289" s="11">
        <v>45148</v>
      </c>
      <c r="B289">
        <v>0.60348583877995599</v>
      </c>
      <c r="C289">
        <v>4467.71</v>
      </c>
      <c r="D289">
        <v>367.91</v>
      </c>
      <c r="E289">
        <v>97.19</v>
      </c>
      <c r="F289">
        <v>1914.26</v>
      </c>
      <c r="G289">
        <v>81.09</v>
      </c>
      <c r="H289">
        <v>49.44</v>
      </c>
      <c r="I289" s="12">
        <f t="shared" si="101"/>
        <v>158.72542242695505</v>
      </c>
      <c r="J289" s="12">
        <f t="shared" si="102"/>
        <v>95.082770942347793</v>
      </c>
      <c r="K289" s="12">
        <f t="shared" si="103"/>
        <v>165.69961255655812</v>
      </c>
      <c r="L289" s="12">
        <f t="shared" si="104"/>
        <v>145.30935222197914</v>
      </c>
      <c r="M289" s="12">
        <f t="shared" si="105"/>
        <v>210.6491205509659</v>
      </c>
      <c r="N289" s="12">
        <f t="shared" si="106"/>
        <v>125.74465196216522</v>
      </c>
      <c r="O289" s="12">
        <f t="shared" si="107"/>
        <v>218.09840475773871</v>
      </c>
      <c r="P289" s="12">
        <f t="shared" si="108"/>
        <v>194.36908849483461</v>
      </c>
      <c r="Q289">
        <v>0.651685393258427</v>
      </c>
      <c r="R289" s="12"/>
      <c r="S289" s="12"/>
      <c r="T289" s="55">
        <v>17.4966271236297</v>
      </c>
      <c r="U289" s="55">
        <v>16.729062963074501</v>
      </c>
      <c r="V289" s="55">
        <v>21.030754940942401</v>
      </c>
      <c r="W289" s="55">
        <v>20.324903881067701</v>
      </c>
      <c r="Z289" s="12"/>
      <c r="AA289" s="12"/>
      <c r="AB289" s="12"/>
      <c r="AC289" s="12"/>
      <c r="AD289" s="55">
        <v>13.578236145383601</v>
      </c>
      <c r="AE289" s="55">
        <v>12.9437444334331</v>
      </c>
      <c r="AF289">
        <v>0.48611111111111099</v>
      </c>
      <c r="AG289" s="12"/>
      <c r="AH289" s="12"/>
      <c r="AI289" t="str">
        <v>20190503</v>
      </c>
      <c r="AJ289">
        <v>55.5</v>
      </c>
      <c r="AK289">
        <v>17.8</v>
      </c>
      <c r="AL289">
        <f t="shared" si="109"/>
        <v>3.1179775280898876</v>
      </c>
      <c r="BI289" t="str">
        <v>24/08/2023</v>
      </c>
      <c r="BJ289">
        <v>43.1</v>
      </c>
      <c r="BK289">
        <v>20.8</v>
      </c>
      <c r="BL289">
        <f t="shared" si="110"/>
        <v>2.0721153846153846</v>
      </c>
    </row>
    <row r="290" spans="1:64" x14ac:dyDescent="0.3">
      <c r="A290" s="11">
        <v>45147</v>
      </c>
      <c r="B290">
        <v>0.6</v>
      </c>
      <c r="C290">
        <v>4499.38</v>
      </c>
      <c r="D290">
        <v>372</v>
      </c>
      <c r="E290">
        <v>96.69</v>
      </c>
      <c r="F290">
        <v>1925.3</v>
      </c>
      <c r="G290">
        <v>81.14</v>
      </c>
      <c r="H290">
        <v>49.4</v>
      </c>
      <c r="I290" s="12">
        <f t="shared" si="101"/>
        <v>160.68740164396064</v>
      </c>
      <c r="J290" s="12">
        <f t="shared" si="102"/>
        <v>95.206975702902355</v>
      </c>
      <c r="K290" s="12">
        <f t="shared" si="103"/>
        <v>166.77070217422727</v>
      </c>
      <c r="L290" s="12">
        <f t="shared" si="104"/>
        <v>146.45882909302625</v>
      </c>
      <c r="M290" s="12">
        <f t="shared" si="105"/>
        <v>214.11038389031185</v>
      </c>
      <c r="N290" s="12">
        <f t="shared" si="106"/>
        <v>126.4096237655684</v>
      </c>
      <c r="O290" s="12">
        <f t="shared" si="107"/>
        <v>220.38565630547376</v>
      </c>
      <c r="P290" s="12">
        <f t="shared" si="108"/>
        <v>196.69089474144349</v>
      </c>
      <c r="Q290">
        <v>0.64772727272727304</v>
      </c>
      <c r="R290" s="12"/>
      <c r="S290" s="12"/>
      <c r="T290" s="55">
        <v>17.4584532134188</v>
      </c>
      <c r="U290" s="55">
        <v>16.554650434801999</v>
      </c>
      <c r="V290" s="55">
        <v>21.004248470739299</v>
      </c>
      <c r="W290" s="55">
        <v>20.241725027990601</v>
      </c>
      <c r="Z290" s="12"/>
      <c r="AA290" s="12"/>
      <c r="AB290" s="12"/>
      <c r="AC290" s="12"/>
      <c r="AD290" s="55">
        <v>13.581628815381499</v>
      </c>
      <c r="AE290" s="55">
        <v>12.938848969168101</v>
      </c>
      <c r="AF290">
        <v>0.48459563543003897</v>
      </c>
      <c r="AG290" s="12"/>
      <c r="AH290" s="12"/>
      <c r="AI290" t="str">
        <v>20190426</v>
      </c>
      <c r="AJ290">
        <v>56.4</v>
      </c>
      <c r="AK290">
        <v>17.8</v>
      </c>
      <c r="AL290">
        <f t="shared" si="109"/>
        <v>3.1685393258426964</v>
      </c>
      <c r="BI290" t="str">
        <v>23/08/2023</v>
      </c>
      <c r="BJ290">
        <v>43.1</v>
      </c>
      <c r="BK290">
        <v>20.8</v>
      </c>
      <c r="BL290">
        <f t="shared" si="110"/>
        <v>2.0721153846153846</v>
      </c>
    </row>
    <row r="291" spans="1:64" x14ac:dyDescent="0.3">
      <c r="A291" s="11">
        <v>45146</v>
      </c>
      <c r="B291">
        <v>0.58849557522123896</v>
      </c>
      <c r="C291">
        <v>4518.4399999999996</v>
      </c>
      <c r="D291">
        <v>375.19</v>
      </c>
      <c r="E291">
        <v>95.58</v>
      </c>
      <c r="F291">
        <v>1936.6</v>
      </c>
      <c r="G291">
        <v>81.099999999999994</v>
      </c>
      <c r="H291">
        <v>49.79</v>
      </c>
      <c r="I291" s="12">
        <f t="shared" si="101"/>
        <v>163.27225919071927</v>
      </c>
      <c r="J291" s="12">
        <f t="shared" si="102"/>
        <v>95.053303172230343</v>
      </c>
      <c r="K291" s="12">
        <f t="shared" si="103"/>
        <v>167.56015990237333</v>
      </c>
      <c r="L291" s="12">
        <f t="shared" si="104"/>
        <v>145.93134155787459</v>
      </c>
      <c r="M291" s="12">
        <f t="shared" si="105"/>
        <v>218.50577326916653</v>
      </c>
      <c r="N291" s="12">
        <f t="shared" si="106"/>
        <v>126.74770937653432</v>
      </c>
      <c r="O291" s="12">
        <f t="shared" si="107"/>
        <v>222.38614803586091</v>
      </c>
      <c r="P291" s="12">
        <f t="shared" si="108"/>
        <v>196.82265976374879</v>
      </c>
      <c r="Q291">
        <v>0.64772727272727304</v>
      </c>
      <c r="R291" s="12"/>
      <c r="S291" s="12"/>
      <c r="T291" s="55">
        <v>17.496141247905399</v>
      </c>
      <c r="U291" s="55">
        <v>16.708306063860999</v>
      </c>
      <c r="V291" s="55">
        <v>20.9834539553982</v>
      </c>
      <c r="W291" s="55">
        <v>20.169424025692201</v>
      </c>
      <c r="Z291" s="12"/>
      <c r="AA291" s="12"/>
      <c r="AB291" s="12"/>
      <c r="AC291" s="12"/>
      <c r="AD291" s="55">
        <v>13.5947185442667</v>
      </c>
      <c r="AE291" s="55">
        <v>12.9803821911245</v>
      </c>
      <c r="AF291">
        <v>0.48131443298969101</v>
      </c>
      <c r="AG291" s="12"/>
      <c r="AH291" s="12"/>
      <c r="AI291" t="str">
        <v>20190419</v>
      </c>
      <c r="AJ291">
        <v>53.4</v>
      </c>
      <c r="AK291">
        <v>18.399999999999999</v>
      </c>
      <c r="AL291">
        <f t="shared" si="109"/>
        <v>2.9021739130434785</v>
      </c>
      <c r="BI291" t="str">
        <v>22/08/2023</v>
      </c>
      <c r="BJ291">
        <v>43.1</v>
      </c>
      <c r="BK291">
        <v>20.8</v>
      </c>
      <c r="BL291">
        <f t="shared" si="110"/>
        <v>2.0721153846153846</v>
      </c>
    </row>
    <row r="292" spans="1:64" x14ac:dyDescent="0.3">
      <c r="A292" s="11">
        <v>45143</v>
      </c>
      <c r="B292">
        <v>0.580573951434879</v>
      </c>
      <c r="C292">
        <v>4478.03</v>
      </c>
      <c r="D292">
        <v>372.04</v>
      </c>
      <c r="E292">
        <v>96.53</v>
      </c>
      <c r="F292">
        <v>1942.87</v>
      </c>
      <c r="G292">
        <v>81.069999999999993</v>
      </c>
      <c r="H292">
        <v>49.53</v>
      </c>
      <c r="I292" s="12">
        <f t="shared" si="101"/>
        <v>160.24907112420135</v>
      </c>
      <c r="J292" s="12">
        <f t="shared" si="102"/>
        <v>93.902876311931749</v>
      </c>
      <c r="K292" s="12">
        <f t="shared" si="103"/>
        <v>166.12253434716717</v>
      </c>
      <c r="L292" s="12">
        <f t="shared" si="104"/>
        <v>145.38256401311992</v>
      </c>
      <c r="M292" s="12">
        <f t="shared" si="105"/>
        <v>214.57722233416794</v>
      </c>
      <c r="N292" s="12">
        <f t="shared" si="106"/>
        <v>125.28265203294011</v>
      </c>
      <c r="O292" s="12">
        <f t="shared" si="107"/>
        <v>220.59999817310194</v>
      </c>
      <c r="P292" s="12">
        <f t="shared" si="108"/>
        <v>196.19141629664205</v>
      </c>
      <c r="Q292">
        <v>0.67441860465116299</v>
      </c>
      <c r="R292" s="12"/>
      <c r="S292" s="12"/>
      <c r="T292" s="55">
        <v>17.4161254067808</v>
      </c>
      <c r="U292" s="55">
        <v>16.261545070996199</v>
      </c>
      <c r="V292" s="55">
        <v>20.838429546010399</v>
      </c>
      <c r="W292" s="55">
        <v>19.413767677296399</v>
      </c>
      <c r="Z292" s="12"/>
      <c r="AA292" s="12"/>
      <c r="AB292" s="12"/>
      <c r="AC292" s="12"/>
      <c r="AD292" s="55">
        <v>13.544988557786599</v>
      </c>
      <c r="AE292" s="55">
        <v>12.6887632990826</v>
      </c>
      <c r="AF292">
        <v>0.46496815286624199</v>
      </c>
      <c r="AG292" s="12"/>
      <c r="AH292" s="12"/>
      <c r="AI292" t="str">
        <v>20190412</v>
      </c>
      <c r="AJ292">
        <v>54.8</v>
      </c>
      <c r="AK292">
        <v>19.2</v>
      </c>
      <c r="AL292">
        <f t="shared" si="109"/>
        <v>2.8541666666666665</v>
      </c>
      <c r="BI292" t="str">
        <v>21/08/2023</v>
      </c>
      <c r="BJ292">
        <v>43.1</v>
      </c>
      <c r="BK292">
        <v>20.8</v>
      </c>
      <c r="BL292">
        <f t="shared" si="110"/>
        <v>2.0721153846153846</v>
      </c>
    </row>
    <row r="293" spans="1:64" x14ac:dyDescent="0.3">
      <c r="A293" s="11">
        <v>45142</v>
      </c>
      <c r="B293">
        <v>0.578125</v>
      </c>
      <c r="C293">
        <v>4501.8900000000003</v>
      </c>
      <c r="D293">
        <v>373.79</v>
      </c>
      <c r="E293">
        <v>94.85</v>
      </c>
      <c r="F293">
        <v>1934.06</v>
      </c>
      <c r="G293">
        <v>80.91</v>
      </c>
      <c r="H293">
        <v>49.45</v>
      </c>
      <c r="I293" s="12">
        <f t="shared" si="101"/>
        <v>164.02361089078806</v>
      </c>
      <c r="J293" s="12">
        <f t="shared" si="102"/>
        <v>94.837517176529545</v>
      </c>
      <c r="K293" s="12">
        <f t="shared" si="103"/>
        <v>167.34035412480969</v>
      </c>
      <c r="L293" s="12">
        <f t="shared" si="104"/>
        <v>146.39529621878663</v>
      </c>
      <c r="M293" s="12">
        <f t="shared" si="105"/>
        <v>219.49252707897435</v>
      </c>
      <c r="N293" s="12">
        <f t="shared" si="106"/>
        <v>126.45067152670529</v>
      </c>
      <c r="O293" s="12">
        <f t="shared" si="107"/>
        <v>222.07888343095186</v>
      </c>
      <c r="P293" s="12">
        <f t="shared" si="108"/>
        <v>197.43517277902865</v>
      </c>
      <c r="Q293">
        <v>0.67441860465116299</v>
      </c>
      <c r="R293" s="12"/>
      <c r="S293" s="12"/>
      <c r="T293" s="55">
        <v>17.493859788929502</v>
      </c>
      <c r="U293" s="55">
        <v>16.643407521534598</v>
      </c>
      <c r="V293" s="55">
        <v>20.921913392507498</v>
      </c>
      <c r="W293" s="55">
        <v>19.823892011731701</v>
      </c>
      <c r="Z293" s="12"/>
      <c r="AA293" s="12"/>
      <c r="AB293" s="12"/>
      <c r="AC293" s="12"/>
      <c r="AD293" s="55">
        <v>13.5921103274163</v>
      </c>
      <c r="AE293" s="55">
        <v>12.897399936481399</v>
      </c>
      <c r="AF293">
        <v>0.464400256574727</v>
      </c>
      <c r="AG293" s="12"/>
      <c r="AH293" s="12"/>
      <c r="AI293" t="str">
        <v>20190405</v>
      </c>
      <c r="AJ293">
        <v>53.9</v>
      </c>
      <c r="AK293">
        <v>19.2</v>
      </c>
      <c r="AL293">
        <f t="shared" si="109"/>
        <v>2.8072916666666665</v>
      </c>
      <c r="BI293" t="str">
        <v>18/08/2023</v>
      </c>
      <c r="BJ293">
        <v>44.3</v>
      </c>
      <c r="BK293">
        <v>18.600000000000001</v>
      </c>
      <c r="BL293">
        <f t="shared" si="110"/>
        <v>2.3817204301075265</v>
      </c>
    </row>
    <row r="294" spans="1:64" x14ac:dyDescent="0.3">
      <c r="A294" s="11">
        <v>45141</v>
      </c>
      <c r="B294">
        <v>0.56108597285067896</v>
      </c>
      <c r="C294">
        <v>4513.3900000000003</v>
      </c>
      <c r="D294">
        <v>374.39</v>
      </c>
      <c r="E294">
        <v>97.09</v>
      </c>
      <c r="F294">
        <v>1934.5</v>
      </c>
      <c r="G294">
        <v>80.88</v>
      </c>
      <c r="H294">
        <v>49.49</v>
      </c>
      <c r="I294" s="12">
        <f t="shared" si="101"/>
        <v>160.72498718174131</v>
      </c>
      <c r="J294" s="12">
        <f t="shared" si="102"/>
        <v>95.058101874998172</v>
      </c>
      <c r="K294" s="12">
        <f t="shared" si="103"/>
        <v>167.83023275045548</v>
      </c>
      <c r="L294" s="12">
        <f t="shared" si="104"/>
        <v>146.6504283432489</v>
      </c>
      <c r="M294" s="12">
        <f t="shared" si="105"/>
        <v>214.87933208510518</v>
      </c>
      <c r="N294" s="12">
        <f t="shared" si="106"/>
        <v>126.62480062846544</v>
      </c>
      <c r="O294" s="12">
        <f t="shared" si="107"/>
        <v>222.51802872156728</v>
      </c>
      <c r="P294" s="12">
        <f t="shared" si="108"/>
        <v>197.59213262221834</v>
      </c>
      <c r="Q294">
        <v>0.66265060240963902</v>
      </c>
      <c r="R294" s="12"/>
      <c r="S294" s="12"/>
      <c r="T294" s="55">
        <v>17.5284279257964</v>
      </c>
      <c r="U294" s="55">
        <v>16.579869667502301</v>
      </c>
      <c r="V294" s="55">
        <v>20.842891157473701</v>
      </c>
      <c r="W294" s="55">
        <v>19.657592508636601</v>
      </c>
      <c r="Z294" s="12"/>
      <c r="AA294" s="12"/>
      <c r="AB294" s="12"/>
      <c r="AC294" s="12"/>
      <c r="AD294" s="55">
        <v>13.5872972316723</v>
      </c>
      <c r="AE294" s="55">
        <v>12.798499648739</v>
      </c>
      <c r="AF294">
        <v>0.45261121856866499</v>
      </c>
      <c r="AG294" s="12"/>
      <c r="AH294" s="12"/>
      <c r="AI294" t="str">
        <v>20190329</v>
      </c>
      <c r="AJ294">
        <v>53.4</v>
      </c>
      <c r="AK294">
        <v>19.399999999999999</v>
      </c>
      <c r="AL294">
        <f t="shared" si="109"/>
        <v>2.7525773195876289</v>
      </c>
      <c r="BI294" t="str">
        <v>17/08/2023</v>
      </c>
      <c r="BJ294">
        <v>44.3</v>
      </c>
      <c r="BK294">
        <v>18.600000000000001</v>
      </c>
      <c r="BL294">
        <f t="shared" si="110"/>
        <v>2.3817204301075265</v>
      </c>
    </row>
    <row r="295" spans="1:64" x14ac:dyDescent="0.3">
      <c r="A295" s="11">
        <v>45140</v>
      </c>
      <c r="B295">
        <v>0.54337899543378998</v>
      </c>
      <c r="C295">
        <v>4576.7299999999996</v>
      </c>
      <c r="D295">
        <v>382.79</v>
      </c>
      <c r="E295">
        <v>98.14</v>
      </c>
      <c r="F295">
        <v>1944.36</v>
      </c>
      <c r="G295">
        <v>80.84</v>
      </c>
      <c r="H295">
        <v>50.52</v>
      </c>
      <c r="I295" s="12">
        <f t="shared" si="101"/>
        <v>161.23134615398217</v>
      </c>
      <c r="J295" s="12">
        <f t="shared" si="102"/>
        <v>95.898991998846014</v>
      </c>
      <c r="K295" s="12">
        <f t="shared" si="103"/>
        <v>170.27096140907972</v>
      </c>
      <c r="L295" s="12">
        <f t="shared" si="104"/>
        <v>145.69635184694084</v>
      </c>
      <c r="M295" s="12">
        <f t="shared" si="105"/>
        <v>217.32316266869498</v>
      </c>
      <c r="N295" s="12">
        <f t="shared" si="106"/>
        <v>128.79801855326036</v>
      </c>
      <c r="O295" s="12">
        <f t="shared" si="107"/>
        <v>227.62571100492553</v>
      </c>
      <c r="P295" s="12">
        <f t="shared" si="108"/>
        <v>197.90010114972716</v>
      </c>
      <c r="Q295">
        <v>0.67469879518072295</v>
      </c>
      <c r="R295" s="12"/>
      <c r="S295" s="12"/>
      <c r="T295" s="55">
        <v>17.424534776289999</v>
      </c>
      <c r="U295" s="55">
        <v>16.4742048949688</v>
      </c>
      <c r="V295" s="55">
        <v>20.760157103496699</v>
      </c>
      <c r="W295" s="55">
        <v>19.5287904397589</v>
      </c>
      <c r="Z295" s="12"/>
      <c r="AA295" s="12"/>
      <c r="AB295" s="12"/>
      <c r="AC295" s="12"/>
      <c r="AD295" s="55">
        <v>13.3788086641774</v>
      </c>
      <c r="AE295" s="55">
        <v>12.621715039657699</v>
      </c>
      <c r="AF295">
        <v>0.45591116917047703</v>
      </c>
      <c r="AG295" s="12"/>
      <c r="AH295" s="12"/>
      <c r="AI295" t="str">
        <v>20190322</v>
      </c>
      <c r="AJ295">
        <v>52</v>
      </c>
      <c r="AK295">
        <v>20.6</v>
      </c>
      <c r="AL295">
        <f t="shared" si="109"/>
        <v>2.5242718446601939</v>
      </c>
      <c r="BI295" t="str">
        <v>16/08/2023</v>
      </c>
      <c r="BJ295">
        <v>44.3</v>
      </c>
      <c r="BK295">
        <v>18.600000000000001</v>
      </c>
      <c r="BL295">
        <f t="shared" si="110"/>
        <v>2.3817204301075265</v>
      </c>
    </row>
    <row r="296" spans="1:64" x14ac:dyDescent="0.3">
      <c r="A296" s="11">
        <v>45138</v>
      </c>
      <c r="B296">
        <v>0.52900232018561499</v>
      </c>
      <c r="C296">
        <v>4588.96</v>
      </c>
      <c r="D296">
        <v>383.68</v>
      </c>
      <c r="E296">
        <v>100.05</v>
      </c>
      <c r="F296">
        <v>1965.1</v>
      </c>
      <c r="G296">
        <v>81.12</v>
      </c>
      <c r="H296">
        <v>51.15</v>
      </c>
      <c r="I296" s="12">
        <f t="shared" si="101"/>
        <v>158.62585885694145</v>
      </c>
      <c r="J296" s="12">
        <f t="shared" si="102"/>
        <v>95.148359134141998</v>
      </c>
      <c r="K296" s="12">
        <f t="shared" si="103"/>
        <v>170.13713414995325</v>
      </c>
      <c r="L296" s="12">
        <f t="shared" si="104"/>
        <v>144.30358792210706</v>
      </c>
      <c r="M296" s="12">
        <f t="shared" si="105"/>
        <v>213.73859261455024</v>
      </c>
      <c r="N296" s="12">
        <f t="shared" si="106"/>
        <v>127.74608968544582</v>
      </c>
      <c r="O296" s="12">
        <f t="shared" si="107"/>
        <v>227.36832206989189</v>
      </c>
      <c r="P296" s="12">
        <f t="shared" si="108"/>
        <v>195.94126182141116</v>
      </c>
      <c r="Q296">
        <v>0.66666666666666696</v>
      </c>
      <c r="R296" s="12"/>
      <c r="S296" s="12"/>
      <c r="T296" s="55">
        <v>17.015038689474</v>
      </c>
      <c r="U296" s="55">
        <v>16.0841120343235</v>
      </c>
      <c r="V296" s="55">
        <v>20.356916201375999</v>
      </c>
      <c r="W296" s="55">
        <v>19.1144461451171</v>
      </c>
      <c r="Z296" s="12"/>
      <c r="AA296" s="12"/>
      <c r="AB296" s="12"/>
      <c r="AC296" s="12"/>
      <c r="AD296" s="55">
        <v>13.1074970560054</v>
      </c>
      <c r="AE296" s="55">
        <v>12.3682507094187</v>
      </c>
      <c r="AF296">
        <v>0.44795783926218702</v>
      </c>
      <c r="AG296" s="12"/>
      <c r="AH296" s="12"/>
      <c r="AI296" t="str">
        <v>20190315</v>
      </c>
      <c r="AJ296">
        <v>53.9</v>
      </c>
      <c r="AK296">
        <v>20.6</v>
      </c>
      <c r="AL296">
        <f t="shared" si="109"/>
        <v>2.616504854368932</v>
      </c>
      <c r="BI296" t="str">
        <v>15/08/2023</v>
      </c>
      <c r="BJ296">
        <v>44.3</v>
      </c>
      <c r="BK296">
        <v>18.600000000000001</v>
      </c>
      <c r="BL296">
        <f t="shared" si="110"/>
        <v>2.3817204301075265</v>
      </c>
    </row>
    <row r="297" spans="1:64" x14ac:dyDescent="0.3">
      <c r="A297" s="11">
        <v>45136</v>
      </c>
      <c r="B297">
        <v>0.53935185185185197</v>
      </c>
      <c r="C297">
        <v>4582.2299999999996</v>
      </c>
      <c r="D297">
        <v>383.48</v>
      </c>
      <c r="E297">
        <v>99.81</v>
      </c>
      <c r="F297">
        <v>1959.67</v>
      </c>
      <c r="G297">
        <v>81.099999999999994</v>
      </c>
      <c r="H297">
        <v>51.14</v>
      </c>
      <c r="I297" s="12">
        <f t="shared" si="101"/>
        <v>158.77444815984836</v>
      </c>
      <c r="J297" s="12">
        <f t="shared" si="102"/>
        <v>95.272418828046185</v>
      </c>
      <c r="K297" s="12">
        <f t="shared" si="103"/>
        <v>169.92946198277457</v>
      </c>
      <c r="L297" s="12">
        <f t="shared" si="104"/>
        <v>144.12009773793997</v>
      </c>
      <c r="M297" s="12">
        <f t="shared" si="105"/>
        <v>214.14182790709251</v>
      </c>
      <c r="N297" s="12">
        <f t="shared" si="106"/>
        <v>128.03408123878611</v>
      </c>
      <c r="O297" s="12">
        <f t="shared" si="107"/>
        <v>227.3058287737544</v>
      </c>
      <c r="P297" s="12">
        <f t="shared" si="108"/>
        <v>195.87740619158077</v>
      </c>
      <c r="Q297">
        <v>0.67073170731707299</v>
      </c>
      <c r="R297" s="12"/>
      <c r="S297" s="12"/>
      <c r="T297" s="55">
        <v>17.031490329157499</v>
      </c>
      <c r="U297" s="55">
        <v>16.063595749381701</v>
      </c>
      <c r="V297" s="55">
        <v>20.304407141964901</v>
      </c>
      <c r="W297" s="55">
        <v>18.985088796116599</v>
      </c>
      <c r="Z297" s="12"/>
      <c r="AA297" s="12"/>
      <c r="AB297" s="12"/>
      <c r="AC297" s="12"/>
      <c r="AD297" s="55">
        <v>13.171218071950699</v>
      </c>
      <c r="AE297" s="55">
        <v>12.4089826804097</v>
      </c>
      <c r="AF297">
        <v>0.44144736842105298</v>
      </c>
      <c r="AG297" s="12"/>
      <c r="AH297" s="12"/>
      <c r="AI297" t="str">
        <v>20190308</v>
      </c>
      <c r="AJ297">
        <v>52.4</v>
      </c>
      <c r="AK297">
        <v>21.4</v>
      </c>
      <c r="AL297">
        <f t="shared" si="109"/>
        <v>2.4485981308411215</v>
      </c>
      <c r="BI297" t="str">
        <v>14/08/2023</v>
      </c>
      <c r="BJ297">
        <v>44.3</v>
      </c>
      <c r="BK297">
        <v>18.600000000000001</v>
      </c>
      <c r="BL297">
        <f t="shared" si="110"/>
        <v>2.3817204301075265</v>
      </c>
    </row>
    <row r="298" spans="1:64" x14ac:dyDescent="0.3">
      <c r="A298" s="11">
        <v>45135</v>
      </c>
      <c r="B298">
        <v>0.51536643026004703</v>
      </c>
      <c r="C298">
        <v>4537.41</v>
      </c>
      <c r="D298">
        <v>376.62</v>
      </c>
      <c r="E298">
        <v>99.3</v>
      </c>
      <c r="F298">
        <v>1945.51</v>
      </c>
      <c r="G298">
        <v>80.989999999999995</v>
      </c>
      <c r="H298">
        <v>50.53</v>
      </c>
      <c r="I298" s="12">
        <f t="shared" si="101"/>
        <v>158.0251041439831</v>
      </c>
      <c r="J298" s="12">
        <f t="shared" si="102"/>
        <v>95.025392275223794</v>
      </c>
      <c r="K298" s="12">
        <f t="shared" si="103"/>
        <v>168.49394588024848</v>
      </c>
      <c r="L298" s="12">
        <f t="shared" si="104"/>
        <v>144.43701486966799</v>
      </c>
      <c r="M298" s="12">
        <f t="shared" si="105"/>
        <v>211.37728894177192</v>
      </c>
      <c r="N298" s="12">
        <f t="shared" si="106"/>
        <v>126.64900355379282</v>
      </c>
      <c r="O298" s="12">
        <f t="shared" si="107"/>
        <v>223.5377746271347</v>
      </c>
      <c r="P298" s="12">
        <f t="shared" si="108"/>
        <v>194.68155340329332</v>
      </c>
      <c r="Q298">
        <v>0.67500000000000004</v>
      </c>
      <c r="R298" s="12"/>
      <c r="S298" s="12"/>
      <c r="T298" s="55">
        <v>16.775942520148298</v>
      </c>
      <c r="U298" s="55">
        <v>15.73413162532</v>
      </c>
      <c r="V298" s="55">
        <v>20.0432632847245</v>
      </c>
      <c r="W298" s="55">
        <v>18.6337869979162</v>
      </c>
      <c r="Z298" s="12"/>
      <c r="AA298" s="12"/>
      <c r="AB298" s="12"/>
      <c r="AC298" s="12"/>
      <c r="AD298" s="55">
        <v>13.0174063222481</v>
      </c>
      <c r="AE298" s="55">
        <v>12.268291122340599</v>
      </c>
      <c r="AF298">
        <v>0.43812045003309102</v>
      </c>
      <c r="AG298" s="12"/>
      <c r="AH298" s="12"/>
      <c r="AI298" t="str">
        <v>20190301</v>
      </c>
      <c r="AJ298">
        <v>52.9</v>
      </c>
      <c r="AK298">
        <v>20.6</v>
      </c>
      <c r="AL298">
        <f t="shared" si="109"/>
        <v>2.5679611650485437</v>
      </c>
      <c r="BI298" t="str">
        <v>11/08/2023</v>
      </c>
      <c r="BJ298">
        <v>47.1</v>
      </c>
      <c r="BK298">
        <v>20</v>
      </c>
      <c r="BL298">
        <f t="shared" si="110"/>
        <v>2.355</v>
      </c>
    </row>
    <row r="299" spans="1:64" x14ac:dyDescent="0.3">
      <c r="A299" s="11">
        <v>45134</v>
      </c>
      <c r="B299">
        <v>0.50363196125908005</v>
      </c>
      <c r="C299">
        <v>4566.75</v>
      </c>
      <c r="D299">
        <v>377.52</v>
      </c>
      <c r="E299">
        <v>101.27</v>
      </c>
      <c r="F299">
        <v>1972.2</v>
      </c>
      <c r="G299">
        <v>81.11</v>
      </c>
      <c r="H299">
        <v>50.81</v>
      </c>
      <c r="I299" s="12">
        <f t="shared" si="101"/>
        <v>155.99279148161477</v>
      </c>
      <c r="J299" s="12">
        <f t="shared" si="102"/>
        <v>94.354680525063884</v>
      </c>
      <c r="K299" s="12">
        <f t="shared" si="103"/>
        <v>169.33132789707165</v>
      </c>
      <c r="L299" s="12">
        <f t="shared" si="104"/>
        <v>144.56914731790852</v>
      </c>
      <c r="M299" s="12">
        <f t="shared" si="105"/>
        <v>207.82984793676414</v>
      </c>
      <c r="N299" s="12">
        <f t="shared" si="106"/>
        <v>125.25254655730885</v>
      </c>
      <c r="O299" s="12">
        <f t="shared" si="107"/>
        <v>223.74014923328784</v>
      </c>
      <c r="P299" s="12">
        <f t="shared" si="108"/>
        <v>194.07473090251207</v>
      </c>
      <c r="Q299">
        <v>0.662337662337662</v>
      </c>
      <c r="R299" s="12"/>
      <c r="S299" s="12"/>
      <c r="T299" s="55">
        <v>16.8280800229678</v>
      </c>
      <c r="U299" s="55">
        <v>15.764605346102</v>
      </c>
      <c r="V299" s="55">
        <v>20.059976386450401</v>
      </c>
      <c r="W299" s="55">
        <v>18.612319200318499</v>
      </c>
      <c r="Z299" s="12"/>
      <c r="AA299" s="12"/>
      <c r="AB299" s="12"/>
      <c r="AC299" s="12"/>
      <c r="AD299" s="55">
        <v>12.887164193404899</v>
      </c>
      <c r="AE299" s="55">
        <v>12.1700851792313</v>
      </c>
      <c r="AF299">
        <v>0.43</v>
      </c>
      <c r="AG299" s="12"/>
      <c r="AH299" s="12"/>
      <c r="AI299" t="str">
        <v>20190222</v>
      </c>
      <c r="AJ299">
        <v>52.4</v>
      </c>
      <c r="AK299">
        <v>20.399999999999999</v>
      </c>
      <c r="AL299">
        <f t="shared" si="109"/>
        <v>2.5686274509803924</v>
      </c>
      <c r="BI299" t="str">
        <v>10/08/2023</v>
      </c>
      <c r="BJ299">
        <v>47.1</v>
      </c>
      <c r="BK299">
        <v>20</v>
      </c>
      <c r="BL299">
        <f t="shared" si="110"/>
        <v>2.355</v>
      </c>
    </row>
    <row r="300" spans="1:64" x14ac:dyDescent="0.3">
      <c r="A300" s="11">
        <v>45133</v>
      </c>
      <c r="B300">
        <v>0.49019607843137297</v>
      </c>
      <c r="C300">
        <v>4567.46</v>
      </c>
      <c r="D300">
        <v>378.78</v>
      </c>
      <c r="E300">
        <v>101.17</v>
      </c>
      <c r="F300">
        <v>1964.91</v>
      </c>
      <c r="G300">
        <v>81.03</v>
      </c>
      <c r="H300">
        <v>50.67</v>
      </c>
      <c r="I300" s="12">
        <f t="shared" si="101"/>
        <v>156.17143329093693</v>
      </c>
      <c r="J300" s="12">
        <f t="shared" si="102"/>
        <v>94.720827772149335</v>
      </c>
      <c r="K300" s="12">
        <f t="shared" si="103"/>
        <v>169.52505029297006</v>
      </c>
      <c r="L300" s="12">
        <f t="shared" si="104"/>
        <v>144.9922962524422</v>
      </c>
      <c r="M300" s="12">
        <f t="shared" si="105"/>
        <v>208.73050011044953</v>
      </c>
      <c r="N300" s="12">
        <f t="shared" si="106"/>
        <v>126.14013956879464</v>
      </c>
      <c r="O300" s="12">
        <f t="shared" si="107"/>
        <v>224.70949156629487</v>
      </c>
      <c r="P300" s="12">
        <f t="shared" si="108"/>
        <v>195.26377900590006</v>
      </c>
      <c r="Q300">
        <v>0.65333333333333299</v>
      </c>
      <c r="R300" s="12"/>
      <c r="S300" s="12"/>
      <c r="T300" s="55">
        <v>16.390157770105699</v>
      </c>
      <c r="U300" s="55">
        <v>15.3453490538674</v>
      </c>
      <c r="V300" s="55">
        <v>19.547982918936601</v>
      </c>
      <c r="W300" s="55">
        <v>18.137204718204799</v>
      </c>
      <c r="Z300" s="12"/>
      <c r="AA300" s="12"/>
      <c r="AB300" s="12"/>
      <c r="AC300" s="12"/>
      <c r="AD300" s="55">
        <v>12.6018614752949</v>
      </c>
      <c r="AE300" s="55">
        <v>11.8571017210135</v>
      </c>
      <c r="AF300">
        <v>0.42533333333333301</v>
      </c>
      <c r="AG300" s="12"/>
      <c r="AH300" s="12"/>
      <c r="AI300" t="str">
        <v>20190215</v>
      </c>
      <c r="AJ300">
        <v>51.9</v>
      </c>
      <c r="AK300">
        <v>20.7</v>
      </c>
      <c r="AL300">
        <f t="shared" si="109"/>
        <v>2.5072463768115942</v>
      </c>
      <c r="BI300" t="str">
        <v>09/08/2023</v>
      </c>
      <c r="BJ300">
        <v>47.1</v>
      </c>
      <c r="BK300">
        <v>20</v>
      </c>
      <c r="BL300">
        <f t="shared" si="110"/>
        <v>2.355</v>
      </c>
    </row>
    <row r="301" spans="1:64" x14ac:dyDescent="0.3">
      <c r="A301" s="11">
        <v>45132</v>
      </c>
      <c r="B301">
        <v>0.48019801980198001</v>
      </c>
      <c r="C301">
        <v>4554.6400000000003</v>
      </c>
      <c r="D301">
        <v>376.23</v>
      </c>
      <c r="E301">
        <v>101.36</v>
      </c>
      <c r="F301">
        <v>1954.7</v>
      </c>
      <c r="G301">
        <v>81.040000000000006</v>
      </c>
      <c r="H301">
        <v>50.49</v>
      </c>
      <c r="I301" s="12">
        <f t="shared" si="101"/>
        <v>155.44252926989506</v>
      </c>
      <c r="J301" s="12">
        <f t="shared" si="102"/>
        <v>94.949522802962974</v>
      </c>
      <c r="K301" s="12">
        <f t="shared" si="103"/>
        <v>169.02842654036056</v>
      </c>
      <c r="L301" s="12">
        <f t="shared" si="104"/>
        <v>145.10117296962224</v>
      </c>
      <c r="M301" s="12">
        <f t="shared" si="105"/>
        <v>206.93999820776511</v>
      </c>
      <c r="N301" s="12">
        <f t="shared" si="106"/>
        <v>125.94436396766088</v>
      </c>
      <c r="O301" s="12">
        <f t="shared" si="107"/>
        <v>223.16936302006499</v>
      </c>
      <c r="P301" s="12">
        <f t="shared" si="108"/>
        <v>194.6384627457727</v>
      </c>
      <c r="Q301">
        <v>0.64</v>
      </c>
      <c r="R301" s="12"/>
      <c r="S301" s="12"/>
      <c r="T301" s="55">
        <v>15.9780481514172</v>
      </c>
      <c r="U301" s="55">
        <v>14.8950814280236</v>
      </c>
      <c r="V301" s="55">
        <v>19.047600141498201</v>
      </c>
      <c r="W301" s="55">
        <v>17.669579478327499</v>
      </c>
      <c r="Z301" s="12"/>
      <c r="AA301" s="12"/>
      <c r="AB301" s="12"/>
      <c r="AC301" s="12"/>
      <c r="AD301" s="55">
        <v>12.228362109156601</v>
      </c>
      <c r="AE301" s="55">
        <v>11.4456919228489</v>
      </c>
      <c r="AF301">
        <v>0.42799188640973601</v>
      </c>
      <c r="AG301" s="12"/>
      <c r="AH301" s="12"/>
      <c r="AI301" t="str">
        <v>20190208</v>
      </c>
      <c r="AJ301">
        <v>49.5</v>
      </c>
      <c r="AK301">
        <v>21.5</v>
      </c>
      <c r="AL301">
        <f t="shared" si="109"/>
        <v>2.3023255813953489</v>
      </c>
      <c r="BI301" t="str">
        <v>08/08/2023</v>
      </c>
      <c r="BJ301">
        <v>47.1</v>
      </c>
      <c r="BK301">
        <v>20</v>
      </c>
      <c r="BL301">
        <f t="shared" si="110"/>
        <v>2.355</v>
      </c>
    </row>
    <row r="302" spans="1:64" x14ac:dyDescent="0.3">
      <c r="A302" s="11">
        <v>45129</v>
      </c>
      <c r="B302">
        <v>0.47188264058679702</v>
      </c>
      <c r="C302">
        <v>4536.34</v>
      </c>
      <c r="D302">
        <v>375.63</v>
      </c>
      <c r="E302">
        <v>101.73</v>
      </c>
      <c r="F302">
        <v>1961.87</v>
      </c>
      <c r="G302">
        <v>81.14</v>
      </c>
      <c r="H302">
        <v>50.35</v>
      </c>
      <c r="I302" s="12">
        <f t="shared" si="101"/>
        <v>154.25918122196853</v>
      </c>
      <c r="J302" s="12">
        <f t="shared" si="102"/>
        <v>94.225048495086938</v>
      </c>
      <c r="K302" s="12">
        <f t="shared" si="103"/>
        <v>168.14289744498555</v>
      </c>
      <c r="L302" s="12">
        <f t="shared" si="104"/>
        <v>144.91950869787988</v>
      </c>
      <c r="M302" s="12">
        <f t="shared" si="105"/>
        <v>205.86243290807252</v>
      </c>
      <c r="N302" s="12">
        <f t="shared" si="106"/>
        <v>125.2863608880634</v>
      </c>
      <c r="O302" s="12">
        <f t="shared" si="107"/>
        <v>222.53963055023587</v>
      </c>
      <c r="P302" s="12">
        <f t="shared" si="108"/>
        <v>194.86903563506306</v>
      </c>
      <c r="Q302">
        <v>0.62337662337662303</v>
      </c>
      <c r="R302" s="12"/>
      <c r="S302" s="12"/>
      <c r="T302" s="55">
        <v>15.7048728522612</v>
      </c>
      <c r="U302" s="55">
        <v>14.537335329677401</v>
      </c>
      <c r="V302" s="55">
        <v>18.639662312282699</v>
      </c>
      <c r="W302" s="55">
        <v>17.1033334043296</v>
      </c>
      <c r="Z302" s="12"/>
      <c r="AA302" s="12"/>
      <c r="AB302" s="12"/>
      <c r="AC302" s="12"/>
      <c r="AD302" s="55">
        <v>12.163279558218701</v>
      </c>
      <c r="AE302" s="55">
        <v>11.3498618635466</v>
      </c>
      <c r="AF302">
        <v>0.42504996668887401</v>
      </c>
      <c r="AG302" s="12"/>
      <c r="AH302" s="12"/>
      <c r="AI302" t="str">
        <v>20190201</v>
      </c>
      <c r="AJ302">
        <v>48.6</v>
      </c>
      <c r="AK302">
        <v>20.6</v>
      </c>
      <c r="AL302">
        <f t="shared" si="109"/>
        <v>2.3592233009708736</v>
      </c>
      <c r="BI302" t="str">
        <v>07/08/2023</v>
      </c>
      <c r="BJ302">
        <v>47.1</v>
      </c>
      <c r="BK302">
        <v>20</v>
      </c>
      <c r="BL302">
        <f t="shared" si="110"/>
        <v>2.355</v>
      </c>
    </row>
    <row r="303" spans="1:64" x14ac:dyDescent="0.3">
      <c r="A303" s="11">
        <v>45128</v>
      </c>
      <c r="B303">
        <v>0.47277227722772303</v>
      </c>
      <c r="C303">
        <v>4534.87</v>
      </c>
      <c r="D303">
        <v>376.76</v>
      </c>
      <c r="E303">
        <v>101.7</v>
      </c>
      <c r="F303">
        <v>1969.5</v>
      </c>
      <c r="G303">
        <v>81.13</v>
      </c>
      <c r="H303">
        <v>50.33</v>
      </c>
      <c r="I303" s="12">
        <f t="shared" si="101"/>
        <v>154.25468167827827</v>
      </c>
      <c r="J303" s="12">
        <f t="shared" si="102"/>
        <v>93.831123431526308</v>
      </c>
      <c r="K303" s="12">
        <f t="shared" si="103"/>
        <v>168.10912501776815</v>
      </c>
      <c r="L303" s="12">
        <f t="shared" si="104"/>
        <v>144.9301208411641</v>
      </c>
      <c r="M303" s="12">
        <f t="shared" si="105"/>
        <v>206.54283500482717</v>
      </c>
      <c r="N303" s="12">
        <f t="shared" si="106"/>
        <v>125.17685331094491</v>
      </c>
      <c r="O303" s="12">
        <f t="shared" si="107"/>
        <v>223.23669064131545</v>
      </c>
      <c r="P303" s="12">
        <f t="shared" si="108"/>
        <v>195.5331903431404</v>
      </c>
      <c r="Q303">
        <v>0.60526315789473695</v>
      </c>
      <c r="R303" s="12"/>
      <c r="S303" s="12"/>
      <c r="T303" s="55">
        <v>15.377884822267101</v>
      </c>
      <c r="U303" s="55">
        <v>14.150552718113699</v>
      </c>
      <c r="V303" s="55">
        <v>18.074765152587101</v>
      </c>
      <c r="W303" s="55">
        <v>16.499717384391101</v>
      </c>
      <c r="Z303" s="12"/>
      <c r="AA303" s="12"/>
      <c r="AB303" s="12"/>
      <c r="AC303" s="12"/>
      <c r="AD303" s="55">
        <v>12.191698817796601</v>
      </c>
      <c r="AE303" s="55">
        <v>11.3298134544379</v>
      </c>
      <c r="AF303">
        <v>0.42530282637954198</v>
      </c>
      <c r="AG303" s="12"/>
      <c r="AH303" s="12"/>
      <c r="AI303" t="str">
        <v>20190125</v>
      </c>
      <c r="AJ303">
        <v>45.8</v>
      </c>
      <c r="AK303">
        <v>20.6</v>
      </c>
      <c r="AL303">
        <f t="shared" si="109"/>
        <v>2.2233009708737863</v>
      </c>
      <c r="BI303" t="str">
        <v>04/08/2023</v>
      </c>
      <c r="BJ303">
        <v>52.2</v>
      </c>
      <c r="BK303">
        <v>19.399999999999999</v>
      </c>
      <c r="BL303">
        <f t="shared" si="110"/>
        <v>2.6907216494845363</v>
      </c>
    </row>
    <row r="304" spans="1:64" x14ac:dyDescent="0.3">
      <c r="A304" s="11">
        <v>45127</v>
      </c>
      <c r="B304">
        <v>0.48129675810473799</v>
      </c>
      <c r="C304">
        <v>4565.72</v>
      </c>
      <c r="D304">
        <v>385.65</v>
      </c>
      <c r="E304">
        <v>102.95</v>
      </c>
      <c r="F304">
        <v>1976.54</v>
      </c>
      <c r="G304">
        <v>81.23</v>
      </c>
      <c r="H304">
        <v>50.58</v>
      </c>
      <c r="I304" s="12">
        <f t="shared" si="101"/>
        <v>153.42847833362922</v>
      </c>
      <c r="J304" s="12">
        <f t="shared" si="102"/>
        <v>94.131883787208835</v>
      </c>
      <c r="K304" s="12">
        <f t="shared" si="103"/>
        <v>169.04322455552062</v>
      </c>
      <c r="L304" s="12">
        <f t="shared" si="104"/>
        <v>145.1935324087174</v>
      </c>
      <c r="M304" s="12">
        <f t="shared" si="105"/>
        <v>208.82110958909638</v>
      </c>
      <c r="N304" s="12">
        <f t="shared" si="106"/>
        <v>127.665072442636</v>
      </c>
      <c r="O304" s="12">
        <f t="shared" si="107"/>
        <v>228.21658602439277</v>
      </c>
      <c r="P304" s="12">
        <f t="shared" si="108"/>
        <v>199.1394717699971</v>
      </c>
      <c r="Q304">
        <v>0.61842105263157898</v>
      </c>
      <c r="R304" s="12"/>
      <c r="S304" s="12"/>
      <c r="T304" s="55">
        <v>16.564069100431698</v>
      </c>
      <c r="U304" s="55">
        <v>15.158127768308301</v>
      </c>
      <c r="V304" s="55">
        <v>19.603827326047501</v>
      </c>
      <c r="W304" s="55">
        <v>17.832488129953902</v>
      </c>
      <c r="Z304" s="12"/>
      <c r="AA304" s="12"/>
      <c r="AB304" s="12"/>
      <c r="AC304" s="12"/>
      <c r="AD304" s="55">
        <v>12.6498462211886</v>
      </c>
      <c r="AE304" s="55">
        <v>11.713499523612301</v>
      </c>
      <c r="AF304">
        <v>0.42005420054200499</v>
      </c>
      <c r="AG304" s="12"/>
      <c r="AH304" s="12"/>
      <c r="AI304" t="str">
        <v>20190118</v>
      </c>
      <c r="AJ304">
        <v>45.4</v>
      </c>
      <c r="AK304">
        <v>21.3</v>
      </c>
      <c r="AL304">
        <f t="shared" si="109"/>
        <v>2.1314553990610325</v>
      </c>
      <c r="BI304" t="str">
        <v>03/08/2023</v>
      </c>
      <c r="BJ304">
        <v>52.2</v>
      </c>
      <c r="BK304">
        <v>19.399999999999999</v>
      </c>
      <c r="BL304">
        <f t="shared" si="110"/>
        <v>2.6907216494845363</v>
      </c>
    </row>
    <row r="305" spans="1:64" x14ac:dyDescent="0.3">
      <c r="A305" s="11">
        <v>45126</v>
      </c>
      <c r="B305">
        <v>0.47582697201017798</v>
      </c>
      <c r="C305">
        <v>4554.9799999999996</v>
      </c>
      <c r="D305">
        <v>385.74</v>
      </c>
      <c r="E305">
        <v>101.8</v>
      </c>
      <c r="F305">
        <v>1978.83</v>
      </c>
      <c r="G305">
        <v>81.2</v>
      </c>
      <c r="H305">
        <v>50.54</v>
      </c>
      <c r="I305" s="12">
        <f t="shared" si="101"/>
        <v>154.81231484662004</v>
      </c>
      <c r="J305" s="12">
        <f t="shared" si="102"/>
        <v>93.802159034106168</v>
      </c>
      <c r="K305" s="12">
        <f t="shared" si="103"/>
        <v>168.70776590846009</v>
      </c>
      <c r="L305" s="12">
        <f t="shared" si="104"/>
        <v>144.96645600164331</v>
      </c>
      <c r="M305" s="12">
        <f t="shared" si="105"/>
        <v>211.2568969413542</v>
      </c>
      <c r="N305" s="12">
        <f t="shared" si="106"/>
        <v>127.54722751499595</v>
      </c>
      <c r="O305" s="12">
        <f t="shared" si="107"/>
        <v>228.35423245395322</v>
      </c>
      <c r="P305" s="12">
        <f t="shared" si="108"/>
        <v>199.34375328675381</v>
      </c>
      <c r="Q305">
        <v>0.602739726027397</v>
      </c>
      <c r="R305" s="12"/>
      <c r="S305" s="12"/>
      <c r="T305" s="55">
        <v>16.8182566188576</v>
      </c>
      <c r="U305" s="55">
        <v>15.3121425198885</v>
      </c>
      <c r="V305" s="55">
        <v>19.748399071358801</v>
      </c>
      <c r="W305" s="55">
        <v>17.8836648291981</v>
      </c>
      <c r="Z305" s="12"/>
      <c r="AA305" s="12"/>
      <c r="AB305" s="12"/>
      <c r="AC305" s="12"/>
      <c r="AD305" s="55">
        <v>12.728372674049099</v>
      </c>
      <c r="AE305" s="55">
        <v>11.705880965703701</v>
      </c>
      <c r="AF305">
        <v>0.41428571428571398</v>
      </c>
      <c r="AG305" s="12"/>
      <c r="AH305" s="12"/>
      <c r="AI305" t="str">
        <v>20190111</v>
      </c>
      <c r="AJ305">
        <v>42.1</v>
      </c>
      <c r="AK305">
        <v>25.2</v>
      </c>
      <c r="AL305">
        <f t="shared" si="109"/>
        <v>1.6706349206349207</v>
      </c>
      <c r="BI305" t="str">
        <v>02/08/2023</v>
      </c>
      <c r="BJ305">
        <v>52.2</v>
      </c>
      <c r="BK305">
        <v>19.399999999999999</v>
      </c>
      <c r="BL305">
        <f t="shared" si="110"/>
        <v>2.6907216494845363</v>
      </c>
    </row>
    <row r="306" spans="1:64" x14ac:dyDescent="0.3">
      <c r="A306" s="11">
        <v>45125</v>
      </c>
      <c r="B306">
        <v>0.46475195822454302</v>
      </c>
      <c r="C306">
        <v>4522.79</v>
      </c>
      <c r="D306">
        <v>382.61</v>
      </c>
      <c r="E306">
        <v>101.34</v>
      </c>
      <c r="F306">
        <v>1955.07</v>
      </c>
      <c r="G306">
        <v>81.2</v>
      </c>
      <c r="H306">
        <v>50.42</v>
      </c>
      <c r="I306" s="12">
        <f t="shared" si="101"/>
        <v>154.41421751906719</v>
      </c>
      <c r="J306" s="12">
        <f t="shared" si="102"/>
        <v>94.276912043952976</v>
      </c>
      <c r="K306" s="12">
        <f t="shared" si="103"/>
        <v>167.51550974386808</v>
      </c>
      <c r="L306" s="12">
        <f t="shared" si="104"/>
        <v>144.28294723962091</v>
      </c>
      <c r="M306" s="12">
        <f t="shared" si="105"/>
        <v>210.49040059413383</v>
      </c>
      <c r="N306" s="12">
        <f t="shared" si="106"/>
        <v>128.05591216043379</v>
      </c>
      <c r="O306" s="12">
        <f t="shared" si="107"/>
        <v>226.50130367399555</v>
      </c>
      <c r="P306" s="12">
        <f t="shared" si="108"/>
        <v>198.1940994771455</v>
      </c>
      <c r="Q306">
        <v>0.63013698630137005</v>
      </c>
      <c r="R306" s="12"/>
      <c r="S306" s="12"/>
      <c r="T306" s="55">
        <v>17.6133120114836</v>
      </c>
      <c r="U306" s="55">
        <v>16.040807796267501</v>
      </c>
      <c r="V306" s="55">
        <v>20.752725692926798</v>
      </c>
      <c r="W306" s="55">
        <v>18.811449863360099</v>
      </c>
      <c r="Z306" s="12"/>
      <c r="AA306" s="12"/>
      <c r="AB306" s="12"/>
      <c r="AC306" s="12"/>
      <c r="AD306" s="55">
        <v>12.998769798308601</v>
      </c>
      <c r="AE306" s="55">
        <v>11.923109312047901</v>
      </c>
      <c r="AF306">
        <v>0.41082581540596802</v>
      </c>
      <c r="AG306" s="12"/>
      <c r="AH306" s="12"/>
      <c r="AI306" t="str">
        <v>20190104</v>
      </c>
      <c r="AJ306">
        <v>34.799999999999997</v>
      </c>
      <c r="AK306">
        <v>29.4</v>
      </c>
      <c r="AL306">
        <f t="shared" si="109"/>
        <v>1.1836734693877551</v>
      </c>
      <c r="BI306" t="str">
        <v>01/08/2023</v>
      </c>
      <c r="BJ306">
        <v>52.2</v>
      </c>
      <c r="BK306">
        <v>19.399999999999999</v>
      </c>
      <c r="BL306">
        <f t="shared" si="110"/>
        <v>2.6907216494845363</v>
      </c>
    </row>
    <row r="307" spans="1:64" x14ac:dyDescent="0.3">
      <c r="A307" s="11">
        <v>45122</v>
      </c>
      <c r="B307">
        <v>0.471052631578947</v>
      </c>
      <c r="C307">
        <v>4505.42</v>
      </c>
      <c r="D307">
        <v>379.07</v>
      </c>
      <c r="E307">
        <v>101.29</v>
      </c>
      <c r="F307">
        <v>1955.27</v>
      </c>
      <c r="G307">
        <v>81.17</v>
      </c>
      <c r="H307">
        <v>50.41</v>
      </c>
      <c r="I307" s="12">
        <f t="shared" si="101"/>
        <v>153.89685871067206</v>
      </c>
      <c r="J307" s="12">
        <f t="shared" si="102"/>
        <v>93.905268412372266</v>
      </c>
      <c r="K307" s="12">
        <f t="shared" si="103"/>
        <v>166.93361891866294</v>
      </c>
      <c r="L307" s="12">
        <f t="shared" si="104"/>
        <v>143.75722948108773</v>
      </c>
      <c r="M307" s="12">
        <f t="shared" si="105"/>
        <v>208.64493356285618</v>
      </c>
      <c r="N307" s="12">
        <f t="shared" si="106"/>
        <v>126.85825199908413</v>
      </c>
      <c r="O307" s="12">
        <f t="shared" si="107"/>
        <v>224.48786084817536</v>
      </c>
      <c r="P307" s="12">
        <f t="shared" si="108"/>
        <v>196.39895971431974</v>
      </c>
      <c r="Q307">
        <v>0.64383561643835596</v>
      </c>
      <c r="R307" s="12"/>
      <c r="S307" s="12"/>
      <c r="T307" s="55">
        <v>16.9558132296103</v>
      </c>
      <c r="U307" s="55">
        <v>15.317317770014</v>
      </c>
      <c r="V307" s="55">
        <v>19.727104476599902</v>
      </c>
      <c r="W307" s="55">
        <v>17.698523072667999</v>
      </c>
      <c r="Z307" s="12"/>
      <c r="AA307" s="12"/>
      <c r="AB307" s="12"/>
      <c r="AC307" s="12"/>
      <c r="AD307" s="55">
        <v>12.870070781141401</v>
      </c>
      <c r="AE307" s="55">
        <v>11.7412238334714</v>
      </c>
      <c r="AF307">
        <v>0.42017968210089801</v>
      </c>
      <c r="AG307" s="12"/>
      <c r="AH307" s="12"/>
      <c r="AI307" t="str">
        <v>20181228</v>
      </c>
      <c r="AJ307">
        <v>29.9</v>
      </c>
      <c r="AK307">
        <v>34.6</v>
      </c>
      <c r="AL307">
        <f t="shared" si="109"/>
        <v>0.86416184971098253</v>
      </c>
      <c r="BI307" t="str">
        <v>31/07/2023</v>
      </c>
      <c r="BJ307">
        <v>52.2</v>
      </c>
      <c r="BK307">
        <v>19.399999999999999</v>
      </c>
      <c r="BL307">
        <f t="shared" si="110"/>
        <v>2.6907216494845363</v>
      </c>
    </row>
    <row r="308" spans="1:64" x14ac:dyDescent="0.3">
      <c r="A308" s="11">
        <v>45121</v>
      </c>
      <c r="B308">
        <v>0.450276243093923</v>
      </c>
      <c r="C308">
        <v>4510.04</v>
      </c>
      <c r="D308">
        <v>379.15</v>
      </c>
      <c r="E308">
        <v>101.89</v>
      </c>
      <c r="F308">
        <v>1960.51</v>
      </c>
      <c r="G308">
        <v>81.38</v>
      </c>
      <c r="H308">
        <v>50.74</v>
      </c>
      <c r="I308" s="12">
        <f t="shared" si="101"/>
        <v>153.15187860534792</v>
      </c>
      <c r="J308" s="12">
        <f t="shared" si="102"/>
        <v>93.750730386914981</v>
      </c>
      <c r="K308" s="12">
        <f t="shared" si="103"/>
        <v>166.67425620062053</v>
      </c>
      <c r="L308" s="12">
        <f t="shared" si="104"/>
        <v>142.97382393992626</v>
      </c>
      <c r="M308" s="12">
        <f t="shared" si="105"/>
        <v>207.46699711076857</v>
      </c>
      <c r="N308" s="12">
        <f t="shared" si="106"/>
        <v>126.5467223612314</v>
      </c>
      <c r="O308" s="12">
        <f t="shared" si="107"/>
        <v>223.95719688588326</v>
      </c>
      <c r="P308" s="12">
        <f t="shared" si="108"/>
        <v>195.17079938965145</v>
      </c>
      <c r="Q308">
        <v>0.58461538461538498</v>
      </c>
      <c r="R308" s="12"/>
      <c r="S308" s="12"/>
      <c r="T308" s="55">
        <v>17.604926048574001</v>
      </c>
      <c r="U308" s="55">
        <v>15.9270364809095</v>
      </c>
      <c r="V308" s="55">
        <v>20.701360101106498</v>
      </c>
      <c r="W308" s="55">
        <v>18.624333458586001</v>
      </c>
      <c r="Z308" s="12"/>
      <c r="AA308" s="12"/>
      <c r="AB308" s="12"/>
      <c r="AC308" s="12"/>
      <c r="AD308" s="55">
        <v>13.0405795800345</v>
      </c>
      <c r="AE308" s="55">
        <v>11.865692831810399</v>
      </c>
      <c r="AF308">
        <v>0.42127071823204398</v>
      </c>
      <c r="AG308" s="12"/>
      <c r="AH308" s="12"/>
      <c r="AI308" t="str">
        <v>20181221</v>
      </c>
      <c r="AJ308" t="e">
        <v>#N/A</v>
      </c>
      <c r="AK308" t="e">
        <v>#N/A</v>
      </c>
      <c r="AL308" t="str">
        <f t="shared" si="109"/>
        <v/>
      </c>
      <c r="BI308" t="str">
        <v>28/07/2023</v>
      </c>
      <c r="BJ308">
        <v>57.1</v>
      </c>
      <c r="BK308">
        <v>18.600000000000001</v>
      </c>
      <c r="BL308">
        <f t="shared" si="110"/>
        <v>3.0698924731182795</v>
      </c>
    </row>
    <row r="309" spans="1:64" x14ac:dyDescent="0.3">
      <c r="A309" s="11">
        <v>45120</v>
      </c>
      <c r="B309">
        <v>0.44383561643835601</v>
      </c>
      <c r="C309">
        <v>4472.16</v>
      </c>
      <c r="D309">
        <v>372.82</v>
      </c>
      <c r="E309">
        <v>100.83</v>
      </c>
      <c r="F309">
        <v>1957.44</v>
      </c>
      <c r="G309">
        <v>81.150000000000006</v>
      </c>
      <c r="H309">
        <v>49.97</v>
      </c>
      <c r="I309" s="12">
        <f t="shared" si="101"/>
        <v>153.46534142768965</v>
      </c>
      <c r="J309" s="12">
        <f t="shared" si="102"/>
        <v>93.108116329921899</v>
      </c>
      <c r="K309" s="12">
        <f t="shared" si="103"/>
        <v>165.74015753254059</v>
      </c>
      <c r="L309" s="12">
        <f t="shared" si="104"/>
        <v>143.97286106597755</v>
      </c>
      <c r="M309" s="12">
        <f t="shared" si="105"/>
        <v>206.13414227329221</v>
      </c>
      <c r="N309" s="12">
        <f t="shared" si="106"/>
        <v>124.62619188694565</v>
      </c>
      <c r="O309" s="12">
        <f t="shared" si="107"/>
        <v>220.83362771570989</v>
      </c>
      <c r="P309" s="12">
        <f t="shared" si="108"/>
        <v>194.86496714212535</v>
      </c>
      <c r="Q309">
        <v>0.56923076923076898</v>
      </c>
      <c r="R309" s="12"/>
      <c r="S309" s="12"/>
      <c r="T309" s="55">
        <v>17.9131612211517</v>
      </c>
      <c r="U309" s="55">
        <v>16.198690646808299</v>
      </c>
      <c r="V309" s="55">
        <v>21.192970596821802</v>
      </c>
      <c r="W309" s="55">
        <v>19.046710566253999</v>
      </c>
      <c r="Z309" s="12"/>
      <c r="AA309" s="12"/>
      <c r="AB309" s="12"/>
      <c r="AC309" s="12"/>
      <c r="AD309" s="55">
        <v>13.1899480196833</v>
      </c>
      <c r="AE309" s="55">
        <v>11.977838078666901</v>
      </c>
      <c r="AF309">
        <v>0.42539902845246402</v>
      </c>
      <c r="AG309" s="12"/>
      <c r="AH309" s="12"/>
      <c r="AI309" t="str">
        <v>20181214</v>
      </c>
      <c r="AJ309">
        <v>39.299999999999997</v>
      </c>
      <c r="AK309">
        <v>21.4</v>
      </c>
      <c r="AL309">
        <f t="shared" si="109"/>
        <v>1.8364485981308412</v>
      </c>
      <c r="BI309" t="str">
        <v>27/07/2023</v>
      </c>
      <c r="BJ309">
        <v>57.1</v>
      </c>
      <c r="BK309">
        <v>18.600000000000001</v>
      </c>
      <c r="BL309">
        <f t="shared" si="110"/>
        <v>3.0698924731182795</v>
      </c>
    </row>
    <row r="310" spans="1:64" x14ac:dyDescent="0.3">
      <c r="A310" s="11">
        <v>45119</v>
      </c>
      <c r="B310">
        <v>0.450549450549451</v>
      </c>
      <c r="C310">
        <v>4439.26</v>
      </c>
      <c r="D310">
        <v>368.17</v>
      </c>
      <c r="E310">
        <v>99.72</v>
      </c>
      <c r="F310">
        <v>1932.37</v>
      </c>
      <c r="G310">
        <v>80.91</v>
      </c>
      <c r="H310">
        <v>49.01</v>
      </c>
      <c r="I310" s="12">
        <f t="shared" si="101"/>
        <v>154.03836756970858</v>
      </c>
      <c r="J310" s="12">
        <f t="shared" si="102"/>
        <v>93.628932958681673</v>
      </c>
      <c r="K310" s="12">
        <f t="shared" si="103"/>
        <v>165.00672141797992</v>
      </c>
      <c r="L310" s="12">
        <f t="shared" si="104"/>
        <v>145.7475848244913</v>
      </c>
      <c r="M310" s="12">
        <f t="shared" si="105"/>
        <v>205.82563686000208</v>
      </c>
      <c r="N310" s="12">
        <f t="shared" si="106"/>
        <v>124.66903699782023</v>
      </c>
      <c r="O310" s="12">
        <f t="shared" si="107"/>
        <v>218.7199668981184</v>
      </c>
      <c r="P310" s="12">
        <f t="shared" si="108"/>
        <v>196.23029913737736</v>
      </c>
      <c r="Q310">
        <v>0.6</v>
      </c>
      <c r="R310" s="12"/>
      <c r="S310" s="12"/>
      <c r="T310" s="55">
        <v>17.674472054369001</v>
      </c>
      <c r="U310" s="55">
        <v>15.8603351995549</v>
      </c>
      <c r="V310" s="55">
        <v>21.1234186000788</v>
      </c>
      <c r="W310" s="55">
        <v>18.8850673113004</v>
      </c>
      <c r="Z310" s="12"/>
      <c r="AA310" s="12"/>
      <c r="AB310" s="12"/>
      <c r="AC310" s="12"/>
      <c r="AD310" s="55">
        <v>13.2513345635486</v>
      </c>
      <c r="AE310" s="55">
        <v>11.9913238692215</v>
      </c>
      <c r="AF310">
        <v>0.42591316333563101</v>
      </c>
      <c r="AG310" s="12"/>
      <c r="AH310" s="12"/>
      <c r="AI310" t="str">
        <v>20181207</v>
      </c>
      <c r="AJ310">
        <v>45.4</v>
      </c>
      <c r="AK310">
        <v>20.399999999999999</v>
      </c>
      <c r="AL310">
        <f t="shared" si="109"/>
        <v>2.2254901960784315</v>
      </c>
      <c r="BI310" t="str">
        <v>26/07/2023</v>
      </c>
      <c r="BJ310">
        <v>57.1</v>
      </c>
      <c r="BK310">
        <v>18.600000000000001</v>
      </c>
      <c r="BL310">
        <f t="shared" si="110"/>
        <v>3.0698924731182795</v>
      </c>
    </row>
    <row r="311" spans="1:64" x14ac:dyDescent="0.3">
      <c r="A311" s="11">
        <v>45118</v>
      </c>
      <c r="B311">
        <v>0.45961002785515298</v>
      </c>
      <c r="C311">
        <v>4409.53</v>
      </c>
      <c r="D311">
        <v>366.36</v>
      </c>
      <c r="E311">
        <v>99.21</v>
      </c>
      <c r="F311">
        <v>1925.37</v>
      </c>
      <c r="G311">
        <v>80.92</v>
      </c>
      <c r="H311">
        <v>48.56</v>
      </c>
      <c r="I311" s="12">
        <f t="shared" si="101"/>
        <v>153.79205355063837</v>
      </c>
      <c r="J311" s="12">
        <f t="shared" si="102"/>
        <v>93.338970748909773</v>
      </c>
      <c r="K311" s="12">
        <f t="shared" si="103"/>
        <v>163.88154449308533</v>
      </c>
      <c r="L311" s="12">
        <f t="shared" si="104"/>
        <v>146.11648089118265</v>
      </c>
      <c r="M311" s="12">
        <f t="shared" si="105"/>
        <v>205.86683392992879</v>
      </c>
      <c r="N311" s="12">
        <f t="shared" si="106"/>
        <v>124.50657697465164</v>
      </c>
      <c r="O311" s="12">
        <f t="shared" si="107"/>
        <v>217.61793346386136</v>
      </c>
      <c r="P311" s="12">
        <f t="shared" si="108"/>
        <v>197.08295699761703</v>
      </c>
      <c r="Q311">
        <v>0.609375</v>
      </c>
      <c r="R311" s="12"/>
      <c r="S311" s="12"/>
      <c r="T311" s="55">
        <v>17.425023755782</v>
      </c>
      <c r="U311" s="55">
        <v>15.463983219038401</v>
      </c>
      <c r="V311" s="55">
        <v>20.981212347148599</v>
      </c>
      <c r="W311" s="55">
        <v>18.511370267478299</v>
      </c>
      <c r="Z311" s="12"/>
      <c r="AA311" s="12"/>
      <c r="AB311" s="12"/>
      <c r="AC311" s="12"/>
      <c r="AD311" s="55">
        <v>12.9344956653515</v>
      </c>
      <c r="AE311" s="55">
        <v>11.572139033199701</v>
      </c>
      <c r="AF311">
        <v>0.42946927374301702</v>
      </c>
      <c r="AG311" s="12"/>
      <c r="AH311" s="12"/>
      <c r="AI311" t="str">
        <v>20181130</v>
      </c>
      <c r="AJ311">
        <v>46.7</v>
      </c>
      <c r="AK311">
        <v>21.5</v>
      </c>
      <c r="AL311">
        <f t="shared" si="109"/>
        <v>2.172093023255814</v>
      </c>
      <c r="BI311" t="str">
        <v>25/07/2023</v>
      </c>
      <c r="BJ311">
        <v>57.1</v>
      </c>
      <c r="BK311">
        <v>18.600000000000001</v>
      </c>
      <c r="BL311">
        <f t="shared" si="110"/>
        <v>3.0698924731182795</v>
      </c>
    </row>
    <row r="312" spans="1:64" x14ac:dyDescent="0.3">
      <c r="A312" s="11">
        <v>45115</v>
      </c>
      <c r="B312">
        <v>0.48158640226628902</v>
      </c>
      <c r="C312">
        <v>4398.95</v>
      </c>
      <c r="D312">
        <v>366.24</v>
      </c>
      <c r="E312">
        <v>99.08</v>
      </c>
      <c r="F312">
        <v>1925.57</v>
      </c>
      <c r="G312">
        <v>80.8</v>
      </c>
      <c r="H312">
        <v>48.47</v>
      </c>
      <c r="I312" s="12">
        <f t="shared" si="101"/>
        <v>153.62413494344898</v>
      </c>
      <c r="J312" s="12">
        <f t="shared" si="102"/>
        <v>93.105370793217844</v>
      </c>
      <c r="K312" s="12">
        <f t="shared" si="103"/>
        <v>163.73091681604382</v>
      </c>
      <c r="L312" s="12">
        <f t="shared" si="104"/>
        <v>146.03640901818437</v>
      </c>
      <c r="M312" s="12">
        <f t="shared" si="105"/>
        <v>206.06969244996614</v>
      </c>
      <c r="N312" s="12">
        <f t="shared" si="106"/>
        <v>124.45287315217882</v>
      </c>
      <c r="O312" s="12">
        <f t="shared" si="107"/>
        <v>217.87011692972862</v>
      </c>
      <c r="P312" s="12">
        <f t="shared" si="108"/>
        <v>197.38479084287945</v>
      </c>
      <c r="Q312">
        <v>0.61904761904761896</v>
      </c>
      <c r="R312" s="12"/>
      <c r="S312" s="12"/>
      <c r="T312" s="55">
        <v>18.102067140643499</v>
      </c>
      <c r="U312" s="55">
        <v>16.119383200672999</v>
      </c>
      <c r="V312" s="55">
        <v>21.927557967221599</v>
      </c>
      <c r="W312" s="55">
        <v>19.353141499735301</v>
      </c>
      <c r="Z312" s="12"/>
      <c r="AA312" s="12"/>
      <c r="AB312" s="12"/>
      <c r="AC312" s="12"/>
      <c r="AD312" s="55">
        <v>13.3150634018318</v>
      </c>
      <c r="AE312" s="55">
        <v>11.948418896018</v>
      </c>
      <c r="AF312">
        <v>0.43392226148409901</v>
      </c>
      <c r="AG312" s="12"/>
      <c r="AH312" s="12"/>
      <c r="AI312" t="str">
        <v>20181123</v>
      </c>
      <c r="AJ312">
        <v>38.299999999999997</v>
      </c>
      <c r="AK312">
        <v>20.6</v>
      </c>
      <c r="AL312">
        <f t="shared" si="109"/>
        <v>1.8592233009708736</v>
      </c>
      <c r="BI312" t="str">
        <v>24/07/2023</v>
      </c>
      <c r="BJ312">
        <v>57.1</v>
      </c>
      <c r="BK312">
        <v>18.600000000000001</v>
      </c>
      <c r="BL312">
        <f t="shared" si="110"/>
        <v>3.0698924731182795</v>
      </c>
    </row>
    <row r="313" spans="1:64" x14ac:dyDescent="0.3">
      <c r="A313" s="11">
        <v>45114</v>
      </c>
      <c r="B313">
        <v>0.49137931034482801</v>
      </c>
      <c r="C313">
        <v>4411.59</v>
      </c>
      <c r="D313">
        <v>367.46</v>
      </c>
      <c r="E313">
        <v>99.68</v>
      </c>
      <c r="F313">
        <v>1911.01</v>
      </c>
      <c r="G313">
        <v>80.709999999999994</v>
      </c>
      <c r="H313">
        <v>48.03</v>
      </c>
      <c r="I313" s="12">
        <f t="shared" si="101"/>
        <v>153.14111538308424</v>
      </c>
      <c r="J313" s="12">
        <f t="shared" si="102"/>
        <v>94.091847399103187</v>
      </c>
      <c r="K313" s="12">
        <f t="shared" si="103"/>
        <v>164.38521659521206</v>
      </c>
      <c r="L313" s="12">
        <f t="shared" si="104"/>
        <v>147.81403856192162</v>
      </c>
      <c r="M313" s="12">
        <f t="shared" si="105"/>
        <v>205.51497211441685</v>
      </c>
      <c r="N313" s="12">
        <f t="shared" si="106"/>
        <v>125.82933242645194</v>
      </c>
      <c r="O313" s="12">
        <f t="shared" si="107"/>
        <v>218.84071768726895</v>
      </c>
      <c r="P313" s="12">
        <f t="shared" si="108"/>
        <v>199.87949285756022</v>
      </c>
      <c r="Q313">
        <v>0.59016393442622905</v>
      </c>
      <c r="R313" s="12"/>
      <c r="S313" s="12"/>
      <c r="T313" s="55">
        <v>18.156563349755199</v>
      </c>
      <c r="U313" s="55">
        <v>16.137455242758801</v>
      </c>
      <c r="V313" s="55">
        <v>22.112471239716999</v>
      </c>
      <c r="W313" s="55">
        <v>19.534810913679099</v>
      </c>
      <c r="Z313" s="12"/>
      <c r="AA313" s="12"/>
      <c r="AB313" s="12"/>
      <c r="AC313" s="12"/>
      <c r="AD313" s="55">
        <v>13.358772821337199</v>
      </c>
      <c r="AE313" s="55">
        <v>11.965054480755599</v>
      </c>
      <c r="AF313">
        <v>0.433093525179856</v>
      </c>
      <c r="AG313" s="12"/>
      <c r="AH313" s="12"/>
      <c r="AI313" t="str">
        <v>20181116</v>
      </c>
      <c r="AJ313">
        <v>39.6</v>
      </c>
      <c r="AK313">
        <v>19.8</v>
      </c>
      <c r="AL313">
        <f t="shared" si="109"/>
        <v>2</v>
      </c>
      <c r="BI313" t="str">
        <v>21/07/2023</v>
      </c>
      <c r="BJ313">
        <v>55.6</v>
      </c>
      <c r="BK313">
        <v>19.399999999999999</v>
      </c>
      <c r="BL313">
        <f t="shared" si="110"/>
        <v>2.8659793814432994</v>
      </c>
    </row>
    <row r="314" spans="1:64" x14ac:dyDescent="0.3">
      <c r="A314" s="11">
        <v>45113</v>
      </c>
      <c r="B314">
        <v>0.502941176470588</v>
      </c>
      <c r="C314">
        <v>4446.82</v>
      </c>
      <c r="D314">
        <v>370.28</v>
      </c>
      <c r="E314">
        <v>101.11</v>
      </c>
      <c r="F314">
        <v>1915.63</v>
      </c>
      <c r="G314">
        <v>80.760000000000005</v>
      </c>
      <c r="H314">
        <v>48.92</v>
      </c>
      <c r="I314" s="12">
        <f t="shared" si="101"/>
        <v>152.19439061079456</v>
      </c>
      <c r="J314" s="12">
        <f t="shared" si="102"/>
        <v>94.613239788810674</v>
      </c>
      <c r="K314" s="12">
        <f t="shared" si="103"/>
        <v>165.59461985168954</v>
      </c>
      <c r="L314" s="12">
        <f t="shared" si="104"/>
        <v>146.31135471448397</v>
      </c>
      <c r="M314" s="12">
        <f t="shared" si="105"/>
        <v>204.18224311012199</v>
      </c>
      <c r="N314" s="12">
        <f t="shared" si="106"/>
        <v>126.48758889748085</v>
      </c>
      <c r="O314" s="12">
        <f t="shared" si="107"/>
        <v>220.38267796210951</v>
      </c>
      <c r="P314" s="12">
        <f t="shared" si="108"/>
        <v>197.78747302999307</v>
      </c>
      <c r="Q314">
        <v>0.61666666666666703</v>
      </c>
      <c r="R314" s="12"/>
      <c r="S314" s="12"/>
      <c r="T314" s="55">
        <v>18.777122901534099</v>
      </c>
      <c r="U314" s="55">
        <v>16.8455302128197</v>
      </c>
      <c r="V314" s="55">
        <v>22.723672599253302</v>
      </c>
      <c r="W314" s="55">
        <v>20.228571899010799</v>
      </c>
      <c r="Z314" s="12"/>
      <c r="AA314" s="12"/>
      <c r="AB314" s="12"/>
      <c r="AC314" s="12"/>
      <c r="AD314" s="55">
        <v>13.805430477865899</v>
      </c>
      <c r="AE314" s="55">
        <v>12.4768911752933</v>
      </c>
      <c r="AF314">
        <v>0.44348452123830101</v>
      </c>
      <c r="AG314" s="12"/>
      <c r="AH314" s="12"/>
      <c r="AI314" t="str">
        <v>20181109</v>
      </c>
      <c r="AJ314">
        <v>42.9</v>
      </c>
      <c r="AK314">
        <v>19</v>
      </c>
      <c r="AL314">
        <f t="shared" si="109"/>
        <v>2.2578947368421054</v>
      </c>
      <c r="BI314" t="str">
        <v>20/07/2023</v>
      </c>
      <c r="BJ314">
        <v>55.6</v>
      </c>
      <c r="BK314">
        <v>19.399999999999999</v>
      </c>
      <c r="BL314">
        <f t="shared" si="110"/>
        <v>2.8659793814432994</v>
      </c>
    </row>
    <row r="315" spans="1:64" x14ac:dyDescent="0.3">
      <c r="A315" s="11">
        <v>45111</v>
      </c>
      <c r="B315">
        <v>0.48837209302325602</v>
      </c>
      <c r="C315">
        <v>4455.59</v>
      </c>
      <c r="D315">
        <v>370.29</v>
      </c>
      <c r="E315">
        <v>102.08</v>
      </c>
      <c r="F315">
        <v>1921.78</v>
      </c>
      <c r="G315">
        <v>80.78</v>
      </c>
      <c r="H315">
        <v>49.42</v>
      </c>
      <c r="I315" s="12">
        <f t="shared" si="101"/>
        <v>151.05632663621202</v>
      </c>
      <c r="J315" s="12">
        <f t="shared" si="102"/>
        <v>94.496834408967203</v>
      </c>
      <c r="K315" s="12">
        <f t="shared" si="103"/>
        <v>165.88005429323243</v>
      </c>
      <c r="L315" s="12">
        <f t="shared" si="104"/>
        <v>145.12869410257284</v>
      </c>
      <c r="M315" s="12">
        <f t="shared" si="105"/>
        <v>202.26570571884932</v>
      </c>
      <c r="N315" s="12">
        <f t="shared" si="106"/>
        <v>126.08749407233412</v>
      </c>
      <c r="O315" s="12">
        <f t="shared" si="107"/>
        <v>220.33407663273445</v>
      </c>
      <c r="P315" s="12">
        <f t="shared" si="108"/>
        <v>195.81166372571224</v>
      </c>
      <c r="Q315">
        <v>0.55932203389830504</v>
      </c>
      <c r="R315" s="12"/>
      <c r="S315" s="12"/>
      <c r="T315" s="55">
        <v>18.964543580754</v>
      </c>
      <c r="U315" s="55">
        <v>17.068364786787299</v>
      </c>
      <c r="V315" s="55">
        <v>23.2714903030339</v>
      </c>
      <c r="W315" s="55">
        <v>20.879251081967901</v>
      </c>
      <c r="Z315" s="12"/>
      <c r="AA315" s="12"/>
      <c r="AB315" s="12"/>
      <c r="AC315" s="12"/>
      <c r="AD315" s="55">
        <v>14.0575320351237</v>
      </c>
      <c r="AE315" s="55">
        <v>12.7879162762822</v>
      </c>
      <c r="AF315">
        <v>0.44268204758471502</v>
      </c>
      <c r="AG315" s="12"/>
      <c r="AH315" s="12"/>
      <c r="AI315" t="str">
        <v>20181102</v>
      </c>
      <c r="AJ315">
        <v>42.5</v>
      </c>
      <c r="AK315">
        <v>19.8</v>
      </c>
      <c r="AL315">
        <f t="shared" si="109"/>
        <v>2.1464646464646462</v>
      </c>
      <c r="BI315" t="str">
        <v>19/07/2023</v>
      </c>
      <c r="BJ315">
        <v>55.6</v>
      </c>
      <c r="BK315">
        <v>19.399999999999999</v>
      </c>
      <c r="BL315">
        <f t="shared" si="110"/>
        <v>2.8659793814432994</v>
      </c>
    </row>
    <row r="316" spans="1:64" x14ac:dyDescent="0.3">
      <c r="A316" s="11">
        <v>45107</v>
      </c>
      <c r="B316">
        <v>0.48285714285714298</v>
      </c>
      <c r="C316">
        <v>4450.38</v>
      </c>
      <c r="D316">
        <v>369.42</v>
      </c>
      <c r="E316">
        <v>102.94</v>
      </c>
      <c r="F316">
        <v>1919.38</v>
      </c>
      <c r="G316">
        <v>81.08</v>
      </c>
      <c r="H316">
        <v>49.22</v>
      </c>
      <c r="I316" s="12">
        <f t="shared" si="101"/>
        <v>149.6310804586777</v>
      </c>
      <c r="J316" s="12">
        <f t="shared" si="102"/>
        <v>94.504368035230726</v>
      </c>
      <c r="K316" s="12">
        <f t="shared" si="103"/>
        <v>165.07601263521514</v>
      </c>
      <c r="L316" s="12">
        <f t="shared" si="104"/>
        <v>145.54972613277045</v>
      </c>
      <c r="M316" s="12">
        <f t="shared" si="105"/>
        <v>200.12250887268544</v>
      </c>
      <c r="N316" s="12">
        <f t="shared" si="106"/>
        <v>125.94836656136576</v>
      </c>
      <c r="O316" s="12">
        <f t="shared" si="107"/>
        <v>219.00796318491339</v>
      </c>
      <c r="P316" s="12">
        <f t="shared" si="108"/>
        <v>196.14675020768806</v>
      </c>
      <c r="Q316">
        <v>0.57142857142857095</v>
      </c>
      <c r="R316" s="12"/>
      <c r="S316" s="12"/>
      <c r="T316" s="55">
        <v>19.087834575089001</v>
      </c>
      <c r="U316" s="55">
        <v>17.205545437093701</v>
      </c>
      <c r="V316" s="55">
        <v>23.071069744894601</v>
      </c>
      <c r="W316" s="55">
        <v>20.641621439838602</v>
      </c>
      <c r="Z316" s="12"/>
      <c r="AA316" s="12"/>
      <c r="AB316" s="12"/>
      <c r="AC316" s="12"/>
      <c r="AD316" s="55">
        <v>14.107999252301401</v>
      </c>
      <c r="AE316" s="55">
        <v>12.835167405031299</v>
      </c>
      <c r="AF316">
        <v>0.44507845934379497</v>
      </c>
      <c r="AG316" s="12"/>
      <c r="AH316" s="12"/>
      <c r="AI316" t="str">
        <v>20181026</v>
      </c>
      <c r="AJ316">
        <v>44.3</v>
      </c>
      <c r="AK316">
        <v>19.8</v>
      </c>
      <c r="AL316">
        <f t="shared" si="109"/>
        <v>2.237373737373737</v>
      </c>
      <c r="BI316" t="str">
        <v>18/07/2023</v>
      </c>
      <c r="BJ316">
        <v>55.6</v>
      </c>
      <c r="BK316">
        <v>19.399999999999999</v>
      </c>
      <c r="BL316">
        <f t="shared" si="110"/>
        <v>2.8659793814432994</v>
      </c>
    </row>
    <row r="317" spans="1:64" x14ac:dyDescent="0.3">
      <c r="A317" s="11">
        <v>45107</v>
      </c>
      <c r="B317">
        <v>0.47727272727272702</v>
      </c>
      <c r="C317">
        <v>4396.4399999999996</v>
      </c>
      <c r="D317">
        <v>363.81</v>
      </c>
      <c r="E317">
        <v>101.74</v>
      </c>
      <c r="F317">
        <v>1908.53</v>
      </c>
      <c r="G317">
        <v>81.05</v>
      </c>
      <c r="H317">
        <v>48.73</v>
      </c>
      <c r="I317" s="12">
        <f t="shared" si="101"/>
        <v>149.56015205387166</v>
      </c>
      <c r="J317" s="12">
        <f t="shared" si="102"/>
        <v>93.886219847638358</v>
      </c>
      <c r="K317" s="12">
        <f t="shared" si="103"/>
        <v>163.13489083508648</v>
      </c>
      <c r="L317" s="12">
        <f t="shared" si="104"/>
        <v>145.22824738659631</v>
      </c>
      <c r="M317" s="12">
        <f t="shared" si="105"/>
        <v>199.39961231776044</v>
      </c>
      <c r="N317" s="12">
        <f t="shared" si="106"/>
        <v>124.73406383002815</v>
      </c>
      <c r="O317" s="12">
        <f t="shared" si="107"/>
        <v>215.76076475482296</v>
      </c>
      <c r="P317" s="12">
        <f t="shared" si="108"/>
        <v>195.1000909866986</v>
      </c>
      <c r="Q317">
        <v>0.56451612903225801</v>
      </c>
      <c r="R317" s="12"/>
      <c r="S317" s="12"/>
      <c r="T317" s="55">
        <v>19.0307072987023</v>
      </c>
      <c r="U317" s="55">
        <v>17.114262356318399</v>
      </c>
      <c r="V317" s="55">
        <v>23.141917623244101</v>
      </c>
      <c r="W317" s="55">
        <v>20.711374337463401</v>
      </c>
      <c r="Z317" s="12"/>
      <c r="AA317" s="12"/>
      <c r="AB317" s="12"/>
      <c r="AC317" s="12"/>
      <c r="AD317" s="55">
        <v>13.918879239953601</v>
      </c>
      <c r="AE317" s="55">
        <v>12.552019606755399</v>
      </c>
      <c r="AF317">
        <v>0.44602272727272702</v>
      </c>
      <c r="AG317" s="12"/>
      <c r="AH317" s="12"/>
      <c r="AI317" t="str">
        <v>20181019</v>
      </c>
      <c r="AJ317">
        <v>50.5</v>
      </c>
      <c r="AK317">
        <v>19</v>
      </c>
      <c r="AL317">
        <f t="shared" si="109"/>
        <v>2.6578947368421053</v>
      </c>
      <c r="BI317" t="str">
        <v>17/07/2023</v>
      </c>
      <c r="BJ317">
        <v>55.6</v>
      </c>
      <c r="BK317">
        <v>19.399999999999999</v>
      </c>
      <c r="BL317">
        <f t="shared" si="110"/>
        <v>2.8659793814432994</v>
      </c>
    </row>
    <row r="318" spans="1:64" x14ac:dyDescent="0.3">
      <c r="A318" s="11">
        <v>45106</v>
      </c>
      <c r="B318">
        <v>0.487179487179487</v>
      </c>
      <c r="C318">
        <v>4376.8599999999997</v>
      </c>
      <c r="D318">
        <v>364.54</v>
      </c>
      <c r="E318">
        <v>103.61</v>
      </c>
      <c r="F318">
        <v>1907.51</v>
      </c>
      <c r="G318">
        <v>81.25</v>
      </c>
      <c r="H318">
        <v>48.83</v>
      </c>
      <c r="I318" s="12">
        <f t="shared" si="101"/>
        <v>146.26595352419096</v>
      </c>
      <c r="J318" s="12">
        <f t="shared" si="102"/>
        <v>93.51787182587492</v>
      </c>
      <c r="K318" s="12">
        <f t="shared" si="103"/>
        <v>162.0113316955414</v>
      </c>
      <c r="L318" s="12">
        <f t="shared" si="104"/>
        <v>144.28728535186067</v>
      </c>
      <c r="M318" s="12">
        <f t="shared" si="105"/>
        <v>196.25058964470074</v>
      </c>
      <c r="N318" s="12">
        <f t="shared" si="106"/>
        <v>125.05135065070235</v>
      </c>
      <c r="O318" s="12">
        <f t="shared" si="107"/>
        <v>215.66177282375111</v>
      </c>
      <c r="P318" s="12">
        <f t="shared" si="108"/>
        <v>195.09123430677656</v>
      </c>
      <c r="Q318">
        <v>0.58730158730158699</v>
      </c>
      <c r="R318" s="12"/>
      <c r="S318" s="12"/>
      <c r="T318" s="55">
        <v>18.926529998402501</v>
      </c>
      <c r="U318" s="55">
        <v>16.9364667382752</v>
      </c>
      <c r="V318" s="55">
        <v>22.953493310515</v>
      </c>
      <c r="W318" s="55">
        <v>20.4420242510494</v>
      </c>
      <c r="Z318" s="12"/>
      <c r="AA318" s="12"/>
      <c r="AB318" s="12"/>
      <c r="AC318" s="12"/>
      <c r="AD318" s="55">
        <v>13.846824007869101</v>
      </c>
      <c r="AE318" s="55">
        <v>12.4158911229122</v>
      </c>
      <c r="AF318">
        <v>0.44578313253011997</v>
      </c>
      <c r="AG318" s="12"/>
      <c r="AH318" s="12"/>
      <c r="AI318" t="str">
        <v>20181012</v>
      </c>
      <c r="AJ318">
        <v>51.9</v>
      </c>
      <c r="AK318">
        <v>18.3</v>
      </c>
      <c r="AL318">
        <f t="shared" si="109"/>
        <v>2.8360655737704916</v>
      </c>
      <c r="BI318" t="str">
        <v>14/07/2023</v>
      </c>
      <c r="BJ318">
        <v>54.2</v>
      </c>
      <c r="BK318">
        <v>18</v>
      </c>
      <c r="BL318">
        <f t="shared" si="110"/>
        <v>3.0111111111111111</v>
      </c>
    </row>
    <row r="319" spans="1:64" x14ac:dyDescent="0.3">
      <c r="A319" s="11">
        <v>45105</v>
      </c>
      <c r="B319">
        <v>0.49710982658959502</v>
      </c>
      <c r="C319">
        <v>4378.41</v>
      </c>
      <c r="D319">
        <v>363.83</v>
      </c>
      <c r="E319">
        <v>103.17</v>
      </c>
      <c r="F319">
        <v>1913.73</v>
      </c>
      <c r="G319">
        <v>81.16</v>
      </c>
      <c r="H319">
        <v>48.88</v>
      </c>
      <c r="I319" s="12">
        <f t="shared" si="101"/>
        <v>146.94466380760741</v>
      </c>
      <c r="J319" s="12">
        <f t="shared" si="102"/>
        <v>93.247808690757068</v>
      </c>
      <c r="K319" s="12">
        <f t="shared" si="103"/>
        <v>162.24869024326867</v>
      </c>
      <c r="L319" s="12">
        <f t="shared" si="104"/>
        <v>144.1908356018707</v>
      </c>
      <c r="M319" s="12">
        <f t="shared" si="105"/>
        <v>196.70563761124731</v>
      </c>
      <c r="N319" s="12">
        <f t="shared" si="106"/>
        <v>124.40424231526035</v>
      </c>
      <c r="O319" s="12">
        <f t="shared" si="107"/>
        <v>215.48022207509516</v>
      </c>
      <c r="P319" s="12">
        <f t="shared" si="108"/>
        <v>194.51268082601734</v>
      </c>
      <c r="Q319">
        <v>0.60655737704918</v>
      </c>
      <c r="R319" s="12"/>
      <c r="S319" s="12"/>
      <c r="T319" s="55">
        <v>19.1122815433739</v>
      </c>
      <c r="U319" s="55">
        <v>17.161705690253299</v>
      </c>
      <c r="V319" s="55">
        <v>23.462207281979499</v>
      </c>
      <c r="W319" s="55">
        <v>21.143952225625799</v>
      </c>
      <c r="Z319" s="12"/>
      <c r="AA319" s="12"/>
      <c r="AB319" s="12"/>
      <c r="AC319" s="12"/>
      <c r="AD319" s="55">
        <v>14.1377382283841</v>
      </c>
      <c r="AE319" s="55">
        <v>12.794362695275099</v>
      </c>
      <c r="AF319">
        <v>0.45369705671213201</v>
      </c>
      <c r="AG319" s="12"/>
      <c r="AH319" s="12"/>
      <c r="AI319" t="str">
        <v>20181005</v>
      </c>
      <c r="AJ319">
        <v>56.3</v>
      </c>
      <c r="AK319">
        <v>18.5</v>
      </c>
      <c r="AL319">
        <f t="shared" si="109"/>
        <v>3.0432432432432432</v>
      </c>
      <c r="BI319" t="str">
        <v>13/07/2023</v>
      </c>
      <c r="BJ319">
        <v>54.2</v>
      </c>
      <c r="BK319">
        <v>18</v>
      </c>
      <c r="BL319">
        <f t="shared" si="110"/>
        <v>3.0111111111111111</v>
      </c>
    </row>
    <row r="320" spans="1:64" x14ac:dyDescent="0.3">
      <c r="A320" s="11">
        <v>45104</v>
      </c>
      <c r="B320">
        <v>0.49253731343283602</v>
      </c>
      <c r="C320">
        <v>4328.82</v>
      </c>
      <c r="D320">
        <v>357.68</v>
      </c>
      <c r="E320">
        <v>103.44</v>
      </c>
      <c r="F320">
        <v>1923.21</v>
      </c>
      <c r="G320">
        <v>81.28</v>
      </c>
      <c r="H320">
        <v>48.45</v>
      </c>
      <c r="I320" s="12">
        <f t="shared" si="101"/>
        <v>144.90641215543545</v>
      </c>
      <c r="J320" s="12">
        <f t="shared" si="102"/>
        <v>91.744570537104508</v>
      </c>
      <c r="K320" s="12">
        <f t="shared" si="103"/>
        <v>160.17725306071824</v>
      </c>
      <c r="L320" s="12">
        <f t="shared" si="104"/>
        <v>143.81968749962704</v>
      </c>
      <c r="M320" s="12">
        <f t="shared" si="105"/>
        <v>192.88566266352899</v>
      </c>
      <c r="N320" s="12">
        <f t="shared" si="106"/>
        <v>121.71156872847611</v>
      </c>
      <c r="O320" s="12">
        <f t="shared" si="107"/>
        <v>211.53083187811472</v>
      </c>
      <c r="P320" s="12">
        <f t="shared" si="108"/>
        <v>192.90787806363147</v>
      </c>
      <c r="Q320">
        <v>0.59322033898305104</v>
      </c>
      <c r="R320" s="12"/>
      <c r="S320" s="12"/>
      <c r="T320" s="55">
        <v>19.0529222419135</v>
      </c>
      <c r="U320" s="55">
        <v>17.0358226161975</v>
      </c>
      <c r="V320" s="55">
        <v>23.1716946930873</v>
      </c>
      <c r="W320" s="55">
        <v>20.717621355870001</v>
      </c>
      <c r="Z320" s="12"/>
      <c r="AA320" s="12"/>
      <c r="AB320" s="12"/>
      <c r="AC320" s="12"/>
      <c r="AD320" s="55">
        <v>14.164818319931101</v>
      </c>
      <c r="AE320" s="55">
        <v>12.8049828150621</v>
      </c>
      <c r="AF320">
        <v>0.45743145743145702</v>
      </c>
      <c r="AG320" s="12"/>
      <c r="AH320" s="12"/>
      <c r="AI320" t="str">
        <v>20180928</v>
      </c>
      <c r="AJ320">
        <v>61.8</v>
      </c>
      <c r="AK320">
        <v>18.600000000000001</v>
      </c>
      <c r="AL320">
        <f t="shared" si="109"/>
        <v>3.32258064516129</v>
      </c>
      <c r="BI320" t="str">
        <v>12/07/2023</v>
      </c>
      <c r="BJ320">
        <v>54.2</v>
      </c>
      <c r="BK320">
        <v>18</v>
      </c>
      <c r="BL320">
        <f t="shared" si="110"/>
        <v>3.0111111111111111</v>
      </c>
    </row>
    <row r="321" spans="1:64" x14ac:dyDescent="0.3">
      <c r="A321" s="11">
        <v>45101</v>
      </c>
      <c r="B321">
        <v>0.49411764705882399</v>
      </c>
      <c r="C321">
        <v>4348.33</v>
      </c>
      <c r="D321">
        <v>362.54</v>
      </c>
      <c r="E321">
        <v>103.33</v>
      </c>
      <c r="F321">
        <v>1921.7</v>
      </c>
      <c r="G321">
        <v>81.22</v>
      </c>
      <c r="H321">
        <v>48.32</v>
      </c>
      <c r="I321" s="12">
        <f t="shared" si="101"/>
        <v>145.71532608237703</v>
      </c>
      <c r="J321" s="12">
        <f t="shared" si="102"/>
        <v>92.230861683278377</v>
      </c>
      <c r="K321" s="12">
        <f t="shared" si="103"/>
        <v>161.01865835998436</v>
      </c>
      <c r="L321" s="12">
        <f t="shared" si="104"/>
        <v>144.85936887844213</v>
      </c>
      <c r="M321" s="12">
        <f t="shared" si="105"/>
        <v>195.71769135585325</v>
      </c>
      <c r="N321" s="12">
        <f t="shared" si="106"/>
        <v>123.46366379738832</v>
      </c>
      <c r="O321" s="12">
        <f t="shared" si="107"/>
        <v>214.5656814117024</v>
      </c>
      <c r="P321" s="12">
        <f t="shared" si="108"/>
        <v>196.0636827677738</v>
      </c>
      <c r="Q321">
        <v>0.59677419354838701</v>
      </c>
      <c r="R321" s="12"/>
      <c r="S321" s="12"/>
      <c r="T321" s="55">
        <v>19.0055072480158</v>
      </c>
      <c r="U321" s="55">
        <v>16.918501091299898</v>
      </c>
      <c r="V321" s="55">
        <v>23.016995403998902</v>
      </c>
      <c r="W321" s="55">
        <v>20.4708595873138</v>
      </c>
      <c r="Z321" s="12"/>
      <c r="AA321" s="12"/>
      <c r="AB321" s="12"/>
      <c r="AC321" s="12"/>
      <c r="AD321" s="55">
        <v>14.106896201499101</v>
      </c>
      <c r="AE321" s="55">
        <v>12.689385133906701</v>
      </c>
      <c r="AF321">
        <v>0.47004933051444697</v>
      </c>
      <c r="AG321" s="12"/>
      <c r="AH321" s="12"/>
      <c r="AI321" t="str">
        <v>20180921</v>
      </c>
      <c r="AJ321">
        <v>60.6</v>
      </c>
      <c r="AK321">
        <v>18.3</v>
      </c>
      <c r="AL321">
        <f t="shared" si="109"/>
        <v>3.3114754098360657</v>
      </c>
      <c r="BI321" t="str">
        <v>11/07/2023</v>
      </c>
      <c r="BJ321">
        <v>54.2</v>
      </c>
      <c r="BK321">
        <v>18</v>
      </c>
      <c r="BL321">
        <f t="shared" si="110"/>
        <v>3.0111111111111111</v>
      </c>
    </row>
    <row r="322" spans="1:64" x14ac:dyDescent="0.3">
      <c r="A322" s="11">
        <v>45100</v>
      </c>
      <c r="B322">
        <v>0.51183431952662695</v>
      </c>
      <c r="C322">
        <v>4381.8900000000003</v>
      </c>
      <c r="D322">
        <v>366.17</v>
      </c>
      <c r="E322">
        <v>102.31</v>
      </c>
      <c r="F322">
        <v>1913.84</v>
      </c>
      <c r="G322">
        <v>81.150000000000006</v>
      </c>
      <c r="H322">
        <v>49.06</v>
      </c>
      <c r="I322" s="12">
        <f t="shared" ref="I322:I385" si="111">I323*(1+((C322/C323)-(E322/E323)))</f>
        <v>148.3301637156577</v>
      </c>
      <c r="J322" s="12">
        <f t="shared" ref="J322:J385" si="112">J323*(1+((C322/C323)-(F322/F323)))</f>
        <v>93.328944096184188</v>
      </c>
      <c r="K322" s="12">
        <f t="shared" si="103"/>
        <v>162.4025548014074</v>
      </c>
      <c r="L322" s="12">
        <f t="shared" si="104"/>
        <v>143.7917474344801</v>
      </c>
      <c r="M322" s="12">
        <f t="shared" si="105"/>
        <v>199.68811574539467</v>
      </c>
      <c r="N322" s="12">
        <f t="shared" si="106"/>
        <v>125.21928253857227</v>
      </c>
      <c r="O322" s="12">
        <f t="shared" si="107"/>
        <v>216.90303465416403</v>
      </c>
      <c r="P322" s="12">
        <f t="shared" si="108"/>
        <v>195.05521940066225</v>
      </c>
      <c r="Q322">
        <v>0.59375</v>
      </c>
      <c r="R322" s="12"/>
      <c r="S322" s="12"/>
      <c r="T322" s="55">
        <v>18.9932832074049</v>
      </c>
      <c r="U322" s="55">
        <v>16.843347108710201</v>
      </c>
      <c r="V322" s="55">
        <v>23.116235181513499</v>
      </c>
      <c r="W322" s="55">
        <v>20.58621890021</v>
      </c>
      <c r="Z322" s="12"/>
      <c r="AA322" s="12"/>
      <c r="AB322" s="12"/>
      <c r="AC322" s="12"/>
      <c r="AD322" s="55">
        <v>14.2662652054152</v>
      </c>
      <c r="AE322" s="55">
        <v>12.8983138421306</v>
      </c>
      <c r="AF322">
        <v>0.47208480565371003</v>
      </c>
      <c r="AG322" s="12"/>
      <c r="AH322" s="12"/>
      <c r="AI322" t="str">
        <v>20180914</v>
      </c>
      <c r="AJ322">
        <v>59</v>
      </c>
      <c r="AK322">
        <v>18.100000000000001</v>
      </c>
      <c r="AL322">
        <f t="shared" si="109"/>
        <v>3.2596685082872927</v>
      </c>
      <c r="BI322" t="str">
        <v>10/07/2023</v>
      </c>
      <c r="BJ322">
        <v>54.2</v>
      </c>
      <c r="BK322">
        <v>18</v>
      </c>
      <c r="BL322">
        <f t="shared" si="110"/>
        <v>3.0111111111111111</v>
      </c>
    </row>
    <row r="323" spans="1:64" x14ac:dyDescent="0.3">
      <c r="A323" s="11">
        <v>45099</v>
      </c>
      <c r="B323">
        <v>0.51038575667655806</v>
      </c>
      <c r="C323">
        <v>4365.6899999999996</v>
      </c>
      <c r="D323">
        <v>361.9</v>
      </c>
      <c r="E323">
        <v>103.56</v>
      </c>
      <c r="F323">
        <v>1932.6</v>
      </c>
      <c r="G323">
        <v>81.239999999999995</v>
      </c>
      <c r="H323">
        <v>49.33</v>
      </c>
      <c r="I323" s="12">
        <f t="shared" si="111"/>
        <v>146.02572430739909</v>
      </c>
      <c r="J323" s="12">
        <f t="shared" si="112"/>
        <v>92.093247590441621</v>
      </c>
      <c r="K323" s="12">
        <f t="shared" ref="K323:K386" si="113">K324*(1+((C323/C324)-(G323/G324)))</f>
        <v>161.6237574274511</v>
      </c>
      <c r="L323" s="12">
        <f t="shared" ref="L323:L386" si="114">L324*(1+((C323/C324)-(H323/H324)))</f>
        <v>142.48316827877977</v>
      </c>
      <c r="M323" s="12">
        <f t="shared" ref="M323:M386" si="115">M324*(1+((D323/D324)-(E323/E324)))</f>
        <v>195.03284995555362</v>
      </c>
      <c r="N323" s="12">
        <f t="shared" ref="N323:N386" si="116">N324*(1+((D323/D324)-(F323/F324)))</f>
        <v>122.58301590671502</v>
      </c>
      <c r="O323" s="12">
        <f t="shared" ref="O323:O386" si="117">O324*(1+((D323/D324)-(G323/G324)))</f>
        <v>214.13921092846331</v>
      </c>
      <c r="P323" s="12">
        <f t="shared" ref="P323:P386" si="118">P324*(1+((D323/D324)-(H323/H324)))</f>
        <v>191.74339257845983</v>
      </c>
      <c r="Q323">
        <v>0.578125</v>
      </c>
      <c r="R323" s="12"/>
      <c r="S323" s="12"/>
      <c r="T323" s="55">
        <v>19.079714096657199</v>
      </c>
      <c r="U323" s="55">
        <v>16.915941892564799</v>
      </c>
      <c r="V323" s="55">
        <v>23.1215312910434</v>
      </c>
      <c r="W323" s="55">
        <v>20.5652717594885</v>
      </c>
      <c r="Z323" s="12"/>
      <c r="AA323" s="12"/>
      <c r="AB323" s="12"/>
      <c r="AC323" s="12"/>
      <c r="AD323" s="55">
        <v>14.3713556069562</v>
      </c>
      <c r="AE323" s="55">
        <v>13.0291508229828</v>
      </c>
      <c r="AF323">
        <v>0.474719101123595</v>
      </c>
      <c r="AG323" s="12"/>
      <c r="AH323" s="12"/>
      <c r="AI323" t="str">
        <v>20180907</v>
      </c>
      <c r="AJ323">
        <v>57.7</v>
      </c>
      <c r="AK323">
        <v>18.3</v>
      </c>
      <c r="AL323">
        <f t="shared" si="109"/>
        <v>3.1530054644808745</v>
      </c>
      <c r="BI323" t="str">
        <v>07/07/2023</v>
      </c>
      <c r="BJ323">
        <v>51.4</v>
      </c>
      <c r="BK323">
        <v>18.100000000000001</v>
      </c>
      <c r="BL323">
        <f t="shared" si="110"/>
        <v>2.8397790055248615</v>
      </c>
    </row>
    <row r="324" spans="1:64" x14ac:dyDescent="0.3">
      <c r="A324" s="11">
        <v>45098</v>
      </c>
      <c r="B324">
        <v>0.50602409638554202</v>
      </c>
      <c r="C324">
        <v>4388.71</v>
      </c>
      <c r="D324">
        <v>366.9</v>
      </c>
      <c r="E324">
        <v>103.31</v>
      </c>
      <c r="F324">
        <v>1936.29</v>
      </c>
      <c r="G324">
        <v>81.239999999999995</v>
      </c>
      <c r="H324">
        <v>49.3</v>
      </c>
      <c r="I324" s="12">
        <f t="shared" si="111"/>
        <v>147.15368353716033</v>
      </c>
      <c r="J324" s="12">
        <f t="shared" si="112"/>
        <v>92.401830045094769</v>
      </c>
      <c r="K324" s="12">
        <f t="shared" si="113"/>
        <v>162.47598900962481</v>
      </c>
      <c r="L324" s="12">
        <f t="shared" si="114"/>
        <v>143.32214694023745</v>
      </c>
      <c r="M324" s="12">
        <f t="shared" si="115"/>
        <v>198.21370273190652</v>
      </c>
      <c r="N324" s="12">
        <f t="shared" si="116"/>
        <v>124.03697549721626</v>
      </c>
      <c r="O324" s="12">
        <f t="shared" si="117"/>
        <v>217.0977521128853</v>
      </c>
      <c r="P324" s="12">
        <f t="shared" si="118"/>
        <v>194.51251371504918</v>
      </c>
      <c r="Q324">
        <v>0.58064516129032295</v>
      </c>
      <c r="R324" s="12"/>
      <c r="S324" s="12"/>
      <c r="T324" s="55">
        <v>19.070047992660498</v>
      </c>
      <c r="U324" s="55">
        <v>16.840691204544701</v>
      </c>
      <c r="V324" s="55">
        <v>23.079857056324901</v>
      </c>
      <c r="W324" s="55">
        <v>20.460585093366799</v>
      </c>
      <c r="Z324" s="12"/>
      <c r="AA324" s="12"/>
      <c r="AB324" s="12"/>
      <c r="AC324" s="12"/>
      <c r="AD324" s="55">
        <v>14.523443964609999</v>
      </c>
      <c r="AE324" s="55">
        <v>13.239463677227</v>
      </c>
      <c r="AF324">
        <v>0.47323943661971801</v>
      </c>
      <c r="AG324" s="12"/>
      <c r="AH324" s="12"/>
      <c r="AI324" t="str">
        <v>20180831</v>
      </c>
      <c r="AJ324">
        <v>60</v>
      </c>
      <c r="AK324">
        <v>18.100000000000001</v>
      </c>
      <c r="AL324">
        <f t="shared" si="109"/>
        <v>3.3149171270718227</v>
      </c>
      <c r="BI324" t="str">
        <v>06/07/2023</v>
      </c>
      <c r="BJ324">
        <v>51.4</v>
      </c>
      <c r="BK324">
        <v>18.100000000000001</v>
      </c>
      <c r="BL324">
        <f t="shared" si="110"/>
        <v>2.8397790055248615</v>
      </c>
    </row>
    <row r="325" spans="1:64" x14ac:dyDescent="0.3">
      <c r="A325" s="11">
        <v>45094</v>
      </c>
      <c r="B325">
        <v>0.50290697674418605</v>
      </c>
      <c r="C325">
        <v>4409.59</v>
      </c>
      <c r="D325">
        <v>367.93</v>
      </c>
      <c r="E325">
        <v>102.6</v>
      </c>
      <c r="F325">
        <v>1957.85</v>
      </c>
      <c r="G325">
        <v>81.209999999999994</v>
      </c>
      <c r="H325">
        <v>50.07</v>
      </c>
      <c r="I325" s="12">
        <f t="shared" si="111"/>
        <v>148.88901660176074</v>
      </c>
      <c r="J325" s="12">
        <f t="shared" si="112"/>
        <v>91.825446723104065</v>
      </c>
      <c r="K325" s="12">
        <f t="shared" si="113"/>
        <v>163.30961054966065</v>
      </c>
      <c r="L325" s="12">
        <f t="shared" si="114"/>
        <v>141.81278580664454</v>
      </c>
      <c r="M325" s="12">
        <f t="shared" si="115"/>
        <v>200.15915434014215</v>
      </c>
      <c r="N325" s="12">
        <f t="shared" si="116"/>
        <v>123.02660303052576</v>
      </c>
      <c r="O325" s="12">
        <f t="shared" si="117"/>
        <v>217.78789105308871</v>
      </c>
      <c r="P325" s="12">
        <f t="shared" si="118"/>
        <v>192.09613174915413</v>
      </c>
      <c r="Q325">
        <v>0.61538461538461497</v>
      </c>
      <c r="R325" s="12"/>
      <c r="S325" s="12"/>
      <c r="T325" s="55">
        <v>19.084439711179499</v>
      </c>
      <c r="U325" s="55">
        <v>16.801722246236</v>
      </c>
      <c r="V325" s="55">
        <v>23.2616145065175</v>
      </c>
      <c r="W325" s="55">
        <v>20.7555757448965</v>
      </c>
      <c r="Z325" s="12"/>
      <c r="AA325" s="12"/>
      <c r="AB325" s="12"/>
      <c r="AC325" s="12"/>
      <c r="AD325" s="55">
        <v>14.4483137660586</v>
      </c>
      <c r="AE325" s="55">
        <v>13.089425549974701</v>
      </c>
      <c r="AF325">
        <v>0.46861924686192502</v>
      </c>
      <c r="AG325" s="12"/>
      <c r="AH325" s="12"/>
      <c r="AI325" t="str">
        <v>20180824</v>
      </c>
      <c r="AJ325">
        <v>59.6</v>
      </c>
      <c r="AK325">
        <v>18.3</v>
      </c>
      <c r="AL325">
        <f t="shared" si="109"/>
        <v>3.2568306010928962</v>
      </c>
      <c r="BI325" t="str">
        <v>05/07/2023</v>
      </c>
      <c r="BJ325">
        <v>51.4</v>
      </c>
      <c r="BK325">
        <v>18.100000000000001</v>
      </c>
      <c r="BL325">
        <f t="shared" si="110"/>
        <v>2.8397790055248615</v>
      </c>
    </row>
    <row r="326" spans="1:64" x14ac:dyDescent="0.3">
      <c r="A326" s="11">
        <v>45093</v>
      </c>
      <c r="B326">
        <v>0.51304347826087005</v>
      </c>
      <c r="C326">
        <v>4425.84</v>
      </c>
      <c r="D326">
        <v>370.26</v>
      </c>
      <c r="E326">
        <v>103</v>
      </c>
      <c r="F326">
        <v>1958.03</v>
      </c>
      <c r="G326">
        <v>81.319999999999993</v>
      </c>
      <c r="H326">
        <v>50.2</v>
      </c>
      <c r="I326" s="12">
        <f t="shared" si="111"/>
        <v>148.85747731258425</v>
      </c>
      <c r="J326" s="12">
        <f t="shared" si="112"/>
        <v>92.155334276167864</v>
      </c>
      <c r="K326" s="12">
        <f t="shared" si="113"/>
        <v>163.68919574923692</v>
      </c>
      <c r="L326" s="12">
        <f t="shared" si="114"/>
        <v>141.96639031266818</v>
      </c>
      <c r="M326" s="12">
        <f t="shared" si="115"/>
        <v>200.6425785824517</v>
      </c>
      <c r="N326" s="12">
        <f t="shared" si="116"/>
        <v>123.7942444734402</v>
      </c>
      <c r="O326" s="12">
        <f t="shared" si="117"/>
        <v>218.86914721244517</v>
      </c>
      <c r="P326" s="12">
        <f t="shared" si="118"/>
        <v>192.81015283231375</v>
      </c>
      <c r="Q326">
        <v>0.63076923076923097</v>
      </c>
      <c r="R326" s="12"/>
      <c r="S326" s="12"/>
      <c r="T326" s="55">
        <v>19.1603174874645</v>
      </c>
      <c r="U326" s="55">
        <v>16.849170735287998</v>
      </c>
      <c r="V326" s="55">
        <v>23.3931313026631</v>
      </c>
      <c r="W326" s="55">
        <v>20.974145305014801</v>
      </c>
      <c r="Z326" s="12"/>
      <c r="AA326" s="12"/>
      <c r="AB326" s="12"/>
      <c r="AC326" s="12"/>
      <c r="AD326" s="55">
        <v>14.4503446140459</v>
      </c>
      <c r="AE326" s="55">
        <v>13.068659803093</v>
      </c>
      <c r="AF326">
        <v>0.46485734168406401</v>
      </c>
      <c r="AG326" s="12"/>
      <c r="AH326" s="12"/>
      <c r="AI326" t="str">
        <v>20180817</v>
      </c>
      <c r="AJ326">
        <v>57.7</v>
      </c>
      <c r="AK326">
        <v>18.3</v>
      </c>
      <c r="AL326">
        <f t="shared" si="109"/>
        <v>3.1530054644808745</v>
      </c>
      <c r="BI326" t="str">
        <v>04/07/2023</v>
      </c>
      <c r="BJ326">
        <v>51.4</v>
      </c>
      <c r="BK326">
        <v>18.100000000000001</v>
      </c>
      <c r="BL326">
        <f t="shared" si="110"/>
        <v>2.8397790055248615</v>
      </c>
    </row>
    <row r="327" spans="1:64" x14ac:dyDescent="0.3">
      <c r="A327" s="11">
        <v>45092</v>
      </c>
      <c r="B327">
        <v>0.541547277936963</v>
      </c>
      <c r="C327">
        <v>4372.59</v>
      </c>
      <c r="D327">
        <v>365.9</v>
      </c>
      <c r="E327">
        <v>102.02</v>
      </c>
      <c r="F327">
        <v>1942.05</v>
      </c>
      <c r="G327">
        <v>81.150000000000006</v>
      </c>
      <c r="H327">
        <v>49.68</v>
      </c>
      <c r="I327" s="12">
        <f t="shared" si="111"/>
        <v>148.47557180687213</v>
      </c>
      <c r="J327" s="12">
        <f t="shared" si="112"/>
        <v>91.792778634597553</v>
      </c>
      <c r="K327" s="12">
        <f t="shared" si="113"/>
        <v>162.05515297059043</v>
      </c>
      <c r="L327" s="12">
        <f t="shared" si="114"/>
        <v>141.72387974282631</v>
      </c>
      <c r="M327" s="12">
        <f t="shared" si="115"/>
        <v>200.18018949318665</v>
      </c>
      <c r="N327" s="12">
        <f t="shared" si="116"/>
        <v>123.33944192805242</v>
      </c>
      <c r="O327" s="12">
        <f t="shared" si="117"/>
        <v>216.74055169603827</v>
      </c>
      <c r="P327" s="12">
        <f t="shared" si="118"/>
        <v>192.53120682971277</v>
      </c>
      <c r="Q327">
        <v>0.65625</v>
      </c>
      <c r="R327" s="12"/>
      <c r="S327" s="12"/>
      <c r="T327" s="55">
        <v>19.081773604762802</v>
      </c>
      <c r="U327" s="55">
        <v>16.627240716943199</v>
      </c>
      <c r="V327" s="55">
        <v>23.178305590429101</v>
      </c>
      <c r="W327" s="55">
        <v>20.5328392171625</v>
      </c>
      <c r="Z327" s="12"/>
      <c r="AA327" s="12"/>
      <c r="AB327" s="12"/>
      <c r="AC327" s="12"/>
      <c r="AD327" s="55">
        <v>14.397449371226999</v>
      </c>
      <c r="AE327" s="55">
        <v>12.944998578840901</v>
      </c>
      <c r="AF327">
        <v>0.46440912232204601</v>
      </c>
      <c r="AG327" s="12"/>
      <c r="AH327" s="12"/>
      <c r="AI327" t="str">
        <v>20180810</v>
      </c>
      <c r="AJ327">
        <v>57.3</v>
      </c>
      <c r="AK327">
        <v>18.399999999999999</v>
      </c>
      <c r="AL327">
        <f t="shared" si="109"/>
        <v>3.1141304347826089</v>
      </c>
      <c r="BI327" t="str">
        <v>03/07/2023</v>
      </c>
      <c r="BJ327">
        <v>51.4</v>
      </c>
      <c r="BK327">
        <v>18.100000000000001</v>
      </c>
      <c r="BL327">
        <f t="shared" si="110"/>
        <v>2.8397790055248615</v>
      </c>
    </row>
    <row r="328" spans="1:64" x14ac:dyDescent="0.3">
      <c r="A328" s="11">
        <v>45091</v>
      </c>
      <c r="B328">
        <v>0.53958944281524901</v>
      </c>
      <c r="C328">
        <v>4369.01</v>
      </c>
      <c r="D328">
        <v>363.26</v>
      </c>
      <c r="E328">
        <v>101.21</v>
      </c>
      <c r="F328">
        <v>1943.67</v>
      </c>
      <c r="G328">
        <v>81.2</v>
      </c>
      <c r="H328">
        <v>49.49</v>
      </c>
      <c r="I328" s="12">
        <f t="shared" si="111"/>
        <v>149.54990153151894</v>
      </c>
      <c r="J328" s="12">
        <f t="shared" si="112"/>
        <v>91.641306330545817</v>
      </c>
      <c r="K328" s="12">
        <f t="shared" si="113"/>
        <v>161.82290940007209</v>
      </c>
      <c r="L328" s="12">
        <f t="shared" si="114"/>
        <v>142.15314696792564</v>
      </c>
      <c r="M328" s="12">
        <f t="shared" si="115"/>
        <v>200.32755842977531</v>
      </c>
      <c r="N328" s="12">
        <f t="shared" si="116"/>
        <v>122.34829876310503</v>
      </c>
      <c r="O328" s="12">
        <f t="shared" si="117"/>
        <v>215.04528830751437</v>
      </c>
      <c r="P328" s="12">
        <f t="shared" si="118"/>
        <v>191.87339528443789</v>
      </c>
      <c r="Q328">
        <v>0.63076923076923097</v>
      </c>
      <c r="R328" s="12"/>
      <c r="S328" s="12"/>
      <c r="T328" s="55">
        <v>19.0179712844905</v>
      </c>
      <c r="U328" s="55">
        <v>16.413161269012399</v>
      </c>
      <c r="V328" s="55">
        <v>22.976028130568199</v>
      </c>
      <c r="W328" s="55">
        <v>20.087014612318999</v>
      </c>
      <c r="Z328" s="12"/>
      <c r="AA328" s="12"/>
      <c r="AB328" s="12"/>
      <c r="AC328" s="12"/>
      <c r="AD328" s="55">
        <v>14.4271104342809</v>
      </c>
      <c r="AE328" s="55">
        <v>12.9598114297658</v>
      </c>
      <c r="AF328">
        <v>0.46433566433566398</v>
      </c>
      <c r="AG328" s="12"/>
      <c r="AH328" s="12"/>
      <c r="AI328" t="str">
        <v>20180803</v>
      </c>
      <c r="AJ328">
        <v>54.9</v>
      </c>
      <c r="AK328">
        <v>18.600000000000001</v>
      </c>
      <c r="AL328">
        <f t="shared" ref="AL328:AL391" si="119">IFERROR(AJ328/AK328,"")</f>
        <v>2.9516129032258061</v>
      </c>
      <c r="BI328" t="str">
        <v>30/06/2023</v>
      </c>
      <c r="BJ328">
        <v>54.9</v>
      </c>
      <c r="BK328">
        <v>18.3</v>
      </c>
      <c r="BL328">
        <f t="shared" ref="BL328:BL391" si="120">IFERROR(BJ328/BK328,"")</f>
        <v>3</v>
      </c>
    </row>
    <row r="329" spans="1:64" x14ac:dyDescent="0.3">
      <c r="A329" s="11">
        <v>45090</v>
      </c>
      <c r="B329">
        <v>0.55384615384615399</v>
      </c>
      <c r="C329">
        <v>4338.93</v>
      </c>
      <c r="D329">
        <v>360.49</v>
      </c>
      <c r="E329">
        <v>102.22</v>
      </c>
      <c r="F329">
        <v>1957.65</v>
      </c>
      <c r="G329">
        <v>81.349999999999994</v>
      </c>
      <c r="H329">
        <v>49</v>
      </c>
      <c r="I329" s="12">
        <f t="shared" si="111"/>
        <v>147.07706044801813</v>
      </c>
      <c r="J329" s="12">
        <f t="shared" si="112"/>
        <v>90.369464560732396</v>
      </c>
      <c r="K329" s="12">
        <f t="shared" si="113"/>
        <v>160.41503181229552</v>
      </c>
      <c r="L329" s="12">
        <f t="shared" si="114"/>
        <v>142.59053133658753</v>
      </c>
      <c r="M329" s="12">
        <f t="shared" si="115"/>
        <v>196.86961543971975</v>
      </c>
      <c r="N329" s="12">
        <f t="shared" si="116"/>
        <v>120.56095833286939</v>
      </c>
      <c r="O329" s="12">
        <f t="shared" si="117"/>
        <v>213.01570235850164</v>
      </c>
      <c r="P329" s="12">
        <f t="shared" si="118"/>
        <v>192.31880839750923</v>
      </c>
      <c r="Q329">
        <v>0.63934426229508201</v>
      </c>
      <c r="R329" s="12"/>
      <c r="S329" s="12"/>
      <c r="T329" s="55">
        <v>19.198989050346398</v>
      </c>
      <c r="U329" s="55">
        <v>16.667666726775799</v>
      </c>
      <c r="V329" s="55">
        <v>23.264965340472902</v>
      </c>
      <c r="W329" s="55">
        <v>20.580651513223799</v>
      </c>
      <c r="Z329" s="12"/>
      <c r="AA329" s="12"/>
      <c r="AB329" s="12"/>
      <c r="AC329" s="12"/>
      <c r="AD329" s="55">
        <v>14.520940898147099</v>
      </c>
      <c r="AE329" s="55">
        <v>13.1003172003318</v>
      </c>
      <c r="AF329">
        <v>0.46436132674664798</v>
      </c>
      <c r="AG329" s="12"/>
      <c r="AH329" s="12"/>
      <c r="AI329" t="str">
        <v>20180727</v>
      </c>
      <c r="AJ329">
        <v>54.5</v>
      </c>
      <c r="AK329">
        <v>18.8</v>
      </c>
      <c r="AL329">
        <f t="shared" si="119"/>
        <v>2.8989361702127661</v>
      </c>
      <c r="BI329" t="str">
        <v>29/06/2023</v>
      </c>
      <c r="BJ329">
        <v>54.9</v>
      </c>
      <c r="BK329">
        <v>18.3</v>
      </c>
      <c r="BL329">
        <f t="shared" si="120"/>
        <v>3</v>
      </c>
    </row>
    <row r="330" spans="1:64" x14ac:dyDescent="0.3">
      <c r="A330" s="11">
        <v>45087</v>
      </c>
      <c r="B330">
        <v>0.54545454545454497</v>
      </c>
      <c r="C330">
        <v>4298.8599999999997</v>
      </c>
      <c r="D330">
        <v>354.5</v>
      </c>
      <c r="E330">
        <v>101.92</v>
      </c>
      <c r="F330">
        <v>1960.99</v>
      </c>
      <c r="G330">
        <v>81.28</v>
      </c>
      <c r="H330">
        <v>48.84</v>
      </c>
      <c r="I330" s="12">
        <f t="shared" si="111"/>
        <v>146.14500740301949</v>
      </c>
      <c r="J330" s="12">
        <f t="shared" si="112"/>
        <v>89.384068034053996</v>
      </c>
      <c r="K330" s="12">
        <f t="shared" si="113"/>
        <v>159.06932830458922</v>
      </c>
      <c r="L330" s="12">
        <f t="shared" si="114"/>
        <v>141.73374059275795</v>
      </c>
      <c r="M330" s="12">
        <f t="shared" si="115"/>
        <v>194.16038817371805</v>
      </c>
      <c r="N330" s="12">
        <f t="shared" si="116"/>
        <v>118.35944200744787</v>
      </c>
      <c r="O330" s="12">
        <f t="shared" si="117"/>
        <v>209.65373332970418</v>
      </c>
      <c r="P330" s="12">
        <f t="shared" si="118"/>
        <v>189.73442913441042</v>
      </c>
      <c r="Q330">
        <v>0.65671641791044799</v>
      </c>
      <c r="R330" s="12"/>
      <c r="S330" s="12"/>
      <c r="T330" s="55">
        <v>19.3439381352384</v>
      </c>
      <c r="U330" s="55">
        <v>16.866937380013599</v>
      </c>
      <c r="V330" s="55">
        <v>23.390957061603</v>
      </c>
      <c r="W330" s="55">
        <v>20.767587789122299</v>
      </c>
      <c r="Z330" s="12"/>
      <c r="AA330" s="12"/>
      <c r="AB330" s="12"/>
      <c r="AC330" s="12"/>
      <c r="AD330" s="55">
        <v>14.6225170943409</v>
      </c>
      <c r="AE330" s="55">
        <v>13.272349743698999</v>
      </c>
      <c r="AF330">
        <v>0.46983050847457603</v>
      </c>
      <c r="AG330" s="12"/>
      <c r="AH330" s="12"/>
      <c r="AI330" t="str">
        <v>20180720</v>
      </c>
      <c r="AJ330">
        <v>54.9</v>
      </c>
      <c r="AK330">
        <v>18.600000000000001</v>
      </c>
      <c r="AL330">
        <f t="shared" si="119"/>
        <v>2.9516129032258061</v>
      </c>
      <c r="BI330" t="str">
        <v>28/06/2023</v>
      </c>
      <c r="BJ330">
        <v>54.9</v>
      </c>
      <c r="BK330">
        <v>18.3</v>
      </c>
      <c r="BL330">
        <f t="shared" si="120"/>
        <v>3</v>
      </c>
    </row>
    <row r="331" spans="1:64" x14ac:dyDescent="0.3">
      <c r="A331" s="11">
        <v>45086</v>
      </c>
      <c r="B331">
        <v>0.55428571428571405</v>
      </c>
      <c r="C331">
        <v>4293.93</v>
      </c>
      <c r="D331">
        <v>353.15</v>
      </c>
      <c r="E331">
        <v>102.06</v>
      </c>
      <c r="F331">
        <v>1968.1</v>
      </c>
      <c r="G331">
        <v>81.430000000000007</v>
      </c>
      <c r="H331">
        <v>48.82</v>
      </c>
      <c r="I331" s="12">
        <f t="shared" si="111"/>
        <v>145.7776659833263</v>
      </c>
      <c r="J331" s="12">
        <f t="shared" si="112"/>
        <v>88.960548774679694</v>
      </c>
      <c r="K331" s="12">
        <f t="shared" si="113"/>
        <v>158.59509640522896</v>
      </c>
      <c r="L331" s="12">
        <f t="shared" si="114"/>
        <v>141.62915253466997</v>
      </c>
      <c r="M331" s="12">
        <f t="shared" si="115"/>
        <v>193.15703774139857</v>
      </c>
      <c r="N331" s="12">
        <f t="shared" si="116"/>
        <v>117.48589216034161</v>
      </c>
      <c r="O331" s="12">
        <f t="shared" si="117"/>
        <v>208.47277443069635</v>
      </c>
      <c r="P331" s="12">
        <f t="shared" si="118"/>
        <v>189.08905494524524</v>
      </c>
      <c r="Q331">
        <v>0.63235294117647101</v>
      </c>
      <c r="R331" s="12"/>
      <c r="S331" s="12"/>
      <c r="T331" s="55">
        <v>19.414153098890999</v>
      </c>
      <c r="U331" s="55">
        <v>16.916295397735698</v>
      </c>
      <c r="V331" s="55">
        <v>23.314994050319999</v>
      </c>
      <c r="W331" s="55">
        <v>20.533937046742</v>
      </c>
      <c r="Z331" s="12"/>
      <c r="AA331" s="12"/>
      <c r="AB331" s="12"/>
      <c r="AC331" s="12"/>
      <c r="AD331" s="55">
        <v>14.645614172999</v>
      </c>
      <c r="AE331" s="55">
        <v>13.2823683256112</v>
      </c>
      <c r="AF331">
        <v>0.47246770904146801</v>
      </c>
      <c r="AG331" s="12"/>
      <c r="AH331" s="12"/>
      <c r="AI331" t="str">
        <v>20180713</v>
      </c>
      <c r="AJ331">
        <v>55.3</v>
      </c>
      <c r="AK331">
        <v>18.5</v>
      </c>
      <c r="AL331">
        <f t="shared" si="119"/>
        <v>2.9891891891891889</v>
      </c>
      <c r="BI331" t="str">
        <v>27/06/2023</v>
      </c>
      <c r="BJ331">
        <v>54.9</v>
      </c>
      <c r="BK331">
        <v>18.3</v>
      </c>
      <c r="BL331">
        <f t="shared" si="120"/>
        <v>3</v>
      </c>
    </row>
    <row r="332" spans="1:64" x14ac:dyDescent="0.3">
      <c r="A332" s="11">
        <v>45085</v>
      </c>
      <c r="B332">
        <v>0.55182072829131701</v>
      </c>
      <c r="C332">
        <v>4267.5200000000004</v>
      </c>
      <c r="D332">
        <v>348.82</v>
      </c>
      <c r="E332">
        <v>100.88</v>
      </c>
      <c r="F332">
        <v>1939.99</v>
      </c>
      <c r="G332">
        <v>81.3</v>
      </c>
      <c r="H332">
        <v>48.38</v>
      </c>
      <c r="I332" s="12">
        <f t="shared" si="111"/>
        <v>146.58512424634009</v>
      </c>
      <c r="J332" s="12">
        <f t="shared" si="112"/>
        <v>89.705205987005954</v>
      </c>
      <c r="K332" s="12">
        <f t="shared" si="113"/>
        <v>157.8705353687069</v>
      </c>
      <c r="L332" s="12">
        <f t="shared" si="114"/>
        <v>142.04193508945306</v>
      </c>
      <c r="M332" s="12">
        <f t="shared" si="115"/>
        <v>193.0187951258564</v>
      </c>
      <c r="N332" s="12">
        <f t="shared" si="116"/>
        <v>117.73035764167884</v>
      </c>
      <c r="O332" s="12">
        <f t="shared" si="117"/>
        <v>206.24241470295021</v>
      </c>
      <c r="P332" s="12">
        <f t="shared" si="118"/>
        <v>188.4636173538056</v>
      </c>
      <c r="Q332">
        <v>0.61428571428571399</v>
      </c>
      <c r="R332" s="12"/>
      <c r="S332" s="12"/>
      <c r="T332" s="55">
        <v>19.363735429613101</v>
      </c>
      <c r="U332" s="55">
        <v>16.6944324772515</v>
      </c>
      <c r="V332" s="55">
        <v>23.295388468917899</v>
      </c>
      <c r="W332" s="55">
        <v>20.393196250070499</v>
      </c>
      <c r="Z332" s="12"/>
      <c r="AA332" s="12"/>
      <c r="AB332" s="12"/>
      <c r="AC332" s="12"/>
      <c r="AD332" s="55">
        <v>14.648723799695199</v>
      </c>
      <c r="AE332" s="55">
        <v>13.2333709570837</v>
      </c>
      <c r="AF332">
        <v>0.47414965986394603</v>
      </c>
      <c r="AG332" s="12"/>
      <c r="AH332" s="12"/>
      <c r="AI332" t="str">
        <v>20180706</v>
      </c>
      <c r="AJ332">
        <v>52.4</v>
      </c>
      <c r="AK332">
        <v>18.5</v>
      </c>
      <c r="AL332">
        <f t="shared" si="119"/>
        <v>2.8324324324324324</v>
      </c>
      <c r="BI332" t="str">
        <v>26/06/2023</v>
      </c>
      <c r="BJ332">
        <v>54.9</v>
      </c>
      <c r="BK332">
        <v>18.3</v>
      </c>
      <c r="BL332">
        <f t="shared" si="120"/>
        <v>3</v>
      </c>
    </row>
    <row r="333" spans="1:64" x14ac:dyDescent="0.3">
      <c r="A333" s="11">
        <v>45084</v>
      </c>
      <c r="B333">
        <v>0.55397727272727304</v>
      </c>
      <c r="C333">
        <v>4283.8500000000004</v>
      </c>
      <c r="D333">
        <v>354.84</v>
      </c>
      <c r="E333">
        <v>102.4</v>
      </c>
      <c r="F333">
        <v>1963.41</v>
      </c>
      <c r="G333">
        <v>81.36</v>
      </c>
      <c r="H333">
        <v>49.53</v>
      </c>
      <c r="I333" s="12">
        <f t="shared" si="111"/>
        <v>144.98567727587334</v>
      </c>
      <c r="J333" s="12">
        <f t="shared" si="112"/>
        <v>88.982999023740632</v>
      </c>
      <c r="K333" s="12">
        <f t="shared" si="113"/>
        <v>158.35740972587226</v>
      </c>
      <c r="L333" s="12">
        <f t="shared" si="114"/>
        <v>139.33790742795313</v>
      </c>
      <c r="M333" s="12">
        <f t="shared" si="115"/>
        <v>193.42918276906261</v>
      </c>
      <c r="N333" s="12">
        <f t="shared" si="116"/>
        <v>118.32638728974788</v>
      </c>
      <c r="O333" s="12">
        <f t="shared" si="117"/>
        <v>209.6445110965235</v>
      </c>
      <c r="P333" s="12">
        <f t="shared" si="118"/>
        <v>187.29250378986734</v>
      </c>
      <c r="Q333">
        <v>0.60869565217391297</v>
      </c>
      <c r="R333" s="12"/>
      <c r="S333" s="12"/>
      <c r="T333" s="55">
        <v>19.3986482113325</v>
      </c>
      <c r="U333" s="55">
        <v>16.645781436844601</v>
      </c>
      <c r="V333" s="55">
        <v>23.212039935254101</v>
      </c>
      <c r="W333" s="55">
        <v>20.078991194066401</v>
      </c>
      <c r="Z333" s="12"/>
      <c r="AA333" s="12"/>
      <c r="AB333" s="12"/>
      <c r="AC333" s="12"/>
      <c r="AD333" s="55">
        <v>14.731848093183499</v>
      </c>
      <c r="AE333" s="55">
        <v>13.389824915483301</v>
      </c>
      <c r="AF333">
        <v>0.47882513661202197</v>
      </c>
      <c r="AG333" s="12"/>
      <c r="AH333" s="12"/>
      <c r="AI333" t="str">
        <v>20180629</v>
      </c>
      <c r="AJ333">
        <v>47.1</v>
      </c>
      <c r="AK333">
        <v>18.600000000000001</v>
      </c>
      <c r="AL333">
        <f t="shared" si="119"/>
        <v>2.532258064516129</v>
      </c>
      <c r="BI333" t="str">
        <v>23/06/2023</v>
      </c>
      <c r="BJ333">
        <v>50</v>
      </c>
      <c r="BK333">
        <v>18.600000000000001</v>
      </c>
      <c r="BL333">
        <f t="shared" si="120"/>
        <v>2.6881720430107525</v>
      </c>
    </row>
    <row r="334" spans="1:64" x14ac:dyDescent="0.3">
      <c r="A334" s="11">
        <v>45083</v>
      </c>
      <c r="B334">
        <v>0.55681818181818199</v>
      </c>
      <c r="C334">
        <v>4273.79</v>
      </c>
      <c r="D334">
        <v>354.9</v>
      </c>
      <c r="E334">
        <v>101.8</v>
      </c>
      <c r="F334">
        <v>1961.79</v>
      </c>
      <c r="G334">
        <v>81.400000000000006</v>
      </c>
      <c r="H334">
        <v>49.1</v>
      </c>
      <c r="I334" s="12">
        <f t="shared" si="111"/>
        <v>145.50075387417203</v>
      </c>
      <c r="J334" s="12">
        <f t="shared" si="112"/>
        <v>88.847231022702218</v>
      </c>
      <c r="K334" s="12">
        <f t="shared" si="113"/>
        <v>157.90811642913681</v>
      </c>
      <c r="L334" s="12">
        <f t="shared" si="114"/>
        <v>140.2359440354343</v>
      </c>
      <c r="M334" s="12">
        <f t="shared" si="115"/>
        <v>194.60909211594455</v>
      </c>
      <c r="N334" s="12">
        <f t="shared" si="116"/>
        <v>118.444220120558</v>
      </c>
      <c r="O334" s="12">
        <f t="shared" si="117"/>
        <v>209.57695631529612</v>
      </c>
      <c r="P334" s="12">
        <f t="shared" si="118"/>
        <v>188.97946664015106</v>
      </c>
      <c r="Q334">
        <v>0.61194029850746301</v>
      </c>
      <c r="R334" s="12"/>
      <c r="S334" s="12"/>
      <c r="T334" s="55">
        <v>19.445048758061201</v>
      </c>
      <c r="U334" s="55">
        <v>16.625412454073299</v>
      </c>
      <c r="V334" s="55">
        <v>23.1904498258411</v>
      </c>
      <c r="W334" s="55">
        <v>19.886168700202099</v>
      </c>
      <c r="Z334" s="12"/>
      <c r="AA334" s="12"/>
      <c r="AB334" s="12"/>
      <c r="AC334" s="12"/>
      <c r="AD334" s="55">
        <v>14.822906558882201</v>
      </c>
      <c r="AE334" s="55">
        <v>13.5651134631876</v>
      </c>
      <c r="AF334">
        <v>0.48038540949759101</v>
      </c>
      <c r="AG334" s="12"/>
      <c r="AH334" s="12"/>
      <c r="AI334" t="str">
        <v>20180622</v>
      </c>
      <c r="AJ334">
        <v>47.6</v>
      </c>
      <c r="AK334">
        <v>18.399999999999999</v>
      </c>
      <c r="AL334">
        <f t="shared" si="119"/>
        <v>2.5869565217391308</v>
      </c>
      <c r="BI334" t="str">
        <v>22/06/2023</v>
      </c>
      <c r="BJ334">
        <v>50</v>
      </c>
      <c r="BK334">
        <v>18.600000000000001</v>
      </c>
      <c r="BL334">
        <f t="shared" si="120"/>
        <v>2.6881720430107525</v>
      </c>
    </row>
    <row r="335" spans="1:64" x14ac:dyDescent="0.3">
      <c r="A335" s="11">
        <v>45080</v>
      </c>
      <c r="B335">
        <v>0.57286432160804002</v>
      </c>
      <c r="C335">
        <v>4282.37</v>
      </c>
      <c r="D335">
        <v>354.65</v>
      </c>
      <c r="E335">
        <v>101.99</v>
      </c>
      <c r="F335">
        <v>1948.02</v>
      </c>
      <c r="G335">
        <v>81.38</v>
      </c>
      <c r="H335">
        <v>49.33</v>
      </c>
      <c r="I335" s="12">
        <f t="shared" si="111"/>
        <v>145.52121935407845</v>
      </c>
      <c r="J335" s="12">
        <f t="shared" si="112"/>
        <v>89.660657556940848</v>
      </c>
      <c r="K335" s="12">
        <f t="shared" si="113"/>
        <v>158.26410368800646</v>
      </c>
      <c r="L335" s="12">
        <f t="shared" si="114"/>
        <v>139.86405757004152</v>
      </c>
      <c r="M335" s="12">
        <f t="shared" si="115"/>
        <v>194.11064546728278</v>
      </c>
      <c r="N335" s="12">
        <f t="shared" si="116"/>
        <v>119.20280238786799</v>
      </c>
      <c r="O335" s="12">
        <f t="shared" si="117"/>
        <v>209.48077118413187</v>
      </c>
      <c r="P335" s="12">
        <f t="shared" si="118"/>
        <v>187.97055395157858</v>
      </c>
      <c r="Q335">
        <v>0.69230769230769196</v>
      </c>
      <c r="R335" s="12"/>
      <c r="S335" s="12"/>
      <c r="T335" s="55">
        <v>19.559340183555801</v>
      </c>
      <c r="U335" s="55">
        <v>16.783663069585</v>
      </c>
      <c r="V335" s="55">
        <v>23.366229577558599</v>
      </c>
      <c r="W335" s="55">
        <v>20.196240228417999</v>
      </c>
      <c r="Z335" s="12"/>
      <c r="AA335" s="12"/>
      <c r="AB335" s="12"/>
      <c r="AC335" s="12"/>
      <c r="AD335" s="55">
        <v>14.856769094294901</v>
      </c>
      <c r="AE335" s="55">
        <v>13.606101549350701</v>
      </c>
      <c r="AF335">
        <v>0.49107732980832802</v>
      </c>
      <c r="AG335" s="12"/>
      <c r="AH335" s="12"/>
      <c r="AI335" t="str">
        <v>20180615</v>
      </c>
      <c r="AJ335">
        <v>52</v>
      </c>
      <c r="AK335">
        <v>17.600000000000001</v>
      </c>
      <c r="AL335">
        <f t="shared" si="119"/>
        <v>2.9545454545454541</v>
      </c>
      <c r="BI335" t="str">
        <v>21/06/2023</v>
      </c>
      <c r="BJ335">
        <v>50</v>
      </c>
      <c r="BK335">
        <v>18.600000000000001</v>
      </c>
      <c r="BL335">
        <f t="shared" si="120"/>
        <v>2.6881720430107525</v>
      </c>
    </row>
    <row r="336" spans="1:64" x14ac:dyDescent="0.3">
      <c r="A336" s="11">
        <v>45079</v>
      </c>
      <c r="B336">
        <v>0.57816377171215905</v>
      </c>
      <c r="C336">
        <v>4221.0200000000004</v>
      </c>
      <c r="D336">
        <v>352.01</v>
      </c>
      <c r="E336">
        <v>103.12</v>
      </c>
      <c r="F336">
        <v>1977.65</v>
      </c>
      <c r="G336">
        <v>81.61</v>
      </c>
      <c r="H336">
        <v>48.61</v>
      </c>
      <c r="I336" s="12">
        <f t="shared" si="111"/>
        <v>141.90373710183684</v>
      </c>
      <c r="J336" s="12">
        <f t="shared" si="112"/>
        <v>87.090035752759036</v>
      </c>
      <c r="K336" s="12">
        <f t="shared" si="113"/>
        <v>155.56463969873073</v>
      </c>
      <c r="L336" s="12">
        <f t="shared" si="114"/>
        <v>139.90286179565817</v>
      </c>
      <c r="M336" s="12">
        <f t="shared" si="115"/>
        <v>190.59270551222104</v>
      </c>
      <c r="N336" s="12">
        <f t="shared" si="116"/>
        <v>116.58178555261485</v>
      </c>
      <c r="O336" s="12">
        <f t="shared" si="117"/>
        <v>207.34140822519601</v>
      </c>
      <c r="P336" s="12">
        <f t="shared" si="118"/>
        <v>189.35511479953368</v>
      </c>
      <c r="Q336">
        <v>0.68831168831168799</v>
      </c>
      <c r="R336" s="12"/>
      <c r="S336" s="12"/>
      <c r="T336" s="55">
        <v>19.4960174830169</v>
      </c>
      <c r="U336" s="55">
        <v>16.4464004191044</v>
      </c>
      <c r="V336" s="55">
        <v>23.265680097236999</v>
      </c>
      <c r="W336" s="55">
        <v>19.747085939111098</v>
      </c>
      <c r="Z336" s="12"/>
      <c r="AA336" s="12"/>
      <c r="AB336" s="12"/>
      <c r="AC336" s="12"/>
      <c r="AD336" s="55">
        <v>14.819210621642499</v>
      </c>
      <c r="AE336" s="55">
        <v>13.444083489398601</v>
      </c>
      <c r="AF336">
        <v>0.487433862433862</v>
      </c>
      <c r="AG336" s="12"/>
      <c r="AH336" s="12"/>
      <c r="AI336" t="str">
        <v>20180608</v>
      </c>
      <c r="AJ336">
        <v>55.5</v>
      </c>
      <c r="AK336">
        <v>17.8</v>
      </c>
      <c r="AL336">
        <f t="shared" si="119"/>
        <v>3.1179775280898876</v>
      </c>
      <c r="BI336" t="str">
        <v>20/06/2023</v>
      </c>
      <c r="BJ336">
        <v>50</v>
      </c>
      <c r="BK336">
        <v>18.600000000000001</v>
      </c>
      <c r="BL336">
        <f t="shared" si="120"/>
        <v>2.6881720430107525</v>
      </c>
    </row>
    <row r="337" spans="1:64" x14ac:dyDescent="0.3">
      <c r="A337" s="11">
        <v>45077</v>
      </c>
      <c r="B337">
        <v>0.58168316831683198</v>
      </c>
      <c r="C337">
        <v>4179.83</v>
      </c>
      <c r="D337">
        <v>347.99</v>
      </c>
      <c r="E337">
        <v>102.99</v>
      </c>
      <c r="F337">
        <v>1962.67</v>
      </c>
      <c r="G337">
        <v>81.680000000000007</v>
      </c>
      <c r="H337">
        <v>47.82</v>
      </c>
      <c r="I337" s="12">
        <f t="shared" si="111"/>
        <v>140.69485744015822</v>
      </c>
      <c r="J337" s="12">
        <f t="shared" si="112"/>
        <v>86.896950043096098</v>
      </c>
      <c r="K337" s="12">
        <f t="shared" si="113"/>
        <v>153.91597326031658</v>
      </c>
      <c r="L337" s="12">
        <f t="shared" si="114"/>
        <v>140.84168665336875</v>
      </c>
      <c r="M337" s="12">
        <f t="shared" si="115"/>
        <v>188.65151955494255</v>
      </c>
      <c r="N337" s="12">
        <f t="shared" si="116"/>
        <v>116.12661610589839</v>
      </c>
      <c r="O337" s="12">
        <f t="shared" si="117"/>
        <v>204.80003253178197</v>
      </c>
      <c r="P337" s="12">
        <f t="shared" si="118"/>
        <v>190.30057148548664</v>
      </c>
      <c r="Q337">
        <v>0.67532467532467499</v>
      </c>
      <c r="R337" s="12"/>
      <c r="S337" s="12"/>
      <c r="T337" s="55">
        <v>19.587943093043599</v>
      </c>
      <c r="U337" s="55">
        <v>16.528894159333799</v>
      </c>
      <c r="V337" s="55">
        <v>23.243382750010799</v>
      </c>
      <c r="W337" s="55">
        <v>19.496332881482999</v>
      </c>
      <c r="Z337" s="12"/>
      <c r="AA337" s="12"/>
      <c r="AB337" s="12"/>
      <c r="AC337" s="12"/>
      <c r="AD337" s="55">
        <v>14.8542386586163</v>
      </c>
      <c r="AE337" s="55">
        <v>13.484606507794499</v>
      </c>
      <c r="AF337">
        <v>0.49414824447334199</v>
      </c>
      <c r="AG337" s="12"/>
      <c r="AH337" s="12"/>
      <c r="AI337" t="str">
        <v>20180601</v>
      </c>
      <c r="AJ337">
        <v>52.9</v>
      </c>
      <c r="AK337">
        <v>17.7</v>
      </c>
      <c r="AL337">
        <f t="shared" si="119"/>
        <v>2.9887005649717513</v>
      </c>
      <c r="BI337" t="str">
        <v>19/06/2023</v>
      </c>
      <c r="BJ337">
        <v>50</v>
      </c>
      <c r="BK337">
        <v>18.600000000000001</v>
      </c>
      <c r="BL337">
        <f t="shared" si="120"/>
        <v>2.6881720430107525</v>
      </c>
    </row>
    <row r="338" spans="1:64" x14ac:dyDescent="0.3">
      <c r="A338" s="11">
        <v>45077</v>
      </c>
      <c r="B338">
        <v>0.581453634085213</v>
      </c>
      <c r="C338">
        <v>4205.5200000000004</v>
      </c>
      <c r="D338">
        <v>349.98</v>
      </c>
      <c r="E338">
        <v>102.1</v>
      </c>
      <c r="F338">
        <v>1959.52</v>
      </c>
      <c r="G338">
        <v>81.599999999999994</v>
      </c>
      <c r="H338">
        <v>48.33</v>
      </c>
      <c r="I338" s="12">
        <f t="shared" si="111"/>
        <v>142.81213043959326</v>
      </c>
      <c r="J338" s="12">
        <f t="shared" si="112"/>
        <v>87.572676111827491</v>
      </c>
      <c r="K338" s="12">
        <f t="shared" si="113"/>
        <v>155.01487843477742</v>
      </c>
      <c r="L338" s="12">
        <f t="shared" si="114"/>
        <v>140.21858139721351</v>
      </c>
      <c r="M338" s="12">
        <f t="shared" si="115"/>
        <v>191.40837114226778</v>
      </c>
      <c r="N338" s="12">
        <f t="shared" si="116"/>
        <v>116.97981726337082</v>
      </c>
      <c r="O338" s="12">
        <f t="shared" si="117"/>
        <v>206.17448055439661</v>
      </c>
      <c r="P338" s="12">
        <f t="shared" si="118"/>
        <v>189.37897523698601</v>
      </c>
      <c r="Q338">
        <v>0.67105263157894701</v>
      </c>
      <c r="R338" s="12"/>
      <c r="S338" s="12"/>
      <c r="T338" s="55">
        <v>19.7098443897113</v>
      </c>
      <c r="U338" s="55">
        <v>16.7000960897611</v>
      </c>
      <c r="V338" s="55">
        <v>23.457549764561701</v>
      </c>
      <c r="W338" s="55">
        <v>19.886191889602799</v>
      </c>
      <c r="Z338" s="12"/>
      <c r="AA338" s="12"/>
      <c r="AB338" s="12"/>
      <c r="AC338" s="12"/>
      <c r="AD338" s="55">
        <v>14.857701284328799</v>
      </c>
      <c r="AE338" s="55">
        <v>13.432122003181201</v>
      </c>
      <c r="AF338">
        <v>0.49151436031331602</v>
      </c>
      <c r="AG338" s="12"/>
      <c r="AH338" s="12"/>
      <c r="AI338" t="str">
        <v>20180525</v>
      </c>
      <c r="AJ338">
        <v>50</v>
      </c>
      <c r="AK338">
        <v>19.2</v>
      </c>
      <c r="AL338">
        <f t="shared" si="119"/>
        <v>2.604166666666667</v>
      </c>
      <c r="BI338" t="str">
        <v>16/06/2023</v>
      </c>
      <c r="BJ338">
        <v>54.3</v>
      </c>
      <c r="BK338">
        <v>20</v>
      </c>
      <c r="BL338">
        <f t="shared" si="120"/>
        <v>2.7149999999999999</v>
      </c>
    </row>
    <row r="339" spans="1:64" x14ac:dyDescent="0.3">
      <c r="A339" s="11">
        <v>45073</v>
      </c>
      <c r="B339">
        <v>0.60411899313501105</v>
      </c>
      <c r="C339">
        <v>4205.45</v>
      </c>
      <c r="D339">
        <v>348.4</v>
      </c>
      <c r="E339">
        <v>101.09</v>
      </c>
      <c r="F339">
        <v>1946.71</v>
      </c>
      <c r="G339">
        <v>81.44</v>
      </c>
      <c r="H339">
        <v>48.85</v>
      </c>
      <c r="I339" s="12">
        <f t="shared" si="111"/>
        <v>144.25095465912068</v>
      </c>
      <c r="J339" s="12">
        <f t="shared" si="112"/>
        <v>88.151273559843517</v>
      </c>
      <c r="K339" s="12">
        <f t="shared" si="113"/>
        <v>155.3174354749284</v>
      </c>
      <c r="L339" s="12">
        <f t="shared" si="114"/>
        <v>138.73941443452509</v>
      </c>
      <c r="M339" s="12">
        <f t="shared" si="115"/>
        <v>192.45843975171181</v>
      </c>
      <c r="N339" s="12">
        <f t="shared" si="116"/>
        <v>117.21956829266138</v>
      </c>
      <c r="O339" s="12">
        <f t="shared" si="117"/>
        <v>205.64589232597527</v>
      </c>
      <c r="P339" s="12">
        <f t="shared" si="118"/>
        <v>186.54721677855247</v>
      </c>
      <c r="Q339">
        <v>0.71264367816092</v>
      </c>
      <c r="R339" s="12"/>
      <c r="S339" s="12"/>
      <c r="T339" s="55">
        <v>19.761573751905299</v>
      </c>
      <c r="U339" s="55">
        <v>16.665511762100799</v>
      </c>
      <c r="V339" s="55">
        <v>23.5066934333558</v>
      </c>
      <c r="W339" s="55">
        <v>19.832218086232</v>
      </c>
      <c r="Z339" s="12"/>
      <c r="AA339" s="12"/>
      <c r="AB339" s="12"/>
      <c r="AC339" s="12"/>
      <c r="AD339" s="55">
        <v>14.8584726001744</v>
      </c>
      <c r="AE339" s="55">
        <v>13.348990772687999</v>
      </c>
      <c r="AF339">
        <v>0.49618320610687</v>
      </c>
      <c r="AG339" s="12"/>
      <c r="AH339" s="12"/>
      <c r="AI339" t="str">
        <v>20180518</v>
      </c>
      <c r="AJ339">
        <v>49.1</v>
      </c>
      <c r="AK339">
        <v>19.2</v>
      </c>
      <c r="AL339">
        <f t="shared" si="119"/>
        <v>2.557291666666667</v>
      </c>
      <c r="BI339" t="str">
        <v>15/06/2023</v>
      </c>
      <c r="BJ339">
        <v>54.3</v>
      </c>
      <c r="BK339">
        <v>20</v>
      </c>
      <c r="BL339">
        <f t="shared" si="120"/>
        <v>2.7149999999999999</v>
      </c>
    </row>
    <row r="340" spans="1:64" x14ac:dyDescent="0.3">
      <c r="A340" s="11">
        <v>45072</v>
      </c>
      <c r="B340">
        <v>0.60544217687074797</v>
      </c>
      <c r="C340">
        <v>4151.28</v>
      </c>
      <c r="D340">
        <v>339.72</v>
      </c>
      <c r="E340">
        <v>100.28</v>
      </c>
      <c r="F340">
        <v>1940.69</v>
      </c>
      <c r="G340">
        <v>81.459999999999994</v>
      </c>
      <c r="H340">
        <v>48.26</v>
      </c>
      <c r="I340" s="12">
        <f t="shared" si="111"/>
        <v>143.53734383017215</v>
      </c>
      <c r="J340" s="12">
        <f t="shared" si="112"/>
        <v>87.283069063738949</v>
      </c>
      <c r="K340" s="12">
        <f t="shared" si="113"/>
        <v>153.27965805334435</v>
      </c>
      <c r="L340" s="12">
        <f t="shared" si="114"/>
        <v>138.62525074644628</v>
      </c>
      <c r="M340" s="12">
        <f t="shared" si="115"/>
        <v>189.15335002823988</v>
      </c>
      <c r="N340" s="12">
        <f t="shared" si="116"/>
        <v>114.64594298981325</v>
      </c>
      <c r="O340" s="12">
        <f t="shared" si="117"/>
        <v>200.47445868518676</v>
      </c>
      <c r="P340" s="12">
        <f t="shared" si="118"/>
        <v>184.09416064993781</v>
      </c>
      <c r="Q340">
        <v>0.67045454545454497</v>
      </c>
      <c r="R340" s="12"/>
      <c r="S340" s="12"/>
      <c r="T340" s="55">
        <v>19.749705649378299</v>
      </c>
      <c r="U340" s="55">
        <v>16.391609003666201</v>
      </c>
      <c r="V340" s="55">
        <v>23.4273999314916</v>
      </c>
      <c r="W340" s="55">
        <v>19.287043988506301</v>
      </c>
      <c r="Z340" s="12"/>
      <c r="AA340" s="12"/>
      <c r="AB340" s="12"/>
      <c r="AC340" s="12"/>
      <c r="AD340" s="55">
        <v>14.8743932880347</v>
      </c>
      <c r="AE340" s="55">
        <v>13.310369847102899</v>
      </c>
      <c r="AF340">
        <v>0.50829081632653095</v>
      </c>
      <c r="AG340" s="12"/>
      <c r="AH340" s="12"/>
      <c r="AI340" t="str">
        <v>20180511</v>
      </c>
      <c r="AJ340">
        <v>46.6</v>
      </c>
      <c r="AK340">
        <v>19.399999999999999</v>
      </c>
      <c r="AL340">
        <f t="shared" si="119"/>
        <v>2.4020618556701034</v>
      </c>
      <c r="BI340" t="str">
        <v>14/06/2023</v>
      </c>
      <c r="BJ340">
        <v>54.3</v>
      </c>
      <c r="BK340">
        <v>20</v>
      </c>
      <c r="BL340">
        <f t="shared" si="120"/>
        <v>2.7149999999999999</v>
      </c>
    </row>
    <row r="341" spans="1:64" x14ac:dyDescent="0.3">
      <c r="A341" s="11">
        <v>45071</v>
      </c>
      <c r="B341">
        <v>0.60722347629796802</v>
      </c>
      <c r="C341">
        <v>4115.24</v>
      </c>
      <c r="D341">
        <v>331.65</v>
      </c>
      <c r="E341">
        <v>100.53</v>
      </c>
      <c r="F341">
        <v>1957.15</v>
      </c>
      <c r="G341">
        <v>81.64</v>
      </c>
      <c r="H341">
        <v>48.36</v>
      </c>
      <c r="I341" s="12">
        <f t="shared" si="111"/>
        <v>141.94128353741709</v>
      </c>
      <c r="J341" s="12">
        <f t="shared" si="112"/>
        <v>85.80989514893227</v>
      </c>
      <c r="K341" s="12">
        <f t="shared" si="113"/>
        <v>151.61755178024865</v>
      </c>
      <c r="L341" s="12">
        <f t="shared" si="114"/>
        <v>137.14063269156148</v>
      </c>
      <c r="M341" s="12">
        <f t="shared" si="115"/>
        <v>184.21281736384572</v>
      </c>
      <c r="N341" s="12">
        <f t="shared" si="116"/>
        <v>111.01109888234464</v>
      </c>
      <c r="O341" s="12">
        <f t="shared" si="117"/>
        <v>195.29186515012003</v>
      </c>
      <c r="P341" s="12">
        <f t="shared" si="118"/>
        <v>179.35895759618239</v>
      </c>
      <c r="Q341">
        <v>0.68181818181818199</v>
      </c>
      <c r="R341" s="12"/>
      <c r="S341" s="12"/>
      <c r="T341" s="55">
        <v>19.895086515489702</v>
      </c>
      <c r="U341" s="55">
        <v>16.6596996496576</v>
      </c>
      <c r="V341" s="55">
        <v>23.6415291626979</v>
      </c>
      <c r="W341" s="55">
        <v>19.776305760343799</v>
      </c>
      <c r="Z341" s="12"/>
      <c r="AA341" s="12"/>
      <c r="AB341" s="12"/>
      <c r="AC341" s="12"/>
      <c r="AD341" s="55">
        <v>14.8801083463248</v>
      </c>
      <c r="AE341" s="55">
        <v>13.202120357281199</v>
      </c>
      <c r="AF341">
        <v>0.51301587301587304</v>
      </c>
      <c r="AG341" s="12"/>
      <c r="AH341" s="12"/>
      <c r="AI341" t="str">
        <v>20180504</v>
      </c>
      <c r="AJ341">
        <v>43.1</v>
      </c>
      <c r="AK341">
        <v>20.6</v>
      </c>
      <c r="AL341">
        <f t="shared" si="119"/>
        <v>2.0922330097087376</v>
      </c>
      <c r="BI341" t="str">
        <v>13/06/2023</v>
      </c>
      <c r="BJ341">
        <v>54.3</v>
      </c>
      <c r="BK341">
        <v>20</v>
      </c>
      <c r="BL341">
        <f t="shared" si="120"/>
        <v>2.7149999999999999</v>
      </c>
    </row>
    <row r="342" spans="1:64" x14ac:dyDescent="0.3">
      <c r="A342" s="11">
        <v>45070</v>
      </c>
      <c r="B342">
        <v>0.59955257270693496</v>
      </c>
      <c r="C342">
        <v>4145.58</v>
      </c>
      <c r="D342">
        <v>333.36</v>
      </c>
      <c r="E342">
        <v>101.03</v>
      </c>
      <c r="F342">
        <v>1975.22</v>
      </c>
      <c r="G342">
        <v>81.739999999999995</v>
      </c>
      <c r="H342">
        <v>49</v>
      </c>
      <c r="I342" s="12">
        <f t="shared" si="111"/>
        <v>142.27842836824945</v>
      </c>
      <c r="J342" s="12">
        <f t="shared" si="112"/>
        <v>85.653174689968154</v>
      </c>
      <c r="K342" s="12">
        <f t="shared" si="113"/>
        <v>152.54736564136249</v>
      </c>
      <c r="L342" s="12">
        <f t="shared" si="114"/>
        <v>136.35758747431575</v>
      </c>
      <c r="M342" s="12">
        <f t="shared" si="115"/>
        <v>184.24608568290668</v>
      </c>
      <c r="N342" s="12">
        <f t="shared" si="116"/>
        <v>110.56675779577078</v>
      </c>
      <c r="O342" s="12">
        <f t="shared" si="117"/>
        <v>196.05770544392524</v>
      </c>
      <c r="P342" s="12">
        <f t="shared" si="118"/>
        <v>177.94754266407648</v>
      </c>
      <c r="Q342">
        <v>0.67415730337078605</v>
      </c>
      <c r="R342" s="12"/>
      <c r="S342" s="12"/>
      <c r="T342" s="55">
        <v>19.8823083038316</v>
      </c>
      <c r="U342" s="55">
        <v>16.362032633524802</v>
      </c>
      <c r="V342" s="55">
        <v>23.659391454425901</v>
      </c>
      <c r="W342" s="55">
        <v>19.5853986796395</v>
      </c>
      <c r="Z342" s="12"/>
      <c r="AA342" s="12"/>
      <c r="AB342" s="12"/>
      <c r="AC342" s="12"/>
      <c r="AD342" s="55">
        <v>14.888242034547799</v>
      </c>
      <c r="AE342" s="55">
        <v>13.1204297066704</v>
      </c>
      <c r="AF342">
        <v>0.51388888888888895</v>
      </c>
      <c r="AG342" s="12"/>
      <c r="AH342" s="12"/>
      <c r="AI342" t="str">
        <v>20180427</v>
      </c>
      <c r="AJ342">
        <v>43.6</v>
      </c>
      <c r="AK342">
        <v>20.8</v>
      </c>
      <c r="AL342">
        <f t="shared" si="119"/>
        <v>2.0961538461538463</v>
      </c>
      <c r="BI342" t="str">
        <v>12/06/2023</v>
      </c>
      <c r="BJ342">
        <v>54.3</v>
      </c>
      <c r="BK342">
        <v>20</v>
      </c>
      <c r="BL342">
        <f t="shared" si="120"/>
        <v>2.7149999999999999</v>
      </c>
    </row>
    <row r="343" spans="1:64" x14ac:dyDescent="0.3">
      <c r="A343" s="11">
        <v>45069</v>
      </c>
      <c r="B343">
        <v>0.60089686098654704</v>
      </c>
      <c r="C343">
        <v>4192.63</v>
      </c>
      <c r="D343">
        <v>337.64</v>
      </c>
      <c r="E343">
        <v>100.74</v>
      </c>
      <c r="F343">
        <v>1971.78</v>
      </c>
      <c r="G343">
        <v>81.75</v>
      </c>
      <c r="H343">
        <v>49.71</v>
      </c>
      <c r="I343" s="12">
        <f t="shared" si="111"/>
        <v>144.3133579310452</v>
      </c>
      <c r="J343" s="12">
        <f t="shared" si="112"/>
        <v>86.77840330597364</v>
      </c>
      <c r="K343" s="12">
        <f t="shared" si="113"/>
        <v>154.2596085555065</v>
      </c>
      <c r="L343" s="12">
        <f t="shared" si="114"/>
        <v>135.94150214859957</v>
      </c>
      <c r="M343" s="12">
        <f t="shared" si="115"/>
        <v>187.1573027100261</v>
      </c>
      <c r="N343" s="12">
        <f t="shared" si="116"/>
        <v>112.18455325913905</v>
      </c>
      <c r="O343" s="12">
        <f t="shared" si="117"/>
        <v>198.55028568422858</v>
      </c>
      <c r="P343" s="12">
        <f t="shared" si="118"/>
        <v>177.66210765219662</v>
      </c>
      <c r="Q343">
        <v>0.67045454545454497</v>
      </c>
      <c r="R343" s="12"/>
      <c r="S343" s="12"/>
      <c r="T343" s="55">
        <v>20.1837857834395</v>
      </c>
      <c r="U343" s="55">
        <v>17.459245873158899</v>
      </c>
      <c r="V343" s="55">
        <v>24.071331752556699</v>
      </c>
      <c r="W343" s="55">
        <v>21.1703525274099</v>
      </c>
      <c r="Z343" s="12"/>
      <c r="AA343" s="12"/>
      <c r="AB343" s="12"/>
      <c r="AC343" s="12"/>
      <c r="AD343" s="55">
        <v>15.0158385612958</v>
      </c>
      <c r="AE343" s="55">
        <v>13.571958604626699</v>
      </c>
      <c r="AF343">
        <v>0.51363348129359498</v>
      </c>
      <c r="AG343" s="12"/>
      <c r="AH343" s="12"/>
      <c r="AI343" t="str">
        <v>20180420</v>
      </c>
      <c r="AJ343">
        <v>48</v>
      </c>
      <c r="AK343">
        <v>19.600000000000001</v>
      </c>
      <c r="AL343">
        <f t="shared" si="119"/>
        <v>2.4489795918367343</v>
      </c>
      <c r="BI343" t="str">
        <v>09/06/2023</v>
      </c>
      <c r="BJ343">
        <v>53.4</v>
      </c>
      <c r="BK343">
        <v>20.6</v>
      </c>
      <c r="BL343">
        <f t="shared" si="120"/>
        <v>2.5922330097087376</v>
      </c>
    </row>
    <row r="344" spans="1:64" x14ac:dyDescent="0.3">
      <c r="A344" s="11">
        <v>45066</v>
      </c>
      <c r="B344">
        <v>0.58836206896551702</v>
      </c>
      <c r="C344">
        <v>4191.9799999999996</v>
      </c>
      <c r="D344">
        <v>336.51</v>
      </c>
      <c r="E344">
        <v>101.1</v>
      </c>
      <c r="F344">
        <v>1977.8</v>
      </c>
      <c r="G344">
        <v>81.78</v>
      </c>
      <c r="H344">
        <v>49.59</v>
      </c>
      <c r="I344" s="12">
        <f t="shared" si="111"/>
        <v>143.77909081032035</v>
      </c>
      <c r="J344" s="12">
        <f t="shared" si="112"/>
        <v>86.501697867328033</v>
      </c>
      <c r="K344" s="12">
        <f t="shared" si="113"/>
        <v>154.17914310066504</v>
      </c>
      <c r="L344" s="12">
        <f t="shared" si="114"/>
        <v>136.25007924597503</v>
      </c>
      <c r="M344" s="12">
        <f t="shared" si="115"/>
        <v>185.87129100608885</v>
      </c>
      <c r="N344" s="12">
        <f t="shared" si="116"/>
        <v>111.47094034319863</v>
      </c>
      <c r="O344" s="12">
        <f t="shared" si="117"/>
        <v>197.81346294962387</v>
      </c>
      <c r="P344" s="12">
        <f t="shared" si="118"/>
        <v>177.49558917723374</v>
      </c>
      <c r="Q344">
        <v>0.659340659340659</v>
      </c>
      <c r="R344" s="12"/>
      <c r="S344" s="12"/>
      <c r="T344" s="55">
        <v>20.280846795047701</v>
      </c>
      <c r="U344" s="55">
        <v>17.703412192828001</v>
      </c>
      <c r="V344" s="55">
        <v>24.176639276379099</v>
      </c>
      <c r="W344" s="55">
        <v>21.475115815503798</v>
      </c>
      <c r="Z344" s="12"/>
      <c r="AA344" s="12"/>
      <c r="AB344" s="12"/>
      <c r="AC344" s="12"/>
      <c r="AD344" s="55">
        <v>15.039280127569199</v>
      </c>
      <c r="AE344" s="55">
        <v>13.5662117111392</v>
      </c>
      <c r="AF344">
        <v>0.50565326633165797</v>
      </c>
      <c r="AG344" s="12"/>
      <c r="AH344" s="12"/>
      <c r="AI344" t="str">
        <v>20180413</v>
      </c>
      <c r="AJ344">
        <v>43.6</v>
      </c>
      <c r="AK344">
        <v>19.8</v>
      </c>
      <c r="AL344">
        <f t="shared" si="119"/>
        <v>2.202020202020202</v>
      </c>
      <c r="BI344" t="str">
        <v>08/06/2023</v>
      </c>
      <c r="BJ344">
        <v>53.4</v>
      </c>
      <c r="BK344">
        <v>20.6</v>
      </c>
      <c r="BL344">
        <f t="shared" si="120"/>
        <v>2.5922330097087376</v>
      </c>
    </row>
    <row r="345" spans="1:64" x14ac:dyDescent="0.3">
      <c r="A345" s="11">
        <v>45065</v>
      </c>
      <c r="B345">
        <v>0.58635394456290002</v>
      </c>
      <c r="C345">
        <v>4198.05</v>
      </c>
      <c r="D345">
        <v>337.27</v>
      </c>
      <c r="E345">
        <v>101.82</v>
      </c>
      <c r="F345">
        <v>1957.83</v>
      </c>
      <c r="G345">
        <v>81.84</v>
      </c>
      <c r="H345">
        <v>49.42</v>
      </c>
      <c r="I345" s="12">
        <f t="shared" si="111"/>
        <v>142.97480137949813</v>
      </c>
      <c r="J345" s="12">
        <f t="shared" si="112"/>
        <v>87.520965088460372</v>
      </c>
      <c r="K345" s="12">
        <f t="shared" si="113"/>
        <v>154.28911599771473</v>
      </c>
      <c r="L345" s="12">
        <f t="shared" si="114"/>
        <v>136.91903997334268</v>
      </c>
      <c r="M345" s="12">
        <f t="shared" si="115"/>
        <v>184.98007277493386</v>
      </c>
      <c r="N345" s="12">
        <f t="shared" si="116"/>
        <v>112.87664466381587</v>
      </c>
      <c r="O345" s="12">
        <f t="shared" si="117"/>
        <v>198.11464667462232</v>
      </c>
      <c r="P345" s="12">
        <f t="shared" si="118"/>
        <v>178.51190931091372</v>
      </c>
      <c r="Q345">
        <v>0.67391304347826098</v>
      </c>
      <c r="R345" s="12"/>
      <c r="S345" s="12"/>
      <c r="T345" s="55">
        <v>20.229693510889199</v>
      </c>
      <c r="U345" s="55">
        <v>17.124220713524501</v>
      </c>
      <c r="V345" s="55">
        <v>24.078848334065899</v>
      </c>
      <c r="W345" s="55">
        <v>20.642610483319199</v>
      </c>
      <c r="Z345" s="12"/>
      <c r="AA345" s="12"/>
      <c r="AB345" s="12"/>
      <c r="AC345" s="12"/>
      <c r="AD345" s="55">
        <v>15.01491806197</v>
      </c>
      <c r="AE345" s="55">
        <v>13.2667342562148</v>
      </c>
      <c r="AF345">
        <v>0.50721003134796205</v>
      </c>
      <c r="AG345" s="12"/>
      <c r="AH345" s="12"/>
      <c r="AI345" t="str">
        <v>20180406</v>
      </c>
      <c r="AJ345">
        <v>42.2</v>
      </c>
      <c r="AK345">
        <v>18.600000000000001</v>
      </c>
      <c r="AL345">
        <f t="shared" si="119"/>
        <v>2.268817204301075</v>
      </c>
      <c r="BI345" t="str">
        <v>07/06/2023</v>
      </c>
      <c r="BJ345">
        <v>53.4</v>
      </c>
      <c r="BK345">
        <v>20.6</v>
      </c>
      <c r="BL345">
        <f t="shared" si="120"/>
        <v>2.5922330097087376</v>
      </c>
    </row>
    <row r="346" spans="1:64" x14ac:dyDescent="0.3">
      <c r="A346" s="11">
        <v>45064</v>
      </c>
      <c r="B346">
        <v>0.58924731182795698</v>
      </c>
      <c r="C346">
        <v>4158.7700000000004</v>
      </c>
      <c r="D346">
        <v>331.12</v>
      </c>
      <c r="E346">
        <v>102.58</v>
      </c>
      <c r="F346">
        <v>1982.09</v>
      </c>
      <c r="G346">
        <v>81.99</v>
      </c>
      <c r="H346">
        <v>49.53</v>
      </c>
      <c r="I346" s="12">
        <f t="shared" si="111"/>
        <v>140.60505060809604</v>
      </c>
      <c r="J346" s="12">
        <f t="shared" si="112"/>
        <v>85.663379878854713</v>
      </c>
      <c r="K346" s="12">
        <f t="shared" si="113"/>
        <v>152.56896322280528</v>
      </c>
      <c r="L346" s="12">
        <f t="shared" si="114"/>
        <v>135.34016477923106</v>
      </c>
      <c r="M346" s="12">
        <f t="shared" si="115"/>
        <v>180.29560030178359</v>
      </c>
      <c r="N346" s="12">
        <f t="shared" si="116"/>
        <v>109.50254997632221</v>
      </c>
      <c r="O346" s="12">
        <f t="shared" si="117"/>
        <v>194.15337073083279</v>
      </c>
      <c r="P346" s="12">
        <f t="shared" si="118"/>
        <v>174.87551238442279</v>
      </c>
      <c r="Q346">
        <v>0.67032967032966995</v>
      </c>
      <c r="R346" s="12"/>
      <c r="S346" s="12"/>
      <c r="T346" s="55">
        <v>20.540644652132801</v>
      </c>
      <c r="U346" s="55">
        <v>17.516015443998299</v>
      </c>
      <c r="V346" s="55">
        <v>24.333268814324999</v>
      </c>
      <c r="W346" s="55">
        <v>20.957877776268202</v>
      </c>
      <c r="Z346" s="12"/>
      <c r="AA346" s="12"/>
      <c r="AB346" s="12"/>
      <c r="AC346" s="12"/>
      <c r="AD346" s="55">
        <v>15.2645934126545</v>
      </c>
      <c r="AE346" s="55">
        <v>13.7503568075148</v>
      </c>
      <c r="AF346">
        <v>0.50565326633165797</v>
      </c>
      <c r="AG346" s="12"/>
      <c r="AH346" s="12"/>
      <c r="AI346" t="str">
        <v>20180330</v>
      </c>
      <c r="AJ346">
        <v>47.6</v>
      </c>
      <c r="AK346">
        <v>18.100000000000001</v>
      </c>
      <c r="AL346">
        <f t="shared" si="119"/>
        <v>2.6298342541436464</v>
      </c>
      <c r="BI346" t="str">
        <v>06/06/2023</v>
      </c>
      <c r="BJ346">
        <v>53.4</v>
      </c>
      <c r="BK346">
        <v>20.6</v>
      </c>
      <c r="BL346">
        <f t="shared" si="120"/>
        <v>2.5922330097087376</v>
      </c>
    </row>
    <row r="347" spans="1:64" x14ac:dyDescent="0.3">
      <c r="A347" s="11">
        <v>45063</v>
      </c>
      <c r="B347">
        <v>0.59012875536480702</v>
      </c>
      <c r="C347">
        <v>4109.8999999999996</v>
      </c>
      <c r="D347">
        <v>327.16000000000003</v>
      </c>
      <c r="E347">
        <v>102.88</v>
      </c>
      <c r="F347">
        <v>1988.94</v>
      </c>
      <c r="G347">
        <v>82.08</v>
      </c>
      <c r="H347">
        <v>49.32</v>
      </c>
      <c r="I347" s="12">
        <f t="shared" si="111"/>
        <v>138.55351381753579</v>
      </c>
      <c r="J347" s="12">
        <f t="shared" si="112"/>
        <v>84.369585295207244</v>
      </c>
      <c r="K347" s="12">
        <f t="shared" si="113"/>
        <v>150.61290946529442</v>
      </c>
      <c r="L347" s="12">
        <f t="shared" si="114"/>
        <v>134.31495315110979</v>
      </c>
      <c r="M347" s="12">
        <f t="shared" si="115"/>
        <v>177.62760037216671</v>
      </c>
      <c r="N347" s="12">
        <f t="shared" si="116"/>
        <v>107.82604743134996</v>
      </c>
      <c r="O347" s="12">
        <f t="shared" si="117"/>
        <v>191.62380988396933</v>
      </c>
      <c r="P347" s="12">
        <f t="shared" si="118"/>
        <v>173.51407554405714</v>
      </c>
      <c r="Q347">
        <v>0.67391304347826098</v>
      </c>
      <c r="R347" s="12"/>
      <c r="S347" s="12"/>
      <c r="T347" s="55">
        <v>20.5092152480861</v>
      </c>
      <c r="U347" s="55">
        <v>17.473944649793602</v>
      </c>
      <c r="V347" s="55">
        <v>23.965741981684399</v>
      </c>
      <c r="W347" s="55">
        <v>20.639802904559101</v>
      </c>
      <c r="Z347" s="12"/>
      <c r="AA347" s="12"/>
      <c r="AB347" s="12"/>
      <c r="AC347" s="12"/>
      <c r="AD347" s="55">
        <v>15.3553375581509</v>
      </c>
      <c r="AE347" s="55">
        <v>13.7837626359489</v>
      </c>
      <c r="AF347">
        <v>0.49937106918238999</v>
      </c>
      <c r="AG347" s="12"/>
      <c r="AH347" s="12"/>
      <c r="AI347" t="str">
        <v>20180323</v>
      </c>
      <c r="AJ347">
        <v>49.5</v>
      </c>
      <c r="AK347">
        <v>17.5</v>
      </c>
      <c r="AL347">
        <f t="shared" si="119"/>
        <v>2.8285714285714287</v>
      </c>
      <c r="BI347" t="str">
        <v>05/06/2023</v>
      </c>
      <c r="BJ347">
        <v>53.4</v>
      </c>
      <c r="BK347">
        <v>20.6</v>
      </c>
      <c r="BL347">
        <f t="shared" si="120"/>
        <v>2.5922330097087376</v>
      </c>
    </row>
    <row r="348" spans="1:64" x14ac:dyDescent="0.3">
      <c r="A348" s="11">
        <v>45062</v>
      </c>
      <c r="B348">
        <v>0.58620689655172398</v>
      </c>
      <c r="C348">
        <v>4136.28</v>
      </c>
      <c r="D348">
        <v>326.79000000000002</v>
      </c>
      <c r="E348">
        <v>103.19</v>
      </c>
      <c r="F348">
        <v>2016.97</v>
      </c>
      <c r="G348">
        <v>82.18</v>
      </c>
      <c r="H348">
        <v>49.79</v>
      </c>
      <c r="I348" s="12">
        <f t="shared" si="111"/>
        <v>139.02251242231409</v>
      </c>
      <c r="J348" s="12">
        <f t="shared" si="112"/>
        <v>83.739913742982409</v>
      </c>
      <c r="K348" s="12">
        <f t="shared" si="113"/>
        <v>151.3942354776951</v>
      </c>
      <c r="L348" s="12">
        <f t="shared" si="114"/>
        <v>133.90494489466801</v>
      </c>
      <c r="M348" s="12">
        <f t="shared" si="115"/>
        <v>176.89588951342017</v>
      </c>
      <c r="N348" s="12">
        <f t="shared" si="116"/>
        <v>106.22949159458449</v>
      </c>
      <c r="O348" s="12">
        <f t="shared" si="117"/>
        <v>191.17472770319466</v>
      </c>
      <c r="P348" s="12">
        <f t="shared" si="118"/>
        <v>171.69889676709536</v>
      </c>
      <c r="Q348">
        <v>0.67032967032966995</v>
      </c>
      <c r="R348" s="12"/>
      <c r="S348" s="12"/>
      <c r="T348" s="55">
        <v>19.7222331012584</v>
      </c>
      <c r="U348" s="55">
        <v>16.8210120725557</v>
      </c>
      <c r="V348" s="55">
        <v>22.759455568099401</v>
      </c>
      <c r="W348" s="55">
        <v>19.656531410308599</v>
      </c>
      <c r="Z348" s="12"/>
      <c r="AA348" s="12"/>
      <c r="AB348" s="12"/>
      <c r="AC348" s="12"/>
      <c r="AD348" s="55">
        <v>14.9521328118014</v>
      </c>
      <c r="AE348" s="55">
        <v>13.410122717354101</v>
      </c>
      <c r="AF348">
        <v>0.49204328453214502</v>
      </c>
      <c r="AG348" s="12"/>
      <c r="AH348" s="12"/>
      <c r="AI348" t="str">
        <v>20180316</v>
      </c>
      <c r="AJ348">
        <v>55.5</v>
      </c>
      <c r="AK348">
        <v>16.8</v>
      </c>
      <c r="AL348">
        <f t="shared" si="119"/>
        <v>3.3035714285714284</v>
      </c>
      <c r="BI348" t="str">
        <v>02/06/2023</v>
      </c>
      <c r="BJ348">
        <v>51.3</v>
      </c>
      <c r="BK348">
        <v>21.6</v>
      </c>
      <c r="BL348">
        <f t="shared" si="120"/>
        <v>2.3749999999999996</v>
      </c>
    </row>
    <row r="349" spans="1:64" x14ac:dyDescent="0.3">
      <c r="A349" s="11">
        <v>45059</v>
      </c>
      <c r="B349">
        <v>0.56986899563318805</v>
      </c>
      <c r="C349">
        <v>4124.08</v>
      </c>
      <c r="D349">
        <v>325.02999999999997</v>
      </c>
      <c r="E349">
        <v>104.27</v>
      </c>
      <c r="F349">
        <v>2011.2</v>
      </c>
      <c r="G349">
        <v>82.17</v>
      </c>
      <c r="H349">
        <v>49.25</v>
      </c>
      <c r="I349" s="12">
        <f t="shared" si="111"/>
        <v>137.19562092985993</v>
      </c>
      <c r="J349" s="12">
        <f t="shared" si="112"/>
        <v>83.732436305465001</v>
      </c>
      <c r="K349" s="12">
        <f t="shared" si="113"/>
        <v>150.96601484867489</v>
      </c>
      <c r="L349" s="12">
        <f t="shared" si="114"/>
        <v>134.98567142541316</v>
      </c>
      <c r="M349" s="12">
        <f t="shared" si="115"/>
        <v>174.14910363447999</v>
      </c>
      <c r="N349" s="12">
        <f t="shared" si="116"/>
        <v>105.95972335108114</v>
      </c>
      <c r="O349" s="12">
        <f t="shared" si="117"/>
        <v>190.16813243300965</v>
      </c>
      <c r="P349" s="12">
        <f t="shared" si="118"/>
        <v>172.65707138149082</v>
      </c>
      <c r="Q349">
        <v>0.63333333333333297</v>
      </c>
      <c r="R349" s="12"/>
      <c r="S349" s="12"/>
      <c r="T349" s="55">
        <v>20.902308327502102</v>
      </c>
      <c r="U349" s="55">
        <v>17.8742371311657</v>
      </c>
      <c r="V349" s="55">
        <v>24.1449957666679</v>
      </c>
      <c r="W349" s="55">
        <v>20.8845307369388</v>
      </c>
      <c r="Z349" s="12"/>
      <c r="AA349" s="12"/>
      <c r="AB349" s="12"/>
      <c r="AC349" s="12"/>
      <c r="AD349" s="55">
        <v>15.8628031508312</v>
      </c>
      <c r="AE349" s="55">
        <v>14.2556811171278</v>
      </c>
      <c r="AF349">
        <v>0.481691919191919</v>
      </c>
      <c r="AG349" s="12"/>
      <c r="AH349" s="12"/>
      <c r="AI349" t="str">
        <v>20180309</v>
      </c>
      <c r="AJ349">
        <v>54.9</v>
      </c>
      <c r="AK349">
        <v>15.7</v>
      </c>
      <c r="AL349">
        <f t="shared" si="119"/>
        <v>3.4968152866242037</v>
      </c>
      <c r="BI349" t="str">
        <v>01/06/2023</v>
      </c>
      <c r="BJ349">
        <v>51.3</v>
      </c>
      <c r="BK349">
        <v>21.6</v>
      </c>
      <c r="BL349">
        <f t="shared" si="120"/>
        <v>2.3749999999999996</v>
      </c>
    </row>
    <row r="350" spans="1:64" x14ac:dyDescent="0.3">
      <c r="A350" s="11">
        <v>45058</v>
      </c>
      <c r="B350">
        <v>0.56415929203539805</v>
      </c>
      <c r="C350">
        <v>4130.62</v>
      </c>
      <c r="D350">
        <v>326.2</v>
      </c>
      <c r="E350">
        <v>105.15</v>
      </c>
      <c r="F350">
        <v>2015.52</v>
      </c>
      <c r="G350">
        <v>82.31</v>
      </c>
      <c r="H350">
        <v>49.48</v>
      </c>
      <c r="I350" s="12">
        <f t="shared" si="111"/>
        <v>136.27092740017289</v>
      </c>
      <c r="J350" s="12">
        <f t="shared" si="112"/>
        <v>83.685566526389294</v>
      </c>
      <c r="K350" s="12">
        <f t="shared" si="113"/>
        <v>150.94826492245295</v>
      </c>
      <c r="L350" s="12">
        <f t="shared" si="114"/>
        <v>134.57319847027165</v>
      </c>
      <c r="M350" s="12">
        <f t="shared" si="115"/>
        <v>173.32024461394704</v>
      </c>
      <c r="N350" s="12">
        <f t="shared" si="116"/>
        <v>106.11288553583165</v>
      </c>
      <c r="O350" s="12">
        <f t="shared" si="117"/>
        <v>190.52744236358672</v>
      </c>
      <c r="P350" s="12">
        <f t="shared" si="118"/>
        <v>172.47397539388876</v>
      </c>
      <c r="Q350">
        <v>0.63333333333333297</v>
      </c>
      <c r="R350" s="12"/>
      <c r="S350" s="12"/>
      <c r="T350" s="55">
        <v>21.9428437600065</v>
      </c>
      <c r="U350" s="55">
        <v>18.8779863699536</v>
      </c>
      <c r="V350" s="55">
        <v>25.491867614769799</v>
      </c>
      <c r="W350" s="55">
        <v>22.122789293918402</v>
      </c>
      <c r="Z350" s="12"/>
      <c r="AA350" s="12"/>
      <c r="AB350" s="12"/>
      <c r="AC350" s="12"/>
      <c r="AD350" s="55">
        <v>16.334999570315201</v>
      </c>
      <c r="AE350" s="55">
        <v>14.670400831464301</v>
      </c>
      <c r="AF350">
        <v>0.47418738049713199</v>
      </c>
      <c r="AG350" s="12"/>
      <c r="AH350" s="12"/>
      <c r="AI350" t="str">
        <v>20180302</v>
      </c>
      <c r="AJ350">
        <v>48.6</v>
      </c>
      <c r="AK350">
        <v>15.5</v>
      </c>
      <c r="AL350">
        <f t="shared" si="119"/>
        <v>3.1354838709677422</v>
      </c>
      <c r="BI350" t="str">
        <v>31/05/2023</v>
      </c>
      <c r="BJ350">
        <v>51.3</v>
      </c>
      <c r="BK350">
        <v>21.6</v>
      </c>
      <c r="BL350">
        <f t="shared" si="120"/>
        <v>2.3749999999999996</v>
      </c>
    </row>
    <row r="351" spans="1:64" x14ac:dyDescent="0.3">
      <c r="A351" s="11">
        <v>45057</v>
      </c>
      <c r="B351">
        <v>0.56194690265486702</v>
      </c>
      <c r="C351">
        <v>4137.6400000000003</v>
      </c>
      <c r="D351">
        <v>325.14</v>
      </c>
      <c r="E351">
        <v>104.05</v>
      </c>
      <c r="F351">
        <v>2029.83</v>
      </c>
      <c r="G351">
        <v>82.26</v>
      </c>
      <c r="H351">
        <v>49.67</v>
      </c>
      <c r="I351" s="12">
        <f t="shared" si="111"/>
        <v>137.9635273884536</v>
      </c>
      <c r="J351" s="12">
        <f t="shared" si="112"/>
        <v>83.239963677788211</v>
      </c>
      <c r="K351" s="12">
        <f t="shared" si="113"/>
        <v>151.29692083393186</v>
      </c>
      <c r="L351" s="12">
        <f t="shared" si="114"/>
        <v>134.28735074957581</v>
      </c>
      <c r="M351" s="12">
        <f t="shared" si="115"/>
        <v>174.59684548039601</v>
      </c>
      <c r="N351" s="12">
        <f t="shared" si="116"/>
        <v>105.03002746910384</v>
      </c>
      <c r="O351" s="12">
        <f t="shared" si="117"/>
        <v>190.02344218821807</v>
      </c>
      <c r="P351" s="12">
        <f t="shared" si="118"/>
        <v>171.26052934054721</v>
      </c>
      <c r="Q351">
        <v>0.61111111111111105</v>
      </c>
      <c r="R351" s="12"/>
      <c r="S351" s="12"/>
      <c r="T351" s="55">
        <v>21.571845499198101</v>
      </c>
      <c r="U351" s="55">
        <v>18.742970385274401</v>
      </c>
      <c r="V351" s="55">
        <v>24.9881788870298</v>
      </c>
      <c r="W351" s="55">
        <v>21.8269085103591</v>
      </c>
      <c r="Z351" s="12"/>
      <c r="AA351" s="12"/>
      <c r="AB351" s="12"/>
      <c r="AC351" s="12"/>
      <c r="AD351" s="55">
        <v>16.217038487509399</v>
      </c>
      <c r="AE351" s="55">
        <v>14.648337455483</v>
      </c>
      <c r="AF351">
        <v>0.47961165048543702</v>
      </c>
      <c r="AG351" s="12"/>
      <c r="AH351" s="12"/>
      <c r="AI351" t="str">
        <v>20180223</v>
      </c>
      <c r="AJ351">
        <v>48.1</v>
      </c>
      <c r="AK351">
        <v>14.4</v>
      </c>
      <c r="AL351">
        <f t="shared" si="119"/>
        <v>3.3402777777777777</v>
      </c>
      <c r="BI351" t="str">
        <v>30/05/2023</v>
      </c>
      <c r="BJ351">
        <v>51.3</v>
      </c>
      <c r="BK351">
        <v>21.6</v>
      </c>
      <c r="BL351">
        <f t="shared" si="120"/>
        <v>2.3749999999999996</v>
      </c>
    </row>
    <row r="352" spans="1:64" x14ac:dyDescent="0.3">
      <c r="A352" s="11">
        <v>45056</v>
      </c>
      <c r="B352">
        <v>0.54746136865342199</v>
      </c>
      <c r="C352">
        <v>4119.17</v>
      </c>
      <c r="D352">
        <v>321.64</v>
      </c>
      <c r="E352">
        <v>103.05</v>
      </c>
      <c r="F352">
        <v>2034.43</v>
      </c>
      <c r="G352">
        <v>82.06</v>
      </c>
      <c r="H352">
        <v>49.72</v>
      </c>
      <c r="I352" s="12">
        <f t="shared" si="111"/>
        <v>138.68749192748723</v>
      </c>
      <c r="J352" s="12">
        <f t="shared" si="112"/>
        <v>82.682272690642975</v>
      </c>
      <c r="K352" s="12">
        <f t="shared" si="113"/>
        <v>150.98789813377817</v>
      </c>
      <c r="L352" s="12">
        <f t="shared" si="114"/>
        <v>133.55419902314128</v>
      </c>
      <c r="M352" s="12">
        <f t="shared" si="115"/>
        <v>174.39146396327297</v>
      </c>
      <c r="N352" s="12">
        <f t="shared" si="116"/>
        <v>103.66754496336418</v>
      </c>
      <c r="O352" s="12">
        <f t="shared" si="117"/>
        <v>188.4322281063119</v>
      </c>
      <c r="P352" s="12">
        <f t="shared" si="118"/>
        <v>169.24860973613875</v>
      </c>
      <c r="Q352">
        <v>0.61538461538461497</v>
      </c>
      <c r="R352" s="12"/>
      <c r="S352" s="12"/>
      <c r="T352" s="55">
        <v>21.445888737627801</v>
      </c>
      <c r="U352" s="55">
        <v>18.778423748301801</v>
      </c>
      <c r="V352" s="55">
        <v>24.797315880769101</v>
      </c>
      <c r="W352" s="55">
        <v>21.771960725705501</v>
      </c>
      <c r="Z352" s="12"/>
      <c r="AA352" s="12"/>
      <c r="AB352" s="12"/>
      <c r="AC352" s="12"/>
      <c r="AD352" s="55">
        <v>16.1237175244</v>
      </c>
      <c r="AE352" s="55">
        <v>14.6127872376511</v>
      </c>
      <c r="AF352">
        <v>0.48067010309278402</v>
      </c>
      <c r="AG352" s="12"/>
      <c r="AH352" s="12"/>
      <c r="AI352" t="str">
        <v>20180216</v>
      </c>
      <c r="AJ352">
        <v>48.5</v>
      </c>
      <c r="AK352">
        <v>14.6</v>
      </c>
      <c r="AL352">
        <f t="shared" si="119"/>
        <v>3.3219178082191783</v>
      </c>
      <c r="BI352" t="str">
        <v>29/05/2023</v>
      </c>
      <c r="BJ352">
        <v>51.3</v>
      </c>
      <c r="BK352">
        <v>21.6</v>
      </c>
      <c r="BL352">
        <f t="shared" si="120"/>
        <v>2.3749999999999996</v>
      </c>
    </row>
    <row r="353" spans="1:64" x14ac:dyDescent="0.3">
      <c r="A353" s="11">
        <v>45055</v>
      </c>
      <c r="B353">
        <v>0.54120267260579102</v>
      </c>
      <c r="C353">
        <v>4138.12</v>
      </c>
      <c r="D353">
        <v>323.69</v>
      </c>
      <c r="E353">
        <v>103.42</v>
      </c>
      <c r="F353">
        <v>2021.65</v>
      </c>
      <c r="G353">
        <v>82.08</v>
      </c>
      <c r="H353">
        <v>49.97</v>
      </c>
      <c r="I353" s="12">
        <f t="shared" si="111"/>
        <v>138.82655860778516</v>
      </c>
      <c r="J353" s="12">
        <f t="shared" si="112"/>
        <v>83.593520916041825</v>
      </c>
      <c r="K353" s="12">
        <f t="shared" si="113"/>
        <v>151.64538848392903</v>
      </c>
      <c r="L353" s="12">
        <f t="shared" si="114"/>
        <v>133.49764573687295</v>
      </c>
      <c r="M353" s="12">
        <f t="shared" si="115"/>
        <v>174.87334065639729</v>
      </c>
      <c r="N353" s="12">
        <f t="shared" si="116"/>
        <v>104.99625036504641</v>
      </c>
      <c r="O353" s="12">
        <f t="shared" si="117"/>
        <v>189.58672697172292</v>
      </c>
      <c r="P353" s="12">
        <f t="shared" si="118"/>
        <v>169.47404720750768</v>
      </c>
      <c r="Q353">
        <v>0.62222222222222201</v>
      </c>
      <c r="R353" s="12"/>
      <c r="S353" s="12"/>
      <c r="T353" s="55">
        <v>21.175397762519399</v>
      </c>
      <c r="U353" s="55">
        <v>18.760468026383101</v>
      </c>
      <c r="V353" s="55">
        <v>24.392980708362199</v>
      </c>
      <c r="W353" s="55">
        <v>21.542732141128599</v>
      </c>
      <c r="Z353" s="12"/>
      <c r="AA353" s="12"/>
      <c r="AB353" s="12"/>
      <c r="AC353" s="12"/>
      <c r="AD353" s="55">
        <v>16.121581422455201</v>
      </c>
      <c r="AE353" s="55">
        <v>14.6207407233188</v>
      </c>
      <c r="AF353">
        <v>0.48152948801036899</v>
      </c>
      <c r="AG353" s="12"/>
      <c r="AH353" s="12"/>
      <c r="AI353" t="str">
        <v>20180209</v>
      </c>
      <c r="AJ353">
        <v>51.9</v>
      </c>
      <c r="AK353">
        <v>14.4</v>
      </c>
      <c r="AL353">
        <f t="shared" si="119"/>
        <v>3.6041666666666665</v>
      </c>
      <c r="BI353" t="str">
        <v>26/05/2023</v>
      </c>
      <c r="BJ353">
        <v>47.9</v>
      </c>
      <c r="BK353">
        <v>23.3</v>
      </c>
      <c r="BL353">
        <f t="shared" si="120"/>
        <v>2.055793991416309</v>
      </c>
    </row>
    <row r="354" spans="1:64" x14ac:dyDescent="0.3">
      <c r="A354" s="11">
        <v>45052</v>
      </c>
      <c r="B354">
        <v>0.54831460674157295</v>
      </c>
      <c r="C354">
        <v>4136.25</v>
      </c>
      <c r="D354">
        <v>322.89</v>
      </c>
      <c r="E354">
        <v>104.89</v>
      </c>
      <c r="F354">
        <v>2016.57</v>
      </c>
      <c r="G354">
        <v>82.21</v>
      </c>
      <c r="H354">
        <v>49.93</v>
      </c>
      <c r="I354" s="12">
        <f t="shared" si="111"/>
        <v>136.84682536578529</v>
      </c>
      <c r="J354" s="12">
        <f t="shared" si="112"/>
        <v>83.766669023649627</v>
      </c>
      <c r="K354" s="12">
        <f t="shared" si="113"/>
        <v>151.33765600107759</v>
      </c>
      <c r="L354" s="12">
        <f t="shared" si="114"/>
        <v>133.54425551823121</v>
      </c>
      <c r="M354" s="12">
        <f t="shared" si="115"/>
        <v>172.03606915966361</v>
      </c>
      <c r="N354" s="12">
        <f t="shared" si="116"/>
        <v>105.00060842133416</v>
      </c>
      <c r="O354" s="12">
        <f t="shared" si="117"/>
        <v>188.82031661687193</v>
      </c>
      <c r="P354" s="12">
        <f t="shared" si="118"/>
        <v>169.190399099319</v>
      </c>
      <c r="Q354">
        <v>0.62637362637362604</v>
      </c>
      <c r="R354" s="12"/>
      <c r="S354" s="12"/>
      <c r="T354" s="55">
        <v>20.672438614805898</v>
      </c>
      <c r="U354" s="55">
        <v>18.5066725969169</v>
      </c>
      <c r="V354" s="55">
        <v>23.527116252332601</v>
      </c>
      <c r="W354" s="55">
        <v>20.794752533218301</v>
      </c>
      <c r="Z354" s="12"/>
      <c r="AA354" s="12"/>
      <c r="AB354" s="12"/>
      <c r="AC354" s="12"/>
      <c r="AD354" s="55">
        <v>15.802148113332199</v>
      </c>
      <c r="AE354" s="55">
        <v>14.3506965062763</v>
      </c>
      <c r="AF354">
        <v>0.48054474708171202</v>
      </c>
      <c r="AG354" s="12"/>
      <c r="AH354" s="12"/>
      <c r="AI354" t="str">
        <v>20180202</v>
      </c>
      <c r="AJ354">
        <v>54.4</v>
      </c>
      <c r="AK354">
        <v>15.5</v>
      </c>
      <c r="AL354">
        <f t="shared" si="119"/>
        <v>3.5096774193548388</v>
      </c>
      <c r="BI354" t="str">
        <v>25/05/2023</v>
      </c>
      <c r="BJ354">
        <v>47.9</v>
      </c>
      <c r="BK354">
        <v>23.3</v>
      </c>
      <c r="BL354">
        <f t="shared" si="120"/>
        <v>2.055793991416309</v>
      </c>
    </row>
    <row r="355" spans="1:64" x14ac:dyDescent="0.3">
      <c r="A355" s="11">
        <v>45051</v>
      </c>
      <c r="B355">
        <v>0.53287981859410405</v>
      </c>
      <c r="C355">
        <v>4061.22</v>
      </c>
      <c r="D355">
        <v>316.17</v>
      </c>
      <c r="E355">
        <v>105.24</v>
      </c>
      <c r="F355">
        <v>2049.9</v>
      </c>
      <c r="G355">
        <v>82.41</v>
      </c>
      <c r="H355">
        <v>49.17</v>
      </c>
      <c r="I355" s="12">
        <f t="shared" si="111"/>
        <v>133.92714979074702</v>
      </c>
      <c r="J355" s="12">
        <f t="shared" si="112"/>
        <v>80.954779732716773</v>
      </c>
      <c r="K355" s="12">
        <f t="shared" si="113"/>
        <v>148.23921420386506</v>
      </c>
      <c r="L355" s="12">
        <f t="shared" si="114"/>
        <v>133.14240977998966</v>
      </c>
      <c r="M355" s="12">
        <f t="shared" si="115"/>
        <v>167.90884946999836</v>
      </c>
      <c r="N355" s="12">
        <f t="shared" si="116"/>
        <v>101.20406755198255</v>
      </c>
      <c r="O355" s="12">
        <f t="shared" si="117"/>
        <v>184.45225149720883</v>
      </c>
      <c r="P355" s="12">
        <f t="shared" si="118"/>
        <v>168.21511992156346</v>
      </c>
      <c r="Q355">
        <v>0.61363636363636398</v>
      </c>
      <c r="R355" s="12"/>
      <c r="S355" s="12"/>
      <c r="T355" s="55">
        <v>20.73436105991</v>
      </c>
      <c r="U355" s="55">
        <v>18.644531178934201</v>
      </c>
      <c r="V355" s="55">
        <v>23.7486875513565</v>
      </c>
      <c r="W355" s="55">
        <v>21.0746173443803</v>
      </c>
      <c r="Z355" s="12"/>
      <c r="AA355" s="12"/>
      <c r="AB355" s="12"/>
      <c r="AC355" s="12"/>
      <c r="AD355" s="55">
        <v>15.7676995707782</v>
      </c>
      <c r="AE355" s="55">
        <v>14.337019600717101</v>
      </c>
      <c r="AF355">
        <v>0.47968545216251601</v>
      </c>
      <c r="AG355" s="12"/>
      <c r="AH355" s="12"/>
      <c r="AI355" t="str">
        <v>20180126</v>
      </c>
      <c r="AJ355">
        <v>66</v>
      </c>
      <c r="AK355">
        <v>12.6</v>
      </c>
      <c r="AL355">
        <f t="shared" si="119"/>
        <v>5.2380952380952381</v>
      </c>
      <c r="BI355" t="str">
        <v>24/05/2023</v>
      </c>
      <c r="BJ355">
        <v>47.9</v>
      </c>
      <c r="BK355">
        <v>23.3</v>
      </c>
      <c r="BL355">
        <f t="shared" si="120"/>
        <v>2.055793991416309</v>
      </c>
    </row>
    <row r="356" spans="1:64" x14ac:dyDescent="0.3">
      <c r="A356" s="11">
        <v>45050</v>
      </c>
      <c r="B356">
        <v>0.51388888888888895</v>
      </c>
      <c r="C356">
        <v>4090.75</v>
      </c>
      <c r="D356">
        <v>317.29000000000002</v>
      </c>
      <c r="E356">
        <v>106.29</v>
      </c>
      <c r="F356">
        <v>2039.37</v>
      </c>
      <c r="G356">
        <v>82.28</v>
      </c>
      <c r="H356">
        <v>49.13</v>
      </c>
      <c r="I356" s="12">
        <f t="shared" si="111"/>
        <v>133.57186082891948</v>
      </c>
      <c r="J356" s="12">
        <f t="shared" si="112"/>
        <v>81.969735924902977</v>
      </c>
      <c r="K356" s="12">
        <f t="shared" si="113"/>
        <v>149.55510410068658</v>
      </c>
      <c r="L356" s="12">
        <f t="shared" si="114"/>
        <v>134.22058923314202</v>
      </c>
      <c r="M356" s="12">
        <f t="shared" si="115"/>
        <v>166.84956494004993</v>
      </c>
      <c r="N356" s="12">
        <f t="shared" si="116"/>
        <v>102.09157545276243</v>
      </c>
      <c r="O356" s="12">
        <f t="shared" si="117"/>
        <v>185.39961844795235</v>
      </c>
      <c r="P356" s="12">
        <f t="shared" si="118"/>
        <v>168.94904475709257</v>
      </c>
      <c r="Q356">
        <v>0.61176470588235299</v>
      </c>
      <c r="R356" s="12"/>
      <c r="S356" s="12"/>
      <c r="T356" s="55">
        <v>20.697373164451701</v>
      </c>
      <c r="U356" s="55">
        <v>18.7245543991422</v>
      </c>
      <c r="V356" s="55">
        <v>23.5511027597558</v>
      </c>
      <c r="W356" s="55">
        <v>21.064695593348301</v>
      </c>
      <c r="Z356" s="12"/>
      <c r="AA356" s="12"/>
      <c r="AB356" s="12"/>
      <c r="AC356" s="12"/>
      <c r="AD356" s="55">
        <v>15.592826450526101</v>
      </c>
      <c r="AE356" s="55">
        <v>14.182985659324499</v>
      </c>
      <c r="AF356">
        <v>0.47205785667324102</v>
      </c>
      <c r="AG356" s="12"/>
      <c r="AH356" s="12"/>
      <c r="AI356" t="str">
        <v>20180119</v>
      </c>
      <c r="AJ356">
        <v>64.7</v>
      </c>
      <c r="AK356">
        <v>12.8</v>
      </c>
      <c r="AL356">
        <f t="shared" si="119"/>
        <v>5.0546875</v>
      </c>
      <c r="BI356" t="str">
        <v>23/05/2023</v>
      </c>
      <c r="BJ356">
        <v>47.9</v>
      </c>
      <c r="BK356">
        <v>23.3</v>
      </c>
      <c r="BL356">
        <f t="shared" si="120"/>
        <v>2.055793991416309</v>
      </c>
    </row>
    <row r="357" spans="1:64" x14ac:dyDescent="0.3">
      <c r="A357" s="11">
        <v>45049</v>
      </c>
      <c r="B357">
        <v>0.50462962962962998</v>
      </c>
      <c r="C357">
        <v>4119.58</v>
      </c>
      <c r="D357">
        <v>319.38</v>
      </c>
      <c r="E357">
        <v>105.7</v>
      </c>
      <c r="F357">
        <v>2016.69</v>
      </c>
      <c r="G357">
        <v>82.08</v>
      </c>
      <c r="H357">
        <v>49.09</v>
      </c>
      <c r="I357" s="12">
        <f t="shared" si="111"/>
        <v>135.27361941259653</v>
      </c>
      <c r="J357" s="12">
        <f t="shared" si="112"/>
        <v>83.493019059765629</v>
      </c>
      <c r="K357" s="12">
        <f t="shared" si="113"/>
        <v>150.97958644453956</v>
      </c>
      <c r="L357" s="12">
        <f t="shared" si="114"/>
        <v>135.2775282723031</v>
      </c>
      <c r="M357" s="12">
        <f t="shared" si="115"/>
        <v>168.8975771420823</v>
      </c>
      <c r="N357" s="12">
        <f t="shared" si="116"/>
        <v>103.94068859030263</v>
      </c>
      <c r="O357" s="12">
        <f t="shared" si="117"/>
        <v>187.0797019359164</v>
      </c>
      <c r="P357" s="12">
        <f t="shared" si="118"/>
        <v>170.20151665987271</v>
      </c>
      <c r="Q357">
        <v>0.58823529411764697</v>
      </c>
      <c r="R357" s="12"/>
      <c r="S357" s="12"/>
      <c r="T357" s="55">
        <v>20.509321786083401</v>
      </c>
      <c r="U357" s="55">
        <v>18.601699875043899</v>
      </c>
      <c r="V357" s="55">
        <v>23.1165535866492</v>
      </c>
      <c r="W357" s="55">
        <v>20.741019062141699</v>
      </c>
      <c r="Z357" s="12"/>
      <c r="AA357" s="12"/>
      <c r="AB357" s="12"/>
      <c r="AC357" s="12"/>
      <c r="AD357" s="55">
        <v>15.6410707945367</v>
      </c>
      <c r="AE357" s="55">
        <v>14.231328508634901</v>
      </c>
      <c r="AF357">
        <v>0.46891534391534401</v>
      </c>
      <c r="AG357" s="12"/>
      <c r="AH357" s="12"/>
      <c r="AI357" t="str">
        <v>20180112</v>
      </c>
      <c r="AJ357">
        <v>66.7</v>
      </c>
      <c r="AK357">
        <v>12.7</v>
      </c>
      <c r="AL357">
        <f t="shared" si="119"/>
        <v>5.2519685039370083</v>
      </c>
      <c r="BI357" t="str">
        <v>22/05/2023</v>
      </c>
      <c r="BJ357">
        <v>47.9</v>
      </c>
      <c r="BK357">
        <v>23.3</v>
      </c>
      <c r="BL357">
        <f t="shared" si="120"/>
        <v>2.055793991416309</v>
      </c>
    </row>
    <row r="358" spans="1:64" x14ac:dyDescent="0.3">
      <c r="A358" s="11">
        <v>45048</v>
      </c>
      <c r="B358">
        <v>0.49176470588235299</v>
      </c>
      <c r="C358">
        <v>4167.87</v>
      </c>
      <c r="D358">
        <v>322.19</v>
      </c>
      <c r="E358">
        <v>103.13</v>
      </c>
      <c r="F358">
        <v>1982.42</v>
      </c>
      <c r="G358">
        <v>81.81</v>
      </c>
      <c r="H358">
        <v>49.59</v>
      </c>
      <c r="I358" s="12">
        <f t="shared" si="111"/>
        <v>140.39906382712223</v>
      </c>
      <c r="J358" s="12">
        <f t="shared" si="112"/>
        <v>85.975404646306075</v>
      </c>
      <c r="K358" s="12">
        <f t="shared" si="113"/>
        <v>153.26112098418528</v>
      </c>
      <c r="L358" s="12">
        <f t="shared" si="114"/>
        <v>135.48123459569058</v>
      </c>
      <c r="M358" s="12">
        <f t="shared" si="115"/>
        <v>174.77736122070539</v>
      </c>
      <c r="N358" s="12">
        <f t="shared" si="116"/>
        <v>106.71621887600328</v>
      </c>
      <c r="O358" s="12">
        <f t="shared" si="117"/>
        <v>189.35612073951381</v>
      </c>
      <c r="P358" s="12">
        <f t="shared" si="118"/>
        <v>169.97016752019761</v>
      </c>
      <c r="Q358">
        <v>0.58823529411764697</v>
      </c>
      <c r="R358" s="12"/>
      <c r="S358" s="12"/>
      <c r="T358" s="55">
        <v>20.437759459771598</v>
      </c>
      <c r="U358" s="55">
        <v>18.607406190930099</v>
      </c>
      <c r="V358" s="55">
        <v>23.0806527278178</v>
      </c>
      <c r="W358" s="55">
        <v>20.810782546182899</v>
      </c>
      <c r="Z358" s="12"/>
      <c r="AA358" s="12"/>
      <c r="AB358" s="12"/>
      <c r="AC358" s="12"/>
      <c r="AD358" s="55">
        <v>15.5993431089575</v>
      </c>
      <c r="AE358" s="55">
        <v>14.196457015265601</v>
      </c>
      <c r="AF358">
        <v>0.46900269541778999</v>
      </c>
      <c r="AG358" s="12"/>
      <c r="AH358" s="12"/>
      <c r="AI358" t="str">
        <v>20180105</v>
      </c>
      <c r="AJ358">
        <v>64.400000000000006</v>
      </c>
      <c r="AK358">
        <v>13.5</v>
      </c>
      <c r="AL358">
        <f t="shared" si="119"/>
        <v>4.7703703703703706</v>
      </c>
      <c r="BI358" t="str">
        <v>19/05/2023</v>
      </c>
      <c r="BJ358">
        <v>46.5</v>
      </c>
      <c r="BK358">
        <v>23.9</v>
      </c>
      <c r="BL358">
        <f t="shared" si="120"/>
        <v>1.9456066945606696</v>
      </c>
    </row>
    <row r="359" spans="1:64" x14ac:dyDescent="0.3">
      <c r="A359" s="11">
        <v>45045</v>
      </c>
      <c r="B359">
        <v>0.49883449883449898</v>
      </c>
      <c r="C359">
        <v>4169.4799999999996</v>
      </c>
      <c r="D359">
        <v>322.56</v>
      </c>
      <c r="E359">
        <v>106.46</v>
      </c>
      <c r="F359">
        <v>1989.7</v>
      </c>
      <c r="G359">
        <v>82.18</v>
      </c>
      <c r="H359">
        <v>49.68</v>
      </c>
      <c r="I359" s="12">
        <f t="shared" si="111"/>
        <v>136.19166549604523</v>
      </c>
      <c r="J359" s="12">
        <f t="shared" si="112"/>
        <v>85.694950459475336</v>
      </c>
      <c r="K359" s="12">
        <f t="shared" si="113"/>
        <v>152.63285777892776</v>
      </c>
      <c r="L359" s="12">
        <f t="shared" si="114"/>
        <v>135.28838709812268</v>
      </c>
      <c r="M359" s="12">
        <f t="shared" si="115"/>
        <v>169.66496881724328</v>
      </c>
      <c r="N359" s="12">
        <f t="shared" si="116"/>
        <v>106.44884390284956</v>
      </c>
      <c r="O359" s="12">
        <f t="shared" si="117"/>
        <v>188.72291034877119</v>
      </c>
      <c r="P359" s="12">
        <f t="shared" si="118"/>
        <v>169.85729381708902</v>
      </c>
      <c r="Q359">
        <v>0.60227272727272696</v>
      </c>
      <c r="R359" s="12"/>
      <c r="S359" s="12"/>
      <c r="T359" s="55">
        <v>20.185806786657299</v>
      </c>
      <c r="U359" s="55">
        <v>18.406126767581299</v>
      </c>
      <c r="V359" s="55">
        <v>23.318335846675001</v>
      </c>
      <c r="W359" s="55">
        <v>21.089787046156101</v>
      </c>
      <c r="Z359" s="12"/>
      <c r="AA359" s="12"/>
      <c r="AB359" s="12"/>
      <c r="AC359" s="12"/>
      <c r="AD359" s="55">
        <v>15.773398837041499</v>
      </c>
      <c r="AE359" s="55">
        <v>14.398248884063401</v>
      </c>
      <c r="AF359">
        <v>0.45112285336856001</v>
      </c>
      <c r="AG359" s="12"/>
      <c r="AH359" s="12"/>
      <c r="AI359" t="str">
        <v>20171229</v>
      </c>
      <c r="AJ359">
        <v>61.9</v>
      </c>
      <c r="AK359">
        <v>15.2</v>
      </c>
      <c r="AL359">
        <f t="shared" si="119"/>
        <v>4.0723684210526319</v>
      </c>
      <c r="BI359" t="str">
        <v>18/05/2023</v>
      </c>
      <c r="BJ359">
        <v>46.5</v>
      </c>
      <c r="BK359">
        <v>23.9</v>
      </c>
      <c r="BL359">
        <f t="shared" si="120"/>
        <v>1.9456066945606696</v>
      </c>
    </row>
    <row r="360" spans="1:64" x14ac:dyDescent="0.3">
      <c r="A360" s="11">
        <v>45044</v>
      </c>
      <c r="B360">
        <v>0.48235294117647098</v>
      </c>
      <c r="C360">
        <v>4135.3500000000004</v>
      </c>
      <c r="D360">
        <v>320.35000000000002</v>
      </c>
      <c r="E360">
        <v>104.77</v>
      </c>
      <c r="F360">
        <v>1988.01</v>
      </c>
      <c r="G360">
        <v>82.09</v>
      </c>
      <c r="H360">
        <v>49.61</v>
      </c>
      <c r="I360" s="12">
        <f t="shared" si="111"/>
        <v>137.27301174307158</v>
      </c>
      <c r="J360" s="12">
        <f t="shared" si="112"/>
        <v>85.065201293992928</v>
      </c>
      <c r="K360" s="12">
        <f t="shared" si="113"/>
        <v>151.54824613249167</v>
      </c>
      <c r="L360" s="12">
        <f t="shared" si="114"/>
        <v>134.36900407995824</v>
      </c>
      <c r="M360" s="12">
        <f t="shared" si="115"/>
        <v>171.24588811255677</v>
      </c>
      <c r="N360" s="12">
        <f t="shared" si="116"/>
        <v>105.80884763786841</v>
      </c>
      <c r="O360" s="12">
        <f t="shared" si="117"/>
        <v>187.63419168102442</v>
      </c>
      <c r="P360" s="12">
        <f t="shared" si="118"/>
        <v>168.93025547435479</v>
      </c>
      <c r="Q360">
        <v>0.55681818181818199</v>
      </c>
      <c r="R360" s="12"/>
      <c r="S360" s="12"/>
      <c r="T360" s="55">
        <v>20.019367260368501</v>
      </c>
      <c r="U360" s="55">
        <v>18.2762872546664</v>
      </c>
      <c r="V360" s="55">
        <v>22.987996329021598</v>
      </c>
      <c r="W360" s="55">
        <v>20.832730611538299</v>
      </c>
      <c r="Z360" s="12"/>
      <c r="AA360" s="12"/>
      <c r="AB360" s="12"/>
      <c r="AC360" s="12"/>
      <c r="AD360" s="55">
        <v>15.6213294229106</v>
      </c>
      <c r="AE360" s="55">
        <v>14.2980498516539</v>
      </c>
      <c r="AF360">
        <v>0.44370419720186499</v>
      </c>
      <c r="AG360" s="12"/>
      <c r="AH360" s="12"/>
      <c r="AI360" t="str">
        <v>20171222</v>
      </c>
      <c r="AJ360" t="e">
        <v>#N/A</v>
      </c>
      <c r="AK360" t="e">
        <v>#N/A</v>
      </c>
      <c r="AL360" t="str">
        <f t="shared" si="119"/>
        <v/>
      </c>
      <c r="BI360" t="str">
        <v>17/05/2023</v>
      </c>
      <c r="BJ360">
        <v>46.5</v>
      </c>
      <c r="BK360">
        <v>23.9</v>
      </c>
      <c r="BL360">
        <f t="shared" si="120"/>
        <v>1.9456066945606696</v>
      </c>
    </row>
    <row r="361" spans="1:64" x14ac:dyDescent="0.3">
      <c r="A361" s="11">
        <v>45043</v>
      </c>
      <c r="B361">
        <v>0.43689320388349501</v>
      </c>
      <c r="C361">
        <v>4055.99</v>
      </c>
      <c r="D361">
        <v>311.87</v>
      </c>
      <c r="E361">
        <v>105.82</v>
      </c>
      <c r="F361">
        <v>1989.56</v>
      </c>
      <c r="G361">
        <v>82.25</v>
      </c>
      <c r="H361">
        <v>48.99</v>
      </c>
      <c r="I361" s="12">
        <f t="shared" si="111"/>
        <v>133.3409688341689</v>
      </c>
      <c r="J361" s="12">
        <f t="shared" si="112"/>
        <v>83.369042295136481</v>
      </c>
      <c r="K361" s="12">
        <f t="shared" si="113"/>
        <v>148.35688016839757</v>
      </c>
      <c r="L361" s="12">
        <f t="shared" si="114"/>
        <v>133.4468225905876</v>
      </c>
      <c r="M361" s="12">
        <f t="shared" si="115"/>
        <v>165.11781665411587</v>
      </c>
      <c r="N361" s="12">
        <f t="shared" si="116"/>
        <v>102.92991005377249</v>
      </c>
      <c r="O361" s="12">
        <f t="shared" si="117"/>
        <v>182.32203757029697</v>
      </c>
      <c r="P361" s="12">
        <f t="shared" si="118"/>
        <v>166.51000381635973</v>
      </c>
      <c r="Q361">
        <v>0.50602409638554202</v>
      </c>
      <c r="R361" s="12"/>
      <c r="S361" s="12"/>
      <c r="T361" s="55">
        <v>20.033731256196301</v>
      </c>
      <c r="U361" s="55">
        <v>18.3327434997314</v>
      </c>
      <c r="V361" s="55">
        <v>22.9601709104262</v>
      </c>
      <c r="W361" s="55">
        <v>20.873642674146399</v>
      </c>
      <c r="Z361" s="12"/>
      <c r="AA361" s="12"/>
      <c r="AB361" s="12"/>
      <c r="AC361" s="12"/>
      <c r="AD361" s="55">
        <v>15.7282265259207</v>
      </c>
      <c r="AE361" s="55">
        <v>14.4387752172082</v>
      </c>
      <c r="AF361">
        <v>0.42733333333333301</v>
      </c>
      <c r="AG361" s="12"/>
      <c r="AH361" s="12"/>
      <c r="AI361" t="str">
        <v>20171215</v>
      </c>
      <c r="AJ361">
        <v>64.099999999999994</v>
      </c>
      <c r="AK361">
        <v>15.1</v>
      </c>
      <c r="AL361">
        <f t="shared" si="119"/>
        <v>4.2450331125827816</v>
      </c>
      <c r="BI361" t="str">
        <v>16/05/2023</v>
      </c>
      <c r="BJ361">
        <v>46.5</v>
      </c>
      <c r="BK361">
        <v>23.9</v>
      </c>
      <c r="BL361">
        <f t="shared" si="120"/>
        <v>1.9456066945606696</v>
      </c>
    </row>
    <row r="362" spans="1:64" x14ac:dyDescent="0.3">
      <c r="A362" s="11">
        <v>45042</v>
      </c>
      <c r="B362">
        <v>0.41831683168316802</v>
      </c>
      <c r="C362">
        <v>4071.63</v>
      </c>
      <c r="D362">
        <v>309.99</v>
      </c>
      <c r="E362">
        <v>106.96</v>
      </c>
      <c r="F362">
        <v>1997.52</v>
      </c>
      <c r="G362">
        <v>82.35</v>
      </c>
      <c r="H362">
        <v>48.96</v>
      </c>
      <c r="I362" s="12">
        <f t="shared" si="111"/>
        <v>132.43814113730292</v>
      </c>
      <c r="J362" s="12">
        <f t="shared" si="112"/>
        <v>83.357061563274158</v>
      </c>
      <c r="K362" s="12">
        <f t="shared" si="113"/>
        <v>148.74762297674027</v>
      </c>
      <c r="L362" s="12">
        <f t="shared" si="114"/>
        <v>134.04384833735455</v>
      </c>
      <c r="M362" s="12">
        <f t="shared" si="115"/>
        <v>162.40198422907298</v>
      </c>
      <c r="N362" s="12">
        <f t="shared" si="116"/>
        <v>101.90579219414153</v>
      </c>
      <c r="O362" s="12">
        <f t="shared" si="117"/>
        <v>181.00449843252096</v>
      </c>
      <c r="P362" s="12">
        <f t="shared" si="118"/>
        <v>165.60711932202199</v>
      </c>
      <c r="Q362">
        <v>0.468354430379747</v>
      </c>
      <c r="R362" s="12"/>
      <c r="S362" s="12"/>
      <c r="T362" s="55">
        <v>20.085405256699602</v>
      </c>
      <c r="U362" s="55">
        <v>18.420849217707499</v>
      </c>
      <c r="V362" s="55">
        <v>22.922741628369302</v>
      </c>
      <c r="W362" s="55">
        <v>20.901235037774601</v>
      </c>
      <c r="Z362" s="12"/>
      <c r="AA362" s="12"/>
      <c r="AB362" s="12"/>
      <c r="AC362" s="12"/>
      <c r="AD362" s="55">
        <v>15.8009864354052</v>
      </c>
      <c r="AE362" s="55">
        <v>14.5405240018148</v>
      </c>
      <c r="AF362">
        <v>0.41778975741239899</v>
      </c>
      <c r="AG362" s="12"/>
      <c r="AH362" s="12"/>
      <c r="AI362" t="str">
        <v>20171208</v>
      </c>
      <c r="AJ362">
        <v>61.9</v>
      </c>
      <c r="AK362">
        <v>15.2</v>
      </c>
      <c r="AL362">
        <f t="shared" si="119"/>
        <v>4.0723684210526319</v>
      </c>
      <c r="BI362" t="str">
        <v>15/05/2023</v>
      </c>
      <c r="BJ362">
        <v>46.5</v>
      </c>
      <c r="BK362">
        <v>23.9</v>
      </c>
      <c r="BL362">
        <f t="shared" si="120"/>
        <v>1.9456066945606696</v>
      </c>
    </row>
    <row r="363" spans="1:64" x14ac:dyDescent="0.3">
      <c r="A363" s="11">
        <v>45041</v>
      </c>
      <c r="B363">
        <v>0.41666666666666702</v>
      </c>
      <c r="C363">
        <v>4137.04</v>
      </c>
      <c r="D363">
        <v>315.95</v>
      </c>
      <c r="E363">
        <v>105.41</v>
      </c>
      <c r="F363">
        <v>1989.24</v>
      </c>
      <c r="G363">
        <v>82.03</v>
      </c>
      <c r="H363">
        <v>49.72</v>
      </c>
      <c r="I363" s="12">
        <f t="shared" si="111"/>
        <v>136.60673788764373</v>
      </c>
      <c r="J363" s="12">
        <f t="shared" si="112"/>
        <v>85.055901363245241</v>
      </c>
      <c r="K363" s="12">
        <f t="shared" si="113"/>
        <v>151.73867031913503</v>
      </c>
      <c r="L363" s="12">
        <f t="shared" si="114"/>
        <v>134.11428809952173</v>
      </c>
      <c r="M363" s="12">
        <f t="shared" si="115"/>
        <v>168.04288675417584</v>
      </c>
      <c r="N363" s="12">
        <f t="shared" si="116"/>
        <v>104.30759322404552</v>
      </c>
      <c r="O363" s="12">
        <f t="shared" si="117"/>
        <v>185.22100953705606</v>
      </c>
      <c r="P363" s="12">
        <f t="shared" si="118"/>
        <v>166.20181349450104</v>
      </c>
      <c r="Q363">
        <v>0.46753246753246802</v>
      </c>
      <c r="R363" s="12"/>
      <c r="S363" s="12"/>
      <c r="T363" s="55">
        <v>20.062691347425499</v>
      </c>
      <c r="U363" s="55">
        <v>18.4064425578125</v>
      </c>
      <c r="V363" s="55">
        <v>22.776154264742502</v>
      </c>
      <c r="W363" s="55">
        <v>20.7484258693142</v>
      </c>
      <c r="Z363" s="12"/>
      <c r="AA363" s="12"/>
      <c r="AB363" s="12"/>
      <c r="AC363" s="12"/>
      <c r="AD363" s="55">
        <v>15.7349206384062</v>
      </c>
      <c r="AE363" s="55">
        <v>14.4571356516749</v>
      </c>
      <c r="AF363">
        <v>0.413769597818678</v>
      </c>
      <c r="AG363" s="12"/>
      <c r="AH363" s="12"/>
      <c r="AI363" t="str">
        <v>20171201</v>
      </c>
      <c r="AJ363">
        <v>64.2</v>
      </c>
      <c r="AK363">
        <v>15.1</v>
      </c>
      <c r="AL363">
        <f t="shared" si="119"/>
        <v>4.2516556291390728</v>
      </c>
      <c r="BI363" t="str">
        <v>12/05/2023</v>
      </c>
      <c r="BJ363">
        <v>45.2</v>
      </c>
      <c r="BK363">
        <v>24.7</v>
      </c>
      <c r="BL363">
        <f t="shared" si="120"/>
        <v>1.8299595141700407</v>
      </c>
    </row>
    <row r="364" spans="1:64" x14ac:dyDescent="0.3">
      <c r="A364" s="11">
        <v>45038</v>
      </c>
      <c r="B364">
        <v>0.42749999999999999</v>
      </c>
      <c r="C364">
        <v>4133.5200000000004</v>
      </c>
      <c r="D364">
        <v>316.61</v>
      </c>
      <c r="E364">
        <v>104.4</v>
      </c>
      <c r="F364">
        <v>1982.44</v>
      </c>
      <c r="G364">
        <v>81.94</v>
      </c>
      <c r="H364">
        <v>49.66</v>
      </c>
      <c r="I364" s="12">
        <f t="shared" si="111"/>
        <v>137.82271393395897</v>
      </c>
      <c r="J364" s="12">
        <f t="shared" si="112"/>
        <v>85.275788563692288</v>
      </c>
      <c r="K364" s="12">
        <f t="shared" si="113"/>
        <v>151.77612718174498</v>
      </c>
      <c r="L364" s="12">
        <f t="shared" si="114"/>
        <v>134.16213587455621</v>
      </c>
      <c r="M364" s="12">
        <f t="shared" si="115"/>
        <v>170.04240055868453</v>
      </c>
      <c r="N364" s="12">
        <f t="shared" si="116"/>
        <v>104.88600809068626</v>
      </c>
      <c r="O364" s="12">
        <f t="shared" si="117"/>
        <v>185.81244091402533</v>
      </c>
      <c r="P364" s="12">
        <f t="shared" si="118"/>
        <v>166.75089073161359</v>
      </c>
      <c r="Q364">
        <v>0.49382716049382702</v>
      </c>
      <c r="R364" s="12"/>
      <c r="S364" s="12"/>
      <c r="T364" s="55">
        <v>20.0993472882802</v>
      </c>
      <c r="U364" s="55">
        <v>18.4090213316613</v>
      </c>
      <c r="V364" s="55">
        <v>22.688726157257801</v>
      </c>
      <c r="W364" s="55">
        <v>20.6086292544543</v>
      </c>
      <c r="Z364" s="12"/>
      <c r="AA364" s="12"/>
      <c r="AB364" s="12"/>
      <c r="AC364" s="12"/>
      <c r="AD364" s="55">
        <v>15.703638588680199</v>
      </c>
      <c r="AE364" s="55">
        <v>14.422131246351899</v>
      </c>
      <c r="AF364">
        <v>0.42087765957446799</v>
      </c>
      <c r="AG364" s="12"/>
      <c r="AH364" s="12"/>
      <c r="AI364" t="str">
        <v>20171124</v>
      </c>
      <c r="AJ364">
        <v>62.3</v>
      </c>
      <c r="AK364">
        <v>15.1</v>
      </c>
      <c r="AL364">
        <f t="shared" si="119"/>
        <v>4.1258278145695364</v>
      </c>
      <c r="BI364" t="str">
        <v>11/05/2023</v>
      </c>
      <c r="BJ364">
        <v>45.2</v>
      </c>
      <c r="BK364">
        <v>24.7</v>
      </c>
      <c r="BL364">
        <f t="shared" si="120"/>
        <v>1.8299595141700407</v>
      </c>
    </row>
    <row r="365" spans="1:64" x14ac:dyDescent="0.3">
      <c r="A365" s="11">
        <v>45037</v>
      </c>
      <c r="B365">
        <v>0.42346938775510201</v>
      </c>
      <c r="C365">
        <v>4129.79</v>
      </c>
      <c r="D365">
        <v>316.27999999999997</v>
      </c>
      <c r="E365">
        <v>104.99</v>
      </c>
      <c r="F365">
        <v>2004.69</v>
      </c>
      <c r="G365">
        <v>81.99</v>
      </c>
      <c r="H365">
        <v>49.67</v>
      </c>
      <c r="I365" s="12">
        <f t="shared" si="111"/>
        <v>136.92955307093749</v>
      </c>
      <c r="J365" s="12">
        <f t="shared" si="112"/>
        <v>84.264432808285846</v>
      </c>
      <c r="K365" s="12">
        <f t="shared" si="113"/>
        <v>151.54683317209117</v>
      </c>
      <c r="L365" s="12">
        <f t="shared" si="114"/>
        <v>134.01411428411831</v>
      </c>
      <c r="M365" s="12">
        <f t="shared" si="115"/>
        <v>168.91691356528156</v>
      </c>
      <c r="N365" s="12">
        <f t="shared" si="116"/>
        <v>103.62772377172134</v>
      </c>
      <c r="O365" s="12">
        <f t="shared" si="117"/>
        <v>185.50576098104747</v>
      </c>
      <c r="P365" s="12">
        <f t="shared" si="118"/>
        <v>166.54359258057644</v>
      </c>
      <c r="Q365">
        <v>0.45454545454545497</v>
      </c>
      <c r="R365" s="12"/>
      <c r="S365" s="12"/>
      <c r="T365" s="55">
        <v>19.917264648048398</v>
      </c>
      <c r="U365" s="55">
        <v>18.263044999889299</v>
      </c>
      <c r="V365" s="55">
        <v>22.640477791501201</v>
      </c>
      <c r="W365" s="55">
        <v>20.645902767987899</v>
      </c>
      <c r="Z365" s="12"/>
      <c r="AA365" s="12"/>
      <c r="AB365" s="12"/>
      <c r="AC365" s="12"/>
      <c r="AD365" s="55">
        <v>15.686026499181899</v>
      </c>
      <c r="AE365" s="55">
        <v>14.405384143269799</v>
      </c>
      <c r="AF365">
        <v>0.414438502673797</v>
      </c>
      <c r="AG365" s="12"/>
      <c r="AH365" s="12"/>
      <c r="AI365" t="str">
        <v>20171117</v>
      </c>
      <c r="AJ365">
        <v>61.5</v>
      </c>
      <c r="AK365">
        <v>15.4</v>
      </c>
      <c r="AL365">
        <f t="shared" si="119"/>
        <v>3.9935064935064934</v>
      </c>
      <c r="BI365" t="str">
        <v>10/05/2023</v>
      </c>
      <c r="BJ365">
        <v>45.2</v>
      </c>
      <c r="BK365">
        <v>24.7</v>
      </c>
      <c r="BL365">
        <f t="shared" si="120"/>
        <v>1.8299595141700407</v>
      </c>
    </row>
    <row r="366" spans="1:64" x14ac:dyDescent="0.3">
      <c r="A366" s="11">
        <v>45036</v>
      </c>
      <c r="B366">
        <v>0.41818181818181799</v>
      </c>
      <c r="C366">
        <v>4154.5200000000004</v>
      </c>
      <c r="D366">
        <v>318.70999999999998</v>
      </c>
      <c r="E366">
        <v>104.1</v>
      </c>
      <c r="F366">
        <v>1994.75</v>
      </c>
      <c r="G366">
        <v>81.790000000000006</v>
      </c>
      <c r="H366">
        <v>49.69</v>
      </c>
      <c r="I366" s="12">
        <f t="shared" si="111"/>
        <v>138.94453005606874</v>
      </c>
      <c r="J366" s="12">
        <f t="shared" si="112"/>
        <v>85.196106198634709</v>
      </c>
      <c r="K366" s="12">
        <f t="shared" si="113"/>
        <v>152.83027732587917</v>
      </c>
      <c r="L366" s="12">
        <f t="shared" si="114"/>
        <v>134.76205140614363</v>
      </c>
      <c r="M366" s="12">
        <f t="shared" si="115"/>
        <v>171.69388319900483</v>
      </c>
      <c r="N366" s="12">
        <f t="shared" si="116"/>
        <v>104.9508992443044</v>
      </c>
      <c r="O366" s="12">
        <f t="shared" si="117"/>
        <v>187.39276355689807</v>
      </c>
      <c r="P366" s="12">
        <f t="shared" si="118"/>
        <v>167.75511849260027</v>
      </c>
      <c r="Q366">
        <v>0.43589743589743601</v>
      </c>
      <c r="R366" s="12"/>
      <c r="S366" s="12"/>
      <c r="T366" s="55">
        <v>19.858407718439601</v>
      </c>
      <c r="U366" s="55">
        <v>18.2446378282234</v>
      </c>
      <c r="V366" s="55">
        <v>22.549742256806301</v>
      </c>
      <c r="W366" s="55">
        <v>20.599597231753101</v>
      </c>
      <c r="Z366" s="12"/>
      <c r="AA366" s="12"/>
      <c r="AB366" s="12"/>
      <c r="AC366" s="12"/>
      <c r="AD366" s="55">
        <v>15.6059805403731</v>
      </c>
      <c r="AE366" s="55">
        <v>14.333386050115299</v>
      </c>
      <c r="AF366">
        <v>0.41156691324815098</v>
      </c>
      <c r="AG366" s="12"/>
      <c r="AH366" s="12"/>
      <c r="AI366" t="str">
        <v>20171110</v>
      </c>
      <c r="AJ366">
        <v>63.5</v>
      </c>
      <c r="AK366">
        <v>15.4</v>
      </c>
      <c r="AL366">
        <f t="shared" si="119"/>
        <v>4.1233766233766236</v>
      </c>
      <c r="BI366" t="str">
        <v>09/05/2023</v>
      </c>
      <c r="BJ366">
        <v>45.2</v>
      </c>
      <c r="BK366">
        <v>24.7</v>
      </c>
      <c r="BL366">
        <f t="shared" si="120"/>
        <v>1.8299595141700407</v>
      </c>
    </row>
    <row r="367" spans="1:64" x14ac:dyDescent="0.3">
      <c r="A367" s="11">
        <v>45035</v>
      </c>
      <c r="B367">
        <v>0.4</v>
      </c>
      <c r="C367">
        <v>4154.87</v>
      </c>
      <c r="D367">
        <v>318.86</v>
      </c>
      <c r="E367">
        <v>104.2</v>
      </c>
      <c r="F367">
        <v>2005.3</v>
      </c>
      <c r="G367">
        <v>81.86</v>
      </c>
      <c r="H367">
        <v>49.95</v>
      </c>
      <c r="I367" s="12">
        <f t="shared" si="111"/>
        <v>138.82299685234184</v>
      </c>
      <c r="J367" s="12">
        <f t="shared" si="112"/>
        <v>84.757332768659538</v>
      </c>
      <c r="K367" s="12">
        <f t="shared" si="113"/>
        <v>152.71255427220041</v>
      </c>
      <c r="L367" s="12">
        <f t="shared" si="114"/>
        <v>134.07545546220413</v>
      </c>
      <c r="M367" s="12">
        <f t="shared" si="115"/>
        <v>171.6099201271789</v>
      </c>
      <c r="N367" s="12">
        <f t="shared" si="116"/>
        <v>104.45051523191299</v>
      </c>
      <c r="O367" s="12">
        <f t="shared" si="117"/>
        <v>187.32070266823962</v>
      </c>
      <c r="P367" s="12">
        <f t="shared" si="118"/>
        <v>166.96457806239269</v>
      </c>
      <c r="Q367">
        <v>0.40789473684210498</v>
      </c>
      <c r="R367" s="12"/>
      <c r="S367" s="12"/>
      <c r="T367" s="55">
        <v>19.665332826634</v>
      </c>
      <c r="U367" s="55">
        <v>18.048329318820102</v>
      </c>
      <c r="V367" s="55">
        <v>22.304278594671199</v>
      </c>
      <c r="W367" s="55">
        <v>20.376122103290001</v>
      </c>
      <c r="Z367" s="12"/>
      <c r="AA367" s="12"/>
      <c r="AB367" s="12"/>
      <c r="AC367" s="12"/>
      <c r="AD367" s="55">
        <v>15.5475060651424</v>
      </c>
      <c r="AE367" s="55">
        <v>14.249042159955399</v>
      </c>
      <c r="AF367">
        <v>0.40379403794037899</v>
      </c>
      <c r="AG367" s="12"/>
      <c r="AH367" s="12"/>
      <c r="AI367" t="str">
        <v>20171103</v>
      </c>
      <c r="AJ367">
        <v>64.400000000000006</v>
      </c>
      <c r="AK367">
        <v>14.4</v>
      </c>
      <c r="AL367">
        <f t="shared" si="119"/>
        <v>4.4722222222222223</v>
      </c>
      <c r="BI367" t="str">
        <v>08/05/2023</v>
      </c>
      <c r="BJ367">
        <v>45.2</v>
      </c>
      <c r="BK367">
        <v>24.7</v>
      </c>
      <c r="BL367">
        <f t="shared" si="120"/>
        <v>1.8299595141700407</v>
      </c>
    </row>
    <row r="368" spans="1:64" x14ac:dyDescent="0.3">
      <c r="A368" s="11">
        <v>45034</v>
      </c>
      <c r="B368">
        <v>0.38873994638069698</v>
      </c>
      <c r="C368">
        <v>4151.32</v>
      </c>
      <c r="D368">
        <v>318.83999999999997</v>
      </c>
      <c r="E368">
        <v>103.83</v>
      </c>
      <c r="F368">
        <v>1995.12</v>
      </c>
      <c r="G368">
        <v>81.88</v>
      </c>
      <c r="H368">
        <v>49.78</v>
      </c>
      <c r="I368" s="12">
        <f t="shared" si="111"/>
        <v>139.2000016267437</v>
      </c>
      <c r="J368" s="12">
        <f t="shared" si="112"/>
        <v>85.118858119487498</v>
      </c>
      <c r="K368" s="12">
        <f t="shared" si="113"/>
        <v>152.544845008241</v>
      </c>
      <c r="L368" s="12">
        <f t="shared" si="114"/>
        <v>134.41955290709646</v>
      </c>
      <c r="M368" s="12">
        <f t="shared" si="115"/>
        <v>172.21280096162502</v>
      </c>
      <c r="N368" s="12">
        <f t="shared" si="116"/>
        <v>104.97958320902299</v>
      </c>
      <c r="O368" s="12">
        <f t="shared" si="117"/>
        <v>187.26321524327858</v>
      </c>
      <c r="P368" s="12">
        <f t="shared" si="118"/>
        <v>167.52617584861821</v>
      </c>
      <c r="Q368">
        <v>0.4</v>
      </c>
      <c r="R368" s="12"/>
      <c r="S368" s="12"/>
      <c r="T368" s="55">
        <v>19.5649812764253</v>
      </c>
      <c r="U368" s="55">
        <v>17.982872972112901</v>
      </c>
      <c r="V368" s="55">
        <v>22.199099506068599</v>
      </c>
      <c r="W368" s="55">
        <v>20.349397796300799</v>
      </c>
      <c r="Z368" s="12"/>
      <c r="AA368" s="12"/>
      <c r="AB368" s="12"/>
      <c r="AC368" s="12"/>
      <c r="AD368" s="55">
        <v>15.5657405380888</v>
      </c>
      <c r="AE368" s="55">
        <v>14.2496209301761</v>
      </c>
      <c r="AF368">
        <v>0.40753424657534199</v>
      </c>
      <c r="AG368" s="12"/>
      <c r="AH368" s="12"/>
      <c r="AI368" t="str">
        <v>20171027</v>
      </c>
      <c r="AJ368">
        <v>63.5</v>
      </c>
      <c r="AK368">
        <v>14.4</v>
      </c>
      <c r="AL368">
        <f t="shared" si="119"/>
        <v>4.4097222222222223</v>
      </c>
      <c r="BI368" t="str">
        <v>05/05/2023</v>
      </c>
      <c r="BJ368">
        <v>44.6</v>
      </c>
      <c r="BK368">
        <v>24.3</v>
      </c>
      <c r="BL368">
        <f t="shared" si="120"/>
        <v>1.8353909465020577</v>
      </c>
    </row>
    <row r="369" spans="1:64" x14ac:dyDescent="0.3">
      <c r="A369" s="11">
        <v>45031</v>
      </c>
      <c r="B369">
        <v>0.38947368421052603</v>
      </c>
      <c r="C369">
        <v>4137.6400000000003</v>
      </c>
      <c r="D369">
        <v>318.57</v>
      </c>
      <c r="E369">
        <v>105.08</v>
      </c>
      <c r="F369">
        <v>2004.4</v>
      </c>
      <c r="G369">
        <v>82</v>
      </c>
      <c r="H369">
        <v>49.77</v>
      </c>
      <c r="I369" s="12">
        <f t="shared" si="111"/>
        <v>137.11558003268883</v>
      </c>
      <c r="J369" s="12">
        <f t="shared" si="112"/>
        <v>84.448669513644518</v>
      </c>
      <c r="K369" s="12">
        <f t="shared" si="113"/>
        <v>151.8207137700804</v>
      </c>
      <c r="L369" s="12">
        <f t="shared" si="114"/>
        <v>134.00343094253125</v>
      </c>
      <c r="M369" s="12">
        <f t="shared" si="115"/>
        <v>170.0458663645056</v>
      </c>
      <c r="N369" s="12">
        <f t="shared" si="116"/>
        <v>104.40770547122419</v>
      </c>
      <c r="O369" s="12">
        <f t="shared" si="117"/>
        <v>186.83145670222268</v>
      </c>
      <c r="P369" s="12">
        <f t="shared" si="118"/>
        <v>167.41792121396767</v>
      </c>
      <c r="Q369">
        <v>0.44</v>
      </c>
      <c r="R369" s="12"/>
      <c r="S369" s="12"/>
      <c r="T369" s="55">
        <v>19.560167482645301</v>
      </c>
      <c r="U369" s="55">
        <v>17.9943068599461</v>
      </c>
      <c r="V369" s="55">
        <v>22.325071847108099</v>
      </c>
      <c r="W369" s="55">
        <v>20.575692323501801</v>
      </c>
      <c r="Z369" s="12"/>
      <c r="AA369" s="12"/>
      <c r="AB369" s="12"/>
      <c r="AC369" s="12"/>
      <c r="AD369" s="55">
        <v>15.479644046458599</v>
      </c>
      <c r="AE369" s="55">
        <v>14.1413916316325</v>
      </c>
      <c r="AF369">
        <v>0.40304434149569801</v>
      </c>
      <c r="AG369" s="12"/>
      <c r="AH369" s="12"/>
      <c r="AI369" t="str">
        <v>20171020</v>
      </c>
      <c r="AJ369">
        <v>62.3</v>
      </c>
      <c r="AK369">
        <v>15.1</v>
      </c>
      <c r="AL369">
        <f t="shared" si="119"/>
        <v>4.1258278145695364</v>
      </c>
      <c r="BI369" t="str">
        <v>04/05/2023</v>
      </c>
      <c r="BJ369">
        <v>44.6</v>
      </c>
      <c r="BK369">
        <v>24.3</v>
      </c>
      <c r="BL369">
        <f t="shared" si="120"/>
        <v>1.8353909465020577</v>
      </c>
    </row>
    <row r="370" spans="1:64" x14ac:dyDescent="0.3">
      <c r="A370" s="11">
        <v>45030</v>
      </c>
      <c r="B370">
        <v>0.40106951871657798</v>
      </c>
      <c r="C370">
        <v>4146.22</v>
      </c>
      <c r="D370">
        <v>319.17</v>
      </c>
      <c r="E370">
        <v>106.05</v>
      </c>
      <c r="F370">
        <v>2040.06</v>
      </c>
      <c r="G370">
        <v>82.19</v>
      </c>
      <c r="H370">
        <v>49.99</v>
      </c>
      <c r="I370" s="12">
        <f t="shared" si="111"/>
        <v>136.15199502948488</v>
      </c>
      <c r="J370" s="12">
        <f t="shared" si="112"/>
        <v>83.167022180110976</v>
      </c>
      <c r="K370" s="12">
        <f t="shared" si="113"/>
        <v>151.78392711146452</v>
      </c>
      <c r="L370" s="12">
        <f t="shared" si="114"/>
        <v>133.69172528411877</v>
      </c>
      <c r="M370" s="12">
        <f t="shared" si="115"/>
        <v>168.81909966213118</v>
      </c>
      <c r="N370" s="12">
        <f t="shared" si="116"/>
        <v>102.80396342441267</v>
      </c>
      <c r="O370" s="12">
        <f t="shared" si="117"/>
        <v>186.75081007820316</v>
      </c>
      <c r="P370" s="12">
        <f t="shared" si="118"/>
        <v>166.99692126607863</v>
      </c>
      <c r="Q370">
        <v>0.465753424657534</v>
      </c>
      <c r="R370" s="12"/>
      <c r="S370" s="12"/>
      <c r="T370" s="55">
        <v>19.3559129703746</v>
      </c>
      <c r="U370" s="55">
        <v>17.743238089194602</v>
      </c>
      <c r="V370" s="55">
        <v>22.117818084974299</v>
      </c>
      <c r="W370" s="55">
        <v>20.382589583215299</v>
      </c>
      <c r="Z370" s="12"/>
      <c r="AA370" s="12"/>
      <c r="AB370" s="12"/>
      <c r="AC370" s="12"/>
      <c r="AD370" s="55">
        <v>15.3960507928099</v>
      </c>
      <c r="AE370" s="55">
        <v>13.9915168311435</v>
      </c>
      <c r="AF370">
        <v>0.40720961281708901</v>
      </c>
      <c r="AG370" s="12"/>
      <c r="AH370" s="12"/>
      <c r="AI370" t="str">
        <v>20171013</v>
      </c>
      <c r="AJ370">
        <v>60</v>
      </c>
      <c r="AK370">
        <v>15.2</v>
      </c>
      <c r="AL370">
        <f t="shared" si="119"/>
        <v>3.9473684210526319</v>
      </c>
      <c r="BI370" t="str">
        <v>03/05/2023</v>
      </c>
      <c r="BJ370">
        <v>44.6</v>
      </c>
      <c r="BK370">
        <v>24.3</v>
      </c>
      <c r="BL370">
        <f t="shared" si="120"/>
        <v>1.8353909465020577</v>
      </c>
    </row>
    <row r="371" spans="1:64" x14ac:dyDescent="0.3">
      <c r="A371" s="11">
        <v>45029</v>
      </c>
      <c r="B371">
        <v>0.38918918918918899</v>
      </c>
      <c r="C371">
        <v>4091.95</v>
      </c>
      <c r="D371">
        <v>313.04000000000002</v>
      </c>
      <c r="E371">
        <v>106.89</v>
      </c>
      <c r="F371">
        <v>2015.02</v>
      </c>
      <c r="G371">
        <v>82.14</v>
      </c>
      <c r="H371">
        <v>49.31</v>
      </c>
      <c r="I371" s="12">
        <f t="shared" si="111"/>
        <v>133.33578699623541</v>
      </c>
      <c r="J371" s="12">
        <f t="shared" si="112"/>
        <v>83.097556799699746</v>
      </c>
      <c r="K371" s="12">
        <f t="shared" si="113"/>
        <v>149.88726733425278</v>
      </c>
      <c r="L371" s="12">
        <f t="shared" si="114"/>
        <v>133.76230909003681</v>
      </c>
      <c r="M371" s="12">
        <f t="shared" si="115"/>
        <v>164.31030843526048</v>
      </c>
      <c r="N371" s="12">
        <f t="shared" si="116"/>
        <v>102.07357733425737</v>
      </c>
      <c r="O371" s="12">
        <f t="shared" si="117"/>
        <v>183.27348073503066</v>
      </c>
      <c r="P371" s="12">
        <f t="shared" si="118"/>
        <v>166.03526893103057</v>
      </c>
      <c r="Q371">
        <v>0.47297297297297303</v>
      </c>
      <c r="R371" s="12"/>
      <c r="S371" s="12"/>
      <c r="T371" s="55">
        <v>19.462502826638399</v>
      </c>
      <c r="U371" s="55">
        <v>17.873516172698199</v>
      </c>
      <c r="V371" s="55">
        <v>22.3062549192523</v>
      </c>
      <c r="W371" s="55">
        <v>20.699306723768899</v>
      </c>
      <c r="Z371" s="12"/>
      <c r="AA371" s="12"/>
      <c r="AB371" s="12"/>
      <c r="AC371" s="12"/>
      <c r="AD371" s="55">
        <v>15.500886643955999</v>
      </c>
      <c r="AE371" s="55">
        <v>14.099665068443</v>
      </c>
      <c r="AF371">
        <v>0.405566600397614</v>
      </c>
      <c r="AG371" s="12"/>
      <c r="AH371" s="12"/>
      <c r="AI371" t="str">
        <v>20171006</v>
      </c>
      <c r="AJ371">
        <v>60.4</v>
      </c>
      <c r="AK371">
        <v>15.1</v>
      </c>
      <c r="AL371">
        <f t="shared" si="119"/>
        <v>4</v>
      </c>
      <c r="BI371" t="str">
        <v>02/05/2023</v>
      </c>
      <c r="BJ371">
        <v>44.6</v>
      </c>
      <c r="BK371">
        <v>24.3</v>
      </c>
      <c r="BL371">
        <f t="shared" si="120"/>
        <v>1.8353909465020577</v>
      </c>
    </row>
    <row r="372" spans="1:64" x14ac:dyDescent="0.3">
      <c r="A372" s="11">
        <v>45028</v>
      </c>
      <c r="B372">
        <v>0.40495867768595001</v>
      </c>
      <c r="C372">
        <v>4108.9399999999996</v>
      </c>
      <c r="D372">
        <v>315.83</v>
      </c>
      <c r="E372">
        <v>107</v>
      </c>
      <c r="F372">
        <v>2003.71</v>
      </c>
      <c r="G372">
        <v>82.05</v>
      </c>
      <c r="H372">
        <v>49.2</v>
      </c>
      <c r="I372" s="12">
        <f t="shared" si="111"/>
        <v>133.75133218708964</v>
      </c>
      <c r="J372" s="12">
        <f t="shared" si="112"/>
        <v>83.918228042212135</v>
      </c>
      <c r="K372" s="12">
        <f t="shared" si="113"/>
        <v>150.67556853549698</v>
      </c>
      <c r="L372" s="12">
        <f t="shared" si="114"/>
        <v>134.6199267009622</v>
      </c>
      <c r="M372" s="12">
        <f t="shared" si="115"/>
        <v>165.6029769448011</v>
      </c>
      <c r="N372" s="12">
        <f t="shared" si="116"/>
        <v>103.57315039143162</v>
      </c>
      <c r="O372" s="12">
        <f t="shared" si="117"/>
        <v>185.11178112134132</v>
      </c>
      <c r="P372" s="12">
        <f t="shared" si="118"/>
        <v>167.89379255088357</v>
      </c>
      <c r="Q372">
        <v>0.47945205479452102</v>
      </c>
      <c r="R372" s="12"/>
      <c r="S372" s="12"/>
      <c r="T372" s="55">
        <v>19.31920205926</v>
      </c>
      <c r="U372" s="55">
        <v>17.6852003171912</v>
      </c>
      <c r="V372" s="55">
        <v>21.8977762969064</v>
      </c>
      <c r="W372" s="55">
        <v>20.188545774654798</v>
      </c>
      <c r="Z372" s="12"/>
      <c r="AA372" s="12"/>
      <c r="AB372" s="12"/>
      <c r="AC372" s="12"/>
      <c r="AD372" s="55">
        <v>15.512810491226</v>
      </c>
      <c r="AE372" s="55">
        <v>14.080764489325301</v>
      </c>
      <c r="AF372">
        <v>0.40820443846671201</v>
      </c>
      <c r="AG372" s="12"/>
      <c r="AH372" s="12"/>
      <c r="AI372" t="str">
        <v>20170929</v>
      </c>
      <c r="AJ372">
        <v>57.5</v>
      </c>
      <c r="AK372">
        <v>17</v>
      </c>
      <c r="AL372">
        <f t="shared" si="119"/>
        <v>3.3823529411764706</v>
      </c>
      <c r="BI372" t="str">
        <v>01/05/2023</v>
      </c>
      <c r="BJ372">
        <v>44.6</v>
      </c>
      <c r="BK372">
        <v>24.3</v>
      </c>
      <c r="BL372">
        <f t="shared" si="120"/>
        <v>1.8353909465020577</v>
      </c>
    </row>
    <row r="373" spans="1:64" x14ac:dyDescent="0.3">
      <c r="A373" s="11">
        <v>45027</v>
      </c>
      <c r="B373">
        <v>0.41573033707865198</v>
      </c>
      <c r="C373">
        <v>4109.1099999999997</v>
      </c>
      <c r="D373">
        <v>317.87</v>
      </c>
      <c r="E373">
        <v>106.78</v>
      </c>
      <c r="F373">
        <v>1990.03</v>
      </c>
      <c r="G373">
        <v>82.06</v>
      </c>
      <c r="H373">
        <v>49.01</v>
      </c>
      <c r="I373" s="12">
        <f t="shared" si="111"/>
        <v>134.03302704222935</v>
      </c>
      <c r="J373" s="12">
        <f t="shared" si="112"/>
        <v>84.502617701319991</v>
      </c>
      <c r="K373" s="12">
        <f t="shared" si="113"/>
        <v>150.66344155027002</v>
      </c>
      <c r="L373" s="12">
        <f t="shared" si="114"/>
        <v>135.14946003511693</v>
      </c>
      <c r="M373" s="12">
        <f t="shared" si="115"/>
        <v>167.01896857969408</v>
      </c>
      <c r="N373" s="12">
        <f t="shared" si="116"/>
        <v>104.9683887623201</v>
      </c>
      <c r="O373" s="12">
        <f t="shared" si="117"/>
        <v>186.28460212954258</v>
      </c>
      <c r="P373" s="12">
        <f t="shared" si="118"/>
        <v>169.64014929842094</v>
      </c>
      <c r="Q373">
        <v>0.50704225352112697</v>
      </c>
      <c r="R373" s="12"/>
      <c r="S373" s="12"/>
      <c r="T373" s="55">
        <v>19.2590995684677</v>
      </c>
      <c r="U373" s="55">
        <v>17.589588150825598</v>
      </c>
      <c r="V373" s="55">
        <v>21.832602871153298</v>
      </c>
      <c r="W373" s="55">
        <v>20.1422685649617</v>
      </c>
      <c r="Z373" s="12"/>
      <c r="AA373" s="12"/>
      <c r="AB373" s="12"/>
      <c r="AC373" s="12"/>
      <c r="AD373" s="55">
        <v>15.4863266257252</v>
      </c>
      <c r="AE373" s="55">
        <v>14.008254950743</v>
      </c>
      <c r="AF373">
        <v>0.404941660947152</v>
      </c>
      <c r="AG373" s="12"/>
      <c r="AH373" s="12"/>
      <c r="AI373" t="str">
        <v>20170922</v>
      </c>
      <c r="AJ373">
        <v>54.3</v>
      </c>
      <c r="AK373">
        <v>17.100000000000001</v>
      </c>
      <c r="AL373">
        <f t="shared" si="119"/>
        <v>3.1754385964912277</v>
      </c>
      <c r="BI373" t="str">
        <v>28/04/2023</v>
      </c>
      <c r="BJ373">
        <v>45.8</v>
      </c>
      <c r="BK373">
        <v>23.6</v>
      </c>
      <c r="BL373">
        <f t="shared" si="120"/>
        <v>1.9406779661016946</v>
      </c>
    </row>
    <row r="374" spans="1:64" x14ac:dyDescent="0.3">
      <c r="A374" s="11">
        <v>45023</v>
      </c>
      <c r="B374">
        <v>0.424157303370786</v>
      </c>
      <c r="C374">
        <v>4105.0200000000004</v>
      </c>
      <c r="D374">
        <v>318.05</v>
      </c>
      <c r="E374">
        <v>108.53</v>
      </c>
      <c r="F374">
        <v>2007.89</v>
      </c>
      <c r="G374">
        <v>82.35</v>
      </c>
      <c r="H374">
        <v>48.97</v>
      </c>
      <c r="I374" s="12">
        <f t="shared" si="111"/>
        <v>131.77688618596022</v>
      </c>
      <c r="J374" s="12">
        <f t="shared" si="112"/>
        <v>83.674967623672146</v>
      </c>
      <c r="K374" s="12">
        <f t="shared" si="113"/>
        <v>149.98582129718298</v>
      </c>
      <c r="L374" s="12">
        <f t="shared" si="114"/>
        <v>135.12520311038557</v>
      </c>
      <c r="M374" s="12">
        <f t="shared" si="115"/>
        <v>164.46019407613247</v>
      </c>
      <c r="N374" s="12">
        <f t="shared" si="116"/>
        <v>104.10133283860006</v>
      </c>
      <c r="O374" s="12">
        <f t="shared" si="117"/>
        <v>185.73564083104881</v>
      </c>
      <c r="P374" s="12">
        <f t="shared" si="118"/>
        <v>169.87504833271845</v>
      </c>
      <c r="Q374">
        <v>0.5</v>
      </c>
      <c r="R374" s="12"/>
      <c r="S374" s="12"/>
      <c r="T374" s="55">
        <v>19.352026339870001</v>
      </c>
      <c r="U374" s="55">
        <v>17.719684670419198</v>
      </c>
      <c r="V374" s="55">
        <v>21.941226155273899</v>
      </c>
      <c r="W374" s="55">
        <v>20.349037668167</v>
      </c>
      <c r="Z374" s="12"/>
      <c r="AA374" s="12"/>
      <c r="AB374" s="12"/>
      <c r="AC374" s="12"/>
      <c r="AD374" s="55">
        <v>15.515905010025801</v>
      </c>
      <c r="AE374" s="55">
        <v>14.014287930183899</v>
      </c>
      <c r="AF374">
        <v>0.41672196416722002</v>
      </c>
      <c r="AG374" s="12"/>
      <c r="AH374" s="12"/>
      <c r="AI374" t="str">
        <v>20170915</v>
      </c>
      <c r="AJ374">
        <v>50.5</v>
      </c>
      <c r="AK374">
        <v>19</v>
      </c>
      <c r="AL374">
        <f t="shared" si="119"/>
        <v>2.6578947368421053</v>
      </c>
      <c r="BI374" t="str">
        <v>27/04/2023</v>
      </c>
      <c r="BJ374">
        <v>45.8</v>
      </c>
      <c r="BK374">
        <v>23.6</v>
      </c>
      <c r="BL374">
        <f t="shared" si="120"/>
        <v>1.9406779661016946</v>
      </c>
    </row>
    <row r="375" spans="1:64" x14ac:dyDescent="0.3">
      <c r="A375" s="11">
        <v>45022</v>
      </c>
      <c r="B375">
        <v>0.42618384401114201</v>
      </c>
      <c r="C375">
        <v>4090.38</v>
      </c>
      <c r="D375">
        <v>315.92</v>
      </c>
      <c r="E375">
        <v>108.25</v>
      </c>
      <c r="F375">
        <v>2020.73</v>
      </c>
      <c r="G375">
        <v>82.38</v>
      </c>
      <c r="H375">
        <v>48.77</v>
      </c>
      <c r="I375" s="12">
        <f t="shared" si="111"/>
        <v>131.6462240849884</v>
      </c>
      <c r="J375" s="12">
        <f t="shared" si="112"/>
        <v>82.851976659530635</v>
      </c>
      <c r="K375" s="12">
        <f t="shared" si="113"/>
        <v>149.39670592001838</v>
      </c>
      <c r="L375" s="12">
        <f t="shared" si="114"/>
        <v>135.19574177556112</v>
      </c>
      <c r="M375" s="12">
        <f t="shared" si="115"/>
        <v>163.77959027798329</v>
      </c>
      <c r="N375" s="12">
        <f t="shared" si="116"/>
        <v>102.75560915317901</v>
      </c>
      <c r="O375" s="12">
        <f t="shared" si="117"/>
        <v>184.42504650219354</v>
      </c>
      <c r="P375" s="12">
        <f t="shared" si="118"/>
        <v>169.42753404516876</v>
      </c>
      <c r="Q375">
        <v>0.52</v>
      </c>
      <c r="R375" s="12"/>
      <c r="S375" s="12"/>
      <c r="T375" s="55">
        <v>19.523588871014301</v>
      </c>
      <c r="U375" s="55">
        <v>17.991391200254</v>
      </c>
      <c r="V375" s="55">
        <v>22.085048652256098</v>
      </c>
      <c r="W375" s="55">
        <v>20.641775044838901</v>
      </c>
      <c r="Z375" s="12"/>
      <c r="AA375" s="12"/>
      <c r="AB375" s="12"/>
      <c r="AC375" s="12"/>
      <c r="AD375" s="55">
        <v>15.7541991732094</v>
      </c>
      <c r="AE375" s="55">
        <v>14.3466307040765</v>
      </c>
      <c r="AF375">
        <v>0.413086582947786</v>
      </c>
      <c r="AG375" s="12"/>
      <c r="AH375" s="12"/>
      <c r="AI375" t="str">
        <v>20170908</v>
      </c>
      <c r="AJ375">
        <v>47.1</v>
      </c>
      <c r="AK375">
        <v>20.2</v>
      </c>
      <c r="AL375">
        <f t="shared" si="119"/>
        <v>2.331683168316832</v>
      </c>
      <c r="BI375" t="str">
        <v>26/04/2023</v>
      </c>
      <c r="BJ375">
        <v>45.8</v>
      </c>
      <c r="BK375">
        <v>23.6</v>
      </c>
      <c r="BL375">
        <f t="shared" si="120"/>
        <v>1.9406779661016946</v>
      </c>
    </row>
    <row r="376" spans="1:64" x14ac:dyDescent="0.3">
      <c r="A376" s="11">
        <v>45021</v>
      </c>
      <c r="B376">
        <v>0.43895348837209303</v>
      </c>
      <c r="C376">
        <v>4100.6000000000004</v>
      </c>
      <c r="D376">
        <v>319.07</v>
      </c>
      <c r="E376">
        <v>107.13</v>
      </c>
      <c r="F376">
        <v>2020.34</v>
      </c>
      <c r="G376">
        <v>82.27</v>
      </c>
      <c r="H376">
        <v>49.11</v>
      </c>
      <c r="I376" s="12">
        <f t="shared" si="111"/>
        <v>133.37299168206701</v>
      </c>
      <c r="J376" s="12">
        <f t="shared" si="112"/>
        <v>83.075062695589097</v>
      </c>
      <c r="K376" s="12">
        <f t="shared" si="113"/>
        <v>149.97100173884081</v>
      </c>
      <c r="L376" s="12">
        <f t="shared" si="114"/>
        <v>134.59934347710478</v>
      </c>
      <c r="M376" s="12">
        <f t="shared" si="115"/>
        <v>167.17781875971241</v>
      </c>
      <c r="N376" s="12">
        <f t="shared" si="116"/>
        <v>103.80040995823504</v>
      </c>
      <c r="O376" s="12">
        <f t="shared" si="117"/>
        <v>186.51579581543189</v>
      </c>
      <c r="P376" s="12">
        <f t="shared" si="118"/>
        <v>169.92868913309786</v>
      </c>
      <c r="Q376">
        <v>0.54794520547945202</v>
      </c>
      <c r="R376" s="12"/>
      <c r="S376" s="12"/>
      <c r="T376" s="55">
        <v>19.519080600539102</v>
      </c>
      <c r="U376" s="55">
        <v>17.980372167805399</v>
      </c>
      <c r="V376" s="55">
        <v>22.1489490097429</v>
      </c>
      <c r="W376" s="55">
        <v>20.7942796579655</v>
      </c>
      <c r="Z376" s="12"/>
      <c r="AA376" s="12"/>
      <c r="AB376" s="12"/>
      <c r="AC376" s="12"/>
      <c r="AD376" s="55">
        <v>15.723381739101301</v>
      </c>
      <c r="AE376" s="55">
        <v>14.259884200832101</v>
      </c>
      <c r="AF376">
        <v>0.42003981420039799</v>
      </c>
      <c r="AG376" s="12"/>
      <c r="AH376" s="12"/>
      <c r="AI376" t="str">
        <v>20170901</v>
      </c>
      <c r="AJ376">
        <v>49.5</v>
      </c>
      <c r="AK376">
        <v>19.100000000000001</v>
      </c>
      <c r="AL376">
        <f t="shared" si="119"/>
        <v>2.5916230366492146</v>
      </c>
      <c r="BI376" t="str">
        <v>25/04/2023</v>
      </c>
      <c r="BJ376">
        <v>45.8</v>
      </c>
      <c r="BK376">
        <v>23.6</v>
      </c>
      <c r="BL376">
        <f t="shared" si="120"/>
        <v>1.9406779661016946</v>
      </c>
    </row>
    <row r="377" spans="1:64" x14ac:dyDescent="0.3">
      <c r="A377" s="11">
        <v>45020</v>
      </c>
      <c r="B377">
        <v>0.45294117647058801</v>
      </c>
      <c r="C377">
        <v>4124.51</v>
      </c>
      <c r="D377">
        <v>320.14999999999998</v>
      </c>
      <c r="E377">
        <v>106.6</v>
      </c>
      <c r="F377">
        <v>1984.48</v>
      </c>
      <c r="G377">
        <v>82.08</v>
      </c>
      <c r="H377">
        <v>49.12</v>
      </c>
      <c r="I377" s="12">
        <f t="shared" si="111"/>
        <v>134.82490894735375</v>
      </c>
      <c r="J377" s="12">
        <f t="shared" si="112"/>
        <v>85.106318797937149</v>
      </c>
      <c r="K377" s="12">
        <f t="shared" si="113"/>
        <v>151.19749572559246</v>
      </c>
      <c r="L377" s="12">
        <f t="shared" si="114"/>
        <v>135.35645564194911</v>
      </c>
      <c r="M377" s="12">
        <f t="shared" si="115"/>
        <v>168.58470466993694</v>
      </c>
      <c r="N377" s="12">
        <f t="shared" si="116"/>
        <v>106.07504543325274</v>
      </c>
      <c r="O377" s="12">
        <f t="shared" si="117"/>
        <v>187.58281064763293</v>
      </c>
      <c r="P377" s="12">
        <f t="shared" si="118"/>
        <v>170.46904799833905</v>
      </c>
      <c r="Q377">
        <v>0.54794520547945202</v>
      </c>
      <c r="R377" s="12"/>
      <c r="S377" s="12"/>
      <c r="T377" s="55">
        <v>19.585561327405099</v>
      </c>
      <c r="U377" s="55">
        <v>18.0751326683909</v>
      </c>
      <c r="V377" s="55">
        <v>22.241534105339099</v>
      </c>
      <c r="W377" s="55">
        <v>20.955780400147901</v>
      </c>
      <c r="Z377" s="12"/>
      <c r="AA377" s="12"/>
      <c r="AB377" s="12"/>
      <c r="AC377" s="12"/>
      <c r="AD377" s="55">
        <v>15.7762899754453</v>
      </c>
      <c r="AE377" s="55">
        <v>14.2973592703799</v>
      </c>
      <c r="AF377">
        <v>0.41566265060240998</v>
      </c>
      <c r="AG377" s="12"/>
      <c r="AH377" s="12"/>
      <c r="AI377" t="str">
        <v>20170825</v>
      </c>
      <c r="AJ377">
        <v>49.5</v>
      </c>
      <c r="AK377">
        <v>19.100000000000001</v>
      </c>
      <c r="AL377">
        <f t="shared" si="119"/>
        <v>2.5916230366492146</v>
      </c>
      <c r="BI377" t="str">
        <v>24/04/2023</v>
      </c>
      <c r="BJ377">
        <v>45.8</v>
      </c>
      <c r="BK377">
        <v>23.6</v>
      </c>
      <c r="BL377">
        <f t="shared" si="120"/>
        <v>1.9406779661016946</v>
      </c>
    </row>
    <row r="378" spans="1:64" x14ac:dyDescent="0.3">
      <c r="A378" s="11">
        <v>45016</v>
      </c>
      <c r="B378">
        <v>0.45664739884393102</v>
      </c>
      <c r="C378">
        <v>4109.3100000000004</v>
      </c>
      <c r="D378">
        <v>320.93</v>
      </c>
      <c r="E378">
        <v>106.37</v>
      </c>
      <c r="F378">
        <v>1969.84</v>
      </c>
      <c r="G378">
        <v>82.16</v>
      </c>
      <c r="H378">
        <v>48.77</v>
      </c>
      <c r="I378" s="12">
        <f t="shared" si="111"/>
        <v>134.61804758242883</v>
      </c>
      <c r="J378" s="12">
        <f t="shared" si="112"/>
        <v>85.425224648346614</v>
      </c>
      <c r="K378" s="12">
        <f t="shared" si="113"/>
        <v>150.49429193477866</v>
      </c>
      <c r="L378" s="12">
        <f t="shared" si="114"/>
        <v>135.82881735102927</v>
      </c>
      <c r="M378" s="12">
        <f t="shared" si="115"/>
        <v>169.36253604681866</v>
      </c>
      <c r="N378" s="12">
        <f t="shared" si="116"/>
        <v>107.13163247035861</v>
      </c>
      <c r="O378" s="12">
        <f t="shared" si="117"/>
        <v>187.85646617943598</v>
      </c>
      <c r="P378" s="12">
        <f t="shared" si="118"/>
        <v>172.12262654311621</v>
      </c>
      <c r="Q378">
        <v>0.51351351351351304</v>
      </c>
      <c r="R378" s="12"/>
      <c r="S378" s="12"/>
      <c r="T378" s="55">
        <v>19.5412325365836</v>
      </c>
      <c r="U378" s="55">
        <v>17.973905069013998</v>
      </c>
      <c r="V378" s="55">
        <v>22.080095585988701</v>
      </c>
      <c r="W378" s="55">
        <v>20.6994070110152</v>
      </c>
      <c r="Z378" s="12"/>
      <c r="AA378" s="12"/>
      <c r="AB378" s="12"/>
      <c r="AC378" s="12"/>
      <c r="AD378" s="55">
        <v>15.815684679690699</v>
      </c>
      <c r="AE378" s="55">
        <v>14.332347508521799</v>
      </c>
      <c r="AF378">
        <v>0.43092105263157898</v>
      </c>
      <c r="AG378" s="12"/>
      <c r="AH378" s="12"/>
      <c r="AI378" t="str">
        <v>20170818</v>
      </c>
      <c r="AJ378">
        <v>48.1</v>
      </c>
      <c r="AK378">
        <v>18.3</v>
      </c>
      <c r="AL378">
        <f t="shared" si="119"/>
        <v>2.6284153005464481</v>
      </c>
      <c r="BI378" t="str">
        <v>21/04/2023</v>
      </c>
      <c r="BJ378">
        <v>48.6</v>
      </c>
      <c r="BK378">
        <v>25</v>
      </c>
      <c r="BL378">
        <f t="shared" si="120"/>
        <v>1.944</v>
      </c>
    </row>
    <row r="379" spans="1:64" x14ac:dyDescent="0.3">
      <c r="A379" s="11">
        <v>45016</v>
      </c>
      <c r="B379">
        <v>0.45294117647058801</v>
      </c>
      <c r="C379">
        <v>4050.83</v>
      </c>
      <c r="D379">
        <v>315.68</v>
      </c>
      <c r="E379">
        <v>104.8</v>
      </c>
      <c r="F379">
        <v>1980.61</v>
      </c>
      <c r="G379">
        <v>82.06</v>
      </c>
      <c r="H379">
        <v>48.61</v>
      </c>
      <c r="I379" s="12">
        <f t="shared" si="111"/>
        <v>134.6913693155571</v>
      </c>
      <c r="J379" s="12">
        <f t="shared" si="112"/>
        <v>83.76054527003943</v>
      </c>
      <c r="K379" s="12">
        <f t="shared" si="113"/>
        <v>148.53101975102336</v>
      </c>
      <c r="L379" s="12">
        <f t="shared" si="114"/>
        <v>134.33168484428845</v>
      </c>
      <c r="M379" s="12">
        <f t="shared" si="115"/>
        <v>169.08357363097741</v>
      </c>
      <c r="N379" s="12">
        <f t="shared" si="116"/>
        <v>104.81844822134957</v>
      </c>
      <c r="O379" s="12">
        <f t="shared" si="117"/>
        <v>185.00514016848865</v>
      </c>
      <c r="P379" s="12">
        <f t="shared" si="118"/>
        <v>169.85686144626828</v>
      </c>
      <c r="Q379">
        <v>0.534246575342466</v>
      </c>
      <c r="R379" s="12"/>
      <c r="S379" s="12"/>
      <c r="T379" s="55">
        <v>19.383675588671601</v>
      </c>
      <c r="U379" s="55">
        <v>17.700794546176699</v>
      </c>
      <c r="V379" s="55">
        <v>21.646162586737901</v>
      </c>
      <c r="W379" s="55">
        <v>20.040815029181399</v>
      </c>
      <c r="Z379" s="12"/>
      <c r="AA379" s="12"/>
      <c r="AB379" s="12"/>
      <c r="AC379" s="12"/>
      <c r="AD379" s="55">
        <v>15.686800500905999</v>
      </c>
      <c r="AE379" s="55">
        <v>14.055637390261699</v>
      </c>
      <c r="AF379">
        <v>0.43707713125845699</v>
      </c>
      <c r="AG379" s="12"/>
      <c r="AH379" s="12"/>
      <c r="AI379" t="str">
        <v>20170811</v>
      </c>
      <c r="AJ379">
        <v>50.5</v>
      </c>
      <c r="AK379">
        <v>18.100000000000001</v>
      </c>
      <c r="AL379">
        <f t="shared" si="119"/>
        <v>2.7900552486187844</v>
      </c>
      <c r="BI379" t="str">
        <v>20/04/2023</v>
      </c>
      <c r="BJ379">
        <v>48.6</v>
      </c>
      <c r="BK379">
        <v>25</v>
      </c>
      <c r="BL379">
        <f t="shared" si="120"/>
        <v>1.944</v>
      </c>
    </row>
    <row r="380" spans="1:64" x14ac:dyDescent="0.3">
      <c r="A380" s="11">
        <v>45015</v>
      </c>
      <c r="B380">
        <v>0.448071216617211</v>
      </c>
      <c r="C380">
        <v>4027.81</v>
      </c>
      <c r="D380">
        <v>312.72000000000003</v>
      </c>
      <c r="E380">
        <v>104.32</v>
      </c>
      <c r="F380">
        <v>1964.39</v>
      </c>
      <c r="G380">
        <v>82.05</v>
      </c>
      <c r="H380">
        <v>48.06</v>
      </c>
      <c r="I380" s="12">
        <f t="shared" si="111"/>
        <v>134.54148503858337</v>
      </c>
      <c r="J380" s="12">
        <f t="shared" si="112"/>
        <v>83.973986279846798</v>
      </c>
      <c r="K380" s="12">
        <f t="shared" si="113"/>
        <v>147.70484926121992</v>
      </c>
      <c r="L380" s="12">
        <f t="shared" si="114"/>
        <v>135.10567331791233</v>
      </c>
      <c r="M380" s="12">
        <f t="shared" si="115"/>
        <v>168.26511370813159</v>
      </c>
      <c r="N380" s="12">
        <f t="shared" si="116"/>
        <v>104.6919468240617</v>
      </c>
      <c r="O380" s="12">
        <f t="shared" si="117"/>
        <v>183.29255361732524</v>
      </c>
      <c r="P380" s="12">
        <f t="shared" si="118"/>
        <v>170.19362218703452</v>
      </c>
      <c r="Q380">
        <v>0.52777777777777801</v>
      </c>
      <c r="R380" s="12"/>
      <c r="S380" s="12"/>
      <c r="T380" s="55">
        <v>19.405801796889801</v>
      </c>
      <c r="U380" s="55">
        <v>17.722180289825701</v>
      </c>
      <c r="V380" s="55">
        <v>21.637729586664602</v>
      </c>
      <c r="W380" s="55">
        <v>20.051943145317701</v>
      </c>
      <c r="Z380" s="12"/>
      <c r="AA380" s="12"/>
      <c r="AB380" s="12"/>
      <c r="AC380" s="12"/>
      <c r="AD380" s="55">
        <v>15.7321004551667</v>
      </c>
      <c r="AE380" s="55">
        <v>14.0907414155991</v>
      </c>
      <c r="AF380">
        <v>0.43685300207039302</v>
      </c>
      <c r="AG380" s="12"/>
      <c r="AH380" s="12"/>
      <c r="AI380" t="str">
        <v>20170804</v>
      </c>
      <c r="AJ380">
        <v>57.5</v>
      </c>
      <c r="AK380">
        <v>17</v>
      </c>
      <c r="AL380">
        <f t="shared" si="119"/>
        <v>3.3823529411764706</v>
      </c>
      <c r="BI380" t="str">
        <v>19/04/2023</v>
      </c>
      <c r="BJ380">
        <v>48.6</v>
      </c>
      <c r="BK380">
        <v>25</v>
      </c>
      <c r="BL380">
        <f t="shared" si="120"/>
        <v>1.944</v>
      </c>
    </row>
    <row r="381" spans="1:64" x14ac:dyDescent="0.3">
      <c r="A381" s="11">
        <v>45014</v>
      </c>
      <c r="B381">
        <v>0.44545454545454499</v>
      </c>
      <c r="C381">
        <v>3971.27</v>
      </c>
      <c r="D381">
        <v>307.12</v>
      </c>
      <c r="E381">
        <v>104.53</v>
      </c>
      <c r="F381">
        <v>1974.06</v>
      </c>
      <c r="G381">
        <v>82.08</v>
      </c>
      <c r="H381">
        <v>47.62</v>
      </c>
      <c r="I381" s="12">
        <f t="shared" si="111"/>
        <v>132.39063347811643</v>
      </c>
      <c r="J381" s="12">
        <f t="shared" si="112"/>
        <v>82.397249560302953</v>
      </c>
      <c r="K381" s="12">
        <f t="shared" si="113"/>
        <v>145.57899469535559</v>
      </c>
      <c r="L381" s="12">
        <f t="shared" si="114"/>
        <v>134.43384770441918</v>
      </c>
      <c r="M381" s="12">
        <f t="shared" si="115"/>
        <v>164.92652135643416</v>
      </c>
      <c r="N381" s="12">
        <f t="shared" si="116"/>
        <v>102.32492080516461</v>
      </c>
      <c r="O381" s="12">
        <f t="shared" si="117"/>
        <v>179.94566993612216</v>
      </c>
      <c r="P381" s="12">
        <f t="shared" si="118"/>
        <v>168.67652864130019</v>
      </c>
      <c r="Q381">
        <v>0.51428571428571401</v>
      </c>
      <c r="R381" s="12"/>
      <c r="S381" s="12"/>
      <c r="T381" s="55">
        <v>19.4960266285687</v>
      </c>
      <c r="U381" s="55">
        <v>17.883418112370599</v>
      </c>
      <c r="V381" s="55">
        <v>21.948343308655101</v>
      </c>
      <c r="W381" s="55">
        <v>20.695275134598099</v>
      </c>
      <c r="Z381" s="12"/>
      <c r="AA381" s="12"/>
      <c r="AB381" s="12"/>
      <c r="AC381" s="12"/>
      <c r="AD381" s="55">
        <v>15.8252973792908</v>
      </c>
      <c r="AE381" s="55">
        <v>14.2273262685285</v>
      </c>
      <c r="AF381">
        <v>0.442200557103064</v>
      </c>
      <c r="AG381" s="12"/>
      <c r="AH381" s="12"/>
      <c r="AI381" t="str">
        <v>20170728</v>
      </c>
      <c r="AJ381">
        <v>60</v>
      </c>
      <c r="AK381">
        <v>16.2</v>
      </c>
      <c r="AL381">
        <f t="shared" si="119"/>
        <v>3.7037037037037037</v>
      </c>
      <c r="BI381" t="str">
        <v>18/04/2023</v>
      </c>
      <c r="BJ381">
        <v>48.6</v>
      </c>
      <c r="BK381">
        <v>25</v>
      </c>
      <c r="BL381">
        <f t="shared" si="120"/>
        <v>1.944</v>
      </c>
    </row>
    <row r="382" spans="1:64" x14ac:dyDescent="0.3">
      <c r="A382" s="11">
        <v>45013</v>
      </c>
      <c r="B382">
        <v>0.44311377245508998</v>
      </c>
      <c r="C382">
        <v>3977.53</v>
      </c>
      <c r="D382">
        <v>308.76</v>
      </c>
      <c r="E382">
        <v>104.34</v>
      </c>
      <c r="F382">
        <v>1956.67</v>
      </c>
      <c r="G382">
        <v>82.17</v>
      </c>
      <c r="H382">
        <v>47.4</v>
      </c>
      <c r="I382" s="12">
        <f t="shared" si="111"/>
        <v>132.84160561656665</v>
      </c>
      <c r="J382" s="12">
        <f t="shared" si="112"/>
        <v>83.268352250839541</v>
      </c>
      <c r="K382" s="12">
        <f t="shared" si="113"/>
        <v>145.64869499489254</v>
      </c>
      <c r="L382" s="12">
        <f t="shared" si="114"/>
        <v>135.27460524907994</v>
      </c>
      <c r="M382" s="12">
        <f t="shared" si="115"/>
        <v>166.11131676207069</v>
      </c>
      <c r="N382" s="12">
        <f t="shared" si="116"/>
        <v>103.79877177225265</v>
      </c>
      <c r="O382" s="12">
        <f t="shared" si="117"/>
        <v>180.70758345384675</v>
      </c>
      <c r="P382" s="12">
        <f t="shared" si="118"/>
        <v>170.37222965432076</v>
      </c>
      <c r="Q382">
        <v>0.51315789473684204</v>
      </c>
      <c r="R382" s="12"/>
      <c r="S382" s="12"/>
      <c r="T382" s="55">
        <v>19.502049575704302</v>
      </c>
      <c r="U382" s="55">
        <v>17.878784378291801</v>
      </c>
      <c r="V382" s="55">
        <v>21.7612940494373</v>
      </c>
      <c r="W382" s="55">
        <v>20.3634873398926</v>
      </c>
      <c r="Z382" s="12"/>
      <c r="AA382" s="12"/>
      <c r="AB382" s="12"/>
      <c r="AC382" s="12"/>
      <c r="AD382" s="55">
        <v>15.8482897861195</v>
      </c>
      <c r="AE382" s="55">
        <v>14.2230843656916</v>
      </c>
      <c r="AF382">
        <v>0.44723969252271101</v>
      </c>
      <c r="AG382" s="12"/>
      <c r="AH382" s="12"/>
      <c r="AI382" t="str">
        <v>20170721</v>
      </c>
      <c r="AJ382">
        <v>60.2</v>
      </c>
      <c r="AK382">
        <v>16.5</v>
      </c>
      <c r="AL382">
        <f t="shared" si="119"/>
        <v>3.6484848484848484</v>
      </c>
      <c r="BI382" t="str">
        <v>17/04/2023</v>
      </c>
      <c r="BJ382">
        <v>48.6</v>
      </c>
      <c r="BK382">
        <v>25</v>
      </c>
      <c r="BL382">
        <f t="shared" si="120"/>
        <v>1.944</v>
      </c>
    </row>
    <row r="383" spans="1:64" x14ac:dyDescent="0.3">
      <c r="A383" s="11">
        <v>45010</v>
      </c>
      <c r="B383">
        <v>0.45015105740181299</v>
      </c>
      <c r="C383">
        <v>3970.99</v>
      </c>
      <c r="D383">
        <v>310.89</v>
      </c>
      <c r="E383">
        <v>106.85</v>
      </c>
      <c r="F383">
        <v>1978.3</v>
      </c>
      <c r="G383">
        <v>82.52</v>
      </c>
      <c r="H383">
        <v>47.15</v>
      </c>
      <c r="I383" s="12">
        <f t="shared" si="111"/>
        <v>129.58414282125435</v>
      </c>
      <c r="J383" s="12">
        <f t="shared" si="112"/>
        <v>82.233803768530564</v>
      </c>
      <c r="K383" s="12">
        <f t="shared" si="113"/>
        <v>144.79608633693047</v>
      </c>
      <c r="L383" s="12">
        <f t="shared" si="114"/>
        <v>135.77088618938345</v>
      </c>
      <c r="M383" s="12">
        <f t="shared" si="115"/>
        <v>163.39253408192175</v>
      </c>
      <c r="N383" s="12">
        <f t="shared" si="116"/>
        <v>103.37675354346123</v>
      </c>
      <c r="O383" s="12">
        <f t="shared" si="117"/>
        <v>181.18044663879792</v>
      </c>
      <c r="P383" s="12">
        <f t="shared" si="118"/>
        <v>172.4683277567253</v>
      </c>
      <c r="Q383">
        <v>0.48684210526315802</v>
      </c>
      <c r="R383" s="12"/>
      <c r="S383" s="12"/>
      <c r="T383" s="55">
        <v>19.523112560858099</v>
      </c>
      <c r="U383" s="55">
        <v>17.9086709967739</v>
      </c>
      <c r="V383" s="55">
        <v>21.874801358703401</v>
      </c>
      <c r="W383" s="55">
        <v>20.640936077665199</v>
      </c>
      <c r="Z383" s="12"/>
      <c r="AA383" s="12"/>
      <c r="AB383" s="12"/>
      <c r="AC383" s="12"/>
      <c r="AD383" s="55">
        <v>15.9186740004911</v>
      </c>
      <c r="AE383" s="55">
        <v>14.318832301272</v>
      </c>
      <c r="AF383">
        <v>0.452937013446568</v>
      </c>
      <c r="AG383" s="12"/>
      <c r="AH383" s="12"/>
      <c r="AI383" t="str">
        <v>20170714</v>
      </c>
      <c r="AJ383">
        <v>57.8</v>
      </c>
      <c r="AK383">
        <v>16.7</v>
      </c>
      <c r="AL383">
        <f t="shared" si="119"/>
        <v>3.4610778443113772</v>
      </c>
      <c r="BI383" t="str">
        <v>14/04/2023</v>
      </c>
      <c r="BJ383">
        <v>50.7</v>
      </c>
      <c r="BK383">
        <v>24</v>
      </c>
      <c r="BL383">
        <f t="shared" si="120"/>
        <v>2.1125000000000003</v>
      </c>
    </row>
    <row r="384" spans="1:64" x14ac:dyDescent="0.3">
      <c r="A384" s="11">
        <v>45009</v>
      </c>
      <c r="B384">
        <v>0.476331360946746</v>
      </c>
      <c r="C384">
        <v>3948.72</v>
      </c>
      <c r="D384">
        <v>309.75</v>
      </c>
      <c r="E384">
        <v>106.4</v>
      </c>
      <c r="F384">
        <v>1993.82</v>
      </c>
      <c r="G384">
        <v>82.48</v>
      </c>
      <c r="H384">
        <v>47.26</v>
      </c>
      <c r="I384" s="12">
        <f t="shared" si="111"/>
        <v>129.40162455285108</v>
      </c>
      <c r="J384" s="12">
        <f t="shared" si="112"/>
        <v>81.144531346667605</v>
      </c>
      <c r="K384" s="12">
        <f t="shared" si="113"/>
        <v>144.05351406606161</v>
      </c>
      <c r="L384" s="12">
        <f t="shared" si="114"/>
        <v>134.69770218384545</v>
      </c>
      <c r="M384" s="12">
        <f t="shared" si="115"/>
        <v>163.48227537173491</v>
      </c>
      <c r="N384" s="12">
        <f t="shared" si="116"/>
        <v>102.20503009473912</v>
      </c>
      <c r="O384" s="12">
        <f t="shared" si="117"/>
        <v>180.60334285990945</v>
      </c>
      <c r="P384" s="12">
        <f t="shared" si="118"/>
        <v>171.43833700561635</v>
      </c>
      <c r="Q384">
        <v>0.52631578947368396</v>
      </c>
      <c r="R384" s="12"/>
      <c r="S384" s="12"/>
      <c r="T384" s="55">
        <v>19.577312536310799</v>
      </c>
      <c r="U384" s="55">
        <v>18.013488613938801</v>
      </c>
      <c r="V384" s="55">
        <v>22.1022740381737</v>
      </c>
      <c r="W384" s="55">
        <v>21.202752457200699</v>
      </c>
      <c r="Z384" s="12"/>
      <c r="AA384" s="12"/>
      <c r="AB384" s="12"/>
      <c r="AC384" s="12"/>
      <c r="AD384" s="55">
        <v>15.9954190370873</v>
      </c>
      <c r="AE384" s="55">
        <v>14.433933682173601</v>
      </c>
      <c r="AF384">
        <v>0.456582633053221</v>
      </c>
      <c r="AG384" s="12"/>
      <c r="AH384" s="12"/>
      <c r="AI384" t="str">
        <v>20170707</v>
      </c>
      <c r="AJ384">
        <v>50</v>
      </c>
      <c r="AK384">
        <v>18.600000000000001</v>
      </c>
      <c r="AL384">
        <f t="shared" si="119"/>
        <v>2.6881720430107525</v>
      </c>
      <c r="BI384" t="str">
        <v>13/04/2023</v>
      </c>
      <c r="BJ384">
        <v>50.7</v>
      </c>
      <c r="BK384">
        <v>24</v>
      </c>
      <c r="BL384">
        <f t="shared" si="120"/>
        <v>2.1125000000000003</v>
      </c>
    </row>
    <row r="385" spans="1:64" x14ac:dyDescent="0.3">
      <c r="A385" s="11">
        <v>45008</v>
      </c>
      <c r="B385">
        <v>0.448071216617211</v>
      </c>
      <c r="C385">
        <v>3936.97</v>
      </c>
      <c r="D385">
        <v>306.12</v>
      </c>
      <c r="E385">
        <v>106.4</v>
      </c>
      <c r="F385">
        <v>1969.07</v>
      </c>
      <c r="G385">
        <v>82.24</v>
      </c>
      <c r="H385">
        <v>47.11</v>
      </c>
      <c r="I385" s="12">
        <f t="shared" si="111"/>
        <v>129.01657089280528</v>
      </c>
      <c r="J385" s="12">
        <f t="shared" si="112"/>
        <v>81.929816912399332</v>
      </c>
      <c r="K385" s="12">
        <f t="shared" si="113"/>
        <v>144.04397248191751</v>
      </c>
      <c r="L385" s="12">
        <f t="shared" si="114"/>
        <v>134.72458090286142</v>
      </c>
      <c r="M385" s="12">
        <f t="shared" si="115"/>
        <v>161.56640560708794</v>
      </c>
      <c r="N385" s="12">
        <f t="shared" si="116"/>
        <v>102.27777932622449</v>
      </c>
      <c r="O385" s="12">
        <f t="shared" si="117"/>
        <v>179.0030897977781</v>
      </c>
      <c r="P385" s="12">
        <f t="shared" si="118"/>
        <v>169.96405898413892</v>
      </c>
      <c r="Q385">
        <v>0.506493506493506</v>
      </c>
      <c r="R385" s="12"/>
      <c r="S385" s="12"/>
      <c r="T385" s="55">
        <v>19.525152752975998</v>
      </c>
      <c r="U385" s="55">
        <v>17.8666081978349</v>
      </c>
      <c r="V385" s="55">
        <v>21.968066775267499</v>
      </c>
      <c r="W385" s="55">
        <v>20.949603082561101</v>
      </c>
      <c r="Z385" s="12"/>
      <c r="AA385" s="12"/>
      <c r="AB385" s="12"/>
      <c r="AC385" s="12"/>
      <c r="AD385" s="55">
        <v>15.985136888199101</v>
      </c>
      <c r="AE385" s="55">
        <v>14.350372152410401</v>
      </c>
      <c r="AF385">
        <v>0.45536959553695999</v>
      </c>
      <c r="AG385" s="12"/>
      <c r="AH385" s="12"/>
      <c r="AI385" t="str">
        <v>20170630</v>
      </c>
      <c r="AJ385">
        <v>52.5</v>
      </c>
      <c r="AK385">
        <v>18.8</v>
      </c>
      <c r="AL385">
        <f t="shared" si="119"/>
        <v>2.7925531914893615</v>
      </c>
      <c r="BI385" t="str">
        <v>12/04/2023</v>
      </c>
      <c r="BJ385">
        <v>50.7</v>
      </c>
      <c r="BK385">
        <v>24</v>
      </c>
      <c r="BL385">
        <f t="shared" si="120"/>
        <v>2.1125000000000003</v>
      </c>
    </row>
    <row r="386" spans="1:64" x14ac:dyDescent="0.3">
      <c r="A386" s="11">
        <v>45007</v>
      </c>
      <c r="B386">
        <v>0.44668587896253598</v>
      </c>
      <c r="C386">
        <v>4002.87</v>
      </c>
      <c r="D386">
        <v>310.33999999999997</v>
      </c>
      <c r="E386">
        <v>105</v>
      </c>
      <c r="F386">
        <v>1940.51</v>
      </c>
      <c r="G386">
        <v>81.86</v>
      </c>
      <c r="H386">
        <v>47.17</v>
      </c>
      <c r="I386" s="12">
        <f t="shared" ref="I386:I449" si="121">I387*(1+((C386/C387)-(E386/E387)))</f>
        <v>132.97887884846267</v>
      </c>
      <c r="J386" s="12">
        <f t="shared" ref="J386:J449" si="122">J387*(1+((C386/C387)-(F386/F387)))</f>
        <v>84.566688111672889</v>
      </c>
      <c r="K386" s="12">
        <f t="shared" si="113"/>
        <v>147.14960303830424</v>
      </c>
      <c r="L386" s="12">
        <f t="shared" si="114"/>
        <v>136.80277827650914</v>
      </c>
      <c r="M386" s="12">
        <f t="shared" si="115"/>
        <v>166.03802934512572</v>
      </c>
      <c r="N386" s="12">
        <f t="shared" si="116"/>
        <v>105.25824762276579</v>
      </c>
      <c r="O386" s="12">
        <f t="shared" si="117"/>
        <v>182.3287778519217</v>
      </c>
      <c r="P386" s="12">
        <f t="shared" si="118"/>
        <v>172.08517994677104</v>
      </c>
      <c r="Q386">
        <v>0.49333333333333301</v>
      </c>
      <c r="R386" s="12"/>
      <c r="S386" s="12"/>
      <c r="T386" s="55">
        <v>19.439123979328599</v>
      </c>
      <c r="U386" s="55">
        <v>17.612896853245999</v>
      </c>
      <c r="V386" s="55">
        <v>21.764877298758499</v>
      </c>
      <c r="W386" s="55">
        <v>20.489185589062</v>
      </c>
      <c r="Z386" s="12"/>
      <c r="AA386" s="12"/>
      <c r="AB386" s="12"/>
      <c r="AC386" s="12"/>
      <c r="AD386" s="55">
        <v>15.996232456264799</v>
      </c>
      <c r="AE386" s="55">
        <v>14.3078078389093</v>
      </c>
      <c r="AF386">
        <v>0.45403508771929801</v>
      </c>
      <c r="AG386" s="12"/>
      <c r="AH386" s="12"/>
      <c r="AI386" t="str">
        <v>20170623</v>
      </c>
      <c r="AJ386">
        <v>54.9</v>
      </c>
      <c r="AK386">
        <v>18.600000000000001</v>
      </c>
      <c r="AL386">
        <f t="shared" si="119"/>
        <v>2.9516129032258061</v>
      </c>
      <c r="BI386" t="str">
        <v>11/04/2023</v>
      </c>
      <c r="BJ386">
        <v>50.7</v>
      </c>
      <c r="BK386">
        <v>24</v>
      </c>
      <c r="BL386">
        <f t="shared" si="120"/>
        <v>2.1125000000000003</v>
      </c>
    </row>
    <row r="387" spans="1:64" x14ac:dyDescent="0.3">
      <c r="A387" s="11">
        <v>45006</v>
      </c>
      <c r="B387">
        <v>0.45977011494252901</v>
      </c>
      <c r="C387">
        <v>3951.57</v>
      </c>
      <c r="D387">
        <v>305.97000000000003</v>
      </c>
      <c r="E387">
        <v>105.91</v>
      </c>
      <c r="F387">
        <v>1978.85</v>
      </c>
      <c r="G387">
        <v>82.17</v>
      </c>
      <c r="H387">
        <v>46.58</v>
      </c>
      <c r="I387" s="12">
        <f t="shared" si="121"/>
        <v>130.17053001874251</v>
      </c>
      <c r="J387" s="12">
        <f t="shared" si="122"/>
        <v>81.916122307947063</v>
      </c>
      <c r="K387" s="12">
        <f t="shared" ref="K387:K450" si="123">K388*(1+((C387/C388)-(G387/G388)))</f>
        <v>144.72476162803761</v>
      </c>
      <c r="L387" s="12">
        <f t="shared" ref="L387:L450" si="124">L388*(1+((C387/C388)-(H387/H388)))</f>
        <v>136.75958941423775</v>
      </c>
      <c r="M387" s="12">
        <f t="shared" ref="M387:M450" si="125">M388*(1+((D387/D388)-(E387/E388)))</f>
        <v>162.3249044695886</v>
      </c>
      <c r="N387" s="12">
        <f t="shared" ref="N387:N450" si="126">N388*(1+((D387/D388)-(F387/F388)))</f>
        <v>101.83089116007986</v>
      </c>
      <c r="O387" s="12">
        <f t="shared" ref="O387:O450" si="127">O388*(1+((D387/D388)-(G387/G388)))</f>
        <v>179.09519399147214</v>
      </c>
      <c r="P387" s="12">
        <f t="shared" ref="P387:P450" si="128">P388*(1+((D387/D388)-(H387/H388)))</f>
        <v>171.8075277164491</v>
      </c>
      <c r="Q387">
        <v>0.5</v>
      </c>
      <c r="R387" s="12"/>
      <c r="S387" s="12"/>
      <c r="T387" s="55">
        <v>19.4986571188116</v>
      </c>
      <c r="U387" s="55">
        <v>17.713962494049699</v>
      </c>
      <c r="V387" s="55">
        <v>21.841770830310899</v>
      </c>
      <c r="W387" s="55">
        <v>20.711133212477201</v>
      </c>
      <c r="Z387" s="12"/>
      <c r="AA387" s="12"/>
      <c r="AB387" s="12"/>
      <c r="AC387" s="12"/>
      <c r="AD387" s="55">
        <v>16.056109471024701</v>
      </c>
      <c r="AE387" s="55">
        <v>14.394606817052599</v>
      </c>
      <c r="AF387">
        <v>0.46610169491525399</v>
      </c>
      <c r="AG387" s="12"/>
      <c r="AH387" s="12"/>
      <c r="AI387" t="str">
        <v>20170616</v>
      </c>
      <c r="AJ387">
        <v>51.5</v>
      </c>
      <c r="AK387">
        <v>19.399999999999999</v>
      </c>
      <c r="AL387">
        <f t="shared" si="119"/>
        <v>2.6546391752577323</v>
      </c>
      <c r="BI387" t="str">
        <v>10/04/2023</v>
      </c>
      <c r="BJ387">
        <v>50.7</v>
      </c>
      <c r="BK387">
        <v>24</v>
      </c>
      <c r="BL387">
        <f t="shared" si="120"/>
        <v>2.1125000000000003</v>
      </c>
    </row>
    <row r="388" spans="1:64" x14ac:dyDescent="0.3">
      <c r="A388" s="11">
        <v>45003</v>
      </c>
      <c r="B388">
        <v>0.46551724137931</v>
      </c>
      <c r="C388">
        <v>3916.64</v>
      </c>
      <c r="D388">
        <v>305.36</v>
      </c>
      <c r="E388">
        <v>106.85</v>
      </c>
      <c r="F388">
        <v>1989.01</v>
      </c>
      <c r="G388">
        <v>82.27</v>
      </c>
      <c r="H388">
        <v>46.04</v>
      </c>
      <c r="I388" s="12">
        <f t="shared" si="121"/>
        <v>127.90460552583932</v>
      </c>
      <c r="J388" s="12">
        <f t="shared" si="122"/>
        <v>80.783025069130289</v>
      </c>
      <c r="K388" s="12">
        <f t="shared" si="123"/>
        <v>143.27285337241551</v>
      </c>
      <c r="L388" s="12">
        <f t="shared" si="124"/>
        <v>137.14504554491717</v>
      </c>
      <c r="M388" s="12">
        <f t="shared" si="125"/>
        <v>160.5913177209911</v>
      </c>
      <c r="N388" s="12">
        <f t="shared" si="126"/>
        <v>101.11241556007718</v>
      </c>
      <c r="O388" s="12">
        <f t="shared" si="127"/>
        <v>178.52157702319528</v>
      </c>
      <c r="P388" s="12">
        <f t="shared" si="128"/>
        <v>173.49586617153719</v>
      </c>
      <c r="Q388">
        <v>0.50666666666666704</v>
      </c>
      <c r="R388" s="12"/>
      <c r="S388" s="12"/>
      <c r="T388" s="55">
        <v>19.5490245332937</v>
      </c>
      <c r="U388" s="55">
        <v>17.7998441319588</v>
      </c>
      <c r="V388" s="55">
        <v>21.809418313997998</v>
      </c>
      <c r="W388" s="55">
        <v>20.6494621966511</v>
      </c>
      <c r="Z388" s="12"/>
      <c r="AA388" s="12"/>
      <c r="AB388" s="12"/>
      <c r="AC388" s="12"/>
      <c r="AD388" s="55">
        <v>16.046813280200301</v>
      </c>
      <c r="AE388" s="55">
        <v>14.2874602941241</v>
      </c>
      <c r="AF388">
        <v>0.46801112656467297</v>
      </c>
      <c r="AG388" s="12"/>
      <c r="AH388" s="12"/>
      <c r="AI388" t="str">
        <v>20170609</v>
      </c>
      <c r="AJ388">
        <v>50</v>
      </c>
      <c r="AK388">
        <v>18.600000000000001</v>
      </c>
      <c r="AL388">
        <f t="shared" si="119"/>
        <v>2.6881720430107525</v>
      </c>
      <c r="BI388" t="str">
        <v>07/04/2023</v>
      </c>
      <c r="BJ388">
        <v>48.7</v>
      </c>
      <c r="BK388">
        <v>24.3</v>
      </c>
      <c r="BL388">
        <f t="shared" si="120"/>
        <v>2.0041152263374484</v>
      </c>
    </row>
    <row r="389" spans="1:64" x14ac:dyDescent="0.3">
      <c r="A389" s="11">
        <v>45002</v>
      </c>
      <c r="B389">
        <v>0.46348314606741597</v>
      </c>
      <c r="C389">
        <v>3960.28</v>
      </c>
      <c r="D389">
        <v>306.81</v>
      </c>
      <c r="E389">
        <v>105.27</v>
      </c>
      <c r="F389">
        <v>1920.22</v>
      </c>
      <c r="G389">
        <v>81.86</v>
      </c>
      <c r="H389">
        <v>46.49</v>
      </c>
      <c r="I389" s="12">
        <f t="shared" si="121"/>
        <v>131.3227323415866</v>
      </c>
      <c r="J389" s="12">
        <f t="shared" si="122"/>
        <v>84.753154640434332</v>
      </c>
      <c r="K389" s="12">
        <f t="shared" si="123"/>
        <v>145.60663270348306</v>
      </c>
      <c r="L389" s="12">
        <f t="shared" si="124"/>
        <v>137.32905575438537</v>
      </c>
      <c r="M389" s="12">
        <f t="shared" si="125"/>
        <v>163.82440486178075</v>
      </c>
      <c r="N389" s="12">
        <f t="shared" si="126"/>
        <v>105.38581808361751</v>
      </c>
      <c r="O389" s="12">
        <f t="shared" si="127"/>
        <v>180.27649717850406</v>
      </c>
      <c r="P389" s="12">
        <f t="shared" si="128"/>
        <v>172.64069926996689</v>
      </c>
      <c r="Q389">
        <v>0.47499999999999998</v>
      </c>
      <c r="R389" s="12"/>
      <c r="S389" s="12"/>
      <c r="T389" s="55">
        <v>19.539183857816798</v>
      </c>
      <c r="U389" s="55">
        <v>17.709121953779999</v>
      </c>
      <c r="V389" s="55">
        <v>21.7013956552269</v>
      </c>
      <c r="W389" s="55">
        <v>20.361000657249299</v>
      </c>
      <c r="Z389" s="12"/>
      <c r="AA389" s="12"/>
      <c r="AB389" s="12"/>
      <c r="AC389" s="12"/>
      <c r="AD389" s="55">
        <v>16.035745864271899</v>
      </c>
      <c r="AE389" s="55">
        <v>14.161596114559901</v>
      </c>
      <c r="AF389">
        <v>0.46699438202247201</v>
      </c>
      <c r="AG389" s="12"/>
      <c r="AH389" s="12"/>
      <c r="AI389" t="str">
        <v>20170602</v>
      </c>
      <c r="AJ389">
        <v>55.8</v>
      </c>
      <c r="AK389">
        <v>18.3</v>
      </c>
      <c r="AL389">
        <f t="shared" si="119"/>
        <v>3.0491803278688523</v>
      </c>
      <c r="BI389" t="str">
        <v>06/04/2023</v>
      </c>
      <c r="BJ389">
        <v>48.7</v>
      </c>
      <c r="BK389">
        <v>24.3</v>
      </c>
      <c r="BL389">
        <f t="shared" si="120"/>
        <v>2.0041152263374484</v>
      </c>
    </row>
    <row r="390" spans="1:64" x14ac:dyDescent="0.3">
      <c r="A390" s="11">
        <v>45001</v>
      </c>
      <c r="B390">
        <v>0.45983379501385002</v>
      </c>
      <c r="C390">
        <v>3891.93</v>
      </c>
      <c r="D390">
        <v>298.93</v>
      </c>
      <c r="E390">
        <v>106.1</v>
      </c>
      <c r="F390">
        <v>1918.38</v>
      </c>
      <c r="G390">
        <v>82.19</v>
      </c>
      <c r="H390">
        <v>45.79</v>
      </c>
      <c r="I390" s="12">
        <f t="shared" si="121"/>
        <v>128.07166020785951</v>
      </c>
      <c r="J390" s="12">
        <f t="shared" si="122"/>
        <v>83.36899274246683</v>
      </c>
      <c r="K390" s="12">
        <f t="shared" si="123"/>
        <v>142.53122675863148</v>
      </c>
      <c r="L390" s="12">
        <f t="shared" si="124"/>
        <v>137.01736861554042</v>
      </c>
      <c r="M390" s="12">
        <f t="shared" si="125"/>
        <v>158.40941731802351</v>
      </c>
      <c r="N390" s="12">
        <f t="shared" si="126"/>
        <v>102.77517009494939</v>
      </c>
      <c r="O390" s="12">
        <f t="shared" si="127"/>
        <v>174.96189431580439</v>
      </c>
      <c r="P390" s="12">
        <f t="shared" si="128"/>
        <v>170.74989926309055</v>
      </c>
      <c r="Q390">
        <v>0.46341463414634099</v>
      </c>
      <c r="R390" s="12"/>
      <c r="S390" s="12"/>
      <c r="T390" s="55">
        <v>19.506439533991799</v>
      </c>
      <c r="U390" s="55">
        <v>17.521981117011901</v>
      </c>
      <c r="V390" s="55">
        <v>21.592976308064799</v>
      </c>
      <c r="W390" s="55">
        <v>20.002033370743799</v>
      </c>
      <c r="Z390" s="12"/>
      <c r="AA390" s="12"/>
      <c r="AB390" s="12"/>
      <c r="AC390" s="12"/>
      <c r="AD390" s="55">
        <v>15.9915656993102</v>
      </c>
      <c r="AE390" s="55">
        <v>13.9107917213787</v>
      </c>
      <c r="AF390">
        <v>0.46890286512927998</v>
      </c>
      <c r="AG390" s="12"/>
      <c r="AH390" s="12"/>
      <c r="AI390" t="str">
        <v>20170526</v>
      </c>
      <c r="AJ390">
        <v>50</v>
      </c>
      <c r="AK390">
        <v>19.2</v>
      </c>
      <c r="AL390">
        <f t="shared" si="119"/>
        <v>2.604166666666667</v>
      </c>
      <c r="BI390" t="str">
        <v>05/04/2023</v>
      </c>
      <c r="BJ390">
        <v>48.7</v>
      </c>
      <c r="BK390">
        <v>24.3</v>
      </c>
      <c r="BL390">
        <f t="shared" si="120"/>
        <v>2.0041152263374484</v>
      </c>
    </row>
    <row r="391" spans="1:64" x14ac:dyDescent="0.3">
      <c r="A391" s="11">
        <v>45000</v>
      </c>
      <c r="B391">
        <v>0.46174863387978099</v>
      </c>
      <c r="C391">
        <v>3919.29</v>
      </c>
      <c r="D391">
        <v>297.37</v>
      </c>
      <c r="E391">
        <v>104.09</v>
      </c>
      <c r="F391">
        <v>1902.79</v>
      </c>
      <c r="G391">
        <v>81.709999999999994</v>
      </c>
      <c r="H391">
        <v>47.06</v>
      </c>
      <c r="I391" s="12">
        <f t="shared" si="121"/>
        <v>131.52971701326715</v>
      </c>
      <c r="J391" s="12">
        <f t="shared" si="122"/>
        <v>84.653532923412641</v>
      </c>
      <c r="K391" s="12">
        <f t="shared" si="123"/>
        <v>144.3873682791201</v>
      </c>
      <c r="L391" s="12">
        <f t="shared" si="124"/>
        <v>134.32996743740009</v>
      </c>
      <c r="M391" s="12">
        <f t="shared" si="125"/>
        <v>160.66910333165066</v>
      </c>
      <c r="N391" s="12">
        <f t="shared" si="126"/>
        <v>103.07896878158954</v>
      </c>
      <c r="O391" s="12">
        <f t="shared" si="127"/>
        <v>175.07191723443211</v>
      </c>
      <c r="P391" s="12">
        <f t="shared" si="128"/>
        <v>165.41801108537965</v>
      </c>
      <c r="Q391">
        <v>0.45121951219512202</v>
      </c>
      <c r="R391" s="12"/>
      <c r="S391" s="12"/>
      <c r="T391" s="55">
        <v>19.510544865958401</v>
      </c>
      <c r="U391" s="55">
        <v>17.4251279565134</v>
      </c>
      <c r="V391" s="55">
        <v>21.5288296751513</v>
      </c>
      <c r="W391" s="55">
        <v>19.752047592905299</v>
      </c>
      <c r="Z391" s="12"/>
      <c r="AA391" s="12"/>
      <c r="AB391" s="12"/>
      <c r="AC391" s="12"/>
      <c r="AD391" s="55">
        <v>16.055686105641801</v>
      </c>
      <c r="AE391" s="55">
        <v>13.9777519243905</v>
      </c>
      <c r="AF391">
        <v>0.46754143646408802</v>
      </c>
      <c r="AG391" s="12"/>
      <c r="AH391" s="12"/>
      <c r="AI391" t="str">
        <v>20170519</v>
      </c>
      <c r="AJ391">
        <v>51.9</v>
      </c>
      <c r="AK391">
        <v>18.3</v>
      </c>
      <c r="AL391">
        <f t="shared" si="119"/>
        <v>2.8360655737704916</v>
      </c>
      <c r="BI391" t="str">
        <v>04/04/2023</v>
      </c>
      <c r="BJ391">
        <v>48.7</v>
      </c>
      <c r="BK391">
        <v>24.3</v>
      </c>
      <c r="BL391">
        <f t="shared" si="120"/>
        <v>2.0041152263374484</v>
      </c>
    </row>
    <row r="392" spans="1:64" x14ac:dyDescent="0.3">
      <c r="A392" s="11">
        <v>44999</v>
      </c>
      <c r="B392">
        <v>0.452316076294278</v>
      </c>
      <c r="C392">
        <v>3855.76</v>
      </c>
      <c r="D392">
        <v>290.69</v>
      </c>
      <c r="E392">
        <v>105.83</v>
      </c>
      <c r="F392">
        <v>1913.53</v>
      </c>
      <c r="G392">
        <v>82.02</v>
      </c>
      <c r="H392">
        <v>46.6</v>
      </c>
      <c r="I392" s="12">
        <f t="shared" si="121"/>
        <v>127.33799093795646</v>
      </c>
      <c r="J392" s="12">
        <f t="shared" si="122"/>
        <v>82.824007625031612</v>
      </c>
      <c r="K392" s="12">
        <f t="shared" si="123"/>
        <v>141.52069481596286</v>
      </c>
      <c r="L392" s="12">
        <f t="shared" si="124"/>
        <v>133.44848636664824</v>
      </c>
      <c r="M392" s="12">
        <f t="shared" si="125"/>
        <v>154.57553935366496</v>
      </c>
      <c r="N392" s="12">
        <f t="shared" si="126"/>
        <v>100.21361401196296</v>
      </c>
      <c r="O392" s="12">
        <f t="shared" si="127"/>
        <v>170.50919806712224</v>
      </c>
      <c r="P392" s="12">
        <f t="shared" si="128"/>
        <v>163.2776755470785</v>
      </c>
      <c r="Q392">
        <v>0.469879518072289</v>
      </c>
      <c r="R392" s="12"/>
      <c r="S392" s="12"/>
      <c r="T392" s="55">
        <v>19.599786025170101</v>
      </c>
      <c r="U392" s="55">
        <v>17.654446512052999</v>
      </c>
      <c r="V392" s="55">
        <v>21.622332619210301</v>
      </c>
      <c r="W392" s="55">
        <v>20.039036774063501</v>
      </c>
      <c r="Z392" s="12"/>
      <c r="AA392" s="12"/>
      <c r="AB392" s="12"/>
      <c r="AC392" s="12"/>
      <c r="AD392" s="55">
        <v>16.119129535858701</v>
      </c>
      <c r="AE392" s="55">
        <v>14.088475505602201</v>
      </c>
      <c r="AF392">
        <v>0.467586206896552</v>
      </c>
      <c r="AG392" s="12"/>
      <c r="AH392" s="12"/>
      <c r="AI392" t="str">
        <v>20170512</v>
      </c>
      <c r="AJ392">
        <v>58.1</v>
      </c>
      <c r="AK392">
        <v>17.100000000000001</v>
      </c>
      <c r="AL392">
        <f t="shared" ref="AL392:AL455" si="129">IFERROR(AJ392/AK392,"")</f>
        <v>3.39766081871345</v>
      </c>
      <c r="BI392" t="str">
        <v>03/04/2023</v>
      </c>
      <c r="BJ392">
        <v>48.7</v>
      </c>
      <c r="BK392">
        <v>24.3</v>
      </c>
      <c r="BL392">
        <f t="shared" ref="BL392:BL455" si="130">IFERROR(BJ392/BK392,"")</f>
        <v>2.0041152263374484</v>
      </c>
    </row>
    <row r="393" spans="1:64" x14ac:dyDescent="0.3">
      <c r="A393" s="11">
        <v>44996</v>
      </c>
      <c r="B393">
        <v>0.45753424657534197</v>
      </c>
      <c r="C393">
        <v>3861.59</v>
      </c>
      <c r="D393">
        <v>288.55</v>
      </c>
      <c r="E393">
        <v>105.59</v>
      </c>
      <c r="F393">
        <v>1868.14</v>
      </c>
      <c r="G393">
        <v>81.209999999999994</v>
      </c>
      <c r="H393">
        <v>46.79</v>
      </c>
      <c r="I393" s="12">
        <f t="shared" si="121"/>
        <v>127.82149919085033</v>
      </c>
      <c r="J393" s="12">
        <f t="shared" si="122"/>
        <v>85.018037080054029</v>
      </c>
      <c r="K393" s="12">
        <f t="shared" si="123"/>
        <v>143.1647822709331</v>
      </c>
      <c r="L393" s="12">
        <f t="shared" si="124"/>
        <v>133.10893134970806</v>
      </c>
      <c r="M393" s="12">
        <f t="shared" si="125"/>
        <v>153.7845562098816</v>
      </c>
      <c r="N393" s="12">
        <f t="shared" si="126"/>
        <v>101.93431643738778</v>
      </c>
      <c r="O393" s="12">
        <f t="shared" si="127"/>
        <v>170.94643611053237</v>
      </c>
      <c r="P393" s="12">
        <f t="shared" si="128"/>
        <v>161.4249866031299</v>
      </c>
      <c r="Q393">
        <v>0.47560975609756101</v>
      </c>
      <c r="R393" s="12"/>
      <c r="S393" s="12"/>
      <c r="T393" s="55">
        <v>19.650165387303701</v>
      </c>
      <c r="U393" s="55">
        <v>17.740447217612999</v>
      </c>
      <c r="V393" s="55">
        <v>21.662846506715901</v>
      </c>
      <c r="W393" s="55">
        <v>20.148536930708701</v>
      </c>
      <c r="Z393" s="12"/>
      <c r="AA393" s="12"/>
      <c r="AB393" s="12"/>
      <c r="AC393" s="12"/>
      <c r="AD393" s="55">
        <v>16.164446309206401</v>
      </c>
      <c r="AE393" s="55">
        <v>14.116686767513301</v>
      </c>
      <c r="AF393">
        <v>0.46462585034013598</v>
      </c>
      <c r="AG393" s="12"/>
      <c r="AH393" s="12"/>
      <c r="AI393" t="str">
        <v>20170505</v>
      </c>
      <c r="AJ393">
        <v>58.7</v>
      </c>
      <c r="AK393">
        <v>17.3</v>
      </c>
      <c r="AL393">
        <f t="shared" si="129"/>
        <v>3.3930635838150289</v>
      </c>
      <c r="BI393" t="str">
        <v>31/03/2023</v>
      </c>
      <c r="BJ393">
        <v>48.6</v>
      </c>
      <c r="BK393">
        <v>25</v>
      </c>
      <c r="BL393">
        <f t="shared" si="130"/>
        <v>1.944</v>
      </c>
    </row>
    <row r="394" spans="1:64" x14ac:dyDescent="0.3">
      <c r="A394" s="11">
        <v>44995</v>
      </c>
      <c r="B394">
        <v>0.43431635388739898</v>
      </c>
      <c r="C394">
        <v>3918.32</v>
      </c>
      <c r="D394">
        <v>292.66000000000003</v>
      </c>
      <c r="E394">
        <v>102.07</v>
      </c>
      <c r="F394">
        <v>1830.9</v>
      </c>
      <c r="G394">
        <v>80.77</v>
      </c>
      <c r="H394">
        <v>47.22</v>
      </c>
      <c r="I394" s="12">
        <f t="shared" si="121"/>
        <v>134.40241685078894</v>
      </c>
      <c r="J394" s="12">
        <f t="shared" si="122"/>
        <v>88.084967802543233</v>
      </c>
      <c r="K394" s="12">
        <f t="shared" si="123"/>
        <v>146.07543923695462</v>
      </c>
      <c r="L394" s="12">
        <f t="shared" si="124"/>
        <v>133.8278320888829</v>
      </c>
      <c r="M394" s="12">
        <f t="shared" si="125"/>
        <v>161.62833689890255</v>
      </c>
      <c r="N394" s="12">
        <f t="shared" si="126"/>
        <v>105.56395611308018</v>
      </c>
      <c r="O394" s="12">
        <f t="shared" si="127"/>
        <v>174.34461618335638</v>
      </c>
      <c r="P394" s="12">
        <f t="shared" si="128"/>
        <v>162.22594299893734</v>
      </c>
      <c r="Q394">
        <v>0.469135802469136</v>
      </c>
      <c r="R394" s="12"/>
      <c r="S394" s="12"/>
      <c r="T394" s="55">
        <v>19.6586601632787</v>
      </c>
      <c r="U394" s="55">
        <v>17.650716615948099</v>
      </c>
      <c r="V394" s="55">
        <v>21.624156427887002</v>
      </c>
      <c r="W394" s="55">
        <v>19.929574949299301</v>
      </c>
      <c r="Z394" s="12"/>
      <c r="AA394" s="12"/>
      <c r="AB394" s="12"/>
      <c r="AC394" s="12"/>
      <c r="AD394" s="55">
        <v>16.214987170799098</v>
      </c>
      <c r="AE394" s="55">
        <v>14.1711442441316</v>
      </c>
      <c r="AF394">
        <v>0.46577181208053697</v>
      </c>
      <c r="AG394" s="12"/>
      <c r="AH394" s="12"/>
      <c r="AI394" t="str">
        <v>20170428</v>
      </c>
      <c r="AJ394">
        <v>58.5</v>
      </c>
      <c r="AK394">
        <v>17.899999999999999</v>
      </c>
      <c r="AL394">
        <f t="shared" si="129"/>
        <v>3.2681564245810057</v>
      </c>
      <c r="BI394" t="str">
        <v>30/03/2023</v>
      </c>
      <c r="BJ394">
        <v>48.6</v>
      </c>
      <c r="BK394">
        <v>25</v>
      </c>
      <c r="BL394">
        <f t="shared" si="130"/>
        <v>1.944</v>
      </c>
    </row>
    <row r="395" spans="1:64" x14ac:dyDescent="0.3">
      <c r="A395" s="11">
        <v>44994</v>
      </c>
      <c r="B395">
        <v>0.43617021276595702</v>
      </c>
      <c r="C395">
        <v>3992.01</v>
      </c>
      <c r="D395">
        <v>297.82</v>
      </c>
      <c r="E395">
        <v>101.82</v>
      </c>
      <c r="F395">
        <v>1813.95</v>
      </c>
      <c r="G395">
        <v>80.510000000000005</v>
      </c>
      <c r="H395">
        <v>47.8</v>
      </c>
      <c r="I395" s="12">
        <f t="shared" si="121"/>
        <v>137.27344789520495</v>
      </c>
      <c r="J395" s="12">
        <f t="shared" si="122"/>
        <v>90.60408960128332</v>
      </c>
      <c r="K395" s="12">
        <f t="shared" si="123"/>
        <v>149.3138758004599</v>
      </c>
      <c r="L395" s="12">
        <f t="shared" si="124"/>
        <v>134.67974631692803</v>
      </c>
      <c r="M395" s="12">
        <f t="shared" si="125"/>
        <v>164.89006265478298</v>
      </c>
      <c r="N395" s="12">
        <f t="shared" si="126"/>
        <v>108.45650746718145</v>
      </c>
      <c r="O395" s="12">
        <f t="shared" si="127"/>
        <v>178.00353474137276</v>
      </c>
      <c r="P395" s="12">
        <f t="shared" si="128"/>
        <v>163.07261771594423</v>
      </c>
      <c r="Q395">
        <v>0.47560975609756101</v>
      </c>
      <c r="R395" s="12"/>
      <c r="S395" s="12"/>
      <c r="T395" s="55">
        <v>19.754718312154498</v>
      </c>
      <c r="U395" s="55">
        <v>17.953865179600498</v>
      </c>
      <c r="V395" s="55">
        <v>21.691597704249599</v>
      </c>
      <c r="W395" s="55">
        <v>20.1588511394013</v>
      </c>
      <c r="Z395" s="12"/>
      <c r="AA395" s="12"/>
      <c r="AB395" s="12"/>
      <c r="AC395" s="12"/>
      <c r="AD395" s="55">
        <v>16.276249430369301</v>
      </c>
      <c r="AE395" s="55">
        <v>14.2808846791685</v>
      </c>
      <c r="AF395">
        <v>0.45557782231128902</v>
      </c>
      <c r="AG395" s="12"/>
      <c r="AH395" s="12"/>
      <c r="AI395" t="str">
        <v>20170421</v>
      </c>
      <c r="AJ395">
        <v>54.7</v>
      </c>
      <c r="AK395">
        <v>17.899999999999999</v>
      </c>
      <c r="AL395">
        <f t="shared" si="129"/>
        <v>3.05586592178771</v>
      </c>
      <c r="BI395" t="str">
        <v>29/03/2023</v>
      </c>
      <c r="BJ395">
        <v>48.6</v>
      </c>
      <c r="BK395">
        <v>25</v>
      </c>
      <c r="BL395">
        <f t="shared" si="130"/>
        <v>1.944</v>
      </c>
    </row>
    <row r="396" spans="1:64" x14ac:dyDescent="0.3">
      <c r="A396" s="11">
        <v>44993</v>
      </c>
      <c r="B396">
        <v>0.423684210526316</v>
      </c>
      <c r="C396">
        <v>3986.37</v>
      </c>
      <c r="D396">
        <v>296.33999999999997</v>
      </c>
      <c r="E396">
        <v>101.72</v>
      </c>
      <c r="F396">
        <v>1813.51</v>
      </c>
      <c r="G396">
        <v>80.55</v>
      </c>
      <c r="H396">
        <v>47.61</v>
      </c>
      <c r="I396" s="12">
        <f t="shared" si="121"/>
        <v>137.21420838238339</v>
      </c>
      <c r="J396" s="12">
        <f t="shared" si="122"/>
        <v>90.498008055093692</v>
      </c>
      <c r="K396" s="12">
        <f t="shared" si="123"/>
        <v>149.0290206909809</v>
      </c>
      <c r="L396" s="12">
        <f t="shared" si="124"/>
        <v>135.02756886018418</v>
      </c>
      <c r="M396" s="12">
        <f t="shared" si="125"/>
        <v>164.23130256887319</v>
      </c>
      <c r="N396" s="12">
        <f t="shared" si="126"/>
        <v>107.94359835555716</v>
      </c>
      <c r="O396" s="12">
        <f t="shared" si="127"/>
        <v>177.03148155170038</v>
      </c>
      <c r="P396" s="12">
        <f t="shared" si="128"/>
        <v>162.90913756522042</v>
      </c>
      <c r="Q396">
        <v>0.48148148148148101</v>
      </c>
      <c r="R396" s="12"/>
      <c r="S396" s="12"/>
      <c r="T396" s="55">
        <v>19.7784822055274</v>
      </c>
      <c r="U396" s="55">
        <v>17.938833508800201</v>
      </c>
      <c r="V396" s="55">
        <v>21.701282469196101</v>
      </c>
      <c r="W396" s="55">
        <v>20.128858016644099</v>
      </c>
      <c r="Z396" s="12"/>
      <c r="AA396" s="12"/>
      <c r="AB396" s="12"/>
      <c r="AC396" s="12"/>
      <c r="AD396" s="55">
        <v>16.28938199149</v>
      </c>
      <c r="AE396" s="55">
        <v>14.153966975802801</v>
      </c>
      <c r="AF396">
        <v>0.45867208672086701</v>
      </c>
      <c r="AG396" s="12"/>
      <c r="AH396" s="12"/>
      <c r="AI396" t="str">
        <v>20170414</v>
      </c>
      <c r="AJ396">
        <v>51.9</v>
      </c>
      <c r="AK396">
        <v>18.3</v>
      </c>
      <c r="AL396">
        <f t="shared" si="129"/>
        <v>2.8360655737704916</v>
      </c>
      <c r="BI396" t="str">
        <v>28/03/2023</v>
      </c>
      <c r="BJ396">
        <v>48.6</v>
      </c>
      <c r="BK396">
        <v>25</v>
      </c>
      <c r="BL396">
        <f t="shared" si="130"/>
        <v>1.944</v>
      </c>
    </row>
    <row r="397" spans="1:64" x14ac:dyDescent="0.3">
      <c r="A397" s="11">
        <v>44992</v>
      </c>
      <c r="B397">
        <v>0.42091836734693899</v>
      </c>
      <c r="C397">
        <v>4048.42</v>
      </c>
      <c r="D397">
        <v>300.02</v>
      </c>
      <c r="E397">
        <v>101.1</v>
      </c>
      <c r="F397">
        <v>1846.89</v>
      </c>
      <c r="G397">
        <v>80.72</v>
      </c>
      <c r="H397">
        <v>48.43</v>
      </c>
      <c r="I397" s="12">
        <f t="shared" si="121"/>
        <v>140.22333225716798</v>
      </c>
      <c r="J397" s="12">
        <f t="shared" si="122"/>
        <v>90.250121708950459</v>
      </c>
      <c r="K397" s="12">
        <f t="shared" si="123"/>
        <v>151.02571987398943</v>
      </c>
      <c r="L397" s="12">
        <f t="shared" si="124"/>
        <v>134.81123903500077</v>
      </c>
      <c r="M397" s="12">
        <f t="shared" si="125"/>
        <v>167.30952869260497</v>
      </c>
      <c r="N397" s="12">
        <f t="shared" si="126"/>
        <v>107.32030589432402</v>
      </c>
      <c r="O397" s="12">
        <f t="shared" si="127"/>
        <v>178.84854762567406</v>
      </c>
      <c r="P397" s="12">
        <f t="shared" si="128"/>
        <v>162.15256531680637</v>
      </c>
      <c r="Q397">
        <v>0.476190476190476</v>
      </c>
      <c r="R397" s="12"/>
      <c r="S397" s="12"/>
      <c r="T397" s="55">
        <v>19.823316360057099</v>
      </c>
      <c r="U397" s="55">
        <v>18.036545548334001</v>
      </c>
      <c r="V397" s="55">
        <v>21.721969833570299</v>
      </c>
      <c r="W397" s="55">
        <v>20.140545311978599</v>
      </c>
      <c r="Z397" s="12"/>
      <c r="AA397" s="12"/>
      <c r="AB397" s="12"/>
      <c r="AC397" s="12"/>
      <c r="AD397" s="55">
        <v>16.334370860375302</v>
      </c>
      <c r="AE397" s="55">
        <v>14.1797051015185</v>
      </c>
      <c r="AF397">
        <v>0.456639566395664</v>
      </c>
      <c r="AG397" s="12"/>
      <c r="AH397" s="12"/>
      <c r="AI397" t="str">
        <v>20170407</v>
      </c>
      <c r="AJ397">
        <v>56.3</v>
      </c>
      <c r="AK397">
        <v>17.5</v>
      </c>
      <c r="AL397">
        <f t="shared" si="129"/>
        <v>3.2171428571428571</v>
      </c>
      <c r="BI397" t="str">
        <v>27/03/2023</v>
      </c>
      <c r="BJ397">
        <v>48.6</v>
      </c>
      <c r="BK397">
        <v>25</v>
      </c>
      <c r="BL397">
        <f t="shared" si="130"/>
        <v>1.944</v>
      </c>
    </row>
    <row r="398" spans="1:64" x14ac:dyDescent="0.3">
      <c r="A398" s="11">
        <v>44989</v>
      </c>
      <c r="B398">
        <v>0.42647058823529399</v>
      </c>
      <c r="C398">
        <v>4045.64</v>
      </c>
      <c r="D398">
        <v>299.68</v>
      </c>
      <c r="E398">
        <v>101.89</v>
      </c>
      <c r="F398">
        <v>1855.22</v>
      </c>
      <c r="G398">
        <v>80.760000000000005</v>
      </c>
      <c r="H398">
        <v>48.54</v>
      </c>
      <c r="I398" s="12">
        <f t="shared" si="121"/>
        <v>139.0496669789768</v>
      </c>
      <c r="J398" s="12">
        <f t="shared" si="122"/>
        <v>89.785285951695201</v>
      </c>
      <c r="K398" s="12">
        <f t="shared" si="123"/>
        <v>150.84734979011182</v>
      </c>
      <c r="L398" s="12">
        <f t="shared" si="124"/>
        <v>134.41426910785924</v>
      </c>
      <c r="M398" s="12">
        <f t="shared" si="125"/>
        <v>165.83558152553942</v>
      </c>
      <c r="N398" s="12">
        <f t="shared" si="126"/>
        <v>106.720050747173</v>
      </c>
      <c r="O398" s="12">
        <f t="shared" si="127"/>
        <v>178.55752774366232</v>
      </c>
      <c r="P398" s="12">
        <f t="shared" si="128"/>
        <v>161.60299945258606</v>
      </c>
      <c r="Q398">
        <v>0.45679012345678999</v>
      </c>
      <c r="R398" s="12"/>
      <c r="S398" s="12"/>
      <c r="T398" s="55">
        <v>19.862959646744802</v>
      </c>
      <c r="U398" s="55">
        <v>17.9507514685037</v>
      </c>
      <c r="V398" s="55">
        <v>21.789158600800999</v>
      </c>
      <c r="W398" s="55">
        <v>20.1174651039059</v>
      </c>
      <c r="Z398" s="12"/>
      <c r="AA398" s="12"/>
      <c r="AB398" s="12"/>
      <c r="AC398" s="12"/>
      <c r="AD398" s="55">
        <v>16.420200258348501</v>
      </c>
      <c r="AE398" s="55">
        <v>14.105608572165901</v>
      </c>
      <c r="AF398">
        <v>0.45284280936454901</v>
      </c>
      <c r="AG398" s="12"/>
      <c r="AH398" s="12"/>
      <c r="AI398" t="str">
        <v>20170331</v>
      </c>
      <c r="AJ398">
        <v>55.8</v>
      </c>
      <c r="AK398">
        <v>18.3</v>
      </c>
      <c r="AL398">
        <f t="shared" si="129"/>
        <v>3.0491803278688523</v>
      </c>
      <c r="BI398" t="str">
        <v>24/03/2023</v>
      </c>
      <c r="BJ398">
        <v>40.799999999999997</v>
      </c>
      <c r="BK398">
        <v>26.8</v>
      </c>
      <c r="BL398">
        <f t="shared" si="130"/>
        <v>1.5223880597014925</v>
      </c>
    </row>
    <row r="399" spans="1:64" x14ac:dyDescent="0.3">
      <c r="A399" s="11">
        <v>44988</v>
      </c>
      <c r="B399">
        <v>0.41050119331742202</v>
      </c>
      <c r="C399">
        <v>3981.35</v>
      </c>
      <c r="D399">
        <v>293.61</v>
      </c>
      <c r="E399">
        <v>99.48</v>
      </c>
      <c r="F399">
        <v>1835.58</v>
      </c>
      <c r="G399">
        <v>80.709999999999994</v>
      </c>
      <c r="H399">
        <v>47.95</v>
      </c>
      <c r="I399" s="12">
        <f t="shared" si="121"/>
        <v>140.18208392734829</v>
      </c>
      <c r="J399" s="12">
        <f t="shared" si="122"/>
        <v>89.298770738755422</v>
      </c>
      <c r="K399" s="12">
        <f t="shared" si="123"/>
        <v>148.54076612088991</v>
      </c>
      <c r="L399" s="12">
        <f t="shared" si="124"/>
        <v>133.89965187561867</v>
      </c>
      <c r="M399" s="12">
        <f t="shared" si="125"/>
        <v>166.42677808683484</v>
      </c>
      <c r="N399" s="12">
        <f t="shared" si="126"/>
        <v>105.6661296485786</v>
      </c>
      <c r="O399" s="12">
        <f t="shared" si="127"/>
        <v>175.04710151162672</v>
      </c>
      <c r="P399" s="12">
        <f t="shared" si="128"/>
        <v>160.26173709252629</v>
      </c>
      <c r="Q399">
        <v>0.42857142857142899</v>
      </c>
      <c r="R399" s="12"/>
      <c r="S399" s="12"/>
      <c r="T399" s="55">
        <v>19.759195741956201</v>
      </c>
      <c r="U399" s="55">
        <v>17.846730074484299</v>
      </c>
      <c r="V399" s="55">
        <v>21.762919350429399</v>
      </c>
      <c r="W399" s="55">
        <v>20.083947065918998</v>
      </c>
      <c r="Z399" s="12"/>
      <c r="AA399" s="12"/>
      <c r="AB399" s="12"/>
      <c r="AC399" s="12"/>
      <c r="AD399" s="55">
        <v>16.3327075257153</v>
      </c>
      <c r="AE399" s="55">
        <v>14.205571256715601</v>
      </c>
      <c r="AF399">
        <v>0.450928381962865</v>
      </c>
      <c r="AG399" s="12"/>
      <c r="AH399" s="12"/>
      <c r="AI399" t="str">
        <v>20170324</v>
      </c>
      <c r="AJ399">
        <v>49.5</v>
      </c>
      <c r="AK399">
        <v>18.100000000000001</v>
      </c>
      <c r="AL399">
        <f t="shared" si="129"/>
        <v>2.7348066298342539</v>
      </c>
      <c r="BI399" t="str">
        <v>23/03/2023</v>
      </c>
      <c r="BJ399">
        <v>40.799999999999997</v>
      </c>
      <c r="BK399">
        <v>26.8</v>
      </c>
      <c r="BL399">
        <f t="shared" si="130"/>
        <v>1.5223880597014925</v>
      </c>
    </row>
    <row r="400" spans="1:64" x14ac:dyDescent="0.3">
      <c r="A400" s="11">
        <v>44987</v>
      </c>
      <c r="B400">
        <v>0.42789598108747001</v>
      </c>
      <c r="C400">
        <v>3951.39</v>
      </c>
      <c r="D400">
        <v>291.2</v>
      </c>
      <c r="E400">
        <v>100.37</v>
      </c>
      <c r="F400">
        <v>1836.88</v>
      </c>
      <c r="G400">
        <v>80.680000000000007</v>
      </c>
      <c r="H400">
        <v>47.81</v>
      </c>
      <c r="I400" s="12">
        <f t="shared" si="121"/>
        <v>137.91349880890485</v>
      </c>
      <c r="J400" s="12">
        <f t="shared" si="122"/>
        <v>88.564582415723081</v>
      </c>
      <c r="K400" s="12">
        <f t="shared" si="123"/>
        <v>147.47740937044935</v>
      </c>
      <c r="L400" s="12">
        <f t="shared" si="124"/>
        <v>133.27938503890672</v>
      </c>
      <c r="M400" s="12">
        <f t="shared" si="125"/>
        <v>163.62176271044564</v>
      </c>
      <c r="N400" s="12">
        <f t="shared" si="126"/>
        <v>104.72529636431149</v>
      </c>
      <c r="O400" s="12">
        <f t="shared" si="127"/>
        <v>173.67433449707102</v>
      </c>
      <c r="P400" s="12">
        <f t="shared" si="128"/>
        <v>159.40924177937868</v>
      </c>
      <c r="Q400">
        <v>0.44705882352941201</v>
      </c>
      <c r="R400" s="12"/>
      <c r="S400" s="12"/>
      <c r="T400" s="55">
        <v>19.4633985147956</v>
      </c>
      <c r="U400" s="55">
        <v>17.597224892143799</v>
      </c>
      <c r="V400" s="55">
        <v>21.5272966967445</v>
      </c>
      <c r="W400" s="55">
        <v>19.752540610370499</v>
      </c>
      <c r="Z400" s="12"/>
      <c r="AA400" s="12"/>
      <c r="AB400" s="12"/>
      <c r="AC400" s="12"/>
      <c r="AD400" s="55">
        <v>16.240241469576802</v>
      </c>
      <c r="AE400" s="55">
        <v>14.1552192721115</v>
      </c>
      <c r="AF400">
        <v>0.44770153231179199</v>
      </c>
      <c r="AG400" s="12"/>
      <c r="AH400" s="12"/>
      <c r="AI400" t="str">
        <v>20170317</v>
      </c>
      <c r="AJ400">
        <v>56.7</v>
      </c>
      <c r="AK400">
        <v>17.3</v>
      </c>
      <c r="AL400">
        <f t="shared" si="129"/>
        <v>3.2774566473988438</v>
      </c>
      <c r="BI400" t="str">
        <v>22/03/2023</v>
      </c>
      <c r="BJ400">
        <v>40.799999999999997</v>
      </c>
      <c r="BK400">
        <v>26.8</v>
      </c>
      <c r="BL400">
        <f t="shared" si="130"/>
        <v>1.5223880597014925</v>
      </c>
    </row>
    <row r="401" spans="1:64" x14ac:dyDescent="0.3">
      <c r="A401" s="11">
        <v>44985</v>
      </c>
      <c r="B401">
        <v>0.68181818181818199</v>
      </c>
      <c r="C401">
        <v>3970.15</v>
      </c>
      <c r="D401">
        <v>293.56</v>
      </c>
      <c r="E401">
        <v>101.71</v>
      </c>
      <c r="F401">
        <v>1825.55</v>
      </c>
      <c r="G401">
        <v>80.989999999999995</v>
      </c>
      <c r="H401">
        <v>47.32</v>
      </c>
      <c r="I401" s="12">
        <f t="shared" si="121"/>
        <v>136.75796916609823</v>
      </c>
      <c r="J401" s="12">
        <f t="shared" si="122"/>
        <v>89.543436434121432</v>
      </c>
      <c r="K401" s="12">
        <f t="shared" si="123"/>
        <v>147.60990833860086</v>
      </c>
      <c r="L401" s="12">
        <f t="shared" si="124"/>
        <v>135.32005090038379</v>
      </c>
      <c r="M401" s="12">
        <f t="shared" si="125"/>
        <v>162.78578121231436</v>
      </c>
      <c r="N401" s="12">
        <f t="shared" si="126"/>
        <v>106.23872987711339</v>
      </c>
      <c r="O401" s="12">
        <f t="shared" si="127"/>
        <v>174.40887655446764</v>
      </c>
      <c r="P401" s="12">
        <f t="shared" si="128"/>
        <v>162.39640543097627</v>
      </c>
      <c r="Q401">
        <v>0.68</v>
      </c>
      <c r="R401" s="12"/>
      <c r="S401" s="12"/>
      <c r="T401" s="55">
        <v>19.310687184734899</v>
      </c>
      <c r="U401" s="55">
        <v>17.428969702459799</v>
      </c>
      <c r="V401" s="55">
        <v>21.2572761468263</v>
      </c>
      <c r="W401" s="55">
        <v>19.3094351018213</v>
      </c>
      <c r="Z401" s="12"/>
      <c r="AA401" s="12"/>
      <c r="AB401" s="12"/>
      <c r="AC401" s="12"/>
      <c r="AD401" s="55">
        <v>16.085025064406899</v>
      </c>
      <c r="AE401" s="55">
        <v>14.051505827815699</v>
      </c>
      <c r="AF401">
        <v>0.46568627450980399</v>
      </c>
      <c r="AG401" s="12"/>
      <c r="AH401" s="12"/>
      <c r="AI401" t="str">
        <v>20170310</v>
      </c>
      <c r="AJ401">
        <v>53.4</v>
      </c>
      <c r="AK401">
        <v>17.5</v>
      </c>
      <c r="AL401">
        <f t="shared" si="129"/>
        <v>3.0514285714285712</v>
      </c>
      <c r="BI401" t="str">
        <v>21/03/2023</v>
      </c>
      <c r="BJ401">
        <v>40.799999999999997</v>
      </c>
      <c r="BK401">
        <v>26.8</v>
      </c>
      <c r="BL401">
        <f t="shared" si="130"/>
        <v>1.5223880597014925</v>
      </c>
    </row>
    <row r="402" spans="1:64" x14ac:dyDescent="0.3">
      <c r="A402" s="11">
        <v>44985</v>
      </c>
      <c r="B402">
        <v>0.68945868945868904</v>
      </c>
      <c r="C402">
        <v>3982.24</v>
      </c>
      <c r="D402">
        <v>293.94</v>
      </c>
      <c r="E402">
        <v>101.25</v>
      </c>
      <c r="F402">
        <v>1817.28</v>
      </c>
      <c r="G402">
        <v>81.010000000000005</v>
      </c>
      <c r="H402">
        <v>47.71</v>
      </c>
      <c r="I402" s="12">
        <f t="shared" si="121"/>
        <v>137.80239968431076</v>
      </c>
      <c r="J402" s="12">
        <f t="shared" si="122"/>
        <v>90.22797232347439</v>
      </c>
      <c r="K402" s="12">
        <f t="shared" si="123"/>
        <v>148.02275811727679</v>
      </c>
      <c r="L402" s="12">
        <f t="shared" si="124"/>
        <v>134.62827600157266</v>
      </c>
      <c r="M402" s="12">
        <f t="shared" si="125"/>
        <v>163.7413743528908</v>
      </c>
      <c r="N402" s="12">
        <f t="shared" si="126"/>
        <v>106.86318898436755</v>
      </c>
      <c r="O402" s="12">
        <f t="shared" si="127"/>
        <v>174.59148139006294</v>
      </c>
      <c r="P402" s="12">
        <f t="shared" si="128"/>
        <v>161.28649530405164</v>
      </c>
      <c r="Q402">
        <v>0.67105263157894701</v>
      </c>
      <c r="R402" s="12"/>
      <c r="S402" s="12"/>
      <c r="T402" s="55">
        <v>19.358573858208601</v>
      </c>
      <c r="U402" s="55">
        <v>17.4154937906561</v>
      </c>
      <c r="V402" s="55">
        <v>21.3319746049565</v>
      </c>
      <c r="W402" s="55">
        <v>19.326498152341198</v>
      </c>
      <c r="Z402" s="12"/>
      <c r="AA402" s="12"/>
      <c r="AB402" s="12"/>
      <c r="AC402" s="12"/>
      <c r="AD402" s="55">
        <v>16.294026270060201</v>
      </c>
      <c r="AE402" s="55">
        <v>14.204795108989501</v>
      </c>
      <c r="AF402">
        <v>0.451568894952251</v>
      </c>
      <c r="AG402" s="12"/>
      <c r="AH402" s="12"/>
      <c r="AI402" t="str">
        <v>20170303</v>
      </c>
      <c r="AJ402">
        <v>57.7</v>
      </c>
      <c r="AK402">
        <v>17.3</v>
      </c>
      <c r="AL402">
        <f t="shared" si="129"/>
        <v>3.3352601156069364</v>
      </c>
      <c r="BI402" t="str">
        <v>20/03/2023</v>
      </c>
      <c r="BJ402">
        <v>40.799999999999997</v>
      </c>
      <c r="BK402">
        <v>26.8</v>
      </c>
      <c r="BL402">
        <f t="shared" si="130"/>
        <v>1.5223880597014925</v>
      </c>
    </row>
    <row r="403" spans="1:64" x14ac:dyDescent="0.3">
      <c r="A403" s="11">
        <v>44982</v>
      </c>
      <c r="B403">
        <v>0.68536585365853697</v>
      </c>
      <c r="C403">
        <v>3970.04</v>
      </c>
      <c r="D403">
        <v>291.85000000000002</v>
      </c>
      <c r="E403">
        <v>100.97</v>
      </c>
      <c r="F403">
        <v>1811.04</v>
      </c>
      <c r="G403">
        <v>80.94</v>
      </c>
      <c r="H403">
        <v>47.23</v>
      </c>
      <c r="I403" s="12">
        <f t="shared" si="121"/>
        <v>137.76108293473789</v>
      </c>
      <c r="J403" s="12">
        <f t="shared" si="122"/>
        <v>90.261596317101976</v>
      </c>
      <c r="K403" s="12">
        <f t="shared" si="123"/>
        <v>147.69661758563976</v>
      </c>
      <c r="L403" s="12">
        <f t="shared" si="124"/>
        <v>135.5896083688738</v>
      </c>
      <c r="M403" s="12">
        <f t="shared" si="125"/>
        <v>163.02599800969242</v>
      </c>
      <c r="N403" s="12">
        <f t="shared" si="126"/>
        <v>106.46758960875476</v>
      </c>
      <c r="O403" s="12">
        <f t="shared" si="127"/>
        <v>173.49906624153169</v>
      </c>
      <c r="P403" s="12">
        <f t="shared" si="128"/>
        <v>161.77210588830681</v>
      </c>
      <c r="Q403">
        <v>0.66666666666666696</v>
      </c>
      <c r="R403" s="12"/>
      <c r="S403" s="12"/>
      <c r="T403" s="55">
        <v>19.183920275280101</v>
      </c>
      <c r="U403" s="55">
        <v>17.135285092106699</v>
      </c>
      <c r="V403" s="55">
        <v>20.998955641891602</v>
      </c>
      <c r="W403" s="55">
        <v>18.664672747955699</v>
      </c>
      <c r="Z403" s="12"/>
      <c r="AA403" s="12"/>
      <c r="AB403" s="12"/>
      <c r="AC403" s="12"/>
      <c r="AD403" s="55">
        <v>16.143801843615101</v>
      </c>
      <c r="AE403" s="55">
        <v>14.094037308786501</v>
      </c>
      <c r="AF403">
        <v>0.44028871391076102</v>
      </c>
      <c r="AG403" s="12"/>
      <c r="AH403" s="12"/>
      <c r="AI403" t="str">
        <v>20170224</v>
      </c>
      <c r="AJ403">
        <v>63.1</v>
      </c>
      <c r="AK403">
        <v>16.5</v>
      </c>
      <c r="AL403">
        <f t="shared" si="129"/>
        <v>3.8242424242424242</v>
      </c>
      <c r="BI403" t="str">
        <v>17/03/2023</v>
      </c>
      <c r="BJ403">
        <v>39.700000000000003</v>
      </c>
      <c r="BK403">
        <v>28.8</v>
      </c>
      <c r="BL403">
        <f t="shared" si="130"/>
        <v>1.3784722222222223</v>
      </c>
    </row>
    <row r="404" spans="1:64" x14ac:dyDescent="0.3">
      <c r="A404" s="11">
        <v>44981</v>
      </c>
      <c r="B404">
        <v>0.68333333333333302</v>
      </c>
      <c r="C404">
        <v>4012.32</v>
      </c>
      <c r="D404">
        <v>296.82</v>
      </c>
      <c r="E404">
        <v>102.3</v>
      </c>
      <c r="F404">
        <v>1822.44</v>
      </c>
      <c r="G404">
        <v>81.11</v>
      </c>
      <c r="H404">
        <v>48.08</v>
      </c>
      <c r="I404" s="12">
        <f t="shared" si="121"/>
        <v>137.42255166489426</v>
      </c>
      <c r="J404" s="12">
        <f t="shared" si="122"/>
        <v>90.649776280817619</v>
      </c>
      <c r="K404" s="12">
        <f t="shared" si="123"/>
        <v>148.95403169940917</v>
      </c>
      <c r="L404" s="12">
        <f t="shared" si="124"/>
        <v>134.62818485583469</v>
      </c>
      <c r="M404" s="12">
        <f t="shared" si="125"/>
        <v>163.63852600755908</v>
      </c>
      <c r="N404" s="12">
        <f t="shared" si="126"/>
        <v>107.59614455940488</v>
      </c>
      <c r="O404" s="12">
        <f t="shared" si="127"/>
        <v>176.07830270079</v>
      </c>
      <c r="P404" s="12">
        <f t="shared" si="128"/>
        <v>161.62103646773872</v>
      </c>
      <c r="Q404">
        <v>0.651685393258427</v>
      </c>
      <c r="R404" s="12"/>
      <c r="S404" s="12"/>
      <c r="T404" s="55">
        <v>19.251397298635201</v>
      </c>
      <c r="U404" s="55">
        <v>17.185676697376302</v>
      </c>
      <c r="V404" s="55">
        <v>21.033039230799599</v>
      </c>
      <c r="W404" s="55">
        <v>18.705200777041799</v>
      </c>
      <c r="Z404" s="12"/>
      <c r="AA404" s="12"/>
      <c r="AB404" s="12"/>
      <c r="AC404" s="12"/>
      <c r="AD404" s="55">
        <v>16.284687839100499</v>
      </c>
      <c r="AE404" s="55">
        <v>14.236032605503601</v>
      </c>
      <c r="AF404">
        <v>0.44137022397892001</v>
      </c>
      <c r="AG404" s="12"/>
      <c r="AH404" s="12"/>
      <c r="AI404" t="str">
        <v>20170217</v>
      </c>
      <c r="AJ404">
        <v>61.2</v>
      </c>
      <c r="AK404">
        <v>17.5</v>
      </c>
      <c r="AL404">
        <f t="shared" si="129"/>
        <v>3.4971428571428573</v>
      </c>
      <c r="BI404" t="str">
        <v>16/03/2023</v>
      </c>
      <c r="BJ404">
        <v>39.700000000000003</v>
      </c>
      <c r="BK404">
        <v>28.8</v>
      </c>
      <c r="BL404">
        <f t="shared" si="130"/>
        <v>1.3784722222222223</v>
      </c>
    </row>
    <row r="405" spans="1:64" x14ac:dyDescent="0.3">
      <c r="A405" s="11">
        <v>44980</v>
      </c>
      <c r="B405">
        <v>0.67710843373494001</v>
      </c>
      <c r="C405">
        <v>3991.05</v>
      </c>
      <c r="D405">
        <v>294.25</v>
      </c>
      <c r="E405">
        <v>101.31</v>
      </c>
      <c r="F405">
        <v>1825.26</v>
      </c>
      <c r="G405">
        <v>81.06</v>
      </c>
      <c r="H405">
        <v>47.84</v>
      </c>
      <c r="I405" s="12">
        <f t="shared" si="121"/>
        <v>138.03578424752359</v>
      </c>
      <c r="J405" s="12">
        <f t="shared" si="122"/>
        <v>90.030867190742597</v>
      </c>
      <c r="K405" s="12">
        <f t="shared" si="123"/>
        <v>148.2553638356431</v>
      </c>
      <c r="L405" s="12">
        <f t="shared" si="124"/>
        <v>134.58609948919562</v>
      </c>
      <c r="M405" s="12">
        <f t="shared" si="125"/>
        <v>163.80854573139487</v>
      </c>
      <c r="N405" s="12">
        <f t="shared" si="126"/>
        <v>106.50141069694979</v>
      </c>
      <c r="O405" s="12">
        <f t="shared" si="127"/>
        <v>174.6605407144562</v>
      </c>
      <c r="P405" s="12">
        <f t="shared" si="128"/>
        <v>161.0224600669103</v>
      </c>
      <c r="Q405">
        <v>0.65517241379310298</v>
      </c>
      <c r="R405" s="12"/>
      <c r="S405" s="12"/>
      <c r="T405" s="55">
        <v>19.316320509214201</v>
      </c>
      <c r="U405" s="55">
        <v>17.237811105808198</v>
      </c>
      <c r="V405" s="55">
        <v>20.870414081193299</v>
      </c>
      <c r="W405" s="55">
        <v>18.560421407956099</v>
      </c>
      <c r="Z405" s="12"/>
      <c r="AA405" s="12"/>
      <c r="AB405" s="12"/>
      <c r="AC405" s="12"/>
      <c r="AD405" s="55">
        <v>16.258472154945</v>
      </c>
      <c r="AE405" s="55">
        <v>14.207429922835001</v>
      </c>
      <c r="AF405">
        <v>0.43758300132802103</v>
      </c>
      <c r="AG405" s="12"/>
      <c r="AH405" s="12"/>
      <c r="AI405" t="str">
        <v>20170210</v>
      </c>
      <c r="AJ405">
        <v>61.8</v>
      </c>
      <c r="AK405">
        <v>17.600000000000001</v>
      </c>
      <c r="AL405">
        <f t="shared" si="129"/>
        <v>3.5113636363636358</v>
      </c>
      <c r="BI405" t="str">
        <v>15/03/2023</v>
      </c>
      <c r="BJ405">
        <v>39.700000000000003</v>
      </c>
      <c r="BK405">
        <v>28.8</v>
      </c>
      <c r="BL405">
        <f t="shared" si="130"/>
        <v>1.3784722222222223</v>
      </c>
    </row>
    <row r="406" spans="1:64" x14ac:dyDescent="0.3">
      <c r="A406" s="11">
        <v>44979</v>
      </c>
      <c r="B406">
        <v>0.67321867321867301</v>
      </c>
      <c r="C406">
        <v>3997.34</v>
      </c>
      <c r="D406">
        <v>294.02999999999997</v>
      </c>
      <c r="E406">
        <v>100.39</v>
      </c>
      <c r="F406">
        <v>1834.9</v>
      </c>
      <c r="G406">
        <v>81.02</v>
      </c>
      <c r="H406">
        <v>48.12</v>
      </c>
      <c r="I406" s="12">
        <f t="shared" si="121"/>
        <v>139.53407403655706</v>
      </c>
      <c r="J406" s="12">
        <f t="shared" si="122"/>
        <v>89.700755324619919</v>
      </c>
      <c r="K406" s="12">
        <f t="shared" si="123"/>
        <v>148.56247986970678</v>
      </c>
      <c r="L406" s="12">
        <f t="shared" si="124"/>
        <v>134.01716446739962</v>
      </c>
      <c r="M406" s="12">
        <f t="shared" si="125"/>
        <v>165.19886539879352</v>
      </c>
      <c r="N406" s="12">
        <f t="shared" si="126"/>
        <v>105.86601186379659</v>
      </c>
      <c r="O406" s="12">
        <f t="shared" si="127"/>
        <v>174.61609782467494</v>
      </c>
      <c r="P406" s="12">
        <f t="shared" si="128"/>
        <v>159.97192295506898</v>
      </c>
      <c r="Q406">
        <v>0.64705882352941202</v>
      </c>
      <c r="R406" s="12"/>
      <c r="S406" s="12"/>
      <c r="T406" s="55">
        <v>19.022649352576899</v>
      </c>
      <c r="U406" s="55">
        <v>16.997402534142701</v>
      </c>
      <c r="V406" s="55">
        <v>20.294120577380198</v>
      </c>
      <c r="W406" s="55">
        <v>18.047091871645399</v>
      </c>
      <c r="Z406" s="12"/>
      <c r="AA406" s="12"/>
      <c r="AB406" s="12"/>
      <c r="AC406" s="12"/>
      <c r="AD406" s="55">
        <v>16.031425873014001</v>
      </c>
      <c r="AE406" s="55">
        <v>14.048064331566501</v>
      </c>
      <c r="AF406">
        <v>0.43536503683858002</v>
      </c>
      <c r="AG406" s="12"/>
      <c r="AH406" s="12"/>
      <c r="AI406" t="str">
        <v>20170203</v>
      </c>
      <c r="AJ406">
        <v>62.7</v>
      </c>
      <c r="AK406">
        <v>16.7</v>
      </c>
      <c r="AL406">
        <f t="shared" si="129"/>
        <v>3.7544910179640723</v>
      </c>
      <c r="BI406" t="str">
        <v>14/03/2023</v>
      </c>
      <c r="BJ406">
        <v>39.700000000000003</v>
      </c>
      <c r="BK406">
        <v>28.8</v>
      </c>
      <c r="BL406">
        <f t="shared" si="130"/>
        <v>1.3784722222222223</v>
      </c>
    </row>
    <row r="407" spans="1:64" x14ac:dyDescent="0.3">
      <c r="A407" s="11">
        <v>44975</v>
      </c>
      <c r="B407">
        <v>0.65248226950354604</v>
      </c>
      <c r="C407">
        <v>4079.09</v>
      </c>
      <c r="D407">
        <v>301.16000000000003</v>
      </c>
      <c r="E407">
        <v>102.38</v>
      </c>
      <c r="F407">
        <v>1841.46</v>
      </c>
      <c r="G407">
        <v>81.180000000000007</v>
      </c>
      <c r="H407">
        <v>48.69</v>
      </c>
      <c r="I407" s="12">
        <f t="shared" si="121"/>
        <v>139.61838183856656</v>
      </c>
      <c r="J407" s="12">
        <f t="shared" si="122"/>
        <v>91.203686646857548</v>
      </c>
      <c r="K407" s="12">
        <f t="shared" si="123"/>
        <v>151.29645305604018</v>
      </c>
      <c r="L407" s="12">
        <f t="shared" si="124"/>
        <v>135.14352067154584</v>
      </c>
      <c r="M407" s="12">
        <f t="shared" si="125"/>
        <v>165.90191336920864</v>
      </c>
      <c r="N407" s="12">
        <f t="shared" si="126"/>
        <v>108.03897074375618</v>
      </c>
      <c r="O407" s="12">
        <f t="shared" si="127"/>
        <v>178.49008118413869</v>
      </c>
      <c r="P407" s="12">
        <f t="shared" si="128"/>
        <v>161.90972441799948</v>
      </c>
      <c r="Q407">
        <v>0.64705882352941202</v>
      </c>
      <c r="R407" s="12"/>
      <c r="S407" s="12"/>
      <c r="T407" s="55">
        <v>19.184507531612599</v>
      </c>
      <c r="U407" s="55">
        <v>17.229870696492899</v>
      </c>
      <c r="V407" s="55">
        <v>20.5712874187743</v>
      </c>
      <c r="W407" s="55">
        <v>18.376186143711301</v>
      </c>
      <c r="Z407" s="12"/>
      <c r="AA407" s="12"/>
      <c r="AB407" s="12"/>
      <c r="AC407" s="12"/>
      <c r="AD407" s="55">
        <v>15.936627143003699</v>
      </c>
      <c r="AE407" s="55">
        <v>14.0229464620286</v>
      </c>
      <c r="AF407">
        <v>0.43552631578947398</v>
      </c>
      <c r="AG407" s="12"/>
      <c r="AH407" s="12"/>
      <c r="AI407" t="str">
        <v>20170127</v>
      </c>
      <c r="AJ407">
        <v>61.8</v>
      </c>
      <c r="AK407">
        <v>17.600000000000001</v>
      </c>
      <c r="AL407">
        <f t="shared" si="129"/>
        <v>3.5113636363636358</v>
      </c>
      <c r="BI407" t="str">
        <v>13/03/2023</v>
      </c>
      <c r="BJ407">
        <v>39.700000000000003</v>
      </c>
      <c r="BK407">
        <v>28.8</v>
      </c>
      <c r="BL407">
        <f t="shared" si="130"/>
        <v>1.3784722222222223</v>
      </c>
    </row>
    <row r="408" spans="1:64" x14ac:dyDescent="0.3">
      <c r="A408" s="11">
        <v>44974</v>
      </c>
      <c r="B408">
        <v>0.63679245283018904</v>
      </c>
      <c r="C408">
        <v>4090.41</v>
      </c>
      <c r="D408">
        <v>303.3</v>
      </c>
      <c r="E408">
        <v>101.59</v>
      </c>
      <c r="F408">
        <v>1836.57</v>
      </c>
      <c r="G408">
        <v>81.11</v>
      </c>
      <c r="H408">
        <v>48.77</v>
      </c>
      <c r="I408" s="12">
        <f t="shared" si="121"/>
        <v>141.10617781666363</v>
      </c>
      <c r="J408" s="12">
        <f t="shared" si="122"/>
        <v>91.701628398025719</v>
      </c>
      <c r="K408" s="12">
        <f t="shared" si="123"/>
        <v>151.84773233985405</v>
      </c>
      <c r="L408" s="12">
        <f t="shared" si="124"/>
        <v>135.2960122744596</v>
      </c>
      <c r="M408" s="12">
        <f t="shared" si="125"/>
        <v>168.3996295316293</v>
      </c>
      <c r="N408" s="12">
        <f t="shared" si="126"/>
        <v>109.09922896080886</v>
      </c>
      <c r="O408" s="12">
        <f t="shared" si="127"/>
        <v>179.91478062087921</v>
      </c>
      <c r="P408" s="12">
        <f t="shared" si="128"/>
        <v>162.79129916672184</v>
      </c>
      <c r="Q408">
        <v>0.63855421686747005</v>
      </c>
      <c r="R408" s="12"/>
      <c r="S408" s="12"/>
      <c r="T408" s="55">
        <v>19.0929505804183</v>
      </c>
      <c r="U408" s="55">
        <v>17.233409921705199</v>
      </c>
      <c r="V408" s="55">
        <v>20.3620809062086</v>
      </c>
      <c r="W408" s="55">
        <v>18.3237547324015</v>
      </c>
      <c r="Z408" s="12"/>
      <c r="AA408" s="12"/>
      <c r="AB408" s="12"/>
      <c r="AC408" s="12"/>
      <c r="AD408" s="55">
        <v>15.8515448755905</v>
      </c>
      <c r="AE408" s="55">
        <v>14.1108668403522</v>
      </c>
      <c r="AF408">
        <v>0.43093192333113001</v>
      </c>
      <c r="AG408" s="12"/>
      <c r="AH408" s="12"/>
      <c r="AI408" t="str">
        <v>20170120</v>
      </c>
      <c r="AJ408">
        <v>58.2</v>
      </c>
      <c r="AK408">
        <v>17.5</v>
      </c>
      <c r="AL408">
        <f t="shared" si="129"/>
        <v>3.3257142857142861</v>
      </c>
      <c r="BI408" t="str">
        <v>10/03/2023</v>
      </c>
      <c r="BJ408">
        <v>40.299999999999997</v>
      </c>
      <c r="BK408">
        <v>27.8</v>
      </c>
      <c r="BL408">
        <f t="shared" si="130"/>
        <v>1.449640287769784</v>
      </c>
    </row>
    <row r="409" spans="1:64" x14ac:dyDescent="0.3">
      <c r="A409" s="11">
        <v>44973</v>
      </c>
      <c r="B409">
        <v>0.61352657004830902</v>
      </c>
      <c r="C409">
        <v>4147.6000000000004</v>
      </c>
      <c r="D409">
        <v>309.10000000000002</v>
      </c>
      <c r="E409">
        <v>103.05</v>
      </c>
      <c r="F409">
        <v>1836.1</v>
      </c>
      <c r="G409">
        <v>81.099999999999994</v>
      </c>
      <c r="H409">
        <v>48.98</v>
      </c>
      <c r="I409" s="12">
        <f t="shared" si="121"/>
        <v>141.05269309085574</v>
      </c>
      <c r="J409" s="12">
        <f t="shared" si="122"/>
        <v>93.007893987675757</v>
      </c>
      <c r="K409" s="12">
        <f t="shared" si="123"/>
        <v>153.99004205751683</v>
      </c>
      <c r="L409" s="12">
        <f t="shared" si="124"/>
        <v>136.59382197701984</v>
      </c>
      <c r="M409" s="12">
        <f t="shared" si="125"/>
        <v>169.17721441870597</v>
      </c>
      <c r="N409" s="12">
        <f t="shared" si="126"/>
        <v>111.21454419823888</v>
      </c>
      <c r="O409" s="12">
        <f t="shared" si="127"/>
        <v>183.37833125280397</v>
      </c>
      <c r="P409" s="12">
        <f t="shared" si="128"/>
        <v>165.18259636211707</v>
      </c>
      <c r="Q409">
        <v>0.607594936708861</v>
      </c>
      <c r="R409" s="12"/>
      <c r="S409" s="12"/>
      <c r="T409" s="55">
        <v>19.032442628049498</v>
      </c>
      <c r="U409" s="55">
        <v>17.271449206676401</v>
      </c>
      <c r="V409" s="55">
        <v>20.2460574627044</v>
      </c>
      <c r="W409" s="55">
        <v>18.283669809778001</v>
      </c>
      <c r="Z409" s="12"/>
      <c r="AA409" s="12"/>
      <c r="AB409" s="12"/>
      <c r="AC409" s="12"/>
      <c r="AD409" s="55">
        <v>15.798834196620399</v>
      </c>
      <c r="AE409" s="55">
        <v>14.1550923251044</v>
      </c>
      <c r="AF409">
        <v>0.42894736842105302</v>
      </c>
      <c r="AG409" s="12"/>
      <c r="AH409" s="12"/>
      <c r="AI409" t="str">
        <v>20170113</v>
      </c>
      <c r="AJ409">
        <v>60.6</v>
      </c>
      <c r="AK409">
        <v>17.3</v>
      </c>
      <c r="AL409">
        <f t="shared" si="129"/>
        <v>3.5028901734104045</v>
      </c>
      <c r="BI409" t="str">
        <v>09/03/2023</v>
      </c>
      <c r="BJ409">
        <v>40.299999999999997</v>
      </c>
      <c r="BK409">
        <v>27.8</v>
      </c>
      <c r="BL409">
        <f t="shared" si="130"/>
        <v>1.449640287769784</v>
      </c>
    </row>
    <row r="410" spans="1:64" x14ac:dyDescent="0.3">
      <c r="A410" s="11">
        <v>44972</v>
      </c>
      <c r="B410">
        <v>0.61016949152542399</v>
      </c>
      <c r="C410">
        <v>4136.13</v>
      </c>
      <c r="D410">
        <v>306.75</v>
      </c>
      <c r="E410">
        <v>104.02</v>
      </c>
      <c r="F410">
        <v>1854.34</v>
      </c>
      <c r="G410">
        <v>81.09</v>
      </c>
      <c r="H410">
        <v>49.23</v>
      </c>
      <c r="I410" s="12">
        <f t="shared" si="121"/>
        <v>139.36660063371818</v>
      </c>
      <c r="J410" s="12">
        <f t="shared" si="122"/>
        <v>91.849714325698571</v>
      </c>
      <c r="K410" s="12">
        <f t="shared" si="123"/>
        <v>153.58307702096286</v>
      </c>
      <c r="L410" s="12">
        <f t="shared" si="124"/>
        <v>135.5297335827828</v>
      </c>
      <c r="M410" s="12">
        <f t="shared" si="125"/>
        <v>166.35155174329938</v>
      </c>
      <c r="N410" s="12">
        <f t="shared" si="126"/>
        <v>109.30204848870918</v>
      </c>
      <c r="O410" s="12">
        <f t="shared" si="127"/>
        <v>182.00643194042019</v>
      </c>
      <c r="P410" s="12">
        <f t="shared" si="128"/>
        <v>163.10477751903665</v>
      </c>
      <c r="Q410">
        <v>0.582278481012658</v>
      </c>
      <c r="R410" s="12"/>
      <c r="S410" s="12"/>
      <c r="T410" s="55">
        <v>18.4439581435471</v>
      </c>
      <c r="U410" s="55">
        <v>16.7914066282056</v>
      </c>
      <c r="V410" s="55">
        <v>19.626646221637799</v>
      </c>
      <c r="W410" s="55">
        <v>17.758664971224199</v>
      </c>
      <c r="Z410" s="12"/>
      <c r="AA410" s="12"/>
      <c r="AB410" s="12"/>
      <c r="AC410" s="12"/>
      <c r="AD410" s="55">
        <v>15.3050698210573</v>
      </c>
      <c r="AE410" s="55">
        <v>13.7720066055115</v>
      </c>
      <c r="AF410">
        <v>0.42904730179880102</v>
      </c>
      <c r="AG410" s="12"/>
      <c r="AH410" s="12"/>
      <c r="AI410" t="str">
        <v>20170106</v>
      </c>
      <c r="AJ410">
        <v>58.6</v>
      </c>
      <c r="AK410">
        <v>18.3</v>
      </c>
      <c r="AL410">
        <f t="shared" si="129"/>
        <v>3.2021857923497268</v>
      </c>
      <c r="BI410" t="str">
        <v>08/03/2023</v>
      </c>
      <c r="BJ410">
        <v>40.299999999999997</v>
      </c>
      <c r="BK410">
        <v>27.8</v>
      </c>
      <c r="BL410">
        <f t="shared" si="130"/>
        <v>1.449640287769784</v>
      </c>
    </row>
    <row r="411" spans="1:64" x14ac:dyDescent="0.3">
      <c r="A411" s="11">
        <v>44971</v>
      </c>
      <c r="B411">
        <v>0.60049019607843102</v>
      </c>
      <c r="C411">
        <v>4137.29</v>
      </c>
      <c r="D411">
        <v>304.5</v>
      </c>
      <c r="E411">
        <v>104.26</v>
      </c>
      <c r="F411">
        <v>1854.07</v>
      </c>
      <c r="G411">
        <v>81.260000000000005</v>
      </c>
      <c r="H411">
        <v>49.2</v>
      </c>
      <c r="I411" s="12">
        <f t="shared" si="121"/>
        <v>139.08543099308298</v>
      </c>
      <c r="J411" s="12">
        <f t="shared" si="122"/>
        <v>91.888859194557142</v>
      </c>
      <c r="K411" s="12">
        <f t="shared" si="123"/>
        <v>153.30533781211005</v>
      </c>
      <c r="L411" s="12">
        <f t="shared" si="124"/>
        <v>135.65048053378493</v>
      </c>
      <c r="M411" s="12">
        <f t="shared" si="125"/>
        <v>164.75489557061584</v>
      </c>
      <c r="N411" s="12">
        <f t="shared" si="126"/>
        <v>108.51600876500825</v>
      </c>
      <c r="O411" s="12">
        <f t="shared" si="127"/>
        <v>180.29699774288679</v>
      </c>
      <c r="P411" s="12">
        <f t="shared" si="128"/>
        <v>162.00646981039176</v>
      </c>
      <c r="Q411">
        <v>0.55844155844155796</v>
      </c>
      <c r="R411" s="12"/>
      <c r="S411" s="12"/>
      <c r="T411" s="55">
        <v>18.5938214678742</v>
      </c>
      <c r="U411" s="55">
        <v>17.025484039703301</v>
      </c>
      <c r="V411" s="55">
        <v>20.096740645195599</v>
      </c>
      <c r="W411" s="55">
        <v>18.291097102394001</v>
      </c>
      <c r="Z411" s="12"/>
      <c r="AA411" s="12"/>
      <c r="AB411" s="12"/>
      <c r="AC411" s="12"/>
      <c r="AD411" s="55">
        <v>15.3717886880154</v>
      </c>
      <c r="AE411" s="55">
        <v>13.8786156104019</v>
      </c>
      <c r="AF411">
        <v>0.42809139784946199</v>
      </c>
      <c r="AG411" s="12"/>
      <c r="AH411" s="12"/>
      <c r="AI411" t="str">
        <v>20161230</v>
      </c>
      <c r="AJ411">
        <v>60.2</v>
      </c>
      <c r="AK411">
        <v>18.399999999999999</v>
      </c>
      <c r="AL411">
        <f t="shared" si="129"/>
        <v>3.2717391304347831</v>
      </c>
      <c r="BI411" t="str">
        <v>07/03/2023</v>
      </c>
      <c r="BJ411">
        <v>40.299999999999997</v>
      </c>
      <c r="BK411">
        <v>27.8</v>
      </c>
      <c r="BL411">
        <f t="shared" si="130"/>
        <v>1.449640287769784</v>
      </c>
    </row>
    <row r="412" spans="1:64" x14ac:dyDescent="0.3">
      <c r="A412" s="11">
        <v>44968</v>
      </c>
      <c r="B412">
        <v>0.59624413145539901</v>
      </c>
      <c r="C412">
        <v>4090.46</v>
      </c>
      <c r="D412">
        <v>299.7</v>
      </c>
      <c r="E412">
        <v>103.39</v>
      </c>
      <c r="F412">
        <v>1864.82</v>
      </c>
      <c r="G412">
        <v>81.239999999999995</v>
      </c>
      <c r="H412">
        <v>48.76</v>
      </c>
      <c r="I412" s="12">
        <f t="shared" si="121"/>
        <v>138.66474298609043</v>
      </c>
      <c r="J412" s="12">
        <f t="shared" si="122"/>
        <v>90.333921390104422</v>
      </c>
      <c r="K412" s="12">
        <f t="shared" si="123"/>
        <v>151.60697492829377</v>
      </c>
      <c r="L412" s="12">
        <f t="shared" si="124"/>
        <v>135.32235087811654</v>
      </c>
      <c r="M412" s="12">
        <f t="shared" si="125"/>
        <v>163.51199580820733</v>
      </c>
      <c r="N412" s="12">
        <f t="shared" si="126"/>
        <v>106.20284210245821</v>
      </c>
      <c r="O412" s="12">
        <f t="shared" si="127"/>
        <v>177.49788592452774</v>
      </c>
      <c r="P412" s="12">
        <f t="shared" si="128"/>
        <v>160.88154965209762</v>
      </c>
      <c r="Q412">
        <v>0.56790123456790098</v>
      </c>
      <c r="R412" s="12"/>
      <c r="S412" s="12"/>
      <c r="T412" s="55">
        <v>18.311840299312699</v>
      </c>
      <c r="U412" s="55">
        <v>16.820865616904399</v>
      </c>
      <c r="V412" s="55">
        <v>19.838745730403001</v>
      </c>
      <c r="W412" s="55">
        <v>18.111832625650699</v>
      </c>
      <c r="Z412" s="12"/>
      <c r="AA412" s="12"/>
      <c r="AB412" s="12"/>
      <c r="AC412" s="12"/>
      <c r="AD412" s="55">
        <v>15.146381994928401</v>
      </c>
      <c r="AE412" s="55">
        <v>13.726357212023601</v>
      </c>
      <c r="AF412">
        <v>0.41972018654230497</v>
      </c>
      <c r="AG412" s="12"/>
      <c r="AH412" s="12"/>
      <c r="AI412" t="str">
        <v>20161223</v>
      </c>
      <c r="AJ412" t="e">
        <v>#N/A</v>
      </c>
      <c r="AK412" t="e">
        <v>#N/A</v>
      </c>
      <c r="AL412" t="str">
        <f t="shared" si="129"/>
        <v/>
      </c>
      <c r="BI412" t="str">
        <v>06/03/2023</v>
      </c>
      <c r="BJ412">
        <v>40.299999999999997</v>
      </c>
      <c r="BK412">
        <v>27.8</v>
      </c>
      <c r="BL412">
        <f t="shared" si="130"/>
        <v>1.449640287769784</v>
      </c>
    </row>
    <row r="413" spans="1:64" x14ac:dyDescent="0.3">
      <c r="A413" s="11">
        <v>44967</v>
      </c>
      <c r="B413">
        <v>0.59004739336492895</v>
      </c>
      <c r="C413">
        <v>4081.5</v>
      </c>
      <c r="D413">
        <v>301.68</v>
      </c>
      <c r="E413">
        <v>104.56</v>
      </c>
      <c r="F413">
        <v>1861.71</v>
      </c>
      <c r="G413">
        <v>81.28</v>
      </c>
      <c r="H413">
        <v>48.99</v>
      </c>
      <c r="I413" s="12">
        <f t="shared" si="121"/>
        <v>136.83322765331607</v>
      </c>
      <c r="J413" s="12">
        <f t="shared" si="122"/>
        <v>90.286542251808797</v>
      </c>
      <c r="K413" s="12">
        <f t="shared" si="123"/>
        <v>151.20063873537572</v>
      </c>
      <c r="L413" s="12">
        <f t="shared" si="124"/>
        <v>134.3963456723867</v>
      </c>
      <c r="M413" s="12">
        <f t="shared" si="125"/>
        <v>162.75899106100087</v>
      </c>
      <c r="N413" s="12">
        <f t="shared" si="126"/>
        <v>107.08454984080856</v>
      </c>
      <c r="O413" s="12">
        <f t="shared" si="127"/>
        <v>178.5820791280363</v>
      </c>
      <c r="P413" s="12">
        <f t="shared" si="128"/>
        <v>161.1827050530365</v>
      </c>
      <c r="Q413">
        <v>0.55555555555555602</v>
      </c>
      <c r="R413" s="12"/>
      <c r="S413" s="12"/>
      <c r="T413" s="55">
        <v>18.147264942249599</v>
      </c>
      <c r="U413" s="55">
        <v>16.717503189694799</v>
      </c>
      <c r="V413" s="55">
        <v>19.597928995487798</v>
      </c>
      <c r="W413" s="55">
        <v>17.936490780206501</v>
      </c>
      <c r="Z413" s="12"/>
      <c r="AA413" s="12"/>
      <c r="AB413" s="12"/>
      <c r="AC413" s="12"/>
      <c r="AD413" s="55">
        <v>15.069008710238201</v>
      </c>
      <c r="AE413" s="55">
        <v>13.6921168735024</v>
      </c>
      <c r="AF413">
        <v>0.42210386151797602</v>
      </c>
      <c r="AG413" s="12"/>
      <c r="AH413" s="12"/>
      <c r="AI413" t="str">
        <v>20161216</v>
      </c>
      <c r="AJ413">
        <v>59.8</v>
      </c>
      <c r="AK413">
        <v>19.600000000000001</v>
      </c>
      <c r="AL413">
        <f t="shared" si="129"/>
        <v>3.0510204081632648</v>
      </c>
      <c r="BI413" t="str">
        <v>03/03/2023</v>
      </c>
      <c r="BJ413">
        <v>45.2</v>
      </c>
      <c r="BK413">
        <v>24.7</v>
      </c>
      <c r="BL413">
        <f t="shared" si="130"/>
        <v>1.8299595141700407</v>
      </c>
    </row>
    <row r="414" spans="1:64" x14ac:dyDescent="0.3">
      <c r="A414" s="11">
        <v>44966</v>
      </c>
      <c r="B414">
        <v>0.57487922705313999</v>
      </c>
      <c r="C414">
        <v>4117.8599999999997</v>
      </c>
      <c r="D414">
        <v>304.37</v>
      </c>
      <c r="E414">
        <v>105.56</v>
      </c>
      <c r="F414">
        <v>1875.77</v>
      </c>
      <c r="G414">
        <v>81.34</v>
      </c>
      <c r="H414">
        <v>48.88</v>
      </c>
      <c r="I414" s="12">
        <f t="shared" si="121"/>
        <v>136.74523807530457</v>
      </c>
      <c r="J414" s="12">
        <f t="shared" si="122"/>
        <v>90.407167165463562</v>
      </c>
      <c r="K414" s="12">
        <f t="shared" si="123"/>
        <v>152.43416413557333</v>
      </c>
      <c r="L414" s="12">
        <f t="shared" si="124"/>
        <v>135.90217414073356</v>
      </c>
      <c r="M414" s="12">
        <f t="shared" si="125"/>
        <v>162.6556465251638</v>
      </c>
      <c r="N414" s="12">
        <f t="shared" si="126"/>
        <v>107.22848682531307</v>
      </c>
      <c r="O414" s="12">
        <f t="shared" si="127"/>
        <v>180.04045779973558</v>
      </c>
      <c r="P414" s="12">
        <f t="shared" si="128"/>
        <v>162.98999297183838</v>
      </c>
      <c r="Q414">
        <v>0.530864197530864</v>
      </c>
      <c r="R414" s="12"/>
      <c r="S414" s="12"/>
      <c r="T414" s="55">
        <v>17.560081807905</v>
      </c>
      <c r="U414" s="55">
        <v>16.145254142976501</v>
      </c>
      <c r="V414" s="55">
        <v>19.247877803863201</v>
      </c>
      <c r="W414" s="55">
        <v>17.6296222986152</v>
      </c>
      <c r="Z414" s="12"/>
      <c r="AA414" s="12"/>
      <c r="AB414" s="12"/>
      <c r="AC414" s="12"/>
      <c r="AD414" s="55">
        <v>14.9049832979622</v>
      </c>
      <c r="AE414" s="55">
        <v>13.567872817074999</v>
      </c>
      <c r="AF414">
        <v>0.42105263157894701</v>
      </c>
      <c r="AG414" s="12"/>
      <c r="AH414" s="12"/>
      <c r="AI414" t="str">
        <v>20161209</v>
      </c>
      <c r="AJ414">
        <v>59.6</v>
      </c>
      <c r="AK414">
        <v>19.2</v>
      </c>
      <c r="AL414">
        <f t="shared" si="129"/>
        <v>3.104166666666667</v>
      </c>
      <c r="BI414" t="str">
        <v>02/03/2023</v>
      </c>
      <c r="BJ414">
        <v>45.2</v>
      </c>
      <c r="BK414">
        <v>24.7</v>
      </c>
      <c r="BL414">
        <f t="shared" si="130"/>
        <v>1.8299595141700407</v>
      </c>
    </row>
    <row r="415" spans="1:64" x14ac:dyDescent="0.3">
      <c r="A415" s="11">
        <v>44965</v>
      </c>
      <c r="B415">
        <v>0.55555555555555602</v>
      </c>
      <c r="C415">
        <v>4164</v>
      </c>
      <c r="D415">
        <v>309.88</v>
      </c>
      <c r="E415">
        <v>105.06</v>
      </c>
      <c r="F415">
        <v>1873.79</v>
      </c>
      <c r="G415">
        <v>81.31</v>
      </c>
      <c r="H415">
        <v>49.13</v>
      </c>
      <c r="I415" s="12">
        <f t="shared" si="121"/>
        <v>138.94612762852319</v>
      </c>
      <c r="J415" s="12">
        <f t="shared" si="122"/>
        <v>91.517954769463771</v>
      </c>
      <c r="K415" s="12">
        <f t="shared" si="123"/>
        <v>154.19969668506948</v>
      </c>
      <c r="L415" s="12">
        <f t="shared" si="124"/>
        <v>136.72142959674844</v>
      </c>
      <c r="M415" s="12">
        <f t="shared" si="125"/>
        <v>166.40649242519586</v>
      </c>
      <c r="N415" s="12">
        <f t="shared" si="126"/>
        <v>109.28721294530509</v>
      </c>
      <c r="O415" s="12">
        <f t="shared" si="127"/>
        <v>183.3686043599001</v>
      </c>
      <c r="P415" s="12">
        <f t="shared" si="128"/>
        <v>165.08534464173979</v>
      </c>
      <c r="Q415">
        <v>0.481012658227848</v>
      </c>
      <c r="R415" s="12"/>
      <c r="S415" s="12"/>
      <c r="T415" s="55">
        <v>17.824339236935799</v>
      </c>
      <c r="U415" s="55">
        <v>16.458677527083001</v>
      </c>
      <c r="V415" s="55">
        <v>19.7606111521239</v>
      </c>
      <c r="W415" s="55">
        <v>18.179631471741001</v>
      </c>
      <c r="Z415" s="12"/>
      <c r="AA415" s="12"/>
      <c r="AB415" s="12"/>
      <c r="AC415" s="12"/>
      <c r="AD415" s="55">
        <v>15.307394776126699</v>
      </c>
      <c r="AE415" s="55">
        <v>14.029059694501701</v>
      </c>
      <c r="AF415">
        <v>0.41537424140256202</v>
      </c>
      <c r="AG415" s="12"/>
      <c r="AH415" s="12"/>
      <c r="AI415" t="str">
        <v>20161202</v>
      </c>
      <c r="AJ415">
        <v>58.8</v>
      </c>
      <c r="AK415">
        <v>19.600000000000001</v>
      </c>
      <c r="AL415">
        <f t="shared" si="129"/>
        <v>2.9999999999999996</v>
      </c>
      <c r="BI415" t="str">
        <v>01/03/2023</v>
      </c>
      <c r="BJ415">
        <v>45.2</v>
      </c>
      <c r="BK415">
        <v>24.7</v>
      </c>
      <c r="BL415">
        <f t="shared" si="130"/>
        <v>1.8299595141700407</v>
      </c>
    </row>
    <row r="416" spans="1:64" x14ac:dyDescent="0.3">
      <c r="A416" s="11">
        <v>44964</v>
      </c>
      <c r="B416">
        <v>0.54364089775561097</v>
      </c>
      <c r="C416">
        <v>4111.08</v>
      </c>
      <c r="D416">
        <v>303.58999999999997</v>
      </c>
      <c r="E416">
        <v>105.91</v>
      </c>
      <c r="F416">
        <v>1867.84</v>
      </c>
      <c r="G416">
        <v>81.27</v>
      </c>
      <c r="H416">
        <v>48.75</v>
      </c>
      <c r="I416" s="12">
        <f t="shared" si="121"/>
        <v>136.10184246708704</v>
      </c>
      <c r="J416" s="12">
        <f t="shared" si="122"/>
        <v>90.639922921236135</v>
      </c>
      <c r="K416" s="12">
        <f t="shared" si="123"/>
        <v>152.31399711031031</v>
      </c>
      <c r="L416" s="12">
        <f t="shared" si="124"/>
        <v>136.03071215594574</v>
      </c>
      <c r="M416" s="12">
        <f t="shared" si="125"/>
        <v>161.75688543232769</v>
      </c>
      <c r="N416" s="12">
        <f t="shared" si="126"/>
        <v>107.40407212870321</v>
      </c>
      <c r="O416" s="12">
        <f t="shared" si="127"/>
        <v>179.73322208248345</v>
      </c>
      <c r="P416" s="12">
        <f t="shared" si="128"/>
        <v>162.97902640643119</v>
      </c>
      <c r="Q416">
        <v>0.47435897435897401</v>
      </c>
      <c r="R416" s="12"/>
      <c r="S416" s="12"/>
      <c r="T416" s="55">
        <v>17.908704435921099</v>
      </c>
      <c r="U416" s="55">
        <v>16.560636166191301</v>
      </c>
      <c r="V416" s="55">
        <v>19.938904255531799</v>
      </c>
      <c r="W416" s="55">
        <v>18.3932915116151</v>
      </c>
      <c r="Z416" s="12"/>
      <c r="AA416" s="12"/>
      <c r="AB416" s="12"/>
      <c r="AC416" s="12"/>
      <c r="AD416" s="55">
        <v>15.3381721312388</v>
      </c>
      <c r="AE416" s="55">
        <v>14.1237473550961</v>
      </c>
      <c r="AF416">
        <v>0.41756756756756802</v>
      </c>
      <c r="AG416" s="12"/>
      <c r="AH416" s="12"/>
      <c r="AI416" t="str">
        <v>20161125</v>
      </c>
      <c r="AJ416">
        <v>56.3</v>
      </c>
      <c r="AK416">
        <v>22.3</v>
      </c>
      <c r="AL416">
        <f t="shared" si="129"/>
        <v>2.5246636771300448</v>
      </c>
      <c r="BI416" t="str">
        <v>28/02/2023</v>
      </c>
      <c r="BJ416">
        <v>45.2</v>
      </c>
      <c r="BK416">
        <v>24.7</v>
      </c>
      <c r="BL416">
        <f t="shared" si="130"/>
        <v>1.8299595141700407</v>
      </c>
    </row>
    <row r="417" spans="1:64" x14ac:dyDescent="0.3">
      <c r="A417" s="11">
        <v>44961</v>
      </c>
      <c r="B417">
        <v>0.53316953316953297</v>
      </c>
      <c r="C417">
        <v>4136.4799999999996</v>
      </c>
      <c r="D417">
        <v>306.18</v>
      </c>
      <c r="E417">
        <v>106.7</v>
      </c>
      <c r="F417">
        <v>1865.75</v>
      </c>
      <c r="G417">
        <v>81.5</v>
      </c>
      <c r="H417">
        <v>49.29</v>
      </c>
      <c r="I417" s="12">
        <f t="shared" si="121"/>
        <v>135.93010162469068</v>
      </c>
      <c r="J417" s="12">
        <f t="shared" si="122"/>
        <v>91.302843610623228</v>
      </c>
      <c r="K417" s="12">
        <f t="shared" si="123"/>
        <v>152.8211188191558</v>
      </c>
      <c r="L417" s="12">
        <f t="shared" si="124"/>
        <v>135.3788518179008</v>
      </c>
      <c r="M417" s="12">
        <f t="shared" si="125"/>
        <v>161.92774188453726</v>
      </c>
      <c r="N417" s="12">
        <f t="shared" si="126"/>
        <v>108.44287563944361</v>
      </c>
      <c r="O417" s="12">
        <f t="shared" si="127"/>
        <v>180.75212006083251</v>
      </c>
      <c r="P417" s="12">
        <f t="shared" si="128"/>
        <v>162.57316368671616</v>
      </c>
      <c r="Q417">
        <v>0.46052631578947401</v>
      </c>
      <c r="R417" s="12"/>
      <c r="S417" s="12"/>
      <c r="T417" s="55">
        <v>17.882710323622401</v>
      </c>
      <c r="U417" s="55">
        <v>16.569433635975201</v>
      </c>
      <c r="V417" s="55">
        <v>19.825106011445701</v>
      </c>
      <c r="W417" s="55">
        <v>18.321873353777399</v>
      </c>
      <c r="Z417" s="12"/>
      <c r="AA417" s="12"/>
      <c r="AB417" s="12"/>
      <c r="AC417" s="12"/>
      <c r="AD417" s="55">
        <v>15.1667558860297</v>
      </c>
      <c r="AE417" s="55">
        <v>13.9990727517756</v>
      </c>
      <c r="AF417">
        <v>0.409479921000658</v>
      </c>
      <c r="AG417" s="12"/>
      <c r="AH417" s="12"/>
      <c r="AI417" t="str">
        <v>20161118</v>
      </c>
      <c r="AJ417">
        <v>55.9</v>
      </c>
      <c r="AK417">
        <v>21.6</v>
      </c>
      <c r="AL417">
        <f t="shared" si="129"/>
        <v>2.5879629629629628</v>
      </c>
      <c r="BI417" t="str">
        <v>27/02/2023</v>
      </c>
      <c r="BJ417">
        <v>45.2</v>
      </c>
      <c r="BK417">
        <v>24.7</v>
      </c>
      <c r="BL417">
        <f t="shared" si="130"/>
        <v>1.8299595141700407</v>
      </c>
    </row>
    <row r="418" spans="1:64" x14ac:dyDescent="0.3">
      <c r="A418" s="11">
        <v>44960</v>
      </c>
      <c r="B418">
        <v>0.52450980392156898</v>
      </c>
      <c r="C418">
        <v>4179.76</v>
      </c>
      <c r="D418">
        <v>311.72000000000003</v>
      </c>
      <c r="E418">
        <v>108.32</v>
      </c>
      <c r="F418">
        <v>1913.06</v>
      </c>
      <c r="G418">
        <v>81.8</v>
      </c>
      <c r="H418">
        <v>49.88</v>
      </c>
      <c r="I418" s="12">
        <f t="shared" si="121"/>
        <v>135.30754816659865</v>
      </c>
      <c r="J418" s="12">
        <f t="shared" si="122"/>
        <v>90.008933491999173</v>
      </c>
      <c r="K418" s="12">
        <f t="shared" si="123"/>
        <v>153.84994104469112</v>
      </c>
      <c r="L418" s="12">
        <f t="shared" si="124"/>
        <v>135.17963399282399</v>
      </c>
      <c r="M418" s="12">
        <f t="shared" si="125"/>
        <v>162.38512768218817</v>
      </c>
      <c r="N418" s="12">
        <f t="shared" si="126"/>
        <v>107.6935809773401</v>
      </c>
      <c r="O418" s="12">
        <f t="shared" si="127"/>
        <v>183.33808135818512</v>
      </c>
      <c r="P418" s="12">
        <f t="shared" si="128"/>
        <v>163.54527215255504</v>
      </c>
      <c r="Q418">
        <v>0.47887323943662002</v>
      </c>
      <c r="R418" s="12"/>
      <c r="S418" s="12"/>
      <c r="T418" s="55">
        <v>17.983928170858398</v>
      </c>
      <c r="U418" s="55">
        <v>16.749412800942899</v>
      </c>
      <c r="V418" s="55">
        <v>19.972966268996402</v>
      </c>
      <c r="W418" s="55">
        <v>18.572808225382001</v>
      </c>
      <c r="Z418" s="12"/>
      <c r="AA418" s="12"/>
      <c r="AB418" s="12"/>
      <c r="AC418" s="12"/>
      <c r="AD418" s="55">
        <v>15.192546393288399</v>
      </c>
      <c r="AE418" s="55">
        <v>14.1012959948005</v>
      </c>
      <c r="AF418">
        <v>0.40782493368700301</v>
      </c>
      <c r="AG418" s="12"/>
      <c r="AH418" s="12"/>
      <c r="AI418" t="str">
        <v>20161111</v>
      </c>
      <c r="AJ418">
        <v>51</v>
      </c>
      <c r="AK418">
        <v>23.5</v>
      </c>
      <c r="AL418">
        <f t="shared" si="129"/>
        <v>2.1702127659574466</v>
      </c>
      <c r="BI418" t="str">
        <v>24/02/2023</v>
      </c>
      <c r="BJ418">
        <v>38.4</v>
      </c>
      <c r="BK418">
        <v>28.8</v>
      </c>
      <c r="BL418">
        <f t="shared" si="130"/>
        <v>1.3333333333333333</v>
      </c>
    </row>
    <row r="419" spans="1:64" x14ac:dyDescent="0.3">
      <c r="A419" s="11">
        <v>44959</v>
      </c>
      <c r="B419">
        <v>0.50877192982456099</v>
      </c>
      <c r="C419">
        <v>4119.21</v>
      </c>
      <c r="D419">
        <v>300.92</v>
      </c>
      <c r="E419">
        <v>108.18</v>
      </c>
      <c r="F419">
        <v>1950.36</v>
      </c>
      <c r="G419">
        <v>81.790000000000006</v>
      </c>
      <c r="H419">
        <v>50.01</v>
      </c>
      <c r="I419" s="12">
        <f t="shared" si="121"/>
        <v>133.51770578568974</v>
      </c>
      <c r="J419" s="12">
        <f t="shared" si="122"/>
        <v>87.064070118531106</v>
      </c>
      <c r="K419" s="12">
        <f t="shared" si="123"/>
        <v>151.63946882391619</v>
      </c>
      <c r="L419" s="12">
        <f t="shared" si="124"/>
        <v>132.88093982006185</v>
      </c>
      <c r="M419" s="12">
        <f t="shared" si="125"/>
        <v>156.95513936560286</v>
      </c>
      <c r="N419" s="12">
        <f t="shared" si="126"/>
        <v>102.07780987876586</v>
      </c>
      <c r="O419" s="12">
        <f t="shared" si="127"/>
        <v>177.00695445884477</v>
      </c>
      <c r="P419" s="12">
        <f t="shared" si="128"/>
        <v>157.48381194481931</v>
      </c>
      <c r="Q419">
        <v>0.441176470588235</v>
      </c>
      <c r="R419" s="12"/>
      <c r="S419" s="12"/>
      <c r="T419" s="55">
        <v>18.0516200207685</v>
      </c>
      <c r="U419" s="55">
        <v>16.9037203321374</v>
      </c>
      <c r="V419" s="55">
        <v>19.971558870214999</v>
      </c>
      <c r="W419" s="55">
        <v>18.668613979402501</v>
      </c>
      <c r="Z419" s="12"/>
      <c r="AA419" s="12"/>
      <c r="AB419" s="12"/>
      <c r="AC419" s="12"/>
      <c r="AD419" s="55">
        <v>15.1112862144687</v>
      </c>
      <c r="AE419" s="55">
        <v>14.077136801036</v>
      </c>
      <c r="AF419">
        <v>0.396931287525017</v>
      </c>
      <c r="AG419" s="12"/>
      <c r="AH419" s="12"/>
      <c r="AI419" t="str">
        <v>20161104</v>
      </c>
      <c r="AJ419">
        <v>42.9</v>
      </c>
      <c r="AK419">
        <v>25.7</v>
      </c>
      <c r="AL419">
        <f t="shared" si="129"/>
        <v>1.6692607003891051</v>
      </c>
      <c r="BI419" t="str">
        <v>23/02/2023</v>
      </c>
      <c r="BJ419">
        <v>38.4</v>
      </c>
      <c r="BK419">
        <v>28.8</v>
      </c>
      <c r="BL419">
        <f t="shared" si="130"/>
        <v>1.3333333333333333</v>
      </c>
    </row>
    <row r="420" spans="1:64" x14ac:dyDescent="0.3">
      <c r="A420" s="11">
        <v>44957</v>
      </c>
      <c r="B420">
        <v>0.50510204081632604</v>
      </c>
      <c r="C420">
        <v>4076.6</v>
      </c>
      <c r="D420">
        <v>294.62</v>
      </c>
      <c r="E420">
        <v>107.17</v>
      </c>
      <c r="F420">
        <v>1928.07</v>
      </c>
      <c r="G420">
        <v>81.8</v>
      </c>
      <c r="H420">
        <v>49.56</v>
      </c>
      <c r="I420" s="12">
        <f t="shared" si="121"/>
        <v>133.38058273722717</v>
      </c>
      <c r="J420" s="12">
        <f t="shared" si="122"/>
        <v>87.160683015823395</v>
      </c>
      <c r="K420" s="12">
        <f t="shared" si="123"/>
        <v>150.05272322935747</v>
      </c>
      <c r="L420" s="12">
        <f t="shared" si="124"/>
        <v>132.69881937100496</v>
      </c>
      <c r="M420" s="12">
        <f t="shared" si="125"/>
        <v>155.10026461623184</v>
      </c>
      <c r="N420" s="12">
        <f t="shared" si="126"/>
        <v>101.08488405133804</v>
      </c>
      <c r="O420" s="12">
        <f t="shared" si="127"/>
        <v>173.28043287718162</v>
      </c>
      <c r="P420" s="12">
        <f t="shared" si="128"/>
        <v>155.56974805710939</v>
      </c>
      <c r="Q420">
        <v>0.41538461538461502</v>
      </c>
      <c r="R420" s="12"/>
      <c r="S420" s="12"/>
      <c r="T420" s="55">
        <v>17.985369278479801</v>
      </c>
      <c r="U420" s="55">
        <v>16.902688995065301</v>
      </c>
      <c r="V420" s="55">
        <v>19.885621407605001</v>
      </c>
      <c r="W420" s="55">
        <v>18.661312925035102</v>
      </c>
      <c r="Z420" s="12"/>
      <c r="AA420" s="12"/>
      <c r="AB420" s="12"/>
      <c r="AC420" s="12"/>
      <c r="AD420" s="55">
        <v>15.1980684634598</v>
      </c>
      <c r="AE420" s="55">
        <v>14.258534712677401</v>
      </c>
      <c r="AF420">
        <v>0.40162271805273803</v>
      </c>
      <c r="AG420" s="12"/>
      <c r="AH420" s="12"/>
      <c r="AI420" t="str">
        <v>20161028</v>
      </c>
      <c r="AJ420">
        <v>41.7</v>
      </c>
      <c r="AK420">
        <v>24.3</v>
      </c>
      <c r="AL420">
        <f t="shared" si="129"/>
        <v>1.7160493827160495</v>
      </c>
      <c r="BI420" t="str">
        <v>22/02/2023</v>
      </c>
      <c r="BJ420">
        <v>38.4</v>
      </c>
      <c r="BK420">
        <v>28.8</v>
      </c>
      <c r="BL420">
        <f t="shared" si="130"/>
        <v>1.3333333333333333</v>
      </c>
    </row>
    <row r="421" spans="1:64" x14ac:dyDescent="0.3">
      <c r="A421" s="11">
        <v>44957</v>
      </c>
      <c r="B421">
        <v>0.47480106100795799</v>
      </c>
      <c r="C421">
        <v>4017.77</v>
      </c>
      <c r="D421">
        <v>290.27</v>
      </c>
      <c r="E421">
        <v>106.32</v>
      </c>
      <c r="F421">
        <v>1923.33</v>
      </c>
      <c r="G421">
        <v>81.650000000000006</v>
      </c>
      <c r="H421">
        <v>49.35</v>
      </c>
      <c r="I421" s="12">
        <f t="shared" si="121"/>
        <v>132.4997616825251</v>
      </c>
      <c r="J421" s="12">
        <f t="shared" si="122"/>
        <v>86.112013053267731</v>
      </c>
      <c r="K421" s="12">
        <f t="shared" si="123"/>
        <v>148.15554096220333</v>
      </c>
      <c r="L421" s="12">
        <f t="shared" si="124"/>
        <v>131.33462927172948</v>
      </c>
      <c r="M421" s="12">
        <f t="shared" si="125"/>
        <v>154.02343830462956</v>
      </c>
      <c r="N421" s="12">
        <f t="shared" si="126"/>
        <v>99.834795491646631</v>
      </c>
      <c r="O421" s="12">
        <f t="shared" si="127"/>
        <v>171.03154965881751</v>
      </c>
      <c r="P421" s="12">
        <f t="shared" si="128"/>
        <v>153.91809479767159</v>
      </c>
      <c r="Q421">
        <v>0.39682539682539703</v>
      </c>
      <c r="R421" s="12"/>
      <c r="S421" s="12"/>
      <c r="T421" s="55">
        <v>17.790187724333801</v>
      </c>
      <c r="U421" s="55">
        <v>16.739777110034399</v>
      </c>
      <c r="V421" s="55">
        <v>19.694326583160102</v>
      </c>
      <c r="W421" s="55">
        <v>18.511185749232698</v>
      </c>
      <c r="Z421" s="12"/>
      <c r="AA421" s="12"/>
      <c r="AB421" s="12"/>
      <c r="AC421" s="12"/>
      <c r="AD421" s="55">
        <v>14.9024364926524</v>
      </c>
      <c r="AE421" s="55">
        <v>13.924666643499499</v>
      </c>
      <c r="AF421">
        <v>0.39490006891798801</v>
      </c>
      <c r="AG421" s="12"/>
      <c r="AH421" s="12"/>
      <c r="AI421" t="str">
        <v>20161021</v>
      </c>
      <c r="AJ421">
        <v>47.1</v>
      </c>
      <c r="AK421">
        <v>23.1</v>
      </c>
      <c r="AL421">
        <f t="shared" si="129"/>
        <v>2.0389610389610389</v>
      </c>
      <c r="BI421" t="str">
        <v>21/02/2023</v>
      </c>
      <c r="BJ421">
        <v>38.4</v>
      </c>
      <c r="BK421">
        <v>28.8</v>
      </c>
      <c r="BL421">
        <f t="shared" si="130"/>
        <v>1.3333333333333333</v>
      </c>
    </row>
    <row r="422" spans="1:64" x14ac:dyDescent="0.3">
      <c r="A422" s="11">
        <v>44954</v>
      </c>
      <c r="B422">
        <v>0.48533333333333301</v>
      </c>
      <c r="C422">
        <v>4070.56</v>
      </c>
      <c r="D422">
        <v>296.26</v>
      </c>
      <c r="E422">
        <v>106.71</v>
      </c>
      <c r="F422">
        <v>1928.08</v>
      </c>
      <c r="G422">
        <v>81.73</v>
      </c>
      <c r="H422">
        <v>49.9</v>
      </c>
      <c r="I422" s="12">
        <f t="shared" si="121"/>
        <v>133.74546241536942</v>
      </c>
      <c r="J422" s="12">
        <f t="shared" si="122"/>
        <v>87.026235919476918</v>
      </c>
      <c r="K422" s="12">
        <f t="shared" si="123"/>
        <v>149.95346787165116</v>
      </c>
      <c r="L422" s="12">
        <f t="shared" si="124"/>
        <v>131.59079542656974</v>
      </c>
      <c r="M422" s="12">
        <f t="shared" si="125"/>
        <v>156.61764698617216</v>
      </c>
      <c r="N422" s="12">
        <f t="shared" si="126"/>
        <v>101.63941717381142</v>
      </c>
      <c r="O422" s="12">
        <f t="shared" si="127"/>
        <v>174.38673190475291</v>
      </c>
      <c r="P422" s="12">
        <f t="shared" si="128"/>
        <v>155.34676974842753</v>
      </c>
      <c r="Q422">
        <v>0.4375</v>
      </c>
      <c r="R422" s="12"/>
      <c r="S422" s="12"/>
      <c r="T422" s="55">
        <v>17.686054159269101</v>
      </c>
      <c r="U422" s="55">
        <v>16.6832902637709</v>
      </c>
      <c r="V422" s="55">
        <v>19.301173470897201</v>
      </c>
      <c r="W422" s="55">
        <v>18.090205728453199</v>
      </c>
      <c r="Z422" s="12"/>
      <c r="AA422" s="12"/>
      <c r="AB422" s="12"/>
      <c r="AC422" s="12"/>
      <c r="AD422" s="55">
        <v>15.114803741012301</v>
      </c>
      <c r="AE422" s="55">
        <v>14.2627424060334</v>
      </c>
      <c r="AF422">
        <v>0.389118457300275</v>
      </c>
      <c r="AG422" s="12"/>
      <c r="AH422" s="12"/>
      <c r="AI422" t="str">
        <v>20161014</v>
      </c>
      <c r="AJ422">
        <v>42.9</v>
      </c>
      <c r="AK422">
        <v>23.8</v>
      </c>
      <c r="AL422">
        <f t="shared" si="129"/>
        <v>1.8025210084033612</v>
      </c>
      <c r="BI422" t="str">
        <v>20/02/2023</v>
      </c>
      <c r="BJ422">
        <v>38.4</v>
      </c>
      <c r="BK422">
        <v>28.8</v>
      </c>
      <c r="BL422">
        <f t="shared" si="130"/>
        <v>1.3333333333333333</v>
      </c>
    </row>
    <row r="423" spans="1:64" x14ac:dyDescent="0.3">
      <c r="A423" s="11">
        <v>44953</v>
      </c>
      <c r="B423">
        <v>0.489247311827957</v>
      </c>
      <c r="C423">
        <v>4060.43</v>
      </c>
      <c r="D423">
        <v>293.33999999999997</v>
      </c>
      <c r="E423">
        <v>106.98</v>
      </c>
      <c r="F423">
        <v>1929.45</v>
      </c>
      <c r="G423">
        <v>81.73</v>
      </c>
      <c r="H423">
        <v>50.03</v>
      </c>
      <c r="I423" s="12">
        <f t="shared" si="121"/>
        <v>133.07759309916727</v>
      </c>
      <c r="J423" s="12">
        <f t="shared" si="122"/>
        <v>86.748220315872203</v>
      </c>
      <c r="K423" s="12">
        <f t="shared" si="123"/>
        <v>149.58029351000562</v>
      </c>
      <c r="L423" s="12">
        <f t="shared" si="124"/>
        <v>130.92396685403833</v>
      </c>
      <c r="M423" s="12">
        <f t="shared" si="125"/>
        <v>154.68743314900888</v>
      </c>
      <c r="N423" s="12">
        <f t="shared" si="126"/>
        <v>100.56693456359891</v>
      </c>
      <c r="O423" s="12">
        <f t="shared" si="127"/>
        <v>172.66794010983668</v>
      </c>
      <c r="P423" s="12">
        <f t="shared" si="128"/>
        <v>153.42091381448333</v>
      </c>
      <c r="Q423">
        <v>0.46875</v>
      </c>
      <c r="R423" s="12"/>
      <c r="S423" s="12"/>
      <c r="T423" s="55">
        <v>17.9788241395316</v>
      </c>
      <c r="U423" s="55">
        <v>17.157381458567698</v>
      </c>
      <c r="V423" s="55">
        <v>19.605800662066599</v>
      </c>
      <c r="W423" s="55">
        <v>18.589342164540799</v>
      </c>
      <c r="Z423" s="12"/>
      <c r="AA423" s="12"/>
      <c r="AB423" s="12"/>
      <c r="AC423" s="12"/>
      <c r="AD423" s="55">
        <v>15.137668082546501</v>
      </c>
      <c r="AE423" s="55">
        <v>14.357410096023001</v>
      </c>
      <c r="AF423">
        <v>0.39385474860335201</v>
      </c>
      <c r="AG423" s="12"/>
      <c r="AH423" s="12"/>
      <c r="AI423" t="str">
        <v>20161007</v>
      </c>
      <c r="AJ423">
        <v>46.1</v>
      </c>
      <c r="AK423">
        <v>23.1</v>
      </c>
      <c r="AL423">
        <f t="shared" si="129"/>
        <v>1.9956709956709957</v>
      </c>
      <c r="BI423" t="str">
        <v>17/02/2023</v>
      </c>
      <c r="BJ423">
        <v>44.4</v>
      </c>
      <c r="BK423">
        <v>26.4</v>
      </c>
      <c r="BL423">
        <f t="shared" si="130"/>
        <v>1.6818181818181819</v>
      </c>
    </row>
    <row r="424" spans="1:64" x14ac:dyDescent="0.3">
      <c r="A424" s="11">
        <v>44952</v>
      </c>
      <c r="B424">
        <v>0.46814404432133</v>
      </c>
      <c r="C424">
        <v>4016.22</v>
      </c>
      <c r="D424">
        <v>287.73</v>
      </c>
      <c r="E424">
        <v>107.48</v>
      </c>
      <c r="F424">
        <v>1946.42</v>
      </c>
      <c r="G424">
        <v>81.78</v>
      </c>
      <c r="H424">
        <v>49.82</v>
      </c>
      <c r="I424" s="12">
        <f t="shared" si="121"/>
        <v>131.02574417486329</v>
      </c>
      <c r="J424" s="12">
        <f t="shared" si="122"/>
        <v>85.070090816431048</v>
      </c>
      <c r="K424" s="12">
        <f t="shared" si="123"/>
        <v>147.86224372334991</v>
      </c>
      <c r="L424" s="12">
        <f t="shared" si="124"/>
        <v>130.04064128720199</v>
      </c>
      <c r="M424" s="12">
        <f t="shared" si="125"/>
        <v>151.03989906290198</v>
      </c>
      <c r="N424" s="12">
        <f t="shared" si="126"/>
        <v>97.80720490264288</v>
      </c>
      <c r="O424" s="12">
        <f t="shared" si="127"/>
        <v>169.26423241225257</v>
      </c>
      <c r="P424" s="12">
        <f t="shared" si="128"/>
        <v>151.11158562782097</v>
      </c>
      <c r="Q424">
        <v>0.46875</v>
      </c>
      <c r="R424" s="12"/>
      <c r="S424" s="12"/>
      <c r="T424" s="55">
        <v>17.866422532558101</v>
      </c>
      <c r="U424" s="55">
        <v>17.094222263606699</v>
      </c>
      <c r="V424" s="55">
        <v>19.5341477318184</v>
      </c>
      <c r="W424" s="55">
        <v>18.583055283831399</v>
      </c>
      <c r="Z424" s="12"/>
      <c r="AA424" s="12"/>
      <c r="AB424" s="12"/>
      <c r="AC424" s="12"/>
      <c r="AD424" s="55">
        <v>14.967576740277201</v>
      </c>
      <c r="AE424" s="55">
        <v>14.1938200691792</v>
      </c>
      <c r="AF424">
        <v>0.40534834623504601</v>
      </c>
      <c r="AG424" s="12"/>
      <c r="AH424" s="12"/>
      <c r="AI424" t="str">
        <v>20160930</v>
      </c>
      <c r="AJ424">
        <v>46.7</v>
      </c>
      <c r="AK424">
        <v>22.8</v>
      </c>
      <c r="AL424">
        <f t="shared" si="129"/>
        <v>2.0482456140350878</v>
      </c>
      <c r="BI424" t="str">
        <v>16/02/2023</v>
      </c>
      <c r="BJ424">
        <v>44.4</v>
      </c>
      <c r="BK424">
        <v>26.4</v>
      </c>
      <c r="BL424">
        <f t="shared" si="130"/>
        <v>1.6818181818181819</v>
      </c>
    </row>
    <row r="425" spans="1:64" x14ac:dyDescent="0.3">
      <c r="A425" s="11">
        <v>44951</v>
      </c>
      <c r="B425">
        <v>0.46778711484593799</v>
      </c>
      <c r="C425">
        <v>4016.95</v>
      </c>
      <c r="D425">
        <v>288.37</v>
      </c>
      <c r="E425">
        <v>107.22</v>
      </c>
      <c r="F425">
        <v>1937.41</v>
      </c>
      <c r="G425">
        <v>81.73</v>
      </c>
      <c r="H425">
        <v>49.62</v>
      </c>
      <c r="I425" s="12">
        <f t="shared" si="121"/>
        <v>131.36817511301922</v>
      </c>
      <c r="J425" s="12">
        <f t="shared" si="122"/>
        <v>85.483168440715559</v>
      </c>
      <c r="K425" s="12">
        <f t="shared" si="123"/>
        <v>147.97966564474311</v>
      </c>
      <c r="L425" s="12">
        <f t="shared" si="124"/>
        <v>130.59073683979474</v>
      </c>
      <c r="M425" s="12">
        <f t="shared" si="125"/>
        <v>151.74464545588015</v>
      </c>
      <c r="N425" s="12">
        <f t="shared" si="126"/>
        <v>98.483779560633607</v>
      </c>
      <c r="O425" s="12">
        <f t="shared" si="127"/>
        <v>169.74480395599528</v>
      </c>
      <c r="P425" s="12">
        <f t="shared" si="128"/>
        <v>152.06197353361136</v>
      </c>
      <c r="Q425">
        <v>0.46153846153846201</v>
      </c>
      <c r="R425" s="12"/>
      <c r="S425" s="12"/>
      <c r="T425" s="55">
        <v>17.901345146084001</v>
      </c>
      <c r="U425" s="55">
        <v>17.237727087355601</v>
      </c>
      <c r="V425" s="55">
        <v>19.566938408554599</v>
      </c>
      <c r="W425" s="55">
        <v>18.728456890612101</v>
      </c>
      <c r="Z425" s="12"/>
      <c r="AA425" s="12"/>
      <c r="AB425" s="12"/>
      <c r="AC425" s="12"/>
      <c r="AD425" s="55">
        <v>14.9681485359148</v>
      </c>
      <c r="AE425" s="55">
        <v>14.2500900712014</v>
      </c>
      <c r="AF425">
        <v>0.40954415954416001</v>
      </c>
      <c r="AG425" s="12"/>
      <c r="AH425" s="12"/>
      <c r="AI425" t="str">
        <v>20160923</v>
      </c>
      <c r="AJ425">
        <v>45.2</v>
      </c>
      <c r="AK425">
        <v>23.1</v>
      </c>
      <c r="AL425">
        <f t="shared" si="129"/>
        <v>1.9567099567099566</v>
      </c>
      <c r="BI425" t="str">
        <v>15/02/2023</v>
      </c>
      <c r="BJ425">
        <v>44.4</v>
      </c>
      <c r="BK425">
        <v>26.4</v>
      </c>
      <c r="BL425">
        <f t="shared" si="130"/>
        <v>1.6818181818181819</v>
      </c>
    </row>
    <row r="426" spans="1:64" x14ac:dyDescent="0.3">
      <c r="A426" s="11">
        <v>44950</v>
      </c>
      <c r="B426">
        <v>0.46239554317548698</v>
      </c>
      <c r="C426">
        <v>4019.81</v>
      </c>
      <c r="D426">
        <v>288.95999999999998</v>
      </c>
      <c r="E426">
        <v>105.7</v>
      </c>
      <c r="F426">
        <v>1931.36</v>
      </c>
      <c r="G426">
        <v>81.7</v>
      </c>
      <c r="H426">
        <v>49.65</v>
      </c>
      <c r="I426" s="12">
        <f t="shared" si="121"/>
        <v>133.38113628933257</v>
      </c>
      <c r="J426" s="12">
        <f t="shared" si="122"/>
        <v>85.813032370666676</v>
      </c>
      <c r="K426" s="12">
        <f t="shared" si="123"/>
        <v>148.13945975064922</v>
      </c>
      <c r="L426" s="12">
        <f t="shared" si="124"/>
        <v>130.6047437813894</v>
      </c>
      <c r="M426" s="12">
        <f t="shared" si="125"/>
        <v>154.27822197331301</v>
      </c>
      <c r="N426" s="12">
        <f t="shared" si="126"/>
        <v>98.996015908654257</v>
      </c>
      <c r="O426" s="12">
        <f t="shared" si="127"/>
        <v>170.15470701213533</v>
      </c>
      <c r="P426" s="12">
        <f t="shared" si="128"/>
        <v>152.28088880647982</v>
      </c>
      <c r="Q426">
        <v>0.45454545454545497</v>
      </c>
      <c r="R426" s="12"/>
      <c r="S426" s="12"/>
      <c r="T426" s="55">
        <v>17.877871856041601</v>
      </c>
      <c r="U426" s="55">
        <v>17.303655438838799</v>
      </c>
      <c r="V426" s="55">
        <v>19.5557290844995</v>
      </c>
      <c r="W426" s="55">
        <v>18.825070724436099</v>
      </c>
      <c r="Z426" s="12"/>
      <c r="AA426" s="12"/>
      <c r="AB426" s="12"/>
      <c r="AC426" s="12"/>
      <c r="AD426" s="55">
        <v>15.0249837305879</v>
      </c>
      <c r="AE426" s="55">
        <v>14.401613024582501</v>
      </c>
      <c r="AF426">
        <v>0.40990667623833499</v>
      </c>
      <c r="AG426" s="12"/>
      <c r="AH426" s="12"/>
      <c r="AI426" t="str">
        <v>20160916</v>
      </c>
      <c r="AJ426">
        <v>44.6</v>
      </c>
      <c r="AK426">
        <v>24.3</v>
      </c>
      <c r="AL426">
        <f t="shared" si="129"/>
        <v>1.8353909465020577</v>
      </c>
      <c r="BI426" t="str">
        <v>14/02/2023</v>
      </c>
      <c r="BJ426">
        <v>44.4</v>
      </c>
      <c r="BK426">
        <v>26.4</v>
      </c>
      <c r="BL426">
        <f t="shared" si="130"/>
        <v>1.6818181818181819</v>
      </c>
    </row>
    <row r="427" spans="1:64" x14ac:dyDescent="0.3">
      <c r="A427" s="11">
        <v>44947</v>
      </c>
      <c r="B427">
        <v>0.46478873239436602</v>
      </c>
      <c r="C427">
        <v>3972.61</v>
      </c>
      <c r="D427">
        <v>282.68</v>
      </c>
      <c r="E427">
        <v>106.2</v>
      </c>
      <c r="F427">
        <v>1926.96</v>
      </c>
      <c r="G427">
        <v>81.78</v>
      </c>
      <c r="H427">
        <v>49.39</v>
      </c>
      <c r="I427" s="12">
        <f t="shared" si="121"/>
        <v>131.2045246628156</v>
      </c>
      <c r="J427" s="12">
        <f t="shared" si="122"/>
        <v>84.997231642912041</v>
      </c>
      <c r="K427" s="12">
        <f t="shared" si="123"/>
        <v>146.25863341552349</v>
      </c>
      <c r="L427" s="12">
        <f t="shared" si="124"/>
        <v>129.7461958087658</v>
      </c>
      <c r="M427" s="12">
        <f t="shared" si="125"/>
        <v>150.23333498406598</v>
      </c>
      <c r="N427" s="12">
        <f t="shared" si="126"/>
        <v>97.061336563354971</v>
      </c>
      <c r="O427" s="12">
        <f t="shared" si="127"/>
        <v>166.29757324383857</v>
      </c>
      <c r="P427" s="12">
        <f t="shared" si="128"/>
        <v>149.74249746219337</v>
      </c>
      <c r="Q427">
        <v>0.462686567164179</v>
      </c>
      <c r="R427" s="12"/>
      <c r="S427" s="12"/>
      <c r="T427" s="55">
        <v>17.834723879906001</v>
      </c>
      <c r="U427" s="55">
        <v>17.3321719635716</v>
      </c>
      <c r="V427" s="55">
        <v>19.5329308689128</v>
      </c>
      <c r="W427" s="55">
        <v>18.8563992192482</v>
      </c>
      <c r="Z427" s="12"/>
      <c r="AA427" s="12"/>
      <c r="AB427" s="12"/>
      <c r="AC427" s="12"/>
      <c r="AD427" s="55">
        <v>14.799202740144301</v>
      </c>
      <c r="AE427" s="55">
        <v>14.112719238288401</v>
      </c>
      <c r="AF427">
        <v>0.41067615658362999</v>
      </c>
      <c r="AG427" s="12"/>
      <c r="AH427" s="12"/>
      <c r="AI427" t="str">
        <v>20160909</v>
      </c>
      <c r="AJ427">
        <v>49</v>
      </c>
      <c r="AK427">
        <v>22.6</v>
      </c>
      <c r="AL427">
        <f t="shared" si="129"/>
        <v>2.168141592920354</v>
      </c>
      <c r="BI427" t="str">
        <v>13/02/2023</v>
      </c>
      <c r="BJ427">
        <v>44.4</v>
      </c>
      <c r="BK427">
        <v>26.4</v>
      </c>
      <c r="BL427">
        <f t="shared" si="130"/>
        <v>1.6818181818181819</v>
      </c>
    </row>
    <row r="428" spans="1:64" x14ac:dyDescent="0.3">
      <c r="A428" s="11">
        <v>44946</v>
      </c>
      <c r="B428">
        <v>0.44668587896253598</v>
      </c>
      <c r="C428">
        <v>3898.85</v>
      </c>
      <c r="D428">
        <v>275.14999999999998</v>
      </c>
      <c r="E428">
        <v>107.95</v>
      </c>
      <c r="F428">
        <v>1932.39</v>
      </c>
      <c r="G428">
        <v>81.849999999999994</v>
      </c>
      <c r="H428">
        <v>48.89</v>
      </c>
      <c r="I428" s="12">
        <f t="shared" si="121"/>
        <v>126.75178418282096</v>
      </c>
      <c r="J428" s="12">
        <f t="shared" si="122"/>
        <v>83.189654324322575</v>
      </c>
      <c r="K428" s="12">
        <f t="shared" si="123"/>
        <v>143.42264818635101</v>
      </c>
      <c r="L428" s="12">
        <f t="shared" si="124"/>
        <v>128.62824161925855</v>
      </c>
      <c r="M428" s="12">
        <f t="shared" si="125"/>
        <v>143.95983877982374</v>
      </c>
      <c r="N428" s="12">
        <f t="shared" si="126"/>
        <v>94.218127203825318</v>
      </c>
      <c r="O428" s="12">
        <f t="shared" si="127"/>
        <v>161.73312265811839</v>
      </c>
      <c r="P428" s="12">
        <f t="shared" si="128"/>
        <v>147.21918268143426</v>
      </c>
      <c r="Q428">
        <v>0.476190476190476</v>
      </c>
      <c r="R428" s="12"/>
      <c r="S428" s="12"/>
      <c r="T428" s="55">
        <v>17.7399757034785</v>
      </c>
      <c r="U428" s="55">
        <v>17.284505805915401</v>
      </c>
      <c r="V428" s="55">
        <v>19.347184827802899</v>
      </c>
      <c r="W428" s="55">
        <v>18.6503515019565</v>
      </c>
      <c r="Z428" s="12"/>
      <c r="AA428" s="12"/>
      <c r="AB428" s="12"/>
      <c r="AC428" s="12"/>
      <c r="AD428" s="55">
        <v>14.8211058527429</v>
      </c>
      <c r="AE428" s="55">
        <v>14.2083417910666</v>
      </c>
      <c r="AF428">
        <v>0.416905444126074</v>
      </c>
      <c r="AG428" s="12"/>
      <c r="AH428" s="12"/>
      <c r="AI428" t="str">
        <v>20160902</v>
      </c>
      <c r="AJ428">
        <v>52.5</v>
      </c>
      <c r="AK428">
        <v>22.8</v>
      </c>
      <c r="AL428">
        <f t="shared" si="129"/>
        <v>2.3026315789473681</v>
      </c>
      <c r="BI428" t="str">
        <v>10/02/2023</v>
      </c>
      <c r="BJ428">
        <v>45.1</v>
      </c>
      <c r="BK428">
        <v>26.8</v>
      </c>
      <c r="BL428">
        <f t="shared" si="130"/>
        <v>1.6828358208955223</v>
      </c>
    </row>
    <row r="429" spans="1:64" x14ac:dyDescent="0.3">
      <c r="A429" s="11">
        <v>44945</v>
      </c>
      <c r="B429">
        <v>0.44606413994169097</v>
      </c>
      <c r="C429">
        <v>3928.86</v>
      </c>
      <c r="D429">
        <v>277.88</v>
      </c>
      <c r="E429">
        <v>108.63</v>
      </c>
      <c r="F429">
        <v>1904.27</v>
      </c>
      <c r="G429">
        <v>81.87</v>
      </c>
      <c r="H429">
        <v>48.82</v>
      </c>
      <c r="I429" s="12">
        <f t="shared" si="121"/>
        <v>126.92676124148326</v>
      </c>
      <c r="J429" s="12">
        <f t="shared" si="122"/>
        <v>85.096249542547696</v>
      </c>
      <c r="K429" s="12">
        <f t="shared" si="123"/>
        <v>144.49102323480693</v>
      </c>
      <c r="L429" s="12">
        <f t="shared" si="124"/>
        <v>129.80586464643835</v>
      </c>
      <c r="M429" s="12">
        <f t="shared" si="125"/>
        <v>144.47483431148191</v>
      </c>
      <c r="N429" s="12">
        <f t="shared" si="126"/>
        <v>96.593476525649479</v>
      </c>
      <c r="O429" s="12">
        <f t="shared" si="127"/>
        <v>163.29752847768069</v>
      </c>
      <c r="P429" s="12">
        <f t="shared" si="128"/>
        <v>148.89548124532641</v>
      </c>
      <c r="Q429">
        <v>0.44444444444444398</v>
      </c>
      <c r="R429" s="12"/>
      <c r="S429" s="12"/>
      <c r="T429" s="55">
        <v>17.689880752859501</v>
      </c>
      <c r="U429" s="55">
        <v>17.3111018764058</v>
      </c>
      <c r="V429" s="55">
        <v>19.2121303906337</v>
      </c>
      <c r="W429" s="55">
        <v>18.5285531953114</v>
      </c>
      <c r="Z429" s="12"/>
      <c r="AA429" s="12"/>
      <c r="AB429" s="12"/>
      <c r="AC429" s="12"/>
      <c r="AD429" s="55">
        <v>14.821213638074299</v>
      </c>
      <c r="AE429" s="55">
        <v>14.250188588129699</v>
      </c>
      <c r="AF429">
        <v>0.41341991341991302</v>
      </c>
      <c r="AG429" s="12"/>
      <c r="AH429" s="12"/>
      <c r="AI429" t="str">
        <v>20160826</v>
      </c>
      <c r="AJ429">
        <v>55.9</v>
      </c>
      <c r="AK429">
        <v>20.6</v>
      </c>
      <c r="AL429">
        <f t="shared" si="129"/>
        <v>2.7135922330097086</v>
      </c>
      <c r="BI429" t="str">
        <v>09/02/2023</v>
      </c>
      <c r="BJ429">
        <v>45.1</v>
      </c>
      <c r="BK429">
        <v>26.8</v>
      </c>
      <c r="BL429">
        <f t="shared" si="130"/>
        <v>1.6828358208955223</v>
      </c>
    </row>
    <row r="430" spans="1:64" x14ac:dyDescent="0.3">
      <c r="A430" s="11">
        <v>44944</v>
      </c>
      <c r="B430">
        <v>0.42727272727272703</v>
      </c>
      <c r="C430">
        <v>3990.97</v>
      </c>
      <c r="D430">
        <v>281.54000000000002</v>
      </c>
      <c r="E430">
        <v>106.06</v>
      </c>
      <c r="F430">
        <v>1908.87</v>
      </c>
      <c r="G430">
        <v>81.69</v>
      </c>
      <c r="H430">
        <v>49.05</v>
      </c>
      <c r="I430" s="12">
        <f t="shared" si="121"/>
        <v>132.18703865283703</v>
      </c>
      <c r="J430" s="12">
        <f t="shared" si="122"/>
        <v>86.230423644281913</v>
      </c>
      <c r="K430" s="12">
        <f t="shared" si="123"/>
        <v>147.10449414011484</v>
      </c>
      <c r="L430" s="12">
        <f t="shared" si="124"/>
        <v>131.23283005772882</v>
      </c>
      <c r="M430" s="12">
        <f t="shared" si="125"/>
        <v>150.06186192338436</v>
      </c>
      <c r="N430" s="12">
        <f t="shared" si="126"/>
        <v>97.627362626593438</v>
      </c>
      <c r="O430" s="12">
        <f t="shared" si="127"/>
        <v>165.81853078419735</v>
      </c>
      <c r="P430" s="12">
        <f t="shared" si="128"/>
        <v>150.14329759813981</v>
      </c>
      <c r="Q430">
        <v>0.42622950819672101</v>
      </c>
      <c r="R430" s="12"/>
      <c r="S430" s="12"/>
      <c r="T430" s="55">
        <v>17.584637937903</v>
      </c>
      <c r="U430" s="55">
        <v>17.245881723903501</v>
      </c>
      <c r="V430" s="55">
        <v>19.023264615601299</v>
      </c>
      <c r="W430" s="55">
        <v>18.2690755934434</v>
      </c>
      <c r="Z430" s="12"/>
      <c r="AA430" s="12"/>
      <c r="AB430" s="12"/>
      <c r="AC430" s="12"/>
      <c r="AD430" s="55">
        <v>14.764845036036601</v>
      </c>
      <c r="AE430" s="55">
        <v>14.218117817386499</v>
      </c>
      <c r="AF430">
        <v>0.41397058823529398</v>
      </c>
      <c r="AG430" s="12"/>
      <c r="AH430" s="12"/>
      <c r="AI430" t="str">
        <v>20160819</v>
      </c>
      <c r="AJ430">
        <v>56.7</v>
      </c>
      <c r="AK430">
        <v>20.2</v>
      </c>
      <c r="AL430">
        <f t="shared" si="129"/>
        <v>2.8069306930693072</v>
      </c>
      <c r="BI430" t="str">
        <v>08/02/2023</v>
      </c>
      <c r="BJ430">
        <v>45.1</v>
      </c>
      <c r="BK430">
        <v>26.8</v>
      </c>
      <c r="BL430">
        <f t="shared" si="130"/>
        <v>1.6828358208955223</v>
      </c>
    </row>
    <row r="431" spans="1:64" x14ac:dyDescent="0.3">
      <c r="A431" s="11">
        <v>44940</v>
      </c>
      <c r="B431">
        <v>0.42452830188679203</v>
      </c>
      <c r="C431">
        <v>3999.09</v>
      </c>
      <c r="D431">
        <v>280.97000000000003</v>
      </c>
      <c r="E431">
        <v>106.75</v>
      </c>
      <c r="F431">
        <v>1920.44</v>
      </c>
      <c r="G431">
        <v>81.64</v>
      </c>
      <c r="H431">
        <v>49.04</v>
      </c>
      <c r="I431" s="12">
        <f t="shared" si="121"/>
        <v>131.60360849470018</v>
      </c>
      <c r="J431" s="12">
        <f t="shared" si="122"/>
        <v>85.887372380100118</v>
      </c>
      <c r="K431" s="12">
        <f t="shared" si="123"/>
        <v>147.49430785077726</v>
      </c>
      <c r="L431" s="12">
        <f t="shared" si="124"/>
        <v>131.52671032750416</v>
      </c>
      <c r="M431" s="12">
        <f t="shared" si="125"/>
        <v>148.79821000299413</v>
      </c>
      <c r="N431" s="12">
        <f t="shared" si="126"/>
        <v>96.847416739465643</v>
      </c>
      <c r="O431" s="12">
        <f t="shared" si="127"/>
        <v>165.58402382509587</v>
      </c>
      <c r="P431" s="12">
        <f t="shared" si="128"/>
        <v>149.86981947301214</v>
      </c>
      <c r="Q431">
        <v>0.44642857142857101</v>
      </c>
      <c r="R431" s="12"/>
      <c r="S431" s="12"/>
      <c r="T431" s="55">
        <v>17.412330628341302</v>
      </c>
      <c r="U431" s="55">
        <v>17.0280764341341</v>
      </c>
      <c r="V431" s="55">
        <v>18.8651845983645</v>
      </c>
      <c r="W431" s="55">
        <v>18.070721201476498</v>
      </c>
      <c r="Z431" s="12"/>
      <c r="AA431" s="12"/>
      <c r="AB431" s="12"/>
      <c r="AC431" s="12"/>
      <c r="AD431" s="55">
        <v>14.419727164339999</v>
      </c>
      <c r="AE431" s="55">
        <v>13.654100802373801</v>
      </c>
      <c r="AF431">
        <v>0.416727272727273</v>
      </c>
      <c r="AG431" s="12"/>
      <c r="AH431" s="12"/>
      <c r="AI431" t="str">
        <v>20160812</v>
      </c>
      <c r="AJ431">
        <v>56.2</v>
      </c>
      <c r="AK431">
        <v>20</v>
      </c>
      <c r="AL431">
        <f t="shared" si="129"/>
        <v>2.81</v>
      </c>
      <c r="BI431" t="str">
        <v>07/02/2023</v>
      </c>
      <c r="BJ431">
        <v>45.1</v>
      </c>
      <c r="BK431">
        <v>26.8</v>
      </c>
      <c r="BL431">
        <f t="shared" si="130"/>
        <v>1.6828358208955223</v>
      </c>
    </row>
    <row r="432" spans="1:64" x14ac:dyDescent="0.3">
      <c r="A432" s="11">
        <v>44939</v>
      </c>
      <c r="B432">
        <v>0.42948717948717902</v>
      </c>
      <c r="C432">
        <v>3983.17</v>
      </c>
      <c r="D432">
        <v>279.05</v>
      </c>
      <c r="E432">
        <v>107.76</v>
      </c>
      <c r="F432">
        <v>1897.03</v>
      </c>
      <c r="G432">
        <v>81.78</v>
      </c>
      <c r="H432">
        <v>48.72</v>
      </c>
      <c r="I432" s="12">
        <f t="shared" si="121"/>
        <v>129.86734743016285</v>
      </c>
      <c r="J432" s="12">
        <f t="shared" si="122"/>
        <v>86.610005204282032</v>
      </c>
      <c r="K432" s="12">
        <f t="shared" si="123"/>
        <v>146.65708266069433</v>
      </c>
      <c r="L432" s="12">
        <f t="shared" si="124"/>
        <v>131.86578048704357</v>
      </c>
      <c r="M432" s="12">
        <f t="shared" si="125"/>
        <v>146.41844648222911</v>
      </c>
      <c r="N432" s="12">
        <f t="shared" si="126"/>
        <v>97.379092480761145</v>
      </c>
      <c r="O432" s="12">
        <f t="shared" si="127"/>
        <v>164.17338089878774</v>
      </c>
      <c r="P432" s="12">
        <f t="shared" si="128"/>
        <v>149.8230233201146</v>
      </c>
      <c r="Q432">
        <v>0.48148148148148101</v>
      </c>
      <c r="R432" s="12"/>
      <c r="S432" s="12"/>
      <c r="T432" s="55">
        <v>17.249372061782001</v>
      </c>
      <c r="U432" s="55">
        <v>16.807034602281799</v>
      </c>
      <c r="V432" s="55">
        <v>18.644045727668701</v>
      </c>
      <c r="W432" s="55">
        <v>17.709323828794599</v>
      </c>
      <c r="Z432" s="12"/>
      <c r="AA432" s="12"/>
      <c r="AB432" s="12"/>
      <c r="AC432" s="12"/>
      <c r="AD432" s="55">
        <v>14.489466725789701</v>
      </c>
      <c r="AE432" s="55">
        <v>13.825013975555599</v>
      </c>
      <c r="AF432">
        <v>0.41964285714285698</v>
      </c>
      <c r="AG432" s="12"/>
      <c r="AH432" s="12"/>
      <c r="AI432" t="str">
        <v>20160805</v>
      </c>
      <c r="AJ432">
        <v>54.3</v>
      </c>
      <c r="AK432">
        <v>20.9</v>
      </c>
      <c r="AL432">
        <f t="shared" si="129"/>
        <v>2.598086124401914</v>
      </c>
      <c r="BI432" t="str">
        <v>06/02/2023</v>
      </c>
      <c r="BJ432">
        <v>45.1</v>
      </c>
      <c r="BK432">
        <v>26.8</v>
      </c>
      <c r="BL432">
        <f t="shared" si="130"/>
        <v>1.6828358208955223</v>
      </c>
    </row>
    <row r="433" spans="1:64" x14ac:dyDescent="0.3">
      <c r="A433" s="11">
        <v>44938</v>
      </c>
      <c r="B433">
        <v>0.43130990415335502</v>
      </c>
      <c r="C433">
        <v>3969.61</v>
      </c>
      <c r="D433">
        <v>277.55</v>
      </c>
      <c r="E433">
        <v>105.68</v>
      </c>
      <c r="F433">
        <v>1875.84</v>
      </c>
      <c r="G433">
        <v>81.599999999999994</v>
      </c>
      <c r="H433">
        <v>48.16</v>
      </c>
      <c r="I433" s="12">
        <f t="shared" si="121"/>
        <v>132.01471278754008</v>
      </c>
      <c r="J433" s="12">
        <f t="shared" si="122"/>
        <v>87.297940905452108</v>
      </c>
      <c r="K433" s="12">
        <f t="shared" si="123"/>
        <v>146.47983175974548</v>
      </c>
      <c r="L433" s="12">
        <f t="shared" si="124"/>
        <v>132.95762240287507</v>
      </c>
      <c r="M433" s="12">
        <f t="shared" si="125"/>
        <v>148.53923432603523</v>
      </c>
      <c r="N433" s="12">
        <f t="shared" si="126"/>
        <v>97.956235039562401</v>
      </c>
      <c r="O433" s="12">
        <f t="shared" si="127"/>
        <v>163.64993850564503</v>
      </c>
      <c r="P433" s="12">
        <f t="shared" si="128"/>
        <v>150.76128244405473</v>
      </c>
      <c r="Q433">
        <v>0.43396226415094302</v>
      </c>
      <c r="R433" s="12"/>
      <c r="S433" s="12"/>
      <c r="T433" s="55">
        <v>16.941483760185601</v>
      </c>
      <c r="U433" s="55">
        <v>16.278153640546901</v>
      </c>
      <c r="V433" s="55">
        <v>18.313498666373501</v>
      </c>
      <c r="W433" s="55">
        <v>17.118214132416401</v>
      </c>
      <c r="Z433" s="12"/>
      <c r="AA433" s="12"/>
      <c r="AB433" s="12"/>
      <c r="AC433" s="12"/>
      <c r="AD433" s="55">
        <v>14.216859167851</v>
      </c>
      <c r="AE433" s="55">
        <v>13.3404069216351</v>
      </c>
      <c r="AF433">
        <v>0.43736100815418799</v>
      </c>
      <c r="AG433" s="12"/>
      <c r="AH433" s="12"/>
      <c r="AI433" t="str">
        <v>20160729</v>
      </c>
      <c r="AJ433">
        <v>52.9</v>
      </c>
      <c r="AK433">
        <v>21.2</v>
      </c>
      <c r="AL433">
        <f t="shared" si="129"/>
        <v>2.4952830188679247</v>
      </c>
      <c r="BI433" t="str">
        <v>03/02/2023</v>
      </c>
      <c r="BJ433">
        <v>48.6</v>
      </c>
      <c r="BK433">
        <v>25.7</v>
      </c>
      <c r="BL433">
        <f t="shared" si="130"/>
        <v>1.8910505836575877</v>
      </c>
    </row>
    <row r="434" spans="1:64" x14ac:dyDescent="0.3">
      <c r="A434" s="11">
        <v>44937</v>
      </c>
      <c r="B434">
        <v>0.42434210526315802</v>
      </c>
      <c r="C434">
        <v>3919.25</v>
      </c>
      <c r="D434">
        <v>272.83</v>
      </c>
      <c r="E434">
        <v>103.99</v>
      </c>
      <c r="F434">
        <v>1876.93</v>
      </c>
      <c r="G434">
        <v>81.53</v>
      </c>
      <c r="H434">
        <v>47.84</v>
      </c>
      <c r="I434" s="12">
        <f t="shared" si="121"/>
        <v>132.46538193249785</v>
      </c>
      <c r="J434" s="12">
        <f t="shared" si="122"/>
        <v>86.141055098619432</v>
      </c>
      <c r="K434" s="12">
        <f t="shared" si="123"/>
        <v>144.74423010625935</v>
      </c>
      <c r="L434" s="12">
        <f t="shared" si="124"/>
        <v>132.14356071914816</v>
      </c>
      <c r="M434" s="12">
        <f t="shared" si="125"/>
        <v>148.38364107603169</v>
      </c>
      <c r="N434" s="12">
        <f t="shared" si="126"/>
        <v>96.235459769699943</v>
      </c>
      <c r="O434" s="12">
        <f t="shared" si="127"/>
        <v>161.00279960704697</v>
      </c>
      <c r="P434" s="12">
        <f t="shared" si="128"/>
        <v>149.1783233488043</v>
      </c>
      <c r="Q434">
        <v>0.36538461538461497</v>
      </c>
      <c r="R434" s="12"/>
      <c r="S434" s="12"/>
      <c r="T434" s="55">
        <v>17.055938570195298</v>
      </c>
      <c r="U434" s="55">
        <v>16.575910064699801</v>
      </c>
      <c r="V434" s="55">
        <v>18.384591933517601</v>
      </c>
      <c r="W434" s="55">
        <v>17.339218876508198</v>
      </c>
      <c r="Z434" s="12"/>
      <c r="AA434" s="12"/>
      <c r="AB434" s="12"/>
      <c r="AC434" s="12"/>
      <c r="AD434" s="55">
        <v>14.2693564794249</v>
      </c>
      <c r="AE434" s="55">
        <v>13.4754866574545</v>
      </c>
      <c r="AF434">
        <v>0.440754716981132</v>
      </c>
      <c r="AG434" s="12"/>
      <c r="AH434" s="12"/>
      <c r="AI434" t="str">
        <v>20160722</v>
      </c>
      <c r="AJ434">
        <v>53.9</v>
      </c>
      <c r="AK434">
        <v>21.6</v>
      </c>
      <c r="AL434">
        <f t="shared" si="129"/>
        <v>2.4953703703703702</v>
      </c>
      <c r="BI434" t="str">
        <v>02/02/2023</v>
      </c>
      <c r="BJ434">
        <v>48.6</v>
      </c>
      <c r="BK434">
        <v>25.7</v>
      </c>
      <c r="BL434">
        <f t="shared" si="130"/>
        <v>1.8910505836575877</v>
      </c>
    </row>
    <row r="435" spans="1:64" x14ac:dyDescent="0.3">
      <c r="A435" s="11">
        <v>44936</v>
      </c>
      <c r="B435">
        <v>0.43959731543624198</v>
      </c>
      <c r="C435">
        <v>3892.09</v>
      </c>
      <c r="D435">
        <v>270.54000000000002</v>
      </c>
      <c r="E435">
        <v>105.74</v>
      </c>
      <c r="F435">
        <v>1871.8</v>
      </c>
      <c r="G435">
        <v>81.599999999999994</v>
      </c>
      <c r="H435">
        <v>47.62</v>
      </c>
      <c r="I435" s="12">
        <f t="shared" si="121"/>
        <v>129.42034330490182</v>
      </c>
      <c r="J435" s="12">
        <f t="shared" si="122"/>
        <v>85.77756593153002</v>
      </c>
      <c r="K435" s="12">
        <f t="shared" si="123"/>
        <v>143.61881881859841</v>
      </c>
      <c r="L435" s="12">
        <f t="shared" si="124"/>
        <v>131.83265340554584</v>
      </c>
      <c r="M435" s="12">
        <f t="shared" si="125"/>
        <v>144.76246861553878</v>
      </c>
      <c r="N435" s="12">
        <f t="shared" si="126"/>
        <v>95.687755025313109</v>
      </c>
      <c r="O435" s="12">
        <f t="shared" si="127"/>
        <v>159.51573087314549</v>
      </c>
      <c r="P435" s="12">
        <f t="shared" si="128"/>
        <v>148.60698229082919</v>
      </c>
      <c r="Q435">
        <v>0.41176470588235298</v>
      </c>
      <c r="R435" s="12"/>
      <c r="S435" s="12"/>
      <c r="T435" s="55">
        <v>17.1222101138795</v>
      </c>
      <c r="U435" s="55">
        <v>16.799476012948801</v>
      </c>
      <c r="V435" s="55">
        <v>18.541920771119699</v>
      </c>
      <c r="W435" s="55">
        <v>17.724918026053398</v>
      </c>
      <c r="Z435" s="12"/>
      <c r="AA435" s="12"/>
      <c r="AB435" s="12"/>
      <c r="AC435" s="12"/>
      <c r="AD435" s="55">
        <v>14.4531906486237</v>
      </c>
      <c r="AE435" s="55">
        <v>13.889165973917599</v>
      </c>
      <c r="AF435">
        <v>0.44513618677042799</v>
      </c>
      <c r="AG435" s="12"/>
      <c r="AH435" s="12"/>
      <c r="AI435" t="str">
        <v>20160715</v>
      </c>
      <c r="AJ435">
        <v>54.4</v>
      </c>
      <c r="AK435">
        <v>23.3</v>
      </c>
      <c r="AL435">
        <f t="shared" si="129"/>
        <v>2.3347639484978537</v>
      </c>
      <c r="BI435" t="str">
        <v>01/02/2023</v>
      </c>
      <c r="BJ435">
        <v>48.6</v>
      </c>
      <c r="BK435">
        <v>25.7</v>
      </c>
      <c r="BL435">
        <f t="shared" si="130"/>
        <v>1.8910505836575877</v>
      </c>
    </row>
    <row r="436" spans="1:64" x14ac:dyDescent="0.3">
      <c r="A436" s="11">
        <v>44933</v>
      </c>
      <c r="B436">
        <v>0.46325878594249198</v>
      </c>
      <c r="C436">
        <v>3895.08</v>
      </c>
      <c r="D436">
        <v>268.8</v>
      </c>
      <c r="E436">
        <v>105.18</v>
      </c>
      <c r="F436">
        <v>1866.07</v>
      </c>
      <c r="G436">
        <v>81.52</v>
      </c>
      <c r="H436">
        <v>47.39</v>
      </c>
      <c r="I436" s="12">
        <f t="shared" si="121"/>
        <v>130.21358377814576</v>
      </c>
      <c r="J436" s="12">
        <f t="shared" si="122"/>
        <v>86.108071047063277</v>
      </c>
      <c r="K436" s="12">
        <f t="shared" si="123"/>
        <v>143.87044669573842</v>
      </c>
      <c r="L436" s="12">
        <f t="shared" si="124"/>
        <v>132.57787092073357</v>
      </c>
      <c r="M436" s="12">
        <f t="shared" si="125"/>
        <v>144.59632625634816</v>
      </c>
      <c r="N436" s="12">
        <f t="shared" si="126"/>
        <v>95.363272913641353</v>
      </c>
      <c r="O436" s="12">
        <f t="shared" si="127"/>
        <v>158.64447760967113</v>
      </c>
      <c r="P436" s="12">
        <f t="shared" si="128"/>
        <v>148.36664765406366</v>
      </c>
      <c r="Q436">
        <v>0.50909090909090904</v>
      </c>
      <c r="R436" s="12"/>
      <c r="S436" s="12"/>
      <c r="T436" s="55">
        <v>17.108537346234101</v>
      </c>
      <c r="U436" s="55">
        <v>16.858514922534201</v>
      </c>
      <c r="V436" s="55">
        <v>18.612662159573901</v>
      </c>
      <c r="W436" s="55">
        <v>17.9437090657512</v>
      </c>
      <c r="Z436" s="12"/>
      <c r="AA436" s="12"/>
      <c r="AB436" s="12"/>
      <c r="AC436" s="12"/>
      <c r="AD436" s="55">
        <v>14.5204413902323</v>
      </c>
      <c r="AE436" s="55">
        <v>14.088237058457601</v>
      </c>
      <c r="AF436">
        <v>0.43126888217522702</v>
      </c>
      <c r="AG436" s="12"/>
      <c r="AH436" s="12"/>
      <c r="AI436" t="str">
        <v>20160708</v>
      </c>
      <c r="AJ436">
        <v>52.5</v>
      </c>
      <c r="AK436">
        <v>24.7</v>
      </c>
      <c r="AL436">
        <f t="shared" si="129"/>
        <v>2.1255060728744941</v>
      </c>
      <c r="BI436" t="str">
        <v>31/01/2023</v>
      </c>
      <c r="BJ436">
        <v>48.6</v>
      </c>
      <c r="BK436">
        <v>25.7</v>
      </c>
      <c r="BL436">
        <f t="shared" si="130"/>
        <v>1.8910505836575877</v>
      </c>
    </row>
    <row r="437" spans="1:64" x14ac:dyDescent="0.3">
      <c r="A437" s="11">
        <v>44932</v>
      </c>
      <c r="B437">
        <v>0.47</v>
      </c>
      <c r="C437">
        <v>3808.1</v>
      </c>
      <c r="D437">
        <v>261.58</v>
      </c>
      <c r="E437">
        <v>103.28</v>
      </c>
      <c r="F437">
        <v>1833.02</v>
      </c>
      <c r="G437">
        <v>81.209999999999994</v>
      </c>
      <c r="H437">
        <v>46.3</v>
      </c>
      <c r="I437" s="12">
        <f t="shared" si="121"/>
        <v>129.63744967834057</v>
      </c>
      <c r="J437" s="12">
        <f t="shared" si="122"/>
        <v>85.695837010565356</v>
      </c>
      <c r="K437" s="12">
        <f t="shared" si="123"/>
        <v>141.18461788979101</v>
      </c>
      <c r="L437" s="12">
        <f t="shared" si="124"/>
        <v>132.67091699991141</v>
      </c>
      <c r="M437" s="12">
        <f t="shared" si="125"/>
        <v>143.27747049445028</v>
      </c>
      <c r="N437" s="12">
        <f t="shared" si="126"/>
        <v>94.459190371493463</v>
      </c>
      <c r="O437" s="12">
        <f t="shared" si="127"/>
        <v>154.95889879168334</v>
      </c>
      <c r="P437" s="12">
        <f t="shared" si="128"/>
        <v>147.76680574927931</v>
      </c>
      <c r="Q437">
        <v>0.52</v>
      </c>
      <c r="R437" s="12"/>
      <c r="S437" s="12"/>
      <c r="T437" s="55">
        <v>17.0875747409182</v>
      </c>
      <c r="U437" s="55">
        <v>16.902670033863899</v>
      </c>
      <c r="V437" s="55">
        <v>18.610943273468902</v>
      </c>
      <c r="W437" s="55">
        <v>18.0088908096734</v>
      </c>
      <c r="Z437" s="12"/>
      <c r="AA437" s="12"/>
      <c r="AB437" s="12"/>
      <c r="AC437" s="12"/>
      <c r="AD437" s="55">
        <v>14.487045904037601</v>
      </c>
      <c r="AE437" s="55">
        <v>14.0840753371687</v>
      </c>
      <c r="AF437">
        <v>0.44119907763258998</v>
      </c>
      <c r="AG437" s="12"/>
      <c r="AH437" s="12"/>
      <c r="AI437" t="str">
        <v>20160701</v>
      </c>
      <c r="AJ437">
        <v>47.1</v>
      </c>
      <c r="AK437">
        <v>24.5</v>
      </c>
      <c r="AL437">
        <f t="shared" si="129"/>
        <v>1.9224489795918367</v>
      </c>
      <c r="BI437" t="str">
        <v>30/01/2023</v>
      </c>
      <c r="BJ437">
        <v>48.6</v>
      </c>
      <c r="BK437">
        <v>25.7</v>
      </c>
      <c r="BL437">
        <f t="shared" si="130"/>
        <v>1.8910505836575877</v>
      </c>
    </row>
    <row r="438" spans="1:64" x14ac:dyDescent="0.3">
      <c r="A438" s="11">
        <v>44931</v>
      </c>
      <c r="B438">
        <v>0.48504983388704298</v>
      </c>
      <c r="C438">
        <v>3852.97</v>
      </c>
      <c r="D438">
        <v>265.74</v>
      </c>
      <c r="E438">
        <v>102.85</v>
      </c>
      <c r="F438">
        <v>1854.69</v>
      </c>
      <c r="G438">
        <v>81.319999999999993</v>
      </c>
      <c r="H438">
        <v>46.7</v>
      </c>
      <c r="I438" s="12">
        <f t="shared" si="121"/>
        <v>131.72213792674401</v>
      </c>
      <c r="J438" s="12">
        <f t="shared" si="122"/>
        <v>85.692552283953319</v>
      </c>
      <c r="K438" s="12">
        <f t="shared" si="123"/>
        <v>142.65292749222715</v>
      </c>
      <c r="L438" s="12">
        <f t="shared" si="124"/>
        <v>133.08083942095556</v>
      </c>
      <c r="M438" s="12">
        <f t="shared" si="125"/>
        <v>146.17692561699184</v>
      </c>
      <c r="N438" s="12">
        <f t="shared" si="126"/>
        <v>94.835736209454765</v>
      </c>
      <c r="O438" s="12">
        <f t="shared" si="127"/>
        <v>157.2072323384869</v>
      </c>
      <c r="P438" s="12">
        <f t="shared" si="128"/>
        <v>148.82181678577447</v>
      </c>
      <c r="Q438">
        <v>0.51923076923076905</v>
      </c>
      <c r="R438" s="12"/>
      <c r="S438" s="12"/>
      <c r="T438" s="55">
        <v>16.9130242176448</v>
      </c>
      <c r="U438" s="55">
        <v>16.567445955694399</v>
      </c>
      <c r="V438" s="55">
        <v>18.352794107619001</v>
      </c>
      <c r="W438" s="55">
        <v>17.444818303897001</v>
      </c>
      <c r="Z438" s="12"/>
      <c r="AA438" s="12"/>
      <c r="AB438" s="12"/>
      <c r="AC438" s="12"/>
      <c r="AD438" s="55">
        <v>14.337904541855099</v>
      </c>
      <c r="AE438" s="55">
        <v>13.773739668698701</v>
      </c>
      <c r="AF438">
        <v>0.44513137557959798</v>
      </c>
      <c r="AG438" s="12"/>
      <c r="AH438" s="12"/>
      <c r="AI438" t="str">
        <v>20160624</v>
      </c>
      <c r="AJ438">
        <v>41.6</v>
      </c>
      <c r="AK438">
        <v>23.8</v>
      </c>
      <c r="AL438">
        <f t="shared" si="129"/>
        <v>1.7478991596638656</v>
      </c>
      <c r="BI438" t="str">
        <v>27/01/2023</v>
      </c>
      <c r="BJ438">
        <v>47.1</v>
      </c>
      <c r="BK438">
        <v>27.2</v>
      </c>
      <c r="BL438">
        <f t="shared" si="130"/>
        <v>1.7316176470588236</v>
      </c>
    </row>
    <row r="439" spans="1:64" x14ac:dyDescent="0.3">
      <c r="A439" s="11">
        <v>44930</v>
      </c>
      <c r="B439">
        <v>0.48322147651006703</v>
      </c>
      <c r="C439">
        <v>3824.14</v>
      </c>
      <c r="D439">
        <v>264.48</v>
      </c>
      <c r="E439">
        <v>101.46</v>
      </c>
      <c r="F439">
        <v>1839.79</v>
      </c>
      <c r="G439">
        <v>81.239999999999995</v>
      </c>
      <c r="H439">
        <v>45.8</v>
      </c>
      <c r="I439" s="12">
        <f t="shared" si="121"/>
        <v>132.53871296036721</v>
      </c>
      <c r="J439" s="12">
        <f t="shared" si="122"/>
        <v>85.74054988382079</v>
      </c>
      <c r="K439" s="12">
        <f t="shared" si="123"/>
        <v>141.72403791081186</v>
      </c>
      <c r="L439" s="12">
        <f t="shared" si="124"/>
        <v>134.71243672626903</v>
      </c>
      <c r="M439" s="12">
        <f t="shared" si="125"/>
        <v>147.49492774719883</v>
      </c>
      <c r="N439" s="12">
        <f t="shared" si="126"/>
        <v>95.153041636298909</v>
      </c>
      <c r="O439" s="12">
        <f t="shared" si="127"/>
        <v>156.61533151297232</v>
      </c>
      <c r="P439" s="12">
        <f t="shared" si="128"/>
        <v>151.07074497986025</v>
      </c>
      <c r="Q439">
        <v>0.55102040816326503</v>
      </c>
      <c r="R439" s="12"/>
      <c r="S439" s="12"/>
      <c r="T439" s="55">
        <v>16.873462010479098</v>
      </c>
      <c r="U439" s="55">
        <v>16.534005788302501</v>
      </c>
      <c r="V439" s="55">
        <v>18.307306862223399</v>
      </c>
      <c r="W439" s="55">
        <v>17.3670650173386</v>
      </c>
      <c r="Z439" s="12"/>
      <c r="AA439" s="12"/>
      <c r="AB439" s="12"/>
      <c r="AC439" s="12"/>
      <c r="AD439" s="55">
        <v>14.2949677411472</v>
      </c>
      <c r="AE439" s="55">
        <v>13.7014892564912</v>
      </c>
      <c r="AF439">
        <v>0.44479745830023798</v>
      </c>
      <c r="AG439" s="12"/>
      <c r="AH439" s="12"/>
      <c r="AI439" t="str">
        <v>20160617</v>
      </c>
      <c r="AJ439">
        <v>47.5</v>
      </c>
      <c r="AK439">
        <v>23.2</v>
      </c>
      <c r="AL439">
        <f t="shared" si="129"/>
        <v>2.0474137931034484</v>
      </c>
      <c r="BI439" t="str">
        <v>26/01/2023</v>
      </c>
      <c r="BJ439">
        <v>47.1</v>
      </c>
      <c r="BK439">
        <v>27.2</v>
      </c>
      <c r="BL439">
        <f t="shared" si="130"/>
        <v>1.7316176470588236</v>
      </c>
    </row>
    <row r="440" spans="1:64" x14ac:dyDescent="0.3">
      <c r="A440" s="11">
        <v>44926</v>
      </c>
      <c r="B440">
        <v>0.47386759581881499</v>
      </c>
      <c r="C440">
        <v>3839.5</v>
      </c>
      <c r="D440">
        <v>266.27999999999997</v>
      </c>
      <c r="E440">
        <v>99.56</v>
      </c>
      <c r="F440">
        <v>1824.56</v>
      </c>
      <c r="G440">
        <v>81.17</v>
      </c>
      <c r="H440">
        <v>45.5</v>
      </c>
      <c r="I440" s="12">
        <f t="shared" si="121"/>
        <v>135.6705996101262</v>
      </c>
      <c r="J440" s="12">
        <f t="shared" si="122"/>
        <v>86.812487813173178</v>
      </c>
      <c r="K440" s="12">
        <f t="shared" si="123"/>
        <v>142.41659678741772</v>
      </c>
      <c r="L440" s="12">
        <f t="shared" si="124"/>
        <v>136.15485134949898</v>
      </c>
      <c r="M440" s="12">
        <f t="shared" si="125"/>
        <v>151.4078783087773</v>
      </c>
      <c r="N440" s="12">
        <f t="shared" si="126"/>
        <v>96.612569626192808</v>
      </c>
      <c r="O440" s="12">
        <f t="shared" si="127"/>
        <v>157.81825210457765</v>
      </c>
      <c r="P440" s="12">
        <f t="shared" si="128"/>
        <v>153.11532582036369</v>
      </c>
      <c r="Q440">
        <v>0.53703703703703698</v>
      </c>
      <c r="R440" s="12"/>
      <c r="S440" s="12"/>
      <c r="T440" s="55">
        <v>16.880325479718699</v>
      </c>
      <c r="U440" s="55">
        <v>16.6362026633787</v>
      </c>
      <c r="V440" s="55">
        <v>18.3100905546533</v>
      </c>
      <c r="W440" s="55">
        <v>17.417692196342301</v>
      </c>
      <c r="Z440" s="12"/>
      <c r="AA440" s="12"/>
      <c r="AB440" s="12"/>
      <c r="AC440" s="12"/>
      <c r="AD440" s="55">
        <v>14.2479566376958</v>
      </c>
      <c r="AE440" s="55">
        <v>13.6137862503981</v>
      </c>
      <c r="AF440">
        <v>0.44031007751938001</v>
      </c>
      <c r="AG440" s="12"/>
      <c r="AH440" s="12"/>
      <c r="AI440" t="str">
        <v>20160610</v>
      </c>
      <c r="AJ440">
        <v>45.9</v>
      </c>
      <c r="AK440">
        <v>23.5</v>
      </c>
      <c r="AL440">
        <f t="shared" si="129"/>
        <v>1.9531914893617022</v>
      </c>
      <c r="BI440" t="str">
        <v>25/01/2023</v>
      </c>
      <c r="BJ440">
        <v>47.1</v>
      </c>
      <c r="BK440">
        <v>27.2</v>
      </c>
      <c r="BL440">
        <f t="shared" si="130"/>
        <v>1.7316176470588236</v>
      </c>
    </row>
    <row r="441" spans="1:64" x14ac:dyDescent="0.3">
      <c r="A441" s="11">
        <v>44925</v>
      </c>
      <c r="B441">
        <v>0.47386759581881499</v>
      </c>
      <c r="C441">
        <v>3849.28</v>
      </c>
      <c r="D441">
        <v>266.44</v>
      </c>
      <c r="E441">
        <v>100.68</v>
      </c>
      <c r="F441">
        <v>1813.76</v>
      </c>
      <c r="G441">
        <v>81.27</v>
      </c>
      <c r="H441">
        <v>46.01</v>
      </c>
      <c r="I441" s="12">
        <f t="shared" si="121"/>
        <v>134.5159657435801</v>
      </c>
      <c r="J441" s="12">
        <f t="shared" si="122"/>
        <v>87.556297489068612</v>
      </c>
      <c r="K441" s="12">
        <f t="shared" si="123"/>
        <v>142.60344559643954</v>
      </c>
      <c r="L441" s="12">
        <f t="shared" si="124"/>
        <v>135.00142456543975</v>
      </c>
      <c r="M441" s="12">
        <f t="shared" si="125"/>
        <v>149.83107940927337</v>
      </c>
      <c r="N441" s="12">
        <f t="shared" si="126"/>
        <v>97.250042853068933</v>
      </c>
      <c r="O441" s="12">
        <f t="shared" si="127"/>
        <v>157.71889615337349</v>
      </c>
      <c r="P441" s="12">
        <f t="shared" si="128"/>
        <v>151.5267142322088</v>
      </c>
      <c r="Q441">
        <v>0.51851851851851805</v>
      </c>
      <c r="R441" s="12"/>
      <c r="S441" s="12"/>
      <c r="T441" s="55">
        <v>16.876321484864299</v>
      </c>
      <c r="U441" s="55">
        <v>16.706985531956999</v>
      </c>
      <c r="V441" s="55">
        <v>18.315723427199501</v>
      </c>
      <c r="W441" s="55">
        <v>17.4707196772289</v>
      </c>
      <c r="Z441" s="12"/>
      <c r="AA441" s="12"/>
      <c r="AB441" s="12"/>
      <c r="AC441" s="12"/>
      <c r="AD441" s="55">
        <v>14.3798451281993</v>
      </c>
      <c r="AE441" s="55">
        <v>14.025911133998701</v>
      </c>
      <c r="AF441">
        <v>0.44809160305343498</v>
      </c>
      <c r="AG441" s="12"/>
      <c r="AH441" s="12"/>
      <c r="AI441" t="str">
        <v>20160603</v>
      </c>
      <c r="AJ441">
        <v>47.3</v>
      </c>
      <c r="AK441">
        <v>23.8</v>
      </c>
      <c r="AL441">
        <f t="shared" si="129"/>
        <v>1.9873949579831931</v>
      </c>
      <c r="BI441" t="str">
        <v>24/01/2023</v>
      </c>
      <c r="BJ441">
        <v>47.1</v>
      </c>
      <c r="BK441">
        <v>27.2</v>
      </c>
      <c r="BL441">
        <f t="shared" si="130"/>
        <v>1.7316176470588236</v>
      </c>
    </row>
    <row r="442" spans="1:64" x14ac:dyDescent="0.3">
      <c r="A442" s="11">
        <v>44924</v>
      </c>
      <c r="B442">
        <v>0.486206896551724</v>
      </c>
      <c r="C442">
        <v>3783.22</v>
      </c>
      <c r="D442">
        <v>260.10000000000002</v>
      </c>
      <c r="E442">
        <v>99.55</v>
      </c>
      <c r="F442">
        <v>1804.36</v>
      </c>
      <c r="G442">
        <v>81.209999999999994</v>
      </c>
      <c r="H442">
        <v>45.32</v>
      </c>
      <c r="I442" s="12">
        <f t="shared" si="121"/>
        <v>133.69903307679178</v>
      </c>
      <c r="J442" s="12">
        <f t="shared" si="122"/>
        <v>86.496566415019103</v>
      </c>
      <c r="K442" s="12">
        <f t="shared" si="123"/>
        <v>140.2579827762915</v>
      </c>
      <c r="L442" s="12">
        <f t="shared" si="124"/>
        <v>134.70020126381999</v>
      </c>
      <c r="M442" s="12">
        <f t="shared" si="125"/>
        <v>147.9047442908529</v>
      </c>
      <c r="N442" s="12">
        <f t="shared" si="126"/>
        <v>95.421234128443302</v>
      </c>
      <c r="O442" s="12">
        <f t="shared" si="127"/>
        <v>154.07706666005865</v>
      </c>
      <c r="P442" s="12">
        <f t="shared" si="128"/>
        <v>150.15279006210207</v>
      </c>
      <c r="Q442">
        <v>0.51851851851851805</v>
      </c>
      <c r="R442" s="12"/>
      <c r="S442" s="12"/>
      <c r="T442" s="55">
        <v>16.918198922662501</v>
      </c>
      <c r="U442" s="55">
        <v>16.915084662290699</v>
      </c>
      <c r="V442" s="55">
        <v>18.428026616451302</v>
      </c>
      <c r="W442" s="55">
        <v>17.846363992605699</v>
      </c>
      <c r="Z442" s="12"/>
      <c r="AA442" s="12"/>
      <c r="AB442" s="12"/>
      <c r="AC442" s="12"/>
      <c r="AD442" s="55">
        <v>14.4670188648014</v>
      </c>
      <c r="AE442" s="55">
        <v>14.346281195564501</v>
      </c>
      <c r="AF442">
        <v>0.45059880239521</v>
      </c>
      <c r="AG442" s="12"/>
      <c r="AH442" s="12"/>
      <c r="AI442" t="str">
        <v>20160527</v>
      </c>
      <c r="AJ442">
        <v>45.4</v>
      </c>
      <c r="AK442">
        <v>23.7</v>
      </c>
      <c r="AL442">
        <f t="shared" si="129"/>
        <v>1.9156118143459915</v>
      </c>
      <c r="BI442" t="str">
        <v>23/01/2023</v>
      </c>
      <c r="BJ442">
        <v>47.1</v>
      </c>
      <c r="BK442">
        <v>27.2</v>
      </c>
      <c r="BL442">
        <f t="shared" si="130"/>
        <v>1.7316176470588236</v>
      </c>
    </row>
    <row r="443" spans="1:64" x14ac:dyDescent="0.3">
      <c r="A443" s="11">
        <v>44923</v>
      </c>
      <c r="B443">
        <v>0.482876712328767</v>
      </c>
      <c r="C443">
        <v>3829.25</v>
      </c>
      <c r="D443">
        <v>263.58</v>
      </c>
      <c r="E443">
        <v>100.14</v>
      </c>
      <c r="F443">
        <v>1813.5</v>
      </c>
      <c r="G443">
        <v>81.209999999999994</v>
      </c>
      <c r="H443">
        <v>45.88</v>
      </c>
      <c r="I443" s="12">
        <f t="shared" si="121"/>
        <v>134.52351141760221</v>
      </c>
      <c r="J443" s="12">
        <f t="shared" si="122"/>
        <v>87.104613472731074</v>
      </c>
      <c r="K443" s="12">
        <f t="shared" si="123"/>
        <v>141.96448542408694</v>
      </c>
      <c r="L443" s="12">
        <f t="shared" si="124"/>
        <v>134.67526971064402</v>
      </c>
      <c r="M443" s="12">
        <f t="shared" si="125"/>
        <v>148.99405039039937</v>
      </c>
      <c r="N443" s="12">
        <f t="shared" si="126"/>
        <v>96.206553284841803</v>
      </c>
      <c r="O443" s="12">
        <f t="shared" si="127"/>
        <v>156.13853606404555</v>
      </c>
      <c r="P443" s="12">
        <f t="shared" si="128"/>
        <v>150.30265210667281</v>
      </c>
      <c r="Q443">
        <v>0.56603773584905703</v>
      </c>
      <c r="R443" s="12"/>
      <c r="S443" s="12"/>
      <c r="T443" s="55">
        <v>16.871340727968601</v>
      </c>
      <c r="U443" s="55">
        <v>16.861759804106299</v>
      </c>
      <c r="V443" s="55">
        <v>18.476385481340401</v>
      </c>
      <c r="W443" s="55">
        <v>18.060715204200498</v>
      </c>
      <c r="Z443" s="12"/>
      <c r="AA443" s="12"/>
      <c r="AB443" s="12"/>
      <c r="AC443" s="12"/>
      <c r="AD443" s="55">
        <v>14.3872966268657</v>
      </c>
      <c r="AE443" s="55">
        <v>14.1514000600709</v>
      </c>
      <c r="AF443">
        <v>0.45555555555555599</v>
      </c>
      <c r="AG443" s="12"/>
      <c r="AH443" s="12"/>
      <c r="AI443" t="str">
        <v>20160520</v>
      </c>
      <c r="AJ443">
        <v>35.4</v>
      </c>
      <c r="AK443">
        <v>24</v>
      </c>
      <c r="AL443">
        <f t="shared" si="129"/>
        <v>1.4749999999999999</v>
      </c>
      <c r="BI443" t="str">
        <v>20/01/2023</v>
      </c>
      <c r="BJ443">
        <v>45.1</v>
      </c>
      <c r="BK443">
        <v>28.2</v>
      </c>
      <c r="BL443">
        <f t="shared" si="130"/>
        <v>1.5992907801418441</v>
      </c>
    </row>
    <row r="444" spans="1:64" x14ac:dyDescent="0.3">
      <c r="A444" s="11">
        <v>44919</v>
      </c>
      <c r="B444">
        <v>0.49494949494949497</v>
      </c>
      <c r="C444">
        <v>3844.82</v>
      </c>
      <c r="D444">
        <v>267.36</v>
      </c>
      <c r="E444">
        <v>102.16</v>
      </c>
      <c r="F444">
        <v>1798.16</v>
      </c>
      <c r="G444">
        <v>81.319999999999993</v>
      </c>
      <c r="H444">
        <v>45.59</v>
      </c>
      <c r="I444" s="12">
        <f t="shared" si="121"/>
        <v>132.44110015576075</v>
      </c>
      <c r="J444" s="12">
        <f t="shared" si="122"/>
        <v>88.214398876602132</v>
      </c>
      <c r="K444" s="12">
        <f t="shared" si="123"/>
        <v>142.34838815657719</v>
      </c>
      <c r="L444" s="12">
        <f t="shared" si="124"/>
        <v>136.09207648135927</v>
      </c>
      <c r="M444" s="12">
        <f t="shared" si="125"/>
        <v>148.1592228515423</v>
      </c>
      <c r="N444" s="12">
        <f t="shared" si="126"/>
        <v>98.438063798356438</v>
      </c>
      <c r="O444" s="12">
        <f t="shared" si="127"/>
        <v>158.1607092715814</v>
      </c>
      <c r="P444" s="12">
        <f t="shared" si="128"/>
        <v>153.44823107656387</v>
      </c>
      <c r="Q444">
        <v>0.57407407407407396</v>
      </c>
      <c r="R444" s="12"/>
      <c r="S444" s="12"/>
      <c r="T444" s="55">
        <v>16.772703443985801</v>
      </c>
      <c r="U444" s="55">
        <v>16.605594373147099</v>
      </c>
      <c r="V444" s="55">
        <v>18.387166687408801</v>
      </c>
      <c r="W444" s="55">
        <v>17.814134775206799</v>
      </c>
      <c r="Z444" s="12"/>
      <c r="AA444" s="12"/>
      <c r="AB444" s="12"/>
      <c r="AC444" s="12"/>
      <c r="AD444" s="55">
        <v>14.231331065532</v>
      </c>
      <c r="AE444" s="55">
        <v>13.646032066536501</v>
      </c>
      <c r="AF444">
        <v>0.45144927536231899</v>
      </c>
      <c r="AG444" s="12"/>
      <c r="AH444" s="12"/>
      <c r="AI444" t="str">
        <v>20160513</v>
      </c>
      <c r="AJ444">
        <v>40.200000000000003</v>
      </c>
      <c r="AK444">
        <v>21.7</v>
      </c>
      <c r="AL444">
        <f t="shared" si="129"/>
        <v>1.8525345622119818</v>
      </c>
      <c r="BI444" t="str">
        <v>19/01/2023</v>
      </c>
      <c r="BJ444">
        <v>45.1</v>
      </c>
      <c r="BK444">
        <v>28.2</v>
      </c>
      <c r="BL444">
        <f t="shared" si="130"/>
        <v>1.5992907801418441</v>
      </c>
    </row>
    <row r="445" spans="1:64" x14ac:dyDescent="0.3">
      <c r="A445" s="11">
        <v>44918</v>
      </c>
      <c r="B445">
        <v>0.49494949494949497</v>
      </c>
      <c r="C445">
        <v>3822.39</v>
      </c>
      <c r="D445">
        <v>266.76</v>
      </c>
      <c r="E445">
        <v>103.68</v>
      </c>
      <c r="F445">
        <v>1791.61</v>
      </c>
      <c r="G445">
        <v>81.36</v>
      </c>
      <c r="H445">
        <v>45.46</v>
      </c>
      <c r="I445" s="12">
        <f t="shared" si="121"/>
        <v>129.77696717036542</v>
      </c>
      <c r="J445" s="12">
        <f t="shared" si="122"/>
        <v>88.019688166342746</v>
      </c>
      <c r="K445" s="12">
        <f t="shared" si="123"/>
        <v>141.44881633747653</v>
      </c>
      <c r="L445" s="12">
        <f t="shared" si="124"/>
        <v>135.68388514479949</v>
      </c>
      <c r="M445" s="12">
        <f t="shared" si="125"/>
        <v>145.69555378374287</v>
      </c>
      <c r="N445" s="12">
        <f t="shared" si="126"/>
        <v>98.576733345968918</v>
      </c>
      <c r="O445" s="12">
        <f t="shared" si="127"/>
        <v>157.72839862363938</v>
      </c>
      <c r="P445" s="12">
        <f t="shared" si="128"/>
        <v>153.54195985478557</v>
      </c>
      <c r="Q445">
        <v>0.57142857142857095</v>
      </c>
      <c r="R445" s="12"/>
      <c r="S445" s="12"/>
      <c r="T445" s="55">
        <v>16.803534014128601</v>
      </c>
      <c r="U445" s="55">
        <v>16.805548957206199</v>
      </c>
      <c r="V445" s="55">
        <v>18.444790260331001</v>
      </c>
      <c r="W445" s="55">
        <v>18.086192954736202</v>
      </c>
      <c r="Z445" s="12"/>
      <c r="AA445" s="12"/>
      <c r="AB445" s="12"/>
      <c r="AC445" s="12"/>
      <c r="AD445" s="55">
        <v>14.246022475372801</v>
      </c>
      <c r="AE445" s="55">
        <v>13.712971126034899</v>
      </c>
      <c r="AF445">
        <v>0.46181299072091397</v>
      </c>
      <c r="AG445" s="12"/>
      <c r="AH445" s="12"/>
      <c r="AI445" t="str">
        <v>20160506</v>
      </c>
      <c r="AJ445">
        <v>39.200000000000003</v>
      </c>
      <c r="AK445">
        <v>21.6</v>
      </c>
      <c r="AL445">
        <f t="shared" si="129"/>
        <v>1.8148148148148149</v>
      </c>
      <c r="BI445" t="str">
        <v>18/01/2023</v>
      </c>
      <c r="BJ445">
        <v>45.1</v>
      </c>
      <c r="BK445">
        <v>28.2</v>
      </c>
      <c r="BL445">
        <f t="shared" si="130"/>
        <v>1.5992907801418441</v>
      </c>
    </row>
    <row r="446" spans="1:64" x14ac:dyDescent="0.3">
      <c r="A446" s="11">
        <v>44917</v>
      </c>
      <c r="B446">
        <v>0.5</v>
      </c>
      <c r="C446">
        <v>3878.44</v>
      </c>
      <c r="D446">
        <v>273.45</v>
      </c>
      <c r="E446">
        <v>103.7</v>
      </c>
      <c r="F446">
        <v>1814.3</v>
      </c>
      <c r="G446">
        <v>81.41</v>
      </c>
      <c r="H446">
        <v>45.88</v>
      </c>
      <c r="I446" s="12">
        <f t="shared" si="121"/>
        <v>131.65420108527357</v>
      </c>
      <c r="J446" s="12">
        <f t="shared" si="122"/>
        <v>88.191263035848536</v>
      </c>
      <c r="K446" s="12">
        <f t="shared" si="123"/>
        <v>143.43358016655964</v>
      </c>
      <c r="L446" s="12">
        <f t="shared" si="124"/>
        <v>136.40648090204795</v>
      </c>
      <c r="M446" s="12">
        <f t="shared" si="125"/>
        <v>149.31989147472382</v>
      </c>
      <c r="N446" s="12">
        <f t="shared" si="126"/>
        <v>99.769877981246111</v>
      </c>
      <c r="O446" s="12">
        <f t="shared" si="127"/>
        <v>161.58229671313461</v>
      </c>
      <c r="P446" s="12">
        <f t="shared" si="128"/>
        <v>155.92937133508178</v>
      </c>
      <c r="Q446">
        <v>0.58928571428571397</v>
      </c>
      <c r="R446" s="12"/>
      <c r="S446" s="12"/>
      <c r="T446" s="55">
        <v>16.703260222761799</v>
      </c>
      <c r="U446" s="55">
        <v>16.490900274213399</v>
      </c>
      <c r="V446" s="55">
        <v>18.312873826698802</v>
      </c>
      <c r="W446" s="55">
        <v>17.608628620535701</v>
      </c>
      <c r="Z446" s="12"/>
      <c r="AA446" s="12"/>
      <c r="AB446" s="12"/>
      <c r="AC446" s="12"/>
      <c r="AD446" s="55">
        <v>14.2649455112581</v>
      </c>
      <c r="AE446" s="55">
        <v>13.813815467006</v>
      </c>
      <c r="AF446">
        <v>0.45924875974486201</v>
      </c>
      <c r="AG446" s="12"/>
      <c r="AH446" s="12"/>
      <c r="AI446" t="str">
        <v>20160429</v>
      </c>
      <c r="AJ446">
        <v>40.200000000000003</v>
      </c>
      <c r="AK446">
        <v>21.7</v>
      </c>
      <c r="AL446">
        <f t="shared" si="129"/>
        <v>1.8525345622119818</v>
      </c>
      <c r="BI446" t="str">
        <v>17/01/2023</v>
      </c>
      <c r="BJ446">
        <v>45.1</v>
      </c>
      <c r="BK446">
        <v>28.2</v>
      </c>
      <c r="BL446">
        <f t="shared" si="130"/>
        <v>1.5992907801418441</v>
      </c>
    </row>
    <row r="447" spans="1:64" x14ac:dyDescent="0.3">
      <c r="A447" s="11">
        <v>44916</v>
      </c>
      <c r="B447">
        <v>0.49025974025974001</v>
      </c>
      <c r="C447">
        <v>3821.62</v>
      </c>
      <c r="D447">
        <v>269.54000000000002</v>
      </c>
      <c r="E447">
        <v>103.44</v>
      </c>
      <c r="F447">
        <v>1818</v>
      </c>
      <c r="G447">
        <v>81.33</v>
      </c>
      <c r="H447">
        <v>45.4</v>
      </c>
      <c r="I447" s="12">
        <f t="shared" si="121"/>
        <v>130.04752813951433</v>
      </c>
      <c r="J447" s="12">
        <f t="shared" si="122"/>
        <v>86.725323747040392</v>
      </c>
      <c r="K447" s="12">
        <f t="shared" si="123"/>
        <v>141.46936386679138</v>
      </c>
      <c r="L447" s="12">
        <f t="shared" si="124"/>
        <v>135.82307285444941</v>
      </c>
      <c r="M447" s="12">
        <f t="shared" si="125"/>
        <v>147.55036986063547</v>
      </c>
      <c r="N447" s="12">
        <f t="shared" si="126"/>
        <v>98.146399205927452</v>
      </c>
      <c r="O447" s="12">
        <f t="shared" si="127"/>
        <v>159.42644482184201</v>
      </c>
      <c r="P447" s="12">
        <f t="shared" si="128"/>
        <v>155.31842498766659</v>
      </c>
      <c r="Q447">
        <v>0.58928571428571397</v>
      </c>
      <c r="R447" s="12"/>
      <c r="S447" s="12"/>
      <c r="T447" s="55">
        <v>16.715726231453999</v>
      </c>
      <c r="U447" s="55">
        <v>16.606788831545799</v>
      </c>
      <c r="V447" s="55">
        <v>18.303354574224802</v>
      </c>
      <c r="W447" s="55">
        <v>17.593730638502699</v>
      </c>
      <c r="Z447" s="12"/>
      <c r="AA447" s="12"/>
      <c r="AB447" s="12"/>
      <c r="AC447" s="12"/>
      <c r="AD447" s="55">
        <v>14.299786278525101</v>
      </c>
      <c r="AE447" s="55">
        <v>13.993286873442299</v>
      </c>
      <c r="AF447">
        <v>0.46885934219734099</v>
      </c>
      <c r="AG447" s="12"/>
      <c r="AH447" s="12"/>
      <c r="AI447" t="str">
        <v>20160422</v>
      </c>
      <c r="AJ447">
        <v>44.3</v>
      </c>
      <c r="AK447">
        <v>20.6</v>
      </c>
      <c r="AL447">
        <f t="shared" si="129"/>
        <v>2.1504854368932036</v>
      </c>
      <c r="BI447" t="str">
        <v>16/01/2023</v>
      </c>
      <c r="BJ447">
        <v>45.1</v>
      </c>
      <c r="BK447">
        <v>28.2</v>
      </c>
      <c r="BL447">
        <f t="shared" si="130"/>
        <v>1.5992907801418441</v>
      </c>
    </row>
    <row r="448" spans="1:64" x14ac:dyDescent="0.3">
      <c r="A448" s="11">
        <v>44915</v>
      </c>
      <c r="B448">
        <v>0.49504950495049499</v>
      </c>
      <c r="C448">
        <v>3817.66</v>
      </c>
      <c r="D448">
        <v>269.75</v>
      </c>
      <c r="E448">
        <v>105.31</v>
      </c>
      <c r="F448">
        <v>1787.54</v>
      </c>
      <c r="G448">
        <v>81.33</v>
      </c>
      <c r="H448">
        <v>45.27</v>
      </c>
      <c r="I448" s="12">
        <f t="shared" si="121"/>
        <v>127.64845423813058</v>
      </c>
      <c r="J448" s="12">
        <f t="shared" si="122"/>
        <v>88.135750780545578</v>
      </c>
      <c r="K448" s="12">
        <f t="shared" si="123"/>
        <v>141.322771929102</v>
      </c>
      <c r="L448" s="12">
        <f t="shared" si="124"/>
        <v>136.0726810857291</v>
      </c>
      <c r="M448" s="12">
        <f t="shared" si="125"/>
        <v>145.08699586781802</v>
      </c>
      <c r="N448" s="12">
        <f t="shared" si="126"/>
        <v>99.926965500970184</v>
      </c>
      <c r="O448" s="12">
        <f t="shared" si="127"/>
        <v>159.55065478478846</v>
      </c>
      <c r="P448" s="12">
        <f t="shared" si="128"/>
        <v>155.88743869821735</v>
      </c>
      <c r="Q448">
        <v>0.61111111111111105</v>
      </c>
      <c r="R448" s="12"/>
      <c r="S448" s="12"/>
      <c r="T448" s="55">
        <v>16.657000865137601</v>
      </c>
      <c r="U448" s="55">
        <v>16.3905922013208</v>
      </c>
      <c r="V448" s="55">
        <v>18.266448060217801</v>
      </c>
      <c r="W448" s="55">
        <v>17.434393650333401</v>
      </c>
      <c r="Z448" s="12"/>
      <c r="AA448" s="12"/>
      <c r="AB448" s="12"/>
      <c r="AC448" s="12"/>
      <c r="AD448" s="55">
        <v>14.2773515238868</v>
      </c>
      <c r="AE448" s="55">
        <v>13.916958731109499</v>
      </c>
      <c r="AF448">
        <v>0.46769662921348298</v>
      </c>
      <c r="AG448" s="12"/>
      <c r="AH448" s="12"/>
      <c r="AI448" t="str">
        <v>20160415</v>
      </c>
      <c r="AJ448">
        <v>47.4</v>
      </c>
      <c r="AK448">
        <v>21.7</v>
      </c>
      <c r="AL448">
        <f t="shared" si="129"/>
        <v>2.1843317972350231</v>
      </c>
      <c r="BI448" t="str">
        <v>13/01/2023</v>
      </c>
      <c r="BJ448">
        <v>46.5</v>
      </c>
      <c r="BK448">
        <v>29.6</v>
      </c>
      <c r="BL448">
        <f t="shared" si="130"/>
        <v>1.5709459459459458</v>
      </c>
    </row>
    <row r="449" spans="1:64" x14ac:dyDescent="0.3">
      <c r="A449" s="11">
        <v>44912</v>
      </c>
      <c r="B449">
        <v>0.50318471337579596</v>
      </c>
      <c r="C449">
        <v>3852.36</v>
      </c>
      <c r="D449">
        <v>274.25</v>
      </c>
      <c r="E449">
        <v>107.11</v>
      </c>
      <c r="F449">
        <v>1792.41</v>
      </c>
      <c r="G449">
        <v>81.430000000000007</v>
      </c>
      <c r="H449">
        <v>45.35</v>
      </c>
      <c r="I449" s="12">
        <f t="shared" si="121"/>
        <v>126.66079288994156</v>
      </c>
      <c r="J449" s="12">
        <f t="shared" si="122"/>
        <v>88.693674192767219</v>
      </c>
      <c r="K449" s="12">
        <f t="shared" si="123"/>
        <v>142.43080050891712</v>
      </c>
      <c r="L449" s="12">
        <f t="shared" si="124"/>
        <v>137.06550247325802</v>
      </c>
      <c r="M449" s="12">
        <f t="shared" si="125"/>
        <v>145.0294529564479</v>
      </c>
      <c r="N449" s="12">
        <f t="shared" si="126"/>
        <v>101.31409468485283</v>
      </c>
      <c r="O449" s="12">
        <f t="shared" si="127"/>
        <v>162.01002165309384</v>
      </c>
      <c r="P449" s="12">
        <f t="shared" si="128"/>
        <v>158.2042335718057</v>
      </c>
      <c r="Q449">
        <v>0.63934426229508201</v>
      </c>
      <c r="R449" s="12"/>
      <c r="S449" s="12"/>
      <c r="T449" s="55">
        <v>16.619035422437399</v>
      </c>
      <c r="U449" s="55">
        <v>16.231873130953499</v>
      </c>
      <c r="V449" s="55">
        <v>18.251666686771301</v>
      </c>
      <c r="W449" s="55">
        <v>17.3457942482943</v>
      </c>
      <c r="Z449" s="12"/>
      <c r="AA449" s="12"/>
      <c r="AB449" s="12"/>
      <c r="AC449" s="12"/>
      <c r="AD449" s="55">
        <v>14.2604674906657</v>
      </c>
      <c r="AE449" s="55">
        <v>13.844352546322099</v>
      </c>
      <c r="AF449">
        <v>0.47386759581881499</v>
      </c>
      <c r="AG449" s="12"/>
      <c r="AH449" s="12"/>
      <c r="AI449" t="str">
        <v>20160408</v>
      </c>
      <c r="AJ449">
        <v>41.2</v>
      </c>
      <c r="AK449">
        <v>27.8</v>
      </c>
      <c r="AL449">
        <f t="shared" si="129"/>
        <v>1.4820143884892087</v>
      </c>
      <c r="BI449" t="str">
        <v>12/01/2023</v>
      </c>
      <c r="BJ449">
        <v>46.5</v>
      </c>
      <c r="BK449">
        <v>29.6</v>
      </c>
      <c r="BL449">
        <f t="shared" si="130"/>
        <v>1.5709459459459458</v>
      </c>
    </row>
    <row r="450" spans="1:64" x14ac:dyDescent="0.3">
      <c r="A450" s="11">
        <v>44911</v>
      </c>
      <c r="B450">
        <v>0.50961538461538503</v>
      </c>
      <c r="C450">
        <v>3895.75</v>
      </c>
      <c r="D450">
        <v>276.89</v>
      </c>
      <c r="E450">
        <v>108.32</v>
      </c>
      <c r="F450">
        <v>1776.69</v>
      </c>
      <c r="G450">
        <v>81.349999999999994</v>
      </c>
      <c r="H450">
        <v>45.62</v>
      </c>
      <c r="I450" s="12">
        <f t="shared" ref="I450:I513" si="131">I451*(1+((C450/C451)-(E450/E451)))</f>
        <v>126.65663509904267</v>
      </c>
      <c r="J450" s="12">
        <f t="shared" ref="J450:J513" si="132">J451*(1+((C450/C451)-(F450/F451)))</f>
        <v>90.502427856127156</v>
      </c>
      <c r="K450" s="12">
        <f t="shared" si="123"/>
        <v>144.17841349955793</v>
      </c>
      <c r="L450" s="12">
        <f t="shared" si="124"/>
        <v>137.7846448366974</v>
      </c>
      <c r="M450" s="12">
        <f t="shared" si="125"/>
        <v>144.79255301860084</v>
      </c>
      <c r="N450" s="12">
        <f t="shared" si="126"/>
        <v>103.21136585050621</v>
      </c>
      <c r="O450" s="12">
        <f t="shared" si="127"/>
        <v>163.7321361570182</v>
      </c>
      <c r="P450" s="12">
        <f t="shared" si="128"/>
        <v>158.77837862710297</v>
      </c>
      <c r="Q450">
        <v>0.62903225806451601</v>
      </c>
      <c r="R450" s="12"/>
      <c r="S450" s="12"/>
      <c r="T450" s="55">
        <v>16.649605239593299</v>
      </c>
      <c r="U450" s="55">
        <v>15.804170178776101</v>
      </c>
      <c r="V450" s="55">
        <v>18.330561353136499</v>
      </c>
      <c r="W450" s="55">
        <v>17.0070253303169</v>
      </c>
      <c r="Z450" s="12"/>
      <c r="AA450" s="12"/>
      <c r="AB450" s="12"/>
      <c r="AC450" s="12"/>
      <c r="AD450" s="55">
        <v>14.169277111919101</v>
      </c>
      <c r="AE450" s="55">
        <v>13.277705351202799</v>
      </c>
      <c r="AF450">
        <v>0.480609418282548</v>
      </c>
      <c r="AG450" s="12"/>
      <c r="AH450" s="12"/>
      <c r="AI450" t="str">
        <v>20160401</v>
      </c>
      <c r="AJ450">
        <v>45.4</v>
      </c>
      <c r="AK450">
        <v>27.8</v>
      </c>
      <c r="AL450">
        <f t="shared" si="129"/>
        <v>1.633093525179856</v>
      </c>
      <c r="BI450" t="str">
        <v>11/01/2023</v>
      </c>
      <c r="BJ450">
        <v>46.5</v>
      </c>
      <c r="BK450">
        <v>29.6</v>
      </c>
      <c r="BL450">
        <f t="shared" si="130"/>
        <v>1.5709459459459458</v>
      </c>
    </row>
    <row r="451" spans="1:64" x14ac:dyDescent="0.3">
      <c r="A451" s="11">
        <v>44910</v>
      </c>
      <c r="B451">
        <v>0.51923076923076905</v>
      </c>
      <c r="C451">
        <v>3995.32</v>
      </c>
      <c r="D451">
        <v>286.51</v>
      </c>
      <c r="E451">
        <v>108.16</v>
      </c>
      <c r="F451">
        <v>1807.12</v>
      </c>
      <c r="G451">
        <v>81.52</v>
      </c>
      <c r="H451">
        <v>46.75</v>
      </c>
      <c r="I451" s="12">
        <f t="shared" si="131"/>
        <v>130.09116522394638</v>
      </c>
      <c r="J451" s="12">
        <f t="shared" si="132"/>
        <v>91.239893471882439</v>
      </c>
      <c r="K451" s="12">
        <f t="shared" ref="K451:K514" si="133">K452*(1+((C451/C452)-(G451/G452)))</f>
        <v>147.54785776954071</v>
      </c>
      <c r="L451" s="12">
        <f t="shared" ref="L451:L514" si="134">L452*(1+((C451/C452)-(H451/H452)))</f>
        <v>137.88813475557109</v>
      </c>
      <c r="M451" s="12">
        <f t="shared" ref="M451:M514" si="135">M452*(1+((D451/D452)-(E451/E452)))</f>
        <v>150.05276981835846</v>
      </c>
      <c r="N451" s="12">
        <f t="shared" ref="N451:N514" si="136">N452*(1+((D451/D452)-(F451/F452)))</f>
        <v>104.96827671898026</v>
      </c>
      <c r="O451" s="12">
        <f t="shared" ref="O451:O514" si="137">O452*(1+((D451/D452)-(G451/G452)))</f>
        <v>169.05589419718763</v>
      </c>
      <c r="P451" s="12">
        <f t="shared" ref="P451:P514" si="138">P452*(1+((D451/D452)-(H451/H452)))</f>
        <v>160.28592650784091</v>
      </c>
      <c r="Q451">
        <v>0.64516129032258096</v>
      </c>
      <c r="R451" s="12"/>
      <c r="S451" s="12"/>
      <c r="T451" s="55">
        <v>16.3987148375478</v>
      </c>
      <c r="U451" s="55">
        <v>15.5456194128306</v>
      </c>
      <c r="V451" s="55">
        <v>18.236757905492201</v>
      </c>
      <c r="W451" s="55">
        <v>16.778289899102099</v>
      </c>
      <c r="Z451" s="12"/>
      <c r="AA451" s="12"/>
      <c r="AB451" s="12"/>
      <c r="AC451" s="12"/>
      <c r="AD451" s="55">
        <v>13.960906382206201</v>
      </c>
      <c r="AE451" s="55">
        <v>13.083531638846299</v>
      </c>
      <c r="AF451">
        <v>0.47835051546391799</v>
      </c>
      <c r="AG451" s="12"/>
      <c r="AH451" s="12"/>
      <c r="AI451" t="str">
        <v>20160325</v>
      </c>
      <c r="AJ451">
        <v>43.3</v>
      </c>
      <c r="AK451">
        <v>28.9</v>
      </c>
      <c r="AL451">
        <f t="shared" si="129"/>
        <v>1.4982698961937717</v>
      </c>
      <c r="BI451" t="str">
        <v>10/01/2023</v>
      </c>
      <c r="BJ451">
        <v>46.5</v>
      </c>
      <c r="BK451">
        <v>29.6</v>
      </c>
      <c r="BL451">
        <f t="shared" si="130"/>
        <v>1.5709459459459458</v>
      </c>
    </row>
    <row r="452" spans="1:64" x14ac:dyDescent="0.3">
      <c r="A452" s="11">
        <v>44909</v>
      </c>
      <c r="B452">
        <v>0.515625</v>
      </c>
      <c r="C452">
        <v>4019.65</v>
      </c>
      <c r="D452">
        <v>288.64999999999998</v>
      </c>
      <c r="E452">
        <v>107.7</v>
      </c>
      <c r="F452">
        <v>1810.55</v>
      </c>
      <c r="G452">
        <v>81.510000000000005</v>
      </c>
      <c r="H452">
        <v>46.76</v>
      </c>
      <c r="I452" s="12">
        <f t="shared" si="131"/>
        <v>131.44822211501545</v>
      </c>
      <c r="J452" s="12">
        <f t="shared" si="132"/>
        <v>91.620881851632276</v>
      </c>
      <c r="K452" s="12">
        <f t="shared" si="133"/>
        <v>148.46469408261851</v>
      </c>
      <c r="L452" s="12">
        <f t="shared" si="134"/>
        <v>138.69797946831497</v>
      </c>
      <c r="M452" s="12">
        <f t="shared" si="135"/>
        <v>151.82685853151543</v>
      </c>
      <c r="N452" s="12">
        <f t="shared" si="136"/>
        <v>105.5508510258843</v>
      </c>
      <c r="O452" s="12">
        <f t="shared" si="137"/>
        <v>170.33966029082438</v>
      </c>
      <c r="P452" s="12">
        <f t="shared" si="138"/>
        <v>161.44834896496673</v>
      </c>
      <c r="Q452">
        <v>0.62903225806451601</v>
      </c>
      <c r="R452" s="12"/>
      <c r="S452" s="12"/>
      <c r="T452" s="55">
        <v>15.9526015311435</v>
      </c>
      <c r="U452" s="55">
        <v>15.1168212663574</v>
      </c>
      <c r="V452" s="55">
        <v>17.6074768266086</v>
      </c>
      <c r="W452" s="55">
        <v>16.233587473453799</v>
      </c>
      <c r="Z452" s="12"/>
      <c r="AA452" s="12"/>
      <c r="AB452" s="12"/>
      <c r="AC452" s="12"/>
      <c r="AD452" s="55">
        <v>13.28918585207</v>
      </c>
      <c r="AE452" s="55">
        <v>12.4765929268736</v>
      </c>
      <c r="AF452">
        <v>0.47964721845318897</v>
      </c>
      <c r="AG452" s="12"/>
      <c r="AH452" s="12"/>
      <c r="AI452" t="str">
        <v>20160318</v>
      </c>
      <c r="AJ452">
        <v>47.4</v>
      </c>
      <c r="AK452">
        <v>27.8</v>
      </c>
      <c r="AL452">
        <f t="shared" si="129"/>
        <v>1.7050359712230214</v>
      </c>
      <c r="BI452" t="str">
        <v>09/01/2023</v>
      </c>
      <c r="BJ452">
        <v>46.5</v>
      </c>
      <c r="BK452">
        <v>29.6</v>
      </c>
      <c r="BL452">
        <f t="shared" si="130"/>
        <v>1.5709459459459458</v>
      </c>
    </row>
    <row r="453" spans="1:64" x14ac:dyDescent="0.3">
      <c r="A453" s="11">
        <v>44908</v>
      </c>
      <c r="B453">
        <v>0.51910828025477695</v>
      </c>
      <c r="C453">
        <v>3990.56</v>
      </c>
      <c r="D453">
        <v>285.58</v>
      </c>
      <c r="E453">
        <v>106.67</v>
      </c>
      <c r="F453">
        <v>1781.21</v>
      </c>
      <c r="G453">
        <v>81.27</v>
      </c>
      <c r="H453">
        <v>46.68</v>
      </c>
      <c r="I453" s="12">
        <f t="shared" si="131"/>
        <v>131.75999849347505</v>
      </c>
      <c r="J453" s="12">
        <f t="shared" si="132"/>
        <v>92.469963726940108</v>
      </c>
      <c r="K453" s="12">
        <f t="shared" si="133"/>
        <v>147.82364436239291</v>
      </c>
      <c r="L453" s="12">
        <f t="shared" si="134"/>
        <v>137.92890065702468</v>
      </c>
      <c r="M453" s="12">
        <f t="shared" si="135"/>
        <v>151.66092566468802</v>
      </c>
      <c r="N453" s="12">
        <f t="shared" si="136"/>
        <v>106.15827768420509</v>
      </c>
      <c r="O453" s="12">
        <f t="shared" si="137"/>
        <v>169.0218085247794</v>
      </c>
      <c r="P453" s="12">
        <f t="shared" si="138"/>
        <v>160.00252511277327</v>
      </c>
      <c r="Q453">
        <v>0.62903225806451601</v>
      </c>
      <c r="R453" s="12"/>
      <c r="S453" s="12"/>
      <c r="T453" s="55">
        <v>16.0688425406825</v>
      </c>
      <c r="U453" s="55">
        <v>15.220473724939101</v>
      </c>
      <c r="V453" s="55">
        <v>17.639035608338698</v>
      </c>
      <c r="W453" s="55">
        <v>16.271578394694899</v>
      </c>
      <c r="Z453" s="12"/>
      <c r="AA453" s="12"/>
      <c r="AB453" s="12"/>
      <c r="AC453" s="12"/>
      <c r="AD453" s="55">
        <v>13.960262914457401</v>
      </c>
      <c r="AE453" s="55">
        <v>13.125668239858101</v>
      </c>
      <c r="AF453">
        <v>0.47713310580204799</v>
      </c>
      <c r="AG453" s="12"/>
      <c r="AH453" s="12"/>
      <c r="AI453" t="str">
        <v>20160311</v>
      </c>
      <c r="AJ453">
        <v>44.4</v>
      </c>
      <c r="AK453">
        <v>30.3</v>
      </c>
      <c r="AL453">
        <f t="shared" si="129"/>
        <v>1.4653465346534653</v>
      </c>
      <c r="BI453" t="str">
        <v>06/01/2023</v>
      </c>
      <c r="BJ453">
        <v>41.4</v>
      </c>
      <c r="BK453">
        <v>32.9</v>
      </c>
      <c r="BL453">
        <f t="shared" si="130"/>
        <v>1.2583586626139818</v>
      </c>
    </row>
    <row r="454" spans="1:64" x14ac:dyDescent="0.3">
      <c r="A454" s="11">
        <v>44905</v>
      </c>
      <c r="B454">
        <v>0.522151898734177</v>
      </c>
      <c r="C454">
        <v>3934.38</v>
      </c>
      <c r="D454">
        <v>282.04000000000002</v>
      </c>
      <c r="E454">
        <v>106.33</v>
      </c>
      <c r="F454">
        <v>1796.85</v>
      </c>
      <c r="G454">
        <v>81.319999999999993</v>
      </c>
      <c r="H454">
        <v>46.56</v>
      </c>
      <c r="I454" s="12">
        <f t="shared" si="131"/>
        <v>130.31588236020824</v>
      </c>
      <c r="J454" s="12">
        <f t="shared" si="132"/>
        <v>90.392440618745624</v>
      </c>
      <c r="K454" s="12">
        <f t="shared" si="133"/>
        <v>145.6542544558971</v>
      </c>
      <c r="L454" s="12">
        <f t="shared" si="134"/>
        <v>136.33353496603127</v>
      </c>
      <c r="M454" s="12">
        <f t="shared" si="135"/>
        <v>150.25546329537588</v>
      </c>
      <c r="N454" s="12">
        <f t="shared" si="136"/>
        <v>103.94879080900598</v>
      </c>
      <c r="O454" s="12">
        <f t="shared" si="137"/>
        <v>166.82534169356117</v>
      </c>
      <c r="P454" s="12">
        <f t="shared" si="138"/>
        <v>158.42240553485658</v>
      </c>
      <c r="Q454">
        <v>0.65079365079365104</v>
      </c>
      <c r="R454" s="12"/>
      <c r="S454" s="12"/>
      <c r="T454" s="55">
        <v>16.645805536774802</v>
      </c>
      <c r="U454" s="55">
        <v>15.692063393526899</v>
      </c>
      <c r="V454" s="55">
        <v>18.8271811631151</v>
      </c>
      <c r="W454" s="55">
        <v>17.3170674814134</v>
      </c>
      <c r="Z454" s="12"/>
      <c r="AA454" s="12"/>
      <c r="AB454" s="12"/>
      <c r="AC454" s="12"/>
      <c r="AD454" s="55">
        <v>14.2930656958917</v>
      </c>
      <c r="AE454" s="55">
        <v>13.4288777054993</v>
      </c>
      <c r="AF454">
        <v>0.47877984084880598</v>
      </c>
      <c r="AG454" s="12"/>
      <c r="AH454" s="12"/>
      <c r="AI454" t="str">
        <v>20160304</v>
      </c>
      <c r="AJ454">
        <v>39.4</v>
      </c>
      <c r="AK454">
        <v>35.4</v>
      </c>
      <c r="AL454">
        <f t="shared" si="129"/>
        <v>1.1129943502824859</v>
      </c>
      <c r="BI454" t="str">
        <v>05/01/2023</v>
      </c>
      <c r="BJ454">
        <v>41.4</v>
      </c>
      <c r="BK454">
        <v>32.9</v>
      </c>
      <c r="BL454">
        <f t="shared" si="130"/>
        <v>1.2583586626139818</v>
      </c>
    </row>
    <row r="455" spans="1:64" x14ac:dyDescent="0.3">
      <c r="A455" s="11">
        <v>44904</v>
      </c>
      <c r="B455">
        <v>0.52134146341463405</v>
      </c>
      <c r="C455">
        <v>3963.51</v>
      </c>
      <c r="D455">
        <v>283.85000000000002</v>
      </c>
      <c r="E455">
        <v>109.17</v>
      </c>
      <c r="F455">
        <v>1789.29</v>
      </c>
      <c r="G455">
        <v>81.36</v>
      </c>
      <c r="H455">
        <v>46.64</v>
      </c>
      <c r="I455" s="12">
        <f t="shared" si="131"/>
        <v>127.92811351081401</v>
      </c>
      <c r="J455" s="12">
        <f t="shared" si="132"/>
        <v>91.450956710242735</v>
      </c>
      <c r="K455" s="12">
        <f t="shared" si="133"/>
        <v>146.66003491814379</v>
      </c>
      <c r="L455" s="12">
        <f t="shared" si="134"/>
        <v>137.10602877245998</v>
      </c>
      <c r="M455" s="12">
        <f t="shared" si="135"/>
        <v>147.36159609472099</v>
      </c>
      <c r="N455" s="12">
        <f t="shared" si="136"/>
        <v>105.06263831362857</v>
      </c>
      <c r="O455" s="12">
        <f t="shared" si="137"/>
        <v>167.8129148708569</v>
      </c>
      <c r="P455" s="12">
        <f t="shared" si="138"/>
        <v>159.16432480689463</v>
      </c>
      <c r="Q455">
        <v>0.61904761904761896</v>
      </c>
      <c r="R455" s="12"/>
      <c r="S455" s="12"/>
      <c r="T455" s="55">
        <v>16.326008578261199</v>
      </c>
      <c r="U455" s="55">
        <v>15.2974587379456</v>
      </c>
      <c r="V455" s="55">
        <v>18.756515110398901</v>
      </c>
      <c r="W455" s="55">
        <v>17.129467928814801</v>
      </c>
      <c r="Z455" s="12"/>
      <c r="AA455" s="12"/>
      <c r="AB455" s="12"/>
      <c r="AC455" s="12"/>
      <c r="AD455" s="55">
        <v>13.868710003671399</v>
      </c>
      <c r="AE455" s="55">
        <v>12.9899711316184</v>
      </c>
      <c r="AF455">
        <v>0.48738379814076999</v>
      </c>
      <c r="AG455" s="12"/>
      <c r="AH455" s="12"/>
      <c r="AI455" t="str">
        <v>20160226</v>
      </c>
      <c r="AJ455">
        <v>36.4</v>
      </c>
      <c r="AK455">
        <v>34.299999999999997</v>
      </c>
      <c r="AL455">
        <f t="shared" si="129"/>
        <v>1.0612244897959184</v>
      </c>
      <c r="BI455" t="str">
        <v>04/01/2023</v>
      </c>
      <c r="BJ455">
        <v>41.4</v>
      </c>
      <c r="BK455">
        <v>32.9</v>
      </c>
      <c r="BL455">
        <f t="shared" si="130"/>
        <v>1.2583586626139818</v>
      </c>
    </row>
    <row r="456" spans="1:64" x14ac:dyDescent="0.3">
      <c r="A456" s="11">
        <v>44903</v>
      </c>
      <c r="B456">
        <v>0.51543209876543195</v>
      </c>
      <c r="C456">
        <v>3933.92</v>
      </c>
      <c r="D456">
        <v>280.52999999999997</v>
      </c>
      <c r="E456">
        <v>109.47</v>
      </c>
      <c r="F456">
        <v>1786.04</v>
      </c>
      <c r="G456">
        <v>81.44</v>
      </c>
      <c r="H456">
        <v>46.3</v>
      </c>
      <c r="I456" s="12">
        <f t="shared" si="131"/>
        <v>126.62862068184914</v>
      </c>
      <c r="J456" s="12">
        <f t="shared" si="132"/>
        <v>90.932451562585157</v>
      </c>
      <c r="K456" s="12">
        <f t="shared" si="133"/>
        <v>145.42334350017049</v>
      </c>
      <c r="L456" s="12">
        <f t="shared" si="134"/>
        <v>137.08158069209725</v>
      </c>
      <c r="M456" s="12">
        <f t="shared" si="135"/>
        <v>145.244624003806</v>
      </c>
      <c r="N456" s="12">
        <f t="shared" si="136"/>
        <v>104.02086175943514</v>
      </c>
      <c r="O456" s="12">
        <f t="shared" si="137"/>
        <v>165.68926566883425</v>
      </c>
      <c r="P456" s="12">
        <f t="shared" si="138"/>
        <v>158.45266179476315</v>
      </c>
      <c r="Q456">
        <v>0.63934426229508201</v>
      </c>
      <c r="R456" s="12"/>
      <c r="S456" s="12"/>
      <c r="T456" s="55">
        <v>16.091238144533801</v>
      </c>
      <c r="U456" s="55">
        <v>15.009323434980001</v>
      </c>
      <c r="V456" s="55">
        <v>18.263432883592799</v>
      </c>
      <c r="W456" s="55">
        <v>16.673726400448601</v>
      </c>
      <c r="Z456" s="12"/>
      <c r="AA456" s="12"/>
      <c r="AB456" s="12"/>
      <c r="AC456" s="12"/>
      <c r="AD456" s="55">
        <v>13.7018793908184</v>
      </c>
      <c r="AE456" s="55">
        <v>12.7930584875538</v>
      </c>
      <c r="AF456">
        <v>0.47843397478434002</v>
      </c>
      <c r="AG456" s="12"/>
      <c r="AH456" s="12"/>
      <c r="AI456" t="str">
        <v>20160219</v>
      </c>
      <c r="AJ456">
        <v>34.700000000000003</v>
      </c>
      <c r="AK456">
        <v>35.700000000000003</v>
      </c>
      <c r="AL456">
        <f t="shared" ref="AL456:AL519" si="139">IFERROR(AJ456/AK456,"")</f>
        <v>0.97198879551820727</v>
      </c>
      <c r="BI456" t="str">
        <v>03/01/2023</v>
      </c>
      <c r="BJ456">
        <v>41.4</v>
      </c>
      <c r="BK456">
        <v>32.9</v>
      </c>
      <c r="BL456">
        <f t="shared" ref="BL456:BL519" si="140">IFERROR(BJ456/BK456,"")</f>
        <v>1.2583586626139818</v>
      </c>
    </row>
    <row r="457" spans="1:64" x14ac:dyDescent="0.3">
      <c r="A457" s="11">
        <v>44902</v>
      </c>
      <c r="B457">
        <v>0.52830188679245305</v>
      </c>
      <c r="C457">
        <v>3941.26</v>
      </c>
      <c r="D457">
        <v>281.68</v>
      </c>
      <c r="E457">
        <v>106.95</v>
      </c>
      <c r="F457">
        <v>1771.01</v>
      </c>
      <c r="G457">
        <v>81.27</v>
      </c>
      <c r="H457">
        <v>46.38</v>
      </c>
      <c r="I457" s="12">
        <f t="shared" si="131"/>
        <v>129.93211360761421</v>
      </c>
      <c r="J457" s="12">
        <f t="shared" si="132"/>
        <v>91.883355285079645</v>
      </c>
      <c r="K457" s="12">
        <f t="shared" si="133"/>
        <v>146.000650714448</v>
      </c>
      <c r="L457" s="12">
        <f t="shared" si="134"/>
        <v>137.1004275005059</v>
      </c>
      <c r="M457" s="12">
        <f t="shared" si="135"/>
        <v>149.3740792861702</v>
      </c>
      <c r="N457" s="12">
        <f t="shared" si="136"/>
        <v>105.34497751571776</v>
      </c>
      <c r="O457" s="12">
        <f t="shared" si="137"/>
        <v>166.71865999261993</v>
      </c>
      <c r="P457" s="12">
        <f t="shared" si="138"/>
        <v>158.82713895312125</v>
      </c>
      <c r="Q457">
        <v>0.65517241379310298</v>
      </c>
      <c r="R457" s="12"/>
      <c r="S457" s="12"/>
      <c r="T457" s="55">
        <v>16.4480772038151</v>
      </c>
      <c r="U457" s="55">
        <v>15.225829745846401</v>
      </c>
      <c r="V457" s="55">
        <v>18.890959187362899</v>
      </c>
      <c r="W457" s="55">
        <v>17.1676831615518</v>
      </c>
      <c r="Z457" s="12"/>
      <c r="AA457" s="12"/>
      <c r="AB457" s="12"/>
      <c r="AC457" s="12"/>
      <c r="AD457" s="55">
        <v>14.0595072219849</v>
      </c>
      <c r="AE457" s="55">
        <v>13.037283076251301</v>
      </c>
      <c r="AF457">
        <v>0.48538011695906402</v>
      </c>
      <c r="AG457" s="12"/>
      <c r="AH457" s="12"/>
      <c r="AI457" t="str">
        <v>20160212</v>
      </c>
      <c r="AJ457">
        <v>26.5</v>
      </c>
      <c r="AK457">
        <v>39.799999999999997</v>
      </c>
      <c r="AL457">
        <f t="shared" si="139"/>
        <v>0.66582914572864327</v>
      </c>
      <c r="BI457" t="str">
        <v>02/01/2023</v>
      </c>
      <c r="BJ457">
        <v>41.4</v>
      </c>
      <c r="BK457">
        <v>32.9</v>
      </c>
      <c r="BL457">
        <f t="shared" si="140"/>
        <v>1.2583586626139818</v>
      </c>
    </row>
    <row r="458" spans="1:64" x14ac:dyDescent="0.3">
      <c r="A458" s="11">
        <v>44901</v>
      </c>
      <c r="B458">
        <v>0.52664576802507801</v>
      </c>
      <c r="C458">
        <v>3998.84</v>
      </c>
      <c r="D458">
        <v>287.64</v>
      </c>
      <c r="E458">
        <v>105.59</v>
      </c>
      <c r="F458">
        <v>1768.44</v>
      </c>
      <c r="G458">
        <v>81.180000000000007</v>
      </c>
      <c r="H458">
        <v>46.57</v>
      </c>
      <c r="I458" s="12">
        <f t="shared" si="131"/>
        <v>133.57595661766211</v>
      </c>
      <c r="J458" s="12">
        <f t="shared" si="132"/>
        <v>93.363392299511673</v>
      </c>
      <c r="K458" s="12">
        <f t="shared" si="133"/>
        <v>148.30046815674339</v>
      </c>
      <c r="L458" s="12">
        <f t="shared" si="134"/>
        <v>138.52995915529061</v>
      </c>
      <c r="M458" s="12">
        <f t="shared" si="135"/>
        <v>154.56760530198051</v>
      </c>
      <c r="N458" s="12">
        <f t="shared" si="136"/>
        <v>107.73382458404491</v>
      </c>
      <c r="O458" s="12">
        <f t="shared" si="137"/>
        <v>170.43917544540776</v>
      </c>
      <c r="P458" s="12">
        <f t="shared" si="138"/>
        <v>161.51482069398986</v>
      </c>
      <c r="Q458">
        <v>0.66101694915254205</v>
      </c>
      <c r="R458" s="12"/>
      <c r="S458" s="12"/>
      <c r="T458" s="55">
        <v>17.495281054264499</v>
      </c>
      <c r="U458" s="55">
        <v>16.1686108695691</v>
      </c>
      <c r="V458" s="55">
        <v>20.348969660295399</v>
      </c>
      <c r="W458" s="55">
        <v>18.458821535757501</v>
      </c>
      <c r="Z458" s="12"/>
      <c r="AA458" s="12"/>
      <c r="AB458" s="12"/>
      <c r="AC458" s="12"/>
      <c r="AD458" s="55">
        <v>14.9596442715394</v>
      </c>
      <c r="AE458" s="55">
        <v>13.871062635417999</v>
      </c>
      <c r="AF458">
        <v>0.48530372305682601</v>
      </c>
      <c r="AG458" s="12"/>
      <c r="AH458" s="12"/>
      <c r="AI458" t="str">
        <v>20160205</v>
      </c>
      <c r="AJ458">
        <v>24.7</v>
      </c>
      <c r="AK458">
        <v>39.200000000000003</v>
      </c>
      <c r="AL458">
        <f t="shared" si="139"/>
        <v>0.63010204081632648</v>
      </c>
      <c r="BI458" t="str">
        <v>30/12/2022</v>
      </c>
      <c r="BJ458">
        <v>36.6</v>
      </c>
      <c r="BK458">
        <v>33.799999999999997</v>
      </c>
      <c r="BL458">
        <f t="shared" si="140"/>
        <v>1.0828402366863907</v>
      </c>
    </row>
    <row r="459" spans="1:64" x14ac:dyDescent="0.3">
      <c r="A459" s="11">
        <v>44898</v>
      </c>
      <c r="B459">
        <v>0.51436781609195403</v>
      </c>
      <c r="C459">
        <v>4071.7</v>
      </c>
      <c r="D459">
        <v>292.55</v>
      </c>
      <c r="E459">
        <v>107.09</v>
      </c>
      <c r="F459">
        <v>1797.95</v>
      </c>
      <c r="G459">
        <v>81.41</v>
      </c>
      <c r="H459">
        <v>47.22</v>
      </c>
      <c r="I459" s="12">
        <f t="shared" si="131"/>
        <v>134.09723757929626</v>
      </c>
      <c r="J459" s="12">
        <f t="shared" si="132"/>
        <v>93.501878723373395</v>
      </c>
      <c r="K459" s="12">
        <f t="shared" si="133"/>
        <v>150.56940452090231</v>
      </c>
      <c r="L459" s="12">
        <f t="shared" si="134"/>
        <v>139.10430580835458</v>
      </c>
      <c r="M459" s="12">
        <f t="shared" si="135"/>
        <v>154.99796423990099</v>
      </c>
      <c r="N459" s="12">
        <f t="shared" si="136"/>
        <v>107.77373520660969</v>
      </c>
      <c r="O459" s="12">
        <f t="shared" si="137"/>
        <v>172.85188528543782</v>
      </c>
      <c r="P459" s="12">
        <f t="shared" si="138"/>
        <v>162.00376460519516</v>
      </c>
      <c r="Q459">
        <v>0.62666666666666704</v>
      </c>
      <c r="R459" s="12"/>
      <c r="S459" s="12"/>
      <c r="T459" s="55">
        <v>17.632963437402299</v>
      </c>
      <c r="U459" s="55">
        <v>16.3044712582664</v>
      </c>
      <c r="V459" s="55">
        <v>20.240709644518901</v>
      </c>
      <c r="W459" s="55">
        <v>18.476129375243602</v>
      </c>
      <c r="Z459" s="12"/>
      <c r="AA459" s="12"/>
      <c r="AB459" s="12"/>
      <c r="AC459" s="12"/>
      <c r="AD459" s="55">
        <v>14.832046375593199</v>
      </c>
      <c r="AE459" s="55">
        <v>13.737417181721501</v>
      </c>
      <c r="AF459">
        <v>0.49119373776907999</v>
      </c>
      <c r="AG459" s="12"/>
      <c r="AH459" s="12"/>
      <c r="AI459" t="str">
        <v>20160129</v>
      </c>
      <c r="AJ459">
        <v>34</v>
      </c>
      <c r="AK459">
        <v>38.1</v>
      </c>
      <c r="AL459">
        <f t="shared" si="139"/>
        <v>0.89238845144356949</v>
      </c>
      <c r="BI459" t="str">
        <v>29/12/2022</v>
      </c>
      <c r="BJ459">
        <v>36.6</v>
      </c>
      <c r="BK459">
        <v>33.799999999999997</v>
      </c>
      <c r="BL459">
        <f t="shared" si="140"/>
        <v>1.0828402366863907</v>
      </c>
    </row>
    <row r="460" spans="1:64" x14ac:dyDescent="0.3">
      <c r="A460" s="11">
        <v>44897</v>
      </c>
      <c r="B460">
        <v>0.51685393258427004</v>
      </c>
      <c r="C460">
        <v>4076.57</v>
      </c>
      <c r="D460">
        <v>293.72000000000003</v>
      </c>
      <c r="E460">
        <v>105.76</v>
      </c>
      <c r="F460">
        <v>1803.09</v>
      </c>
      <c r="G460">
        <v>81.430000000000007</v>
      </c>
      <c r="H460">
        <v>47.23</v>
      </c>
      <c r="I460" s="12">
        <f t="shared" si="131"/>
        <v>135.96957599522474</v>
      </c>
      <c r="J460" s="12">
        <f t="shared" si="132"/>
        <v>93.347292791366087</v>
      </c>
      <c r="K460" s="12">
        <f t="shared" si="133"/>
        <v>150.71243394171577</v>
      </c>
      <c r="L460" s="12">
        <f t="shared" si="134"/>
        <v>139.24116621919589</v>
      </c>
      <c r="M460" s="12">
        <f t="shared" si="135"/>
        <v>157.60779622987999</v>
      </c>
      <c r="N460" s="12">
        <f t="shared" si="136"/>
        <v>107.89595149915782</v>
      </c>
      <c r="O460" s="12">
        <f t="shared" si="137"/>
        <v>173.50039084957194</v>
      </c>
      <c r="P460" s="12">
        <f t="shared" si="138"/>
        <v>162.61710031926569</v>
      </c>
      <c r="Q460">
        <v>0.64</v>
      </c>
      <c r="R460" s="12"/>
      <c r="S460" s="12"/>
      <c r="T460" s="55">
        <v>17.1882510762393</v>
      </c>
      <c r="U460" s="55">
        <v>15.8877112851743</v>
      </c>
      <c r="V460" s="55">
        <v>19.773395525088699</v>
      </c>
      <c r="W460" s="55">
        <v>18.014363407706</v>
      </c>
      <c r="Z460" s="12"/>
      <c r="AA460" s="12"/>
      <c r="AB460" s="12"/>
      <c r="AC460" s="12"/>
      <c r="AD460" s="55">
        <v>14.676159281524599</v>
      </c>
      <c r="AE460" s="55">
        <v>13.5366712662466</v>
      </c>
      <c r="AF460">
        <v>0.49804941482444698</v>
      </c>
      <c r="AG460" s="12"/>
      <c r="AH460" s="12"/>
      <c r="AI460" t="str">
        <v>20160122</v>
      </c>
      <c r="AJ460">
        <v>29.2</v>
      </c>
      <c r="AK460">
        <v>35.4</v>
      </c>
      <c r="AL460">
        <f t="shared" si="139"/>
        <v>0.82485875706214695</v>
      </c>
      <c r="BI460" t="str">
        <v>28/12/2022</v>
      </c>
      <c r="BJ460">
        <v>36.6</v>
      </c>
      <c r="BK460">
        <v>33.799999999999997</v>
      </c>
      <c r="BL460">
        <f t="shared" si="140"/>
        <v>1.0828402366863907</v>
      </c>
    </row>
    <row r="461" spans="1:64" x14ac:dyDescent="0.3">
      <c r="A461" s="11">
        <v>44895</v>
      </c>
      <c r="B461">
        <v>0.5</v>
      </c>
      <c r="C461">
        <v>4080.11</v>
      </c>
      <c r="D461">
        <v>293.36</v>
      </c>
      <c r="E461">
        <v>102.73</v>
      </c>
      <c r="F461">
        <v>1768.43</v>
      </c>
      <c r="G461">
        <v>81.42</v>
      </c>
      <c r="H461">
        <v>46.96</v>
      </c>
      <c r="I461" s="12">
        <f t="shared" si="131"/>
        <v>140.22721294689632</v>
      </c>
      <c r="J461" s="12">
        <f t="shared" si="132"/>
        <v>95.29774499741464</v>
      </c>
      <c r="K461" s="12">
        <f t="shared" si="133"/>
        <v>150.86185410155122</v>
      </c>
      <c r="L461" s="12">
        <f t="shared" si="134"/>
        <v>140.16869016353863</v>
      </c>
      <c r="M461" s="12">
        <f t="shared" si="135"/>
        <v>162.19259670553694</v>
      </c>
      <c r="N461" s="12">
        <f t="shared" si="136"/>
        <v>109.91533185117314</v>
      </c>
      <c r="O461" s="12">
        <f t="shared" si="137"/>
        <v>173.30899857843562</v>
      </c>
      <c r="P461" s="12">
        <f t="shared" si="138"/>
        <v>163.35586298761336</v>
      </c>
      <c r="Q461">
        <v>0.61842105263157898</v>
      </c>
      <c r="R461" s="12"/>
      <c r="S461" s="12"/>
      <c r="T461" s="55">
        <v>17.2130875624357</v>
      </c>
      <c r="U461" s="55">
        <v>15.9098037632728</v>
      </c>
      <c r="V461" s="55">
        <v>19.8636286828396</v>
      </c>
      <c r="W461" s="55">
        <v>18.1011851659073</v>
      </c>
      <c r="Z461" s="12"/>
      <c r="AA461" s="12"/>
      <c r="AB461" s="12"/>
      <c r="AC461" s="12"/>
      <c r="AD461" s="55">
        <v>14.446019731995699</v>
      </c>
      <c r="AE461" s="55">
        <v>13.307993293744101</v>
      </c>
      <c r="AF461">
        <v>0.5</v>
      </c>
      <c r="AG461" s="12"/>
      <c r="AH461" s="12"/>
      <c r="AI461" t="str">
        <v>20160115</v>
      </c>
      <c r="AJ461">
        <v>26.8</v>
      </c>
      <c r="AK461">
        <v>36.1</v>
      </c>
      <c r="AL461">
        <f t="shared" si="139"/>
        <v>0.74238227146814406</v>
      </c>
      <c r="BI461" t="str">
        <v>27/12/2022</v>
      </c>
      <c r="BJ461">
        <v>36.6</v>
      </c>
      <c r="BK461">
        <v>33.799999999999997</v>
      </c>
      <c r="BL461">
        <f t="shared" si="140"/>
        <v>1.0828402366863907</v>
      </c>
    </row>
    <row r="462" spans="1:64" x14ac:dyDescent="0.3">
      <c r="A462" s="11">
        <v>44895</v>
      </c>
      <c r="B462">
        <v>0.50534759358288805</v>
      </c>
      <c r="C462">
        <v>3957.63</v>
      </c>
      <c r="D462">
        <v>280.57</v>
      </c>
      <c r="E462">
        <v>101.98</v>
      </c>
      <c r="F462">
        <v>1749.73</v>
      </c>
      <c r="G462">
        <v>81.180000000000007</v>
      </c>
      <c r="H462">
        <v>45.99</v>
      </c>
      <c r="I462" s="12">
        <f t="shared" si="131"/>
        <v>136.99503008663729</v>
      </c>
      <c r="J462" s="12">
        <f t="shared" si="132"/>
        <v>93.405311216465108</v>
      </c>
      <c r="K462" s="12">
        <f t="shared" si="133"/>
        <v>146.75400099879016</v>
      </c>
      <c r="L462" s="12">
        <f t="shared" si="134"/>
        <v>138.80063321775512</v>
      </c>
      <c r="M462" s="12">
        <f t="shared" si="135"/>
        <v>156.22008589318358</v>
      </c>
      <c r="N462" s="12">
        <f t="shared" si="136"/>
        <v>106.20881328520126</v>
      </c>
      <c r="O462" s="12">
        <f t="shared" si="137"/>
        <v>166.2230147471947</v>
      </c>
      <c r="P462" s="12">
        <f t="shared" si="138"/>
        <v>159.45025181700396</v>
      </c>
      <c r="Q462">
        <v>0.64</v>
      </c>
      <c r="R462" s="12"/>
      <c r="S462" s="12"/>
      <c r="T462" s="55">
        <v>17.848087824539402</v>
      </c>
      <c r="U462" s="55">
        <v>16.528331850437301</v>
      </c>
      <c r="V462" s="55">
        <v>20.606448980712599</v>
      </c>
      <c r="W462" s="55">
        <v>18.834437339354299</v>
      </c>
      <c r="Z462" s="12"/>
      <c r="AA462" s="12"/>
      <c r="AB462" s="12"/>
      <c r="AC462" s="12"/>
      <c r="AD462" s="55">
        <v>14.9764577104912</v>
      </c>
      <c r="AE462" s="55">
        <v>13.6903193924622</v>
      </c>
      <c r="AF462">
        <v>0.49640287769784203</v>
      </c>
      <c r="AG462" s="12"/>
      <c r="AH462" s="12"/>
      <c r="AI462" t="str">
        <v>20160108</v>
      </c>
      <c r="AJ462">
        <v>28.6</v>
      </c>
      <c r="AK462">
        <v>35.700000000000003</v>
      </c>
      <c r="AL462">
        <f t="shared" si="139"/>
        <v>0.80112044817927164</v>
      </c>
      <c r="BI462" t="str">
        <v>26/12/2022</v>
      </c>
      <c r="BJ462">
        <v>36.6</v>
      </c>
      <c r="BK462">
        <v>33.799999999999997</v>
      </c>
      <c r="BL462">
        <f t="shared" si="140"/>
        <v>1.0828402366863907</v>
      </c>
    </row>
    <row r="463" spans="1:64" x14ac:dyDescent="0.3">
      <c r="A463" s="11">
        <v>44894</v>
      </c>
      <c r="B463">
        <v>0.51206434316353899</v>
      </c>
      <c r="C463">
        <v>3963.94</v>
      </c>
      <c r="D463">
        <v>282.70999999999998</v>
      </c>
      <c r="E463">
        <v>103.19</v>
      </c>
      <c r="F463">
        <v>1741.62</v>
      </c>
      <c r="G463">
        <v>81.209999999999994</v>
      </c>
      <c r="H463">
        <v>45.66</v>
      </c>
      <c r="I463" s="12">
        <f t="shared" si="131"/>
        <v>135.62063807632904</v>
      </c>
      <c r="J463" s="12">
        <f t="shared" si="132"/>
        <v>93.992617945627643</v>
      </c>
      <c r="K463" s="12">
        <f t="shared" si="133"/>
        <v>146.93361822228925</v>
      </c>
      <c r="L463" s="12">
        <f t="shared" si="134"/>
        <v>140.03563309108407</v>
      </c>
      <c r="M463" s="12">
        <f t="shared" si="135"/>
        <v>155.57346839525846</v>
      </c>
      <c r="N463" s="12">
        <f t="shared" si="136"/>
        <v>107.52341372179434</v>
      </c>
      <c r="O463" s="12">
        <f t="shared" si="137"/>
        <v>167.42853058076599</v>
      </c>
      <c r="P463" s="12">
        <f t="shared" si="138"/>
        <v>161.84506133297106</v>
      </c>
      <c r="Q463">
        <v>0.63513513513513498</v>
      </c>
      <c r="R463" s="12"/>
      <c r="S463" s="12"/>
      <c r="T463" s="55">
        <v>17.829077735846401</v>
      </c>
      <c r="U463" s="55">
        <v>16.528287573802501</v>
      </c>
      <c r="V463" s="55">
        <v>20.4328732407483</v>
      </c>
      <c r="W463" s="55">
        <v>18.713744725675301</v>
      </c>
      <c r="Z463" s="12"/>
      <c r="AA463" s="12"/>
      <c r="AB463" s="12"/>
      <c r="AC463" s="12"/>
      <c r="AD463" s="55">
        <v>15.296691534249801</v>
      </c>
      <c r="AE463" s="55">
        <v>14.1593428902843</v>
      </c>
      <c r="AF463">
        <v>0.49704142011834301</v>
      </c>
      <c r="AG463" s="12"/>
      <c r="AH463" s="12"/>
      <c r="AI463" t="str">
        <v>20160101</v>
      </c>
      <c r="AJ463">
        <v>34.700000000000003</v>
      </c>
      <c r="AK463">
        <v>31.6</v>
      </c>
      <c r="AL463">
        <f t="shared" si="139"/>
        <v>1.0981012658227849</v>
      </c>
      <c r="BI463" t="str">
        <v>23/12/2022</v>
      </c>
      <c r="BJ463" t="e">
        <v>#N/A</v>
      </c>
      <c r="BK463" t="e">
        <v>#N/A</v>
      </c>
      <c r="BL463" t="str">
        <f t="shared" si="140"/>
        <v/>
      </c>
    </row>
    <row r="464" spans="1:64" x14ac:dyDescent="0.3">
      <c r="A464" s="11">
        <v>44891</v>
      </c>
      <c r="B464">
        <v>0.52224824355971899</v>
      </c>
      <c r="C464">
        <v>4026.12</v>
      </c>
      <c r="D464">
        <v>286.92</v>
      </c>
      <c r="E464">
        <v>102.9</v>
      </c>
      <c r="F464">
        <v>1754.58</v>
      </c>
      <c r="G464">
        <v>81.19</v>
      </c>
      <c r="H464">
        <v>46.15</v>
      </c>
      <c r="I464" s="12">
        <f t="shared" si="131"/>
        <v>138.14347216701842</v>
      </c>
      <c r="J464" s="12">
        <f t="shared" si="132"/>
        <v>94.75614081568726</v>
      </c>
      <c r="K464" s="12">
        <f t="shared" si="133"/>
        <v>149.27582843763244</v>
      </c>
      <c r="L464" s="12">
        <f t="shared" si="134"/>
        <v>140.71480693053175</v>
      </c>
      <c r="M464" s="12">
        <f t="shared" si="135"/>
        <v>158.34310299326677</v>
      </c>
      <c r="N464" s="12">
        <f t="shared" si="136"/>
        <v>108.31265517125644</v>
      </c>
      <c r="O464" s="12">
        <f t="shared" si="137"/>
        <v>169.96429854711138</v>
      </c>
      <c r="P464" s="12">
        <f t="shared" si="138"/>
        <v>162.50410128884886</v>
      </c>
      <c r="Q464">
        <v>0.626506024096386</v>
      </c>
      <c r="R464" s="12"/>
      <c r="S464" s="12"/>
      <c r="T464" s="55">
        <v>17.817283430947398</v>
      </c>
      <c r="U464" s="55">
        <v>16.542696856439299</v>
      </c>
      <c r="V464" s="55">
        <v>20.4794948528959</v>
      </c>
      <c r="W464" s="55">
        <v>18.771614587056401</v>
      </c>
      <c r="Z464" s="12"/>
      <c r="AA464" s="12"/>
      <c r="AB464" s="12"/>
      <c r="AC464" s="12"/>
      <c r="AD464" s="55">
        <v>15.337789206468001</v>
      </c>
      <c r="AE464" s="55">
        <v>14.2131007856299</v>
      </c>
      <c r="AF464">
        <v>0.49360613810741699</v>
      </c>
      <c r="AG464" s="12"/>
      <c r="AH464" s="12"/>
      <c r="AI464" t="str">
        <v>20151225</v>
      </c>
      <c r="AJ464" t="e">
        <v>#N/A</v>
      </c>
      <c r="AK464" t="e">
        <v>#N/A</v>
      </c>
      <c r="AL464" t="str">
        <f t="shared" si="139"/>
        <v/>
      </c>
      <c r="BI464" t="str">
        <v>22/12/2022</v>
      </c>
      <c r="BJ464" t="e">
        <v>#N/A</v>
      </c>
      <c r="BK464" t="e">
        <v>#N/A</v>
      </c>
      <c r="BL464" t="str">
        <f t="shared" si="140"/>
        <v/>
      </c>
    </row>
    <row r="465" spans="1:64" x14ac:dyDescent="0.3">
      <c r="A465" s="11">
        <v>44889</v>
      </c>
      <c r="B465">
        <v>0.52314814814814803</v>
      </c>
      <c r="C465">
        <v>4027.26</v>
      </c>
      <c r="D465">
        <v>288.82</v>
      </c>
      <c r="E465">
        <v>103.25</v>
      </c>
      <c r="F465">
        <v>1749.62</v>
      </c>
      <c r="G465">
        <v>81.180000000000007</v>
      </c>
      <c r="H465">
        <v>46.04</v>
      </c>
      <c r="I465" s="12">
        <f t="shared" si="131"/>
        <v>137.71562282870326</v>
      </c>
      <c r="J465" s="12">
        <f t="shared" si="132"/>
        <v>95.052511901997676</v>
      </c>
      <c r="K465" s="12">
        <f t="shared" si="133"/>
        <v>149.3364969752293</v>
      </c>
      <c r="L465" s="12">
        <f t="shared" si="134"/>
        <v>141.09184633730132</v>
      </c>
      <c r="M465" s="12">
        <f t="shared" si="135"/>
        <v>158.84962062881758</v>
      </c>
      <c r="N465" s="12">
        <f t="shared" si="136"/>
        <v>109.34193377477651</v>
      </c>
      <c r="O465" s="12">
        <f t="shared" si="137"/>
        <v>171.11102902590099</v>
      </c>
      <c r="P465" s="12">
        <f t="shared" si="138"/>
        <v>163.9745791647328</v>
      </c>
      <c r="Q465">
        <v>0.623529411764706</v>
      </c>
      <c r="R465" s="12"/>
      <c r="S465" s="12"/>
      <c r="T465" s="55">
        <v>17.319453371332798</v>
      </c>
      <c r="U465" s="55">
        <v>16.0227010523549</v>
      </c>
      <c r="V465" s="55">
        <v>19.794764468941199</v>
      </c>
      <c r="W465" s="55">
        <v>18.049144294626402</v>
      </c>
      <c r="Z465" s="12"/>
      <c r="AA465" s="12"/>
      <c r="AB465" s="12"/>
      <c r="AC465" s="12"/>
      <c r="AD465" s="55">
        <v>15.0148265034479</v>
      </c>
      <c r="AE465" s="55">
        <v>13.8697642365085</v>
      </c>
      <c r="AF465">
        <v>0.48119821542383701</v>
      </c>
      <c r="AG465" s="12"/>
      <c r="AH465" s="12"/>
      <c r="AI465" t="str">
        <v>20151218</v>
      </c>
      <c r="AJ465">
        <v>36.700000000000003</v>
      </c>
      <c r="AK465">
        <v>29.6</v>
      </c>
      <c r="AL465">
        <f t="shared" si="139"/>
        <v>1.2398648648648649</v>
      </c>
      <c r="BI465" t="str">
        <v>21/12/2022</v>
      </c>
      <c r="BJ465" t="e">
        <v>#N/A</v>
      </c>
      <c r="BK465" t="e">
        <v>#N/A</v>
      </c>
      <c r="BL465" t="str">
        <f t="shared" si="140"/>
        <v/>
      </c>
    </row>
    <row r="466" spans="1:64" x14ac:dyDescent="0.3">
      <c r="A466" s="11">
        <v>44888</v>
      </c>
      <c r="B466">
        <v>0.52093023255813997</v>
      </c>
      <c r="C466">
        <v>4003.58</v>
      </c>
      <c r="D466">
        <v>285.95</v>
      </c>
      <c r="E466">
        <v>101.48</v>
      </c>
      <c r="F466">
        <v>1739.84</v>
      </c>
      <c r="G466">
        <v>81.11</v>
      </c>
      <c r="H466">
        <v>45.6</v>
      </c>
      <c r="I466" s="12">
        <f t="shared" si="131"/>
        <v>139.32160443630164</v>
      </c>
      <c r="J466" s="12">
        <f t="shared" si="132"/>
        <v>95.024622195329087</v>
      </c>
      <c r="K466" s="12">
        <f t="shared" si="133"/>
        <v>148.5858884926644</v>
      </c>
      <c r="L466" s="12">
        <f t="shared" si="134"/>
        <v>141.62071707552661</v>
      </c>
      <c r="M466" s="12">
        <f t="shared" si="135"/>
        <v>160.03470010943209</v>
      </c>
      <c r="N466" s="12">
        <f t="shared" si="136"/>
        <v>108.86125546880169</v>
      </c>
      <c r="O466" s="12">
        <f t="shared" si="137"/>
        <v>169.55557800585592</v>
      </c>
      <c r="P466" s="12">
        <f t="shared" si="138"/>
        <v>163.91104775087587</v>
      </c>
      <c r="Q466">
        <v>0.623529411764706</v>
      </c>
      <c r="R466" s="12"/>
      <c r="S466" s="12"/>
      <c r="T466" s="55">
        <v>17.877028197532301</v>
      </c>
      <c r="U466" s="55">
        <v>16.639215629546602</v>
      </c>
      <c r="V466" s="55">
        <v>20.5682531037362</v>
      </c>
      <c r="W466" s="55">
        <v>18.8870771590035</v>
      </c>
      <c r="Z466" s="12"/>
      <c r="AA466" s="12"/>
      <c r="AB466" s="12"/>
      <c r="AC466" s="12"/>
      <c r="AD466" s="55">
        <v>15.2714109364201</v>
      </c>
      <c r="AE466" s="55">
        <v>14.158696042858301</v>
      </c>
      <c r="AF466">
        <v>0.47971667739858298</v>
      </c>
      <c r="AG466" s="12"/>
      <c r="AH466" s="12"/>
      <c r="AI466" t="str">
        <v>20151211</v>
      </c>
      <c r="AJ466">
        <v>37.799999999999997</v>
      </c>
      <c r="AK466">
        <v>29.6</v>
      </c>
      <c r="AL466">
        <f t="shared" si="139"/>
        <v>1.277027027027027</v>
      </c>
      <c r="BI466" t="str">
        <v>20/12/2022</v>
      </c>
      <c r="BJ466" t="e">
        <v>#N/A</v>
      </c>
      <c r="BK466" t="e">
        <v>#N/A</v>
      </c>
      <c r="BL466" t="str">
        <f t="shared" si="140"/>
        <v/>
      </c>
    </row>
    <row r="467" spans="1:64" x14ac:dyDescent="0.3">
      <c r="A467" s="11">
        <v>44887</v>
      </c>
      <c r="B467">
        <v>0.51635514018691597</v>
      </c>
      <c r="C467">
        <v>3949.94</v>
      </c>
      <c r="D467">
        <v>281.89</v>
      </c>
      <c r="E467">
        <v>100.06</v>
      </c>
      <c r="F467">
        <v>1738.03</v>
      </c>
      <c r="G467">
        <v>81.05</v>
      </c>
      <c r="H467">
        <v>45.11</v>
      </c>
      <c r="I467" s="12">
        <f t="shared" si="131"/>
        <v>139.4068561892845</v>
      </c>
      <c r="J467" s="12">
        <f t="shared" si="132"/>
        <v>93.847906080456411</v>
      </c>
      <c r="K467" s="12">
        <f t="shared" si="133"/>
        <v>146.70227972983704</v>
      </c>
      <c r="L467" s="12">
        <f t="shared" si="134"/>
        <v>141.23688936012169</v>
      </c>
      <c r="M467" s="12">
        <f t="shared" si="135"/>
        <v>160.00089254199585</v>
      </c>
      <c r="N467" s="12">
        <f t="shared" si="136"/>
        <v>107.42589805291837</v>
      </c>
      <c r="O467" s="12">
        <f t="shared" si="137"/>
        <v>167.27024865986681</v>
      </c>
      <c r="P467" s="12">
        <f t="shared" si="138"/>
        <v>163.33277708330689</v>
      </c>
      <c r="Q467">
        <v>0.60240963855421703</v>
      </c>
      <c r="R467" s="12"/>
      <c r="S467" s="12"/>
      <c r="T467" s="55">
        <v>17.6547374798945</v>
      </c>
      <c r="U467" s="55">
        <v>16.409700347664899</v>
      </c>
      <c r="V467" s="55">
        <v>20.274913349370799</v>
      </c>
      <c r="W467" s="55">
        <v>18.545203662959501</v>
      </c>
      <c r="Z467" s="12"/>
      <c r="AA467" s="12"/>
      <c r="AB467" s="12"/>
      <c r="AC467" s="12"/>
      <c r="AD467" s="55">
        <v>15.169638248261601</v>
      </c>
      <c r="AE467" s="55">
        <v>14.028441132800999</v>
      </c>
      <c r="AF467">
        <v>0.48129032258064502</v>
      </c>
      <c r="AG467" s="12"/>
      <c r="AH467" s="12"/>
      <c r="AI467" t="str">
        <v>20151204</v>
      </c>
      <c r="AJ467">
        <v>44.9</v>
      </c>
      <c r="AK467">
        <v>27.6</v>
      </c>
      <c r="AL467">
        <f t="shared" si="139"/>
        <v>1.6268115942028984</v>
      </c>
      <c r="BI467" t="str">
        <v>19/12/2022</v>
      </c>
      <c r="BJ467" t="e">
        <v>#N/A</v>
      </c>
      <c r="BK467" t="e">
        <v>#N/A</v>
      </c>
      <c r="BL467" t="str">
        <f t="shared" si="140"/>
        <v/>
      </c>
    </row>
    <row r="468" spans="1:64" x14ac:dyDescent="0.3">
      <c r="A468" s="11">
        <v>44884</v>
      </c>
      <c r="B468">
        <v>0.51884700665188499</v>
      </c>
      <c r="C468">
        <v>3965.34</v>
      </c>
      <c r="D468">
        <v>284.82</v>
      </c>
      <c r="E468">
        <v>99.64</v>
      </c>
      <c r="F468">
        <v>1749.97</v>
      </c>
      <c r="G468">
        <v>81.069999999999993</v>
      </c>
      <c r="H468">
        <v>45.45</v>
      </c>
      <c r="I468" s="12">
        <f t="shared" si="131"/>
        <v>140.54510661926648</v>
      </c>
      <c r="J468" s="12">
        <f t="shared" si="132"/>
        <v>93.572865274165025</v>
      </c>
      <c r="K468" s="12">
        <f t="shared" si="133"/>
        <v>147.23777637571698</v>
      </c>
      <c r="L468" s="12">
        <f t="shared" si="134"/>
        <v>140.73066760600756</v>
      </c>
      <c r="M468" s="12">
        <f t="shared" si="135"/>
        <v>162.35543166166306</v>
      </c>
      <c r="N468" s="12">
        <f t="shared" si="136"/>
        <v>107.79933919984258</v>
      </c>
      <c r="O468" s="12">
        <f t="shared" si="137"/>
        <v>168.96675916025987</v>
      </c>
      <c r="P468" s="12">
        <f t="shared" si="138"/>
        <v>163.79245255228187</v>
      </c>
      <c r="Q468">
        <v>0.60465116279069797</v>
      </c>
      <c r="R468" s="12"/>
      <c r="S468" s="12"/>
      <c r="T468" s="55">
        <v>17.718825611452999</v>
      </c>
      <c r="U468" s="55">
        <v>16.441332384255901</v>
      </c>
      <c r="V468" s="55">
        <v>20.325284721211901</v>
      </c>
      <c r="W468" s="55">
        <v>18.4573029415196</v>
      </c>
      <c r="Z468" s="12"/>
      <c r="AA468" s="12"/>
      <c r="AB468" s="12"/>
      <c r="AC468" s="12"/>
      <c r="AD468" s="55">
        <v>15.2561861808715</v>
      </c>
      <c r="AE468" s="55">
        <v>14.1133401562772</v>
      </c>
      <c r="AF468">
        <v>0.47634271099744202</v>
      </c>
      <c r="AG468" s="12"/>
      <c r="AH468" s="12"/>
      <c r="AI468" t="str">
        <v>20151127</v>
      </c>
      <c r="AJ468">
        <v>41.2</v>
      </c>
      <c r="AK468">
        <v>26.8</v>
      </c>
      <c r="AL468">
        <f t="shared" si="139"/>
        <v>1.5373134328358209</v>
      </c>
      <c r="BI468" t="str">
        <v>16/12/2022</v>
      </c>
      <c r="BJ468">
        <v>37.5</v>
      </c>
      <c r="BK468">
        <v>33.299999999999997</v>
      </c>
      <c r="BL468">
        <f t="shared" si="140"/>
        <v>1.1261261261261262</v>
      </c>
    </row>
    <row r="469" spans="1:64" x14ac:dyDescent="0.3">
      <c r="A469" s="11">
        <v>44883</v>
      </c>
      <c r="B469">
        <v>0.50338600451467297</v>
      </c>
      <c r="C469">
        <v>3946.56</v>
      </c>
      <c r="D469">
        <v>284.81</v>
      </c>
      <c r="E469">
        <v>100.33</v>
      </c>
      <c r="F469">
        <v>1760.5</v>
      </c>
      <c r="G469">
        <v>81.16</v>
      </c>
      <c r="H469">
        <v>45.51</v>
      </c>
      <c r="I469" s="12">
        <f t="shared" si="131"/>
        <v>138.92855075058068</v>
      </c>
      <c r="J469" s="12">
        <f t="shared" si="132"/>
        <v>92.57858699914668</v>
      </c>
      <c r="K469" s="12">
        <f t="shared" si="133"/>
        <v>146.37889888813817</v>
      </c>
      <c r="L469" s="12">
        <f t="shared" si="134"/>
        <v>139.8806178308339</v>
      </c>
      <c r="M469" s="12">
        <f t="shared" si="135"/>
        <v>161.24086770457197</v>
      </c>
      <c r="N469" s="12">
        <f t="shared" si="136"/>
        <v>107.15465751321442</v>
      </c>
      <c r="O469" s="12">
        <f t="shared" si="137"/>
        <v>168.7736767109337</v>
      </c>
      <c r="P469" s="12">
        <f t="shared" si="138"/>
        <v>163.57105868450819</v>
      </c>
      <c r="Q469">
        <v>0.57142857142857095</v>
      </c>
      <c r="R469" s="12"/>
      <c r="S469" s="12"/>
      <c r="T469" s="55">
        <v>17.434014196949601</v>
      </c>
      <c r="U469" s="55">
        <v>16.089713774817401</v>
      </c>
      <c r="V469" s="55">
        <v>19.752297790997201</v>
      </c>
      <c r="W469" s="55">
        <v>17.7982614318244</v>
      </c>
      <c r="Z469" s="12"/>
      <c r="AA469" s="12"/>
      <c r="AB469" s="12"/>
      <c r="AC469" s="12"/>
      <c r="AD469" s="55">
        <v>15.018208164925699</v>
      </c>
      <c r="AE469" s="55">
        <v>13.823694226977899</v>
      </c>
      <c r="AF469">
        <v>0.47579617834394899</v>
      </c>
      <c r="AG469" s="12"/>
      <c r="AH469" s="12"/>
      <c r="AI469" t="str">
        <v>20151120</v>
      </c>
      <c r="AJ469">
        <v>45.4</v>
      </c>
      <c r="AK469">
        <v>26.8</v>
      </c>
      <c r="AL469">
        <f t="shared" si="139"/>
        <v>1.6940298507462686</v>
      </c>
      <c r="BI469" t="str">
        <v>15/12/2022</v>
      </c>
      <c r="BJ469">
        <v>37.5</v>
      </c>
      <c r="BK469">
        <v>33.299999999999997</v>
      </c>
      <c r="BL469">
        <f t="shared" si="140"/>
        <v>1.1261261261261262</v>
      </c>
    </row>
    <row r="470" spans="1:64" x14ac:dyDescent="0.3">
      <c r="A470" s="11">
        <v>44882</v>
      </c>
      <c r="B470">
        <v>0.49438202247190999</v>
      </c>
      <c r="C470">
        <v>3958.79</v>
      </c>
      <c r="D470">
        <v>285.44</v>
      </c>
      <c r="E470">
        <v>101.4</v>
      </c>
      <c r="F470">
        <v>1773.12</v>
      </c>
      <c r="G470">
        <v>81.260000000000005</v>
      </c>
      <c r="H470">
        <v>45.49</v>
      </c>
      <c r="I470" s="12">
        <f t="shared" si="131"/>
        <v>137.89941562438662</v>
      </c>
      <c r="J470" s="12">
        <f t="shared" si="132"/>
        <v>92.207170083648279</v>
      </c>
      <c r="K470" s="12">
        <f t="shared" si="133"/>
        <v>146.65148146758818</v>
      </c>
      <c r="L470" s="12">
        <f t="shared" si="134"/>
        <v>140.37600261978918</v>
      </c>
      <c r="M470" s="12">
        <f t="shared" si="135"/>
        <v>159.90642469876266</v>
      </c>
      <c r="N470" s="12">
        <f t="shared" si="136"/>
        <v>106.63106924009274</v>
      </c>
      <c r="O470" s="12">
        <f t="shared" si="137"/>
        <v>168.93864547798694</v>
      </c>
      <c r="P470" s="12">
        <f t="shared" si="138"/>
        <v>164.0051435461794</v>
      </c>
      <c r="Q470">
        <v>0.54320987654320996</v>
      </c>
      <c r="R470" s="12"/>
      <c r="S470" s="12"/>
      <c r="T470" s="55">
        <v>17.337662736161501</v>
      </c>
      <c r="U470" s="55">
        <v>15.9231377835979</v>
      </c>
      <c r="V470" s="55">
        <v>19.5756943326247</v>
      </c>
      <c r="W470" s="55">
        <v>17.575455015094299</v>
      </c>
      <c r="Z470" s="12"/>
      <c r="AA470" s="12"/>
      <c r="AB470" s="12"/>
      <c r="AC470" s="12"/>
      <c r="AD470" s="55">
        <v>15.0172187528814</v>
      </c>
      <c r="AE470" s="55">
        <v>13.813566067618099</v>
      </c>
      <c r="AF470">
        <v>0.46551724137931</v>
      </c>
      <c r="AG470" s="12"/>
      <c r="AH470" s="12"/>
      <c r="AI470" t="str">
        <v>20151113</v>
      </c>
      <c r="AJ470">
        <v>43.3</v>
      </c>
      <c r="AK470">
        <v>26.8</v>
      </c>
      <c r="AL470">
        <f t="shared" si="139"/>
        <v>1.6156716417910446</v>
      </c>
      <c r="BI470" t="str">
        <v>14/12/2022</v>
      </c>
      <c r="BJ470">
        <v>37.5</v>
      </c>
      <c r="BK470">
        <v>33.299999999999997</v>
      </c>
      <c r="BL470">
        <f t="shared" si="140"/>
        <v>1.1261261261261262</v>
      </c>
    </row>
    <row r="471" spans="1:64" x14ac:dyDescent="0.3">
      <c r="A471" s="11">
        <v>44881</v>
      </c>
      <c r="B471">
        <v>0.48979591836734698</v>
      </c>
      <c r="C471">
        <v>3991.73</v>
      </c>
      <c r="D471">
        <v>289.39</v>
      </c>
      <c r="E471">
        <v>99.23</v>
      </c>
      <c r="F471">
        <v>1778.97</v>
      </c>
      <c r="G471">
        <v>81.25</v>
      </c>
      <c r="H471">
        <v>45.78</v>
      </c>
      <c r="I471" s="12">
        <f t="shared" si="131"/>
        <v>142.18200115593945</v>
      </c>
      <c r="J471" s="12">
        <f t="shared" si="132"/>
        <v>92.667136521953424</v>
      </c>
      <c r="K471" s="12">
        <f t="shared" si="133"/>
        <v>147.89008131623888</v>
      </c>
      <c r="L471" s="12">
        <f t="shared" si="134"/>
        <v>140.64567906211096</v>
      </c>
      <c r="M471" s="12">
        <f t="shared" si="135"/>
        <v>165.79509974368176</v>
      </c>
      <c r="N471" s="12">
        <f t="shared" si="136"/>
        <v>107.7474383759925</v>
      </c>
      <c r="O471" s="12">
        <f t="shared" si="137"/>
        <v>171.29784112111869</v>
      </c>
      <c r="P471" s="12">
        <f t="shared" si="138"/>
        <v>165.21364110359735</v>
      </c>
      <c r="Q471">
        <v>0.54320987654320996</v>
      </c>
      <c r="R471" s="12"/>
      <c r="S471" s="12"/>
      <c r="T471" s="55">
        <v>16.904396351220502</v>
      </c>
      <c r="U471" s="55">
        <v>15.402988513877601</v>
      </c>
      <c r="V471" s="55">
        <v>19.263553972015501</v>
      </c>
      <c r="W471" s="55">
        <v>17.1770994663732</v>
      </c>
      <c r="Z471" s="12"/>
      <c r="AA471" s="12"/>
      <c r="AB471" s="12"/>
      <c r="AC471" s="12"/>
      <c r="AD471" s="55">
        <v>14.5116411477831</v>
      </c>
      <c r="AE471" s="55">
        <v>13.141899652764099</v>
      </c>
      <c r="AF471">
        <v>0.46975546975547</v>
      </c>
      <c r="AG471" s="12"/>
      <c r="AH471" s="12"/>
      <c r="AI471" t="str">
        <v>20151106</v>
      </c>
      <c r="AJ471">
        <v>45.3</v>
      </c>
      <c r="AK471">
        <v>28.9</v>
      </c>
      <c r="AL471">
        <f t="shared" si="139"/>
        <v>1.5674740484429066</v>
      </c>
      <c r="BI471" t="str">
        <v>13/12/2022</v>
      </c>
      <c r="BJ471">
        <v>37.5</v>
      </c>
      <c r="BK471">
        <v>33.299999999999997</v>
      </c>
      <c r="BL471">
        <f t="shared" si="140"/>
        <v>1.1261261261261262</v>
      </c>
    </row>
    <row r="472" spans="1:64" x14ac:dyDescent="0.3">
      <c r="A472" s="11">
        <v>44880</v>
      </c>
      <c r="B472">
        <v>0.488584474885845</v>
      </c>
      <c r="C472">
        <v>3957.25</v>
      </c>
      <c r="D472">
        <v>285.44</v>
      </c>
      <c r="E472">
        <v>97.65</v>
      </c>
      <c r="F472">
        <v>1770.94</v>
      </c>
      <c r="G472">
        <v>81.17</v>
      </c>
      <c r="H472">
        <v>45.31</v>
      </c>
      <c r="I472" s="12">
        <f t="shared" si="131"/>
        <v>143.25167777159834</v>
      </c>
      <c r="J472" s="12">
        <f t="shared" si="132"/>
        <v>92.281509959710831</v>
      </c>
      <c r="K472" s="12">
        <f t="shared" si="133"/>
        <v>146.75601894384269</v>
      </c>
      <c r="L472" s="12">
        <f t="shared" si="134"/>
        <v>140.87951999160532</v>
      </c>
      <c r="M472" s="12">
        <f t="shared" si="135"/>
        <v>166.18429518369533</v>
      </c>
      <c r="N472" s="12">
        <f t="shared" si="136"/>
        <v>106.7542005348602</v>
      </c>
      <c r="O472" s="12">
        <f t="shared" si="137"/>
        <v>169.12413947201756</v>
      </c>
      <c r="P472" s="12">
        <f t="shared" si="138"/>
        <v>164.64310357778967</v>
      </c>
      <c r="Q472">
        <v>0.556962025316456</v>
      </c>
      <c r="R472" s="12"/>
      <c r="S472" s="12"/>
      <c r="T472" s="55">
        <v>16.798075118857199</v>
      </c>
      <c r="U472" s="55">
        <v>15.2536049687904</v>
      </c>
      <c r="V472" s="55">
        <v>19.1333734821261</v>
      </c>
      <c r="W472" s="55">
        <v>16.966144896900101</v>
      </c>
      <c r="Z472" s="12"/>
      <c r="AA472" s="12"/>
      <c r="AB472" s="12"/>
      <c r="AC472" s="12"/>
      <c r="AD472" s="55">
        <v>14.4986827907895</v>
      </c>
      <c r="AE472" s="55">
        <v>13.093211836701601</v>
      </c>
      <c r="AF472">
        <v>0.464889466840052</v>
      </c>
      <c r="AG472" s="12"/>
      <c r="AH472" s="12"/>
      <c r="AI472" t="str">
        <v>20151030</v>
      </c>
      <c r="AJ472">
        <v>46.9</v>
      </c>
      <c r="AK472">
        <v>28.1</v>
      </c>
      <c r="AL472">
        <f t="shared" si="139"/>
        <v>1.6690391459074732</v>
      </c>
      <c r="BI472" t="str">
        <v>12/12/2022</v>
      </c>
      <c r="BJ472">
        <v>37.5</v>
      </c>
      <c r="BK472">
        <v>33.299999999999997</v>
      </c>
      <c r="BL472">
        <f t="shared" si="140"/>
        <v>1.1261261261261262</v>
      </c>
    </row>
    <row r="473" spans="1:64" x14ac:dyDescent="0.3">
      <c r="A473" s="11">
        <v>44877</v>
      </c>
      <c r="B473">
        <v>0.47972972972972999</v>
      </c>
      <c r="C473">
        <v>3992.93</v>
      </c>
      <c r="D473">
        <v>287.95999999999998</v>
      </c>
      <c r="E473">
        <v>97.89</v>
      </c>
      <c r="F473">
        <v>1770.7</v>
      </c>
      <c r="G473">
        <v>81.239999999999995</v>
      </c>
      <c r="H473">
        <v>45.71</v>
      </c>
      <c r="I473" s="12">
        <f t="shared" si="131"/>
        <v>144.18659264717684</v>
      </c>
      <c r="J473" s="12">
        <f t="shared" si="132"/>
        <v>93.126289602702528</v>
      </c>
      <c r="K473" s="12">
        <f t="shared" si="133"/>
        <v>147.95059416057146</v>
      </c>
      <c r="L473" s="12">
        <f t="shared" si="134"/>
        <v>140.90558380843811</v>
      </c>
      <c r="M473" s="12">
        <f t="shared" si="135"/>
        <v>167.2378070586042</v>
      </c>
      <c r="N473" s="12">
        <f t="shared" si="136"/>
        <v>107.71140541232539</v>
      </c>
      <c r="O473" s="12">
        <f t="shared" si="137"/>
        <v>170.46906727072832</v>
      </c>
      <c r="P473" s="12">
        <f t="shared" si="138"/>
        <v>164.64316862125528</v>
      </c>
      <c r="Q473">
        <v>0.56626506024096401</v>
      </c>
      <c r="R473" s="12"/>
      <c r="S473" s="12"/>
      <c r="T473" s="55">
        <v>16.954427578362299</v>
      </c>
      <c r="U473" s="55">
        <v>15.450685253264</v>
      </c>
      <c r="V473" s="55">
        <v>19.4882471788593</v>
      </c>
      <c r="W473" s="55">
        <v>17.381824758152899</v>
      </c>
      <c r="Z473" s="12"/>
      <c r="AA473" s="12"/>
      <c r="AB473" s="12"/>
      <c r="AC473" s="12"/>
      <c r="AD473" s="55">
        <v>14.7311738960291</v>
      </c>
      <c r="AE473" s="55">
        <v>13.3633162401339</v>
      </c>
      <c r="AF473">
        <v>0.462686567164179</v>
      </c>
      <c r="AG473" s="12"/>
      <c r="AH473" s="12"/>
      <c r="AI473" t="str">
        <v>20151023</v>
      </c>
      <c r="AJ473">
        <v>43.7</v>
      </c>
      <c r="AK473">
        <v>29.2</v>
      </c>
      <c r="AL473">
        <f t="shared" si="139"/>
        <v>1.4965753424657535</v>
      </c>
      <c r="BI473" t="str">
        <v>09/12/2022</v>
      </c>
      <c r="BJ473">
        <v>42.9</v>
      </c>
      <c r="BK473">
        <v>31.4</v>
      </c>
      <c r="BL473">
        <f t="shared" si="140"/>
        <v>1.3662420382165605</v>
      </c>
    </row>
    <row r="474" spans="1:64" x14ac:dyDescent="0.3">
      <c r="A474" s="11">
        <v>44876</v>
      </c>
      <c r="B474">
        <v>0.47427293064877002</v>
      </c>
      <c r="C474">
        <v>3956.37</v>
      </c>
      <c r="D474">
        <v>282.75</v>
      </c>
      <c r="E474">
        <v>98.25</v>
      </c>
      <c r="F474">
        <v>1755.62</v>
      </c>
      <c r="G474">
        <v>81.260000000000005</v>
      </c>
      <c r="H474">
        <v>44.81</v>
      </c>
      <c r="I474" s="12">
        <f t="shared" si="131"/>
        <v>142.34958321921528</v>
      </c>
      <c r="J474" s="12">
        <f t="shared" si="132"/>
        <v>93.065681893756221</v>
      </c>
      <c r="K474" s="12">
        <f t="shared" si="133"/>
        <v>146.56018972974803</v>
      </c>
      <c r="L474" s="12">
        <f t="shared" si="134"/>
        <v>142.45031625432918</v>
      </c>
      <c r="M474" s="12">
        <f t="shared" si="135"/>
        <v>163.62331987186136</v>
      </c>
      <c r="N474" s="12">
        <f t="shared" si="136"/>
        <v>106.6622104807922</v>
      </c>
      <c r="O474" s="12">
        <f t="shared" si="137"/>
        <v>167.34436392690057</v>
      </c>
      <c r="P474" s="12">
        <f t="shared" si="138"/>
        <v>164.91670457490426</v>
      </c>
      <c r="Q474">
        <v>0.56097560975609795</v>
      </c>
      <c r="R474" s="12"/>
      <c r="S474" s="12"/>
      <c r="T474" s="55">
        <v>16.9816563613931</v>
      </c>
      <c r="U474" s="55">
        <v>15.4792583107099</v>
      </c>
      <c r="V474" s="55">
        <v>19.5311811452464</v>
      </c>
      <c r="W474" s="55">
        <v>17.422084545231002</v>
      </c>
      <c r="Z474" s="12"/>
      <c r="AA474" s="12"/>
      <c r="AB474" s="12"/>
      <c r="AC474" s="12"/>
      <c r="AD474" s="55">
        <v>14.714065731585601</v>
      </c>
      <c r="AE474" s="55">
        <v>13.302387971596399</v>
      </c>
      <c r="AF474">
        <v>0.45792563600782799</v>
      </c>
      <c r="AG474" s="12"/>
      <c r="AH474" s="12"/>
      <c r="AI474" t="str">
        <v>20151016</v>
      </c>
      <c r="AJ474">
        <v>37.5</v>
      </c>
      <c r="AK474">
        <v>31.3</v>
      </c>
      <c r="AL474">
        <f t="shared" si="139"/>
        <v>1.1980830670926517</v>
      </c>
      <c r="BI474" t="str">
        <v>08/12/2022</v>
      </c>
      <c r="BJ474">
        <v>42.9</v>
      </c>
      <c r="BK474">
        <v>31.4</v>
      </c>
      <c r="BL474">
        <f t="shared" si="140"/>
        <v>1.3662420382165605</v>
      </c>
    </row>
    <row r="475" spans="1:64" x14ac:dyDescent="0.3">
      <c r="A475" s="11">
        <v>44875</v>
      </c>
      <c r="B475">
        <v>0.455156950672646</v>
      </c>
      <c r="C475">
        <v>3748.57</v>
      </c>
      <c r="D475">
        <v>263.32</v>
      </c>
      <c r="E475">
        <v>94.61</v>
      </c>
      <c r="F475">
        <v>1706.92</v>
      </c>
      <c r="G475">
        <v>80.819999999999993</v>
      </c>
      <c r="H475">
        <v>42.64</v>
      </c>
      <c r="I475" s="12">
        <f t="shared" si="131"/>
        <v>139.97549550404747</v>
      </c>
      <c r="J475" s="12">
        <f t="shared" si="132"/>
        <v>90.627480827353139</v>
      </c>
      <c r="K475" s="12">
        <f t="shared" si="133"/>
        <v>139.58242582662874</v>
      </c>
      <c r="L475" s="12">
        <f t="shared" si="134"/>
        <v>141.80605019395963</v>
      </c>
      <c r="M475" s="12">
        <f t="shared" si="135"/>
        <v>158.04209307047643</v>
      </c>
      <c r="N475" s="12">
        <f t="shared" si="136"/>
        <v>102.04394392650237</v>
      </c>
      <c r="O475" s="12">
        <f t="shared" si="137"/>
        <v>156.63897510248694</v>
      </c>
      <c r="P475" s="12">
        <f t="shared" si="138"/>
        <v>161.22507529689486</v>
      </c>
      <c r="Q475">
        <v>0.56626506024096401</v>
      </c>
      <c r="R475" s="12"/>
      <c r="S475" s="12"/>
      <c r="T475" s="55">
        <v>16.7465417597409</v>
      </c>
      <c r="U475" s="55">
        <v>15.1322541412475</v>
      </c>
      <c r="V475" s="55">
        <v>19.164703830244701</v>
      </c>
      <c r="W475" s="55">
        <v>16.8907951485815</v>
      </c>
      <c r="Z475" s="12"/>
      <c r="AA475" s="12"/>
      <c r="AB475" s="12"/>
      <c r="AC475" s="12"/>
      <c r="AD475" s="55">
        <v>14.5789917647078</v>
      </c>
      <c r="AE475" s="55">
        <v>13.050501129771501</v>
      </c>
      <c r="AF475">
        <v>0.45958279009126501</v>
      </c>
      <c r="AG475" s="12"/>
      <c r="AH475" s="12"/>
      <c r="AI475" t="str">
        <v>20151009</v>
      </c>
      <c r="AJ475">
        <v>36.5</v>
      </c>
      <c r="AK475">
        <v>31.2</v>
      </c>
      <c r="AL475">
        <f t="shared" si="139"/>
        <v>1.1698717948717949</v>
      </c>
      <c r="BI475" t="str">
        <v>07/12/2022</v>
      </c>
      <c r="BJ475">
        <v>42.9</v>
      </c>
      <c r="BK475">
        <v>31.4</v>
      </c>
      <c r="BL475">
        <f t="shared" si="140"/>
        <v>1.3662420382165605</v>
      </c>
    </row>
    <row r="476" spans="1:64" x14ac:dyDescent="0.3">
      <c r="A476" s="11">
        <v>44874</v>
      </c>
      <c r="B476">
        <v>0.45617977528089898</v>
      </c>
      <c r="C476">
        <v>3828.11</v>
      </c>
      <c r="D476">
        <v>269.54000000000002</v>
      </c>
      <c r="E476">
        <v>94.3</v>
      </c>
      <c r="F476">
        <v>1712.41</v>
      </c>
      <c r="G476">
        <v>80.69</v>
      </c>
      <c r="H476">
        <v>43.33</v>
      </c>
      <c r="I476" s="12">
        <f t="shared" si="131"/>
        <v>143.42710581448804</v>
      </c>
      <c r="J476" s="12">
        <f t="shared" si="132"/>
        <v>92.248458698419654</v>
      </c>
      <c r="K476" s="12">
        <f t="shared" si="133"/>
        <v>142.77910456587512</v>
      </c>
      <c r="L476" s="12">
        <f t="shared" si="134"/>
        <v>142.49767340532651</v>
      </c>
      <c r="M476" s="12">
        <f t="shared" si="135"/>
        <v>162.32149358821735</v>
      </c>
      <c r="N476" s="12">
        <f t="shared" si="136"/>
        <v>104.11269911399243</v>
      </c>
      <c r="O476" s="12">
        <f t="shared" si="137"/>
        <v>160.60387631762387</v>
      </c>
      <c r="P476" s="12">
        <f t="shared" si="138"/>
        <v>162.38647153117458</v>
      </c>
      <c r="Q476">
        <v>0.56097560975609795</v>
      </c>
      <c r="R476" s="12"/>
      <c r="S476" s="12"/>
      <c r="T476" s="55">
        <v>17.139999760247999</v>
      </c>
      <c r="U476" s="55">
        <v>15.663037710098999</v>
      </c>
      <c r="V476" s="55">
        <v>19.6136027137307</v>
      </c>
      <c r="W476" s="55">
        <v>17.501845382699099</v>
      </c>
      <c r="Z476" s="12"/>
      <c r="AA476" s="12"/>
      <c r="AB476" s="12"/>
      <c r="AC476" s="12"/>
      <c r="AD476" s="55">
        <v>14.9539883114946</v>
      </c>
      <c r="AE476" s="55">
        <v>13.5372757310806</v>
      </c>
      <c r="AF476">
        <v>0.45718050065876198</v>
      </c>
      <c r="AG476" s="12"/>
      <c r="AH476" s="12"/>
      <c r="AI476" t="str">
        <v>20151002</v>
      </c>
      <c r="AJ476">
        <v>30.2</v>
      </c>
      <c r="AK476">
        <v>34.4</v>
      </c>
      <c r="AL476">
        <f t="shared" si="139"/>
        <v>0.87790697674418605</v>
      </c>
      <c r="BI476" t="str">
        <v>06/12/2022</v>
      </c>
      <c r="BJ476">
        <v>42.9</v>
      </c>
      <c r="BK476">
        <v>31.4</v>
      </c>
      <c r="BL476">
        <f t="shared" si="140"/>
        <v>1.3662420382165605</v>
      </c>
    </row>
    <row r="477" spans="1:64" x14ac:dyDescent="0.3">
      <c r="A477" s="11">
        <v>44873</v>
      </c>
      <c r="B477">
        <v>0.45270270270270302</v>
      </c>
      <c r="C477">
        <v>3806.8</v>
      </c>
      <c r="D477">
        <v>267.58999999999997</v>
      </c>
      <c r="E477">
        <v>93.28</v>
      </c>
      <c r="F477">
        <v>1675.39</v>
      </c>
      <c r="G477">
        <v>80.61</v>
      </c>
      <c r="H477">
        <v>42.89</v>
      </c>
      <c r="I477" s="12">
        <f t="shared" si="131"/>
        <v>144.19667516623917</v>
      </c>
      <c r="J477" s="12">
        <f t="shared" si="132"/>
        <v>93.795948360482427</v>
      </c>
      <c r="K477" s="12">
        <f t="shared" si="133"/>
        <v>142.12455776296818</v>
      </c>
      <c r="L477" s="12">
        <f t="shared" si="134"/>
        <v>143.16495439196422</v>
      </c>
      <c r="M477" s="12">
        <f t="shared" si="135"/>
        <v>162.91573722144565</v>
      </c>
      <c r="N477" s="12">
        <f t="shared" si="136"/>
        <v>105.67768844378885</v>
      </c>
      <c r="O477" s="12">
        <f t="shared" si="137"/>
        <v>159.59922550547881</v>
      </c>
      <c r="P477" s="12">
        <f t="shared" si="138"/>
        <v>162.87044656005912</v>
      </c>
      <c r="Q477">
        <v>0.55555555555555602</v>
      </c>
      <c r="R477" s="12"/>
      <c r="S477" s="12"/>
      <c r="T477" s="55">
        <v>17.065175906341299</v>
      </c>
      <c r="U477" s="55">
        <v>15.545280249898401</v>
      </c>
      <c r="V477" s="55">
        <v>19.288900434924301</v>
      </c>
      <c r="W477" s="55">
        <v>16.980503020007401</v>
      </c>
      <c r="Z477" s="12"/>
      <c r="AA477" s="12"/>
      <c r="AB477" s="12"/>
      <c r="AC477" s="12"/>
      <c r="AD477" s="55">
        <v>14.929146335205999</v>
      </c>
      <c r="AE477" s="55">
        <v>13.4722682081999</v>
      </c>
      <c r="AF477">
        <v>0.456536164565362</v>
      </c>
      <c r="AG477" s="12"/>
      <c r="AH477" s="12"/>
      <c r="AI477" t="str">
        <v>20150925</v>
      </c>
      <c r="AJ477">
        <v>24.7</v>
      </c>
      <c r="AK477">
        <v>35.1</v>
      </c>
      <c r="AL477">
        <f t="shared" si="139"/>
        <v>0.70370370370370361</v>
      </c>
      <c r="BI477" t="str">
        <v>05/12/2022</v>
      </c>
      <c r="BJ477">
        <v>42.9</v>
      </c>
      <c r="BK477">
        <v>31.4</v>
      </c>
      <c r="BL477">
        <f t="shared" si="140"/>
        <v>1.3662420382165605</v>
      </c>
    </row>
    <row r="478" spans="1:64" x14ac:dyDescent="0.3">
      <c r="A478" s="11">
        <v>44870</v>
      </c>
      <c r="B478">
        <v>0.44150110375275903</v>
      </c>
      <c r="C478">
        <v>3770.55</v>
      </c>
      <c r="D478">
        <v>264.68</v>
      </c>
      <c r="E478">
        <v>94.22</v>
      </c>
      <c r="F478">
        <v>1681.27</v>
      </c>
      <c r="G478">
        <v>80.680000000000007</v>
      </c>
      <c r="H478">
        <v>42.79</v>
      </c>
      <c r="I478" s="12">
        <f t="shared" si="131"/>
        <v>141.42604941502526</v>
      </c>
      <c r="J478" s="12">
        <f t="shared" si="132"/>
        <v>92.582073482834474</v>
      </c>
      <c r="K478" s="12">
        <f t="shared" si="133"/>
        <v>140.65031638965874</v>
      </c>
      <c r="L478" s="12">
        <f t="shared" si="134"/>
        <v>142.13067128500612</v>
      </c>
      <c r="M478" s="12">
        <f t="shared" si="135"/>
        <v>159.56939800362744</v>
      </c>
      <c r="N478" s="12">
        <f t="shared" si="136"/>
        <v>104.16810874270534</v>
      </c>
      <c r="O478" s="12">
        <f t="shared" si="137"/>
        <v>157.72824774243455</v>
      </c>
      <c r="P478" s="12">
        <f t="shared" si="138"/>
        <v>161.47251221782784</v>
      </c>
      <c r="Q478">
        <v>0.547619047619048</v>
      </c>
      <c r="R478" s="12"/>
      <c r="S478" s="12"/>
      <c r="T478" s="55">
        <v>17.710350908198102</v>
      </c>
      <c r="U478" s="55">
        <v>16.517879211599599</v>
      </c>
      <c r="V478" s="55">
        <v>20.243748093949701</v>
      </c>
      <c r="W478" s="55">
        <v>18.3615253723083</v>
      </c>
      <c r="Z478" s="12"/>
      <c r="AA478" s="12"/>
      <c r="AB478" s="12"/>
      <c r="AC478" s="12"/>
      <c r="AD478" s="55">
        <v>15.461607753960401</v>
      </c>
      <c r="AE478" s="55">
        <v>14.255547728398801</v>
      </c>
      <c r="AF478">
        <v>0.45430637738329999</v>
      </c>
      <c r="AG478" s="12"/>
      <c r="AH478" s="12"/>
      <c r="AI478" t="str">
        <v>20150918</v>
      </c>
      <c r="AJ478">
        <v>26</v>
      </c>
      <c r="AK478">
        <v>30.2</v>
      </c>
      <c r="AL478">
        <f t="shared" si="139"/>
        <v>0.86092715231788086</v>
      </c>
      <c r="BI478" t="str">
        <v>02/12/2022</v>
      </c>
      <c r="BJ478">
        <v>43.3</v>
      </c>
      <c r="BK478">
        <v>32.4</v>
      </c>
      <c r="BL478">
        <f t="shared" si="140"/>
        <v>1.3364197530864197</v>
      </c>
    </row>
    <row r="479" spans="1:64" x14ac:dyDescent="0.3">
      <c r="A479" s="11">
        <v>44869</v>
      </c>
      <c r="B479">
        <v>0.42022471910112402</v>
      </c>
      <c r="C479">
        <v>3719.89</v>
      </c>
      <c r="D479">
        <v>260.49</v>
      </c>
      <c r="E479">
        <v>95.83</v>
      </c>
      <c r="F479">
        <v>1629.41</v>
      </c>
      <c r="G479">
        <v>80.59</v>
      </c>
      <c r="H479">
        <v>41.15</v>
      </c>
      <c r="I479" s="12">
        <f t="shared" si="131"/>
        <v>137.25097539766435</v>
      </c>
      <c r="J479" s="12">
        <f t="shared" si="132"/>
        <v>94.29914675082658</v>
      </c>
      <c r="K479" s="12">
        <f t="shared" si="133"/>
        <v>138.91362952776871</v>
      </c>
      <c r="L479" s="12">
        <f t="shared" si="134"/>
        <v>145.9600064511917</v>
      </c>
      <c r="M479" s="12">
        <f t="shared" si="135"/>
        <v>154.48892843092366</v>
      </c>
      <c r="N479" s="12">
        <f t="shared" si="136"/>
        <v>105.83419303297435</v>
      </c>
      <c r="O479" s="12">
        <f t="shared" si="137"/>
        <v>155.4021408552851</v>
      </c>
      <c r="P479" s="12">
        <f t="shared" si="138"/>
        <v>165.40402048330404</v>
      </c>
      <c r="Q479">
        <v>0.52439024390243905</v>
      </c>
      <c r="R479" s="12"/>
      <c r="S479" s="12"/>
      <c r="T479" s="55">
        <v>17.6319578162637</v>
      </c>
      <c r="U479" s="55">
        <v>16.421071161904798</v>
      </c>
      <c r="V479" s="55">
        <v>20.235214437851401</v>
      </c>
      <c r="W479" s="55">
        <v>18.327441233517298</v>
      </c>
      <c r="Z479" s="12"/>
      <c r="AA479" s="12"/>
      <c r="AB479" s="12"/>
      <c r="AC479" s="12"/>
      <c r="AD479" s="55">
        <v>15.631647344827501</v>
      </c>
      <c r="AE479" s="55">
        <v>14.5237034189235</v>
      </c>
      <c r="AF479">
        <v>0.45814106789716502</v>
      </c>
      <c r="AG479" s="12"/>
      <c r="AH479" s="12"/>
      <c r="AI479" t="str">
        <v>20150911</v>
      </c>
      <c r="AJ479">
        <v>26.8</v>
      </c>
      <c r="AK479">
        <v>26.8</v>
      </c>
      <c r="AL479">
        <f t="shared" si="139"/>
        <v>1</v>
      </c>
      <c r="BI479" t="str">
        <v>01/12/2022</v>
      </c>
      <c r="BJ479">
        <v>43.3</v>
      </c>
      <c r="BK479">
        <v>32.4</v>
      </c>
      <c r="BL479">
        <f t="shared" si="140"/>
        <v>1.3364197530864197</v>
      </c>
    </row>
    <row r="480" spans="1:64" x14ac:dyDescent="0.3">
      <c r="A480" s="11">
        <v>44868</v>
      </c>
      <c r="B480">
        <v>0.408577878103837</v>
      </c>
      <c r="C480">
        <v>3759.69</v>
      </c>
      <c r="D480">
        <v>265.68</v>
      </c>
      <c r="E480">
        <v>96.35</v>
      </c>
      <c r="F480">
        <v>1635.16</v>
      </c>
      <c r="G480">
        <v>80.739999999999995</v>
      </c>
      <c r="H480">
        <v>41.31</v>
      </c>
      <c r="I480" s="12">
        <f t="shared" si="131"/>
        <v>137.96688404451737</v>
      </c>
      <c r="J480" s="12">
        <f t="shared" si="132"/>
        <v>94.970541345325088</v>
      </c>
      <c r="K480" s="12">
        <f t="shared" si="133"/>
        <v>140.13676619911863</v>
      </c>
      <c r="L480" s="12">
        <f t="shared" si="134"/>
        <v>146.94643212904424</v>
      </c>
      <c r="M480" s="12">
        <f t="shared" si="135"/>
        <v>156.70438184489589</v>
      </c>
      <c r="N480" s="12">
        <f t="shared" si="136"/>
        <v>107.55707487272898</v>
      </c>
      <c r="O480" s="12">
        <f t="shared" si="137"/>
        <v>158.19861193983607</v>
      </c>
      <c r="P480" s="12">
        <f t="shared" si="138"/>
        <v>168.03573303349248</v>
      </c>
      <c r="Q480">
        <v>0.5</v>
      </c>
      <c r="R480" s="12"/>
      <c r="S480" s="12"/>
      <c r="T480" s="55">
        <v>17.748343567417699</v>
      </c>
      <c r="U480" s="55">
        <v>16.615539649669198</v>
      </c>
      <c r="V480" s="55">
        <v>20.426985610299699</v>
      </c>
      <c r="W480" s="55">
        <v>18.625859724397898</v>
      </c>
      <c r="Z480" s="12"/>
      <c r="AA480" s="12"/>
      <c r="AB480" s="12"/>
      <c r="AC480" s="12"/>
      <c r="AD480" s="55">
        <v>15.6718855076924</v>
      </c>
      <c r="AE480" s="55">
        <v>14.578966786693099</v>
      </c>
      <c r="AF480">
        <v>0.46457219251336901</v>
      </c>
      <c r="AG480" s="12"/>
      <c r="AH480" s="12"/>
      <c r="AI480" t="str">
        <v>20150904</v>
      </c>
      <c r="AJ480">
        <v>25.7</v>
      </c>
      <c r="AK480">
        <v>27.9</v>
      </c>
      <c r="AL480">
        <f t="shared" si="139"/>
        <v>0.92114695340501795</v>
      </c>
      <c r="BI480" t="str">
        <v>30/11/2022</v>
      </c>
      <c r="BJ480">
        <v>43.3</v>
      </c>
      <c r="BK480">
        <v>32.4</v>
      </c>
      <c r="BL480">
        <f t="shared" si="140"/>
        <v>1.3364197530864197</v>
      </c>
    </row>
    <row r="481" spans="1:64" x14ac:dyDescent="0.3">
      <c r="A481" s="11">
        <v>44867</v>
      </c>
      <c r="B481">
        <v>0.39359267734553799</v>
      </c>
      <c r="C481">
        <v>3856.1</v>
      </c>
      <c r="D481">
        <v>275.11</v>
      </c>
      <c r="E481">
        <v>96.77</v>
      </c>
      <c r="F481">
        <v>1647.39</v>
      </c>
      <c r="G481">
        <v>80.78</v>
      </c>
      <c r="H481">
        <v>41.87</v>
      </c>
      <c r="I481" s="12">
        <f t="shared" si="131"/>
        <v>140.8776640919906</v>
      </c>
      <c r="J481" s="12">
        <f t="shared" si="132"/>
        <v>96.669811071526084</v>
      </c>
      <c r="K481" s="12">
        <f t="shared" si="133"/>
        <v>143.65734410626229</v>
      </c>
      <c r="L481" s="12">
        <f t="shared" si="134"/>
        <v>148.6751093917328</v>
      </c>
      <c r="M481" s="12">
        <f t="shared" si="135"/>
        <v>161.54041900618833</v>
      </c>
      <c r="N481" s="12">
        <f t="shared" si="136"/>
        <v>110.52504068298248</v>
      </c>
      <c r="O481" s="12">
        <f t="shared" si="137"/>
        <v>163.72973409688237</v>
      </c>
      <c r="P481" s="12">
        <f t="shared" si="138"/>
        <v>171.62307875654997</v>
      </c>
      <c r="Q481">
        <v>0.48148148148148101</v>
      </c>
      <c r="R481" s="12"/>
      <c r="S481" s="12"/>
      <c r="T481" s="55">
        <v>17.645001023644099</v>
      </c>
      <c r="U481" s="55">
        <v>16.4442610302739</v>
      </c>
      <c r="V481" s="55">
        <v>20.252921385542699</v>
      </c>
      <c r="W481" s="55">
        <v>18.3101497218933</v>
      </c>
      <c r="Z481" s="12"/>
      <c r="AA481" s="12"/>
      <c r="AB481" s="12"/>
      <c r="AC481" s="12"/>
      <c r="AD481" s="55">
        <v>15.585454148420901</v>
      </c>
      <c r="AE481" s="55">
        <v>14.4637410269249</v>
      </c>
      <c r="AF481">
        <v>0.46257585974376297</v>
      </c>
      <c r="AG481" s="12"/>
      <c r="AH481" s="12"/>
      <c r="AI481" t="str">
        <v>20150828</v>
      </c>
      <c r="AJ481">
        <v>27.8</v>
      </c>
      <c r="AK481">
        <v>26.8</v>
      </c>
      <c r="AL481">
        <f t="shared" si="139"/>
        <v>1.0373134328358209</v>
      </c>
      <c r="BI481" t="str">
        <v>29/11/2022</v>
      </c>
      <c r="BJ481">
        <v>43.3</v>
      </c>
      <c r="BK481">
        <v>32.4</v>
      </c>
      <c r="BL481">
        <f t="shared" si="140"/>
        <v>1.3364197530864197</v>
      </c>
    </row>
    <row r="482" spans="1:64" x14ac:dyDescent="0.3">
      <c r="A482" s="11">
        <v>44865</v>
      </c>
      <c r="B482">
        <v>0.37819025522041799</v>
      </c>
      <c r="C482">
        <v>3871.98</v>
      </c>
      <c r="D482">
        <v>277.95</v>
      </c>
      <c r="E482">
        <v>96.11</v>
      </c>
      <c r="F482">
        <v>1633.56</v>
      </c>
      <c r="G482">
        <v>81</v>
      </c>
      <c r="H482">
        <v>41.42</v>
      </c>
      <c r="I482" s="12">
        <f t="shared" si="131"/>
        <v>142.44000190721374</v>
      </c>
      <c r="J482" s="12">
        <f t="shared" si="132"/>
        <v>97.900164823358111</v>
      </c>
      <c r="K482" s="12">
        <f t="shared" si="133"/>
        <v>143.85661594082896</v>
      </c>
      <c r="L482" s="12">
        <f t="shared" si="134"/>
        <v>150.93392272609242</v>
      </c>
      <c r="M482" s="12">
        <f t="shared" si="135"/>
        <v>164.34827584752858</v>
      </c>
      <c r="N482" s="12">
        <f t="shared" si="136"/>
        <v>112.62938985446827</v>
      </c>
      <c r="O482" s="12">
        <f t="shared" si="137"/>
        <v>164.96725504150623</v>
      </c>
      <c r="P482" s="12">
        <f t="shared" si="138"/>
        <v>175.31915397024366</v>
      </c>
      <c r="Q482">
        <v>0.47499999999999998</v>
      </c>
      <c r="R482" s="12"/>
      <c r="S482" s="12"/>
      <c r="T482" s="55">
        <v>17.873767235848501</v>
      </c>
      <c r="U482" s="55">
        <v>16.8349175874189</v>
      </c>
      <c r="V482" s="55">
        <v>20.477333509004701</v>
      </c>
      <c r="W482" s="55">
        <v>18.6502740976733</v>
      </c>
      <c r="Z482" s="12"/>
      <c r="AA482" s="12"/>
      <c r="AB482" s="12"/>
      <c r="AC482" s="12"/>
      <c r="AD482" s="55">
        <v>15.740695553112801</v>
      </c>
      <c r="AE482" s="55">
        <v>14.7275504492415</v>
      </c>
      <c r="AF482">
        <v>0.46085772634445199</v>
      </c>
      <c r="AG482" s="12"/>
      <c r="AH482" s="12"/>
      <c r="AI482" t="str">
        <v>20150821</v>
      </c>
      <c r="AJ482">
        <v>31.6</v>
      </c>
      <c r="AK482">
        <v>22.5</v>
      </c>
      <c r="AL482">
        <f t="shared" si="139"/>
        <v>1.4044444444444446</v>
      </c>
      <c r="BI482" t="str">
        <v>28/11/2022</v>
      </c>
      <c r="BJ482">
        <v>43.3</v>
      </c>
      <c r="BK482">
        <v>32.4</v>
      </c>
      <c r="BL482">
        <f t="shared" si="140"/>
        <v>1.3364197530864197</v>
      </c>
    </row>
    <row r="483" spans="1:64" x14ac:dyDescent="0.3">
      <c r="A483" s="11">
        <v>44863</v>
      </c>
      <c r="B483">
        <v>0.36111111111111099</v>
      </c>
      <c r="C483">
        <v>3901.06</v>
      </c>
      <c r="D483">
        <v>281.22000000000003</v>
      </c>
      <c r="E483">
        <v>96.8</v>
      </c>
      <c r="F483">
        <v>1642.76</v>
      </c>
      <c r="G483">
        <v>81.12</v>
      </c>
      <c r="H483">
        <v>41.76</v>
      </c>
      <c r="I483" s="12">
        <f t="shared" si="131"/>
        <v>142.48649311539273</v>
      </c>
      <c r="J483" s="12">
        <f t="shared" si="132"/>
        <v>98.082014080026582</v>
      </c>
      <c r="K483" s="12">
        <f t="shared" si="133"/>
        <v>144.7213395851528</v>
      </c>
      <c r="L483" s="12">
        <f t="shared" si="134"/>
        <v>150.8302452946632</v>
      </c>
      <c r="M483" s="12">
        <f t="shared" si="135"/>
        <v>165.09115431193919</v>
      </c>
      <c r="N483" s="12">
        <f t="shared" si="136"/>
        <v>113.31238887049291</v>
      </c>
      <c r="O483" s="12">
        <f t="shared" si="137"/>
        <v>166.6586094444967</v>
      </c>
      <c r="P483" s="12">
        <f t="shared" si="138"/>
        <v>175.93248002217882</v>
      </c>
      <c r="Q483">
        <v>0.430379746835443</v>
      </c>
      <c r="R483" s="12"/>
      <c r="S483" s="12"/>
      <c r="T483" s="55">
        <v>17.602736151574799</v>
      </c>
      <c r="U483" s="55">
        <v>16.386880696913</v>
      </c>
      <c r="V483" s="55">
        <v>19.848639849408102</v>
      </c>
      <c r="W483" s="55">
        <v>17.511051871763001</v>
      </c>
      <c r="Z483" s="12"/>
      <c r="AA483" s="12"/>
      <c r="AB483" s="12"/>
      <c r="AC483" s="12"/>
      <c r="AD483" s="55">
        <v>15.524820226219999</v>
      </c>
      <c r="AE483" s="55">
        <v>14.334489255622101</v>
      </c>
      <c r="AF483">
        <v>0.46580907244414399</v>
      </c>
      <c r="AG483" s="12"/>
      <c r="AH483" s="12"/>
      <c r="AI483" t="str">
        <v>20150814</v>
      </c>
      <c r="AJ483">
        <v>37.700000000000003</v>
      </c>
      <c r="AK483">
        <v>18.399999999999999</v>
      </c>
      <c r="AL483">
        <f t="shared" si="139"/>
        <v>2.0489130434782612</v>
      </c>
      <c r="BI483" t="str">
        <v>25/11/2022</v>
      </c>
      <c r="BJ483">
        <v>38.4</v>
      </c>
      <c r="BK483">
        <v>31.5</v>
      </c>
      <c r="BL483">
        <f t="shared" si="140"/>
        <v>1.2190476190476189</v>
      </c>
    </row>
    <row r="484" spans="1:64" x14ac:dyDescent="0.3">
      <c r="A484" s="11">
        <v>44862</v>
      </c>
      <c r="B484">
        <v>0.35799522673030998</v>
      </c>
      <c r="C484">
        <v>3807.3</v>
      </c>
      <c r="D484">
        <v>272.87</v>
      </c>
      <c r="E484">
        <v>97.47</v>
      </c>
      <c r="F484">
        <v>1663.32</v>
      </c>
      <c r="G484">
        <v>81.239999999999995</v>
      </c>
      <c r="H484">
        <v>41.52</v>
      </c>
      <c r="I484" s="12">
        <f t="shared" si="131"/>
        <v>138.13519502513915</v>
      </c>
      <c r="J484" s="12">
        <f t="shared" si="132"/>
        <v>94.583630773711974</v>
      </c>
      <c r="K484" s="12">
        <f t="shared" si="133"/>
        <v>141.03971220489254</v>
      </c>
      <c r="L484" s="12">
        <f t="shared" si="134"/>
        <v>148.04027402302017</v>
      </c>
      <c r="M484" s="12">
        <f t="shared" si="135"/>
        <v>159.12790570449522</v>
      </c>
      <c r="N484" s="12">
        <f t="shared" si="136"/>
        <v>108.64484625739793</v>
      </c>
      <c r="O484" s="12">
        <f t="shared" si="137"/>
        <v>161.47873382784735</v>
      </c>
      <c r="P484" s="12">
        <f t="shared" si="138"/>
        <v>171.67153995409467</v>
      </c>
      <c r="Q484">
        <v>0.43835616438356201</v>
      </c>
      <c r="R484" s="12"/>
      <c r="S484" s="12"/>
      <c r="T484" s="55">
        <v>17.600526395110499</v>
      </c>
      <c r="U484" s="55">
        <v>16.3965500817174</v>
      </c>
      <c r="V484" s="55">
        <v>19.945281380103701</v>
      </c>
      <c r="W484" s="55">
        <v>17.621617023977699</v>
      </c>
      <c r="Z484" s="12"/>
      <c r="AA484" s="12"/>
      <c r="AB484" s="12"/>
      <c r="AC484" s="12"/>
      <c r="AD484" s="55">
        <v>15.6129536534519</v>
      </c>
      <c r="AE484" s="55">
        <v>14.4954159216307</v>
      </c>
      <c r="AF484">
        <v>0.46064339493497602</v>
      </c>
      <c r="AG484" s="12"/>
      <c r="AH484" s="12"/>
      <c r="AI484" t="str">
        <v>20150807</v>
      </c>
      <c r="AJ484">
        <v>40.200000000000003</v>
      </c>
      <c r="AK484">
        <v>18.600000000000001</v>
      </c>
      <c r="AL484">
        <f t="shared" si="139"/>
        <v>2.161290322580645</v>
      </c>
      <c r="BI484" t="str">
        <v>24/11/2022</v>
      </c>
      <c r="BJ484">
        <v>38.4</v>
      </c>
      <c r="BK484">
        <v>31.5</v>
      </c>
      <c r="BL484">
        <f t="shared" si="140"/>
        <v>1.2190476190476189</v>
      </c>
    </row>
    <row r="485" spans="1:64" x14ac:dyDescent="0.3">
      <c r="A485" s="11">
        <v>44861</v>
      </c>
      <c r="B485">
        <v>0.33656174334140398</v>
      </c>
      <c r="C485">
        <v>3830.6</v>
      </c>
      <c r="D485">
        <v>277.93</v>
      </c>
      <c r="E485">
        <v>96.46</v>
      </c>
      <c r="F485">
        <v>1664.83</v>
      </c>
      <c r="G485">
        <v>81.069999999999993</v>
      </c>
      <c r="H485">
        <v>41.86</v>
      </c>
      <c r="I485" s="12">
        <f t="shared" si="131"/>
        <v>140.46027032083947</v>
      </c>
      <c r="J485" s="12">
        <f t="shared" si="132"/>
        <v>95.075704448272589</v>
      </c>
      <c r="K485" s="12">
        <f t="shared" si="133"/>
        <v>142.20286785419921</v>
      </c>
      <c r="L485" s="12">
        <f t="shared" si="134"/>
        <v>147.73892879605521</v>
      </c>
      <c r="M485" s="12">
        <f t="shared" si="135"/>
        <v>163.82588903961133</v>
      </c>
      <c r="N485" s="12">
        <f t="shared" si="136"/>
        <v>110.55738099889061</v>
      </c>
      <c r="O485" s="12">
        <f t="shared" si="137"/>
        <v>164.82517546717932</v>
      </c>
      <c r="P485" s="12">
        <f t="shared" si="138"/>
        <v>173.42025966984667</v>
      </c>
      <c r="Q485">
        <v>0.375</v>
      </c>
      <c r="R485" s="12"/>
      <c r="S485" s="12"/>
      <c r="T485" s="55">
        <v>17.687725787336799</v>
      </c>
      <c r="U485" s="55">
        <v>16.563084977734601</v>
      </c>
      <c r="V485" s="55">
        <v>20.0829378723056</v>
      </c>
      <c r="W485" s="55">
        <v>17.832079913245099</v>
      </c>
      <c r="Z485" s="12"/>
      <c r="AA485" s="12"/>
      <c r="AB485" s="12"/>
      <c r="AC485" s="12"/>
      <c r="AD485" s="55">
        <v>15.7491716683775</v>
      </c>
      <c r="AE485" s="55">
        <v>14.7591543769009</v>
      </c>
      <c r="AF485">
        <v>0.45535714285714302</v>
      </c>
      <c r="AG485" s="12"/>
      <c r="AH485" s="12"/>
      <c r="AI485" t="str">
        <v>20150731</v>
      </c>
      <c r="AJ485">
        <v>42.2</v>
      </c>
      <c r="AK485">
        <v>17.5</v>
      </c>
      <c r="AL485">
        <f t="shared" si="139"/>
        <v>2.4114285714285715</v>
      </c>
      <c r="BI485" t="str">
        <v>23/11/2022</v>
      </c>
      <c r="BJ485">
        <v>38.4</v>
      </c>
      <c r="BK485">
        <v>31.5</v>
      </c>
      <c r="BL485">
        <f t="shared" si="140"/>
        <v>1.2190476190476189</v>
      </c>
    </row>
    <row r="486" spans="1:64" x14ac:dyDescent="0.3">
      <c r="A486" s="11">
        <v>44860</v>
      </c>
      <c r="B486">
        <v>0.30521091811414403</v>
      </c>
      <c r="C486">
        <v>3859.11</v>
      </c>
      <c r="D486">
        <v>284.20999999999998</v>
      </c>
      <c r="E486">
        <v>95.09</v>
      </c>
      <c r="F486">
        <v>1653.06</v>
      </c>
      <c r="G486">
        <v>81</v>
      </c>
      <c r="H486">
        <v>41.38</v>
      </c>
      <c r="I486" s="12">
        <f t="shared" si="131"/>
        <v>143.58982744738873</v>
      </c>
      <c r="J486" s="12">
        <f t="shared" si="132"/>
        <v>96.475353682549823</v>
      </c>
      <c r="K486" s="12">
        <f t="shared" si="133"/>
        <v>143.38607704048573</v>
      </c>
      <c r="L486" s="12">
        <f t="shared" si="134"/>
        <v>150.59841935844571</v>
      </c>
      <c r="M486" s="12">
        <f t="shared" si="135"/>
        <v>170.03271934172147</v>
      </c>
      <c r="N486" s="12">
        <f t="shared" si="136"/>
        <v>113.88468914099468</v>
      </c>
      <c r="O486" s="12">
        <f t="shared" si="137"/>
        <v>168.69858519418256</v>
      </c>
      <c r="P486" s="12">
        <f t="shared" si="138"/>
        <v>179.46762663986178</v>
      </c>
      <c r="Q486">
        <v>0.36986301369863001</v>
      </c>
      <c r="R486" s="12"/>
      <c r="S486" s="12"/>
      <c r="T486" s="55">
        <v>17.722691934333799</v>
      </c>
      <c r="U486" s="55">
        <v>16.658046429451598</v>
      </c>
      <c r="V486" s="55">
        <v>20.170217726721098</v>
      </c>
      <c r="W486" s="55">
        <v>17.9650763237793</v>
      </c>
      <c r="Z486" s="12"/>
      <c r="AA486" s="12"/>
      <c r="AB486" s="12"/>
      <c r="AC486" s="12"/>
      <c r="AD486" s="55">
        <v>15.633921494979701</v>
      </c>
      <c r="AE486" s="55">
        <v>14.542227601072501</v>
      </c>
      <c r="AF486">
        <v>0.455106237148732</v>
      </c>
      <c r="AG486" s="12"/>
      <c r="AH486" s="12"/>
      <c r="AI486" t="str">
        <v>20150724</v>
      </c>
      <c r="AJ486">
        <v>43.3</v>
      </c>
      <c r="AK486">
        <v>17.5</v>
      </c>
      <c r="AL486">
        <f t="shared" si="139"/>
        <v>2.4742857142857142</v>
      </c>
      <c r="BI486" t="str">
        <v>22/11/2022</v>
      </c>
      <c r="BJ486">
        <v>38.4</v>
      </c>
      <c r="BK486">
        <v>31.5</v>
      </c>
      <c r="BL486">
        <f t="shared" si="140"/>
        <v>1.2190476190476189</v>
      </c>
    </row>
    <row r="487" spans="1:64" x14ac:dyDescent="0.3">
      <c r="A487" s="11">
        <v>44859</v>
      </c>
      <c r="B487">
        <v>0.28179551122194502</v>
      </c>
      <c r="C487">
        <v>3797.34</v>
      </c>
      <c r="D487">
        <v>278.45</v>
      </c>
      <c r="E487">
        <v>92.4</v>
      </c>
      <c r="F487">
        <v>1649.72</v>
      </c>
      <c r="G487">
        <v>80.92</v>
      </c>
      <c r="H487">
        <v>40.61</v>
      </c>
      <c r="I487" s="12">
        <f t="shared" si="131"/>
        <v>145.45837177075924</v>
      </c>
      <c r="J487" s="12">
        <f t="shared" si="132"/>
        <v>95.120639464468042</v>
      </c>
      <c r="K487" s="12">
        <f t="shared" si="133"/>
        <v>141.22838705041991</v>
      </c>
      <c r="L487" s="12">
        <f t="shared" si="134"/>
        <v>151.00525731033144</v>
      </c>
      <c r="M487" s="12">
        <f t="shared" si="135"/>
        <v>171.47769570805241</v>
      </c>
      <c r="N487" s="12">
        <f t="shared" si="136"/>
        <v>111.79837999145818</v>
      </c>
      <c r="O487" s="12">
        <f t="shared" si="137"/>
        <v>165.43986500612669</v>
      </c>
      <c r="P487" s="12">
        <f t="shared" si="138"/>
        <v>179.15856146976725</v>
      </c>
      <c r="Q487">
        <v>0.34246575342465801</v>
      </c>
      <c r="R487" s="12"/>
      <c r="S487" s="12"/>
      <c r="T487" s="55">
        <v>17.664360991230598</v>
      </c>
      <c r="U487" s="55">
        <v>16.546555868135801</v>
      </c>
      <c r="V487" s="55">
        <v>20.098888269473299</v>
      </c>
      <c r="W487" s="55">
        <v>17.759923722691799</v>
      </c>
      <c r="Z487" s="12"/>
      <c r="AA487" s="12"/>
      <c r="AB487" s="12"/>
      <c r="AC487" s="12"/>
      <c r="AD487" s="55">
        <v>15.716952371830899</v>
      </c>
      <c r="AE487" s="55">
        <v>14.715674111889101</v>
      </c>
      <c r="AF487">
        <v>0.45580110497237603</v>
      </c>
      <c r="AG487" s="12"/>
      <c r="AH487" s="12"/>
      <c r="AI487" t="str">
        <v>20150717</v>
      </c>
      <c r="AJ487">
        <v>49</v>
      </c>
      <c r="AK487">
        <v>15.6</v>
      </c>
      <c r="AL487">
        <f t="shared" si="139"/>
        <v>3.141025641025641</v>
      </c>
      <c r="BI487" t="str">
        <v>21/11/2022</v>
      </c>
      <c r="BJ487">
        <v>38.4</v>
      </c>
      <c r="BK487">
        <v>31.5</v>
      </c>
      <c r="BL487">
        <f t="shared" si="140"/>
        <v>1.2190476190476189</v>
      </c>
    </row>
    <row r="488" spans="1:64" x14ac:dyDescent="0.3">
      <c r="A488" s="11">
        <v>44856</v>
      </c>
      <c r="B488">
        <v>0.29032258064516098</v>
      </c>
      <c r="C488">
        <v>3752.75</v>
      </c>
      <c r="D488">
        <v>275.42</v>
      </c>
      <c r="E488">
        <v>93.17</v>
      </c>
      <c r="F488">
        <v>1657.66</v>
      </c>
      <c r="G488">
        <v>80.94</v>
      </c>
      <c r="H488">
        <v>41.1</v>
      </c>
      <c r="I488" s="12">
        <f t="shared" si="131"/>
        <v>142.58577933822318</v>
      </c>
      <c r="J488" s="12">
        <f t="shared" si="132"/>
        <v>93.560808837862552</v>
      </c>
      <c r="K488" s="12">
        <f t="shared" si="133"/>
        <v>139.53594857442332</v>
      </c>
      <c r="L488" s="12">
        <f t="shared" si="134"/>
        <v>147.49428933050331</v>
      </c>
      <c r="M488" s="12">
        <f t="shared" si="135"/>
        <v>168.23647821253815</v>
      </c>
      <c r="N488" s="12">
        <f t="shared" si="136"/>
        <v>110.06038733196972</v>
      </c>
      <c r="O488" s="12">
        <f t="shared" si="137"/>
        <v>163.5996185697411</v>
      </c>
      <c r="P488" s="12">
        <f t="shared" si="138"/>
        <v>175.14365230781044</v>
      </c>
      <c r="Q488">
        <v>0.35135135135135098</v>
      </c>
      <c r="R488" s="12"/>
      <c r="S488" s="12"/>
      <c r="T488" s="55">
        <v>17.664115380400698</v>
      </c>
      <c r="U488" s="55">
        <v>16.5634571301043</v>
      </c>
      <c r="V488" s="55">
        <v>20.172492313508901</v>
      </c>
      <c r="W488" s="55">
        <v>17.855331423085001</v>
      </c>
      <c r="Z488" s="12"/>
      <c r="AA488" s="12"/>
      <c r="AB488" s="12"/>
      <c r="AC488" s="12"/>
      <c r="AD488" s="55">
        <v>15.7338680953525</v>
      </c>
      <c r="AE488" s="55">
        <v>14.775355207926101</v>
      </c>
      <c r="AF488">
        <v>0.465457083042568</v>
      </c>
      <c r="AG488" s="12"/>
      <c r="AH488" s="12"/>
      <c r="AI488" t="str">
        <v>20150710</v>
      </c>
      <c r="AJ488">
        <v>43.7</v>
      </c>
      <c r="AK488">
        <v>15.6</v>
      </c>
      <c r="AL488">
        <f t="shared" si="139"/>
        <v>2.8012820512820515</v>
      </c>
      <c r="BI488" t="str">
        <v>18/11/2022</v>
      </c>
      <c r="BJ488">
        <v>41.7</v>
      </c>
      <c r="BK488">
        <v>30.5</v>
      </c>
      <c r="BL488">
        <f t="shared" si="140"/>
        <v>1.3672131147540985</v>
      </c>
    </row>
    <row r="489" spans="1:64" x14ac:dyDescent="0.3">
      <c r="A489" s="11">
        <v>44855</v>
      </c>
      <c r="B489">
        <v>0.27664974619289301</v>
      </c>
      <c r="C489">
        <v>3665.78</v>
      </c>
      <c r="D489">
        <v>269.11</v>
      </c>
      <c r="E489">
        <v>94.88</v>
      </c>
      <c r="F489">
        <v>1628.08</v>
      </c>
      <c r="G489">
        <v>80.73</v>
      </c>
      <c r="H489">
        <v>40.39</v>
      </c>
      <c r="I489" s="12">
        <f t="shared" si="131"/>
        <v>136.87171462056463</v>
      </c>
      <c r="J489" s="12">
        <f t="shared" si="132"/>
        <v>93.04383980495453</v>
      </c>
      <c r="K489" s="12">
        <f t="shared" si="133"/>
        <v>136.64942561406261</v>
      </c>
      <c r="L489" s="12">
        <f t="shared" si="134"/>
        <v>146.59329477278041</v>
      </c>
      <c r="M489" s="12">
        <f t="shared" si="135"/>
        <v>161.53745122943448</v>
      </c>
      <c r="N489" s="12">
        <f t="shared" si="136"/>
        <v>109.48242735944018</v>
      </c>
      <c r="O489" s="12">
        <f t="shared" si="137"/>
        <v>160.25879994924523</v>
      </c>
      <c r="P489" s="12">
        <f t="shared" si="138"/>
        <v>174.12172282022101</v>
      </c>
      <c r="Q489">
        <v>0.30555555555555602</v>
      </c>
      <c r="R489" s="12"/>
      <c r="S489" s="12"/>
      <c r="T489" s="55">
        <v>17.717701896879401</v>
      </c>
      <c r="U489" s="55">
        <v>16.696109110864999</v>
      </c>
      <c r="V489" s="55">
        <v>20.2708026242024</v>
      </c>
      <c r="W489" s="55">
        <v>18.016858601746101</v>
      </c>
      <c r="Z489" s="12"/>
      <c r="AA489" s="12"/>
      <c r="AB489" s="12"/>
      <c r="AC489" s="12"/>
      <c r="AD489" s="55">
        <v>15.8551670060092</v>
      </c>
      <c r="AE489" s="55">
        <v>15.0772071791448</v>
      </c>
      <c r="AF489">
        <v>0.467741935483871</v>
      </c>
      <c r="AG489" s="12"/>
      <c r="AH489" s="12"/>
      <c r="AI489" t="str">
        <v>20150703</v>
      </c>
      <c r="AJ489">
        <v>44.8</v>
      </c>
      <c r="AK489">
        <v>15.6</v>
      </c>
      <c r="AL489">
        <f t="shared" si="139"/>
        <v>2.8717948717948718</v>
      </c>
      <c r="BI489" t="str">
        <v>17/11/2022</v>
      </c>
      <c r="BJ489">
        <v>41.7</v>
      </c>
      <c r="BK489">
        <v>30.5</v>
      </c>
      <c r="BL489">
        <f t="shared" si="140"/>
        <v>1.3672131147540985</v>
      </c>
    </row>
    <row r="490" spans="1:64" x14ac:dyDescent="0.3">
      <c r="A490" s="11">
        <v>44854</v>
      </c>
      <c r="B490">
        <v>0.26753246753246801</v>
      </c>
      <c r="C490">
        <v>3695.16</v>
      </c>
      <c r="D490">
        <v>270.49</v>
      </c>
      <c r="E490">
        <v>96.53</v>
      </c>
      <c r="F490">
        <v>1629.22</v>
      </c>
      <c r="G490">
        <v>80.819999999999993</v>
      </c>
      <c r="H490">
        <v>40.33</v>
      </c>
      <c r="I490" s="12">
        <f t="shared" si="131"/>
        <v>135.63174339307074</v>
      </c>
      <c r="J490" s="12">
        <f t="shared" si="132"/>
        <v>93.723449143750003</v>
      </c>
      <c r="K490" s="12">
        <f t="shared" si="133"/>
        <v>137.59017857625091</v>
      </c>
      <c r="L490" s="12">
        <f t="shared" si="134"/>
        <v>147.99012434824817</v>
      </c>
      <c r="M490" s="12">
        <f t="shared" si="135"/>
        <v>159.62336287450759</v>
      </c>
      <c r="N490" s="12">
        <f t="shared" si="136"/>
        <v>109.96651434526953</v>
      </c>
      <c r="O490" s="12">
        <f t="shared" si="137"/>
        <v>160.90051407099079</v>
      </c>
      <c r="P490" s="12">
        <f t="shared" si="138"/>
        <v>175.27672253426371</v>
      </c>
      <c r="Q490">
        <v>0.28571428571428598</v>
      </c>
      <c r="R490" s="12"/>
      <c r="S490" s="12"/>
      <c r="T490" s="55">
        <v>17.7818713311637</v>
      </c>
      <c r="U490" s="55">
        <v>16.869749598206202</v>
      </c>
      <c r="V490" s="55">
        <v>20.349911959570999</v>
      </c>
      <c r="W490" s="55">
        <v>18.136027965832199</v>
      </c>
      <c r="Z490" s="12"/>
      <c r="AA490" s="12"/>
      <c r="AB490" s="12"/>
      <c r="AC490" s="12"/>
      <c r="AD490" s="55">
        <v>15.920384190345199</v>
      </c>
      <c r="AE490" s="55">
        <v>15.266688191936099</v>
      </c>
      <c r="AF490">
        <v>0.47320169252468303</v>
      </c>
      <c r="AG490" s="12"/>
      <c r="AH490" s="12"/>
      <c r="AI490" t="str">
        <v>20150626</v>
      </c>
      <c r="AJ490">
        <v>49.5</v>
      </c>
      <c r="AK490">
        <v>15.4</v>
      </c>
      <c r="AL490">
        <f t="shared" si="139"/>
        <v>3.2142857142857144</v>
      </c>
      <c r="BI490" t="str">
        <v>16/11/2022</v>
      </c>
      <c r="BJ490">
        <v>41.7</v>
      </c>
      <c r="BK490">
        <v>30.5</v>
      </c>
      <c r="BL490">
        <f t="shared" si="140"/>
        <v>1.3672131147540985</v>
      </c>
    </row>
    <row r="491" spans="1:64" x14ac:dyDescent="0.3">
      <c r="A491" s="11">
        <v>44853</v>
      </c>
      <c r="B491">
        <v>0.26221079691516702</v>
      </c>
      <c r="C491">
        <v>3719.98</v>
      </c>
      <c r="D491">
        <v>271.48</v>
      </c>
      <c r="E491">
        <v>98.32</v>
      </c>
      <c r="F491">
        <v>1652.35</v>
      </c>
      <c r="G491">
        <v>80.97</v>
      </c>
      <c r="H491">
        <v>40.94</v>
      </c>
      <c r="I491" s="12">
        <f t="shared" si="131"/>
        <v>134.0852338661779</v>
      </c>
      <c r="J491" s="12">
        <f t="shared" si="132"/>
        <v>93.041809399265972</v>
      </c>
      <c r="K491" s="12">
        <f t="shared" si="133"/>
        <v>138.25651148876969</v>
      </c>
      <c r="L491" s="12">
        <f t="shared" si="134"/>
        <v>146.78243159146319</v>
      </c>
      <c r="M491" s="12">
        <f t="shared" si="135"/>
        <v>157.33272722944173</v>
      </c>
      <c r="N491" s="12">
        <f t="shared" si="136"/>
        <v>108.83985128321743</v>
      </c>
      <c r="O491" s="12">
        <f t="shared" si="137"/>
        <v>161.18971089743638</v>
      </c>
      <c r="P491" s="12">
        <f t="shared" si="138"/>
        <v>173.32625172298367</v>
      </c>
      <c r="Q491">
        <v>0.27142857142857102</v>
      </c>
      <c r="R491" s="12"/>
      <c r="S491" s="12"/>
      <c r="T491" s="55">
        <v>17.778127294290702</v>
      </c>
      <c r="U491" s="55">
        <v>16.8812014479075</v>
      </c>
      <c r="V491" s="55">
        <v>20.3364625893627</v>
      </c>
      <c r="W491" s="55">
        <v>18.034241715018599</v>
      </c>
      <c r="Z491" s="12"/>
      <c r="AA491" s="12"/>
      <c r="AB491" s="12"/>
      <c r="AC491" s="12"/>
      <c r="AD491" s="55">
        <v>15.866228298866799</v>
      </c>
      <c r="AE491" s="55">
        <v>15.164638106711299</v>
      </c>
      <c r="AF491">
        <v>0.47353563867325299</v>
      </c>
      <c r="AG491" s="12"/>
      <c r="AH491" s="12"/>
      <c r="AI491" t="str">
        <v>20150619</v>
      </c>
      <c r="AJ491">
        <v>51.6</v>
      </c>
      <c r="AK491">
        <v>15.4</v>
      </c>
      <c r="AL491">
        <f t="shared" si="139"/>
        <v>3.3506493506493507</v>
      </c>
      <c r="BI491" t="str">
        <v>15/11/2022</v>
      </c>
      <c r="BJ491">
        <v>41.7</v>
      </c>
      <c r="BK491">
        <v>30.5</v>
      </c>
      <c r="BL491">
        <f t="shared" si="140"/>
        <v>1.3672131147540985</v>
      </c>
    </row>
    <row r="492" spans="1:64" x14ac:dyDescent="0.3">
      <c r="A492" s="11">
        <v>44852</v>
      </c>
      <c r="B492">
        <v>0.26052631578947399</v>
      </c>
      <c r="C492">
        <v>3677.95</v>
      </c>
      <c r="D492">
        <v>269.35000000000002</v>
      </c>
      <c r="E492">
        <v>98.09</v>
      </c>
      <c r="F492">
        <v>1650.41</v>
      </c>
      <c r="G492">
        <v>80.930000000000007</v>
      </c>
      <c r="H492">
        <v>40.729999999999997</v>
      </c>
      <c r="I492" s="12">
        <f t="shared" si="131"/>
        <v>132.87832974219998</v>
      </c>
      <c r="J492" s="12">
        <f t="shared" si="132"/>
        <v>92.097615795342037</v>
      </c>
      <c r="K492" s="12">
        <f t="shared" si="133"/>
        <v>136.76125862755953</v>
      </c>
      <c r="L492" s="12">
        <f t="shared" si="134"/>
        <v>145.86760006405939</v>
      </c>
      <c r="M492" s="12">
        <f t="shared" si="135"/>
        <v>156.46230534974362</v>
      </c>
      <c r="N492" s="12">
        <f t="shared" si="136"/>
        <v>108.11199151677366</v>
      </c>
      <c r="O492" s="12">
        <f t="shared" si="137"/>
        <v>160.00349741739217</v>
      </c>
      <c r="P492" s="12">
        <f t="shared" si="138"/>
        <v>172.85056321331771</v>
      </c>
      <c r="Q492">
        <v>0.27142857142857102</v>
      </c>
      <c r="R492" s="12"/>
      <c r="S492" s="12"/>
      <c r="T492" s="55">
        <v>17.766801948601898</v>
      </c>
      <c r="U492" s="55">
        <v>16.864083488575702</v>
      </c>
      <c r="V492" s="55">
        <v>20.326923991366201</v>
      </c>
      <c r="W492" s="55">
        <v>17.921216253968801</v>
      </c>
      <c r="Z492" s="12"/>
      <c r="AA492" s="12"/>
      <c r="AB492" s="12"/>
      <c r="AC492" s="12"/>
      <c r="AD492" s="55">
        <v>15.8624392991536</v>
      </c>
      <c r="AE492" s="55">
        <v>15.187410485451</v>
      </c>
      <c r="AF492">
        <v>0.47997138769670999</v>
      </c>
      <c r="AG492" s="12"/>
      <c r="AH492" s="12"/>
      <c r="AI492" t="str">
        <v>20150612</v>
      </c>
      <c r="AJ492">
        <v>45.5</v>
      </c>
      <c r="AK492">
        <v>16.5</v>
      </c>
      <c r="AL492">
        <f t="shared" si="139"/>
        <v>2.7575757575757578</v>
      </c>
      <c r="BI492" t="str">
        <v>14/11/2022</v>
      </c>
      <c r="BJ492">
        <v>41.7</v>
      </c>
      <c r="BK492">
        <v>30.5</v>
      </c>
      <c r="BL492">
        <f t="shared" si="140"/>
        <v>1.3672131147540985</v>
      </c>
    </row>
    <row r="493" spans="1:64" x14ac:dyDescent="0.3">
      <c r="A493" s="11">
        <v>44849</v>
      </c>
      <c r="B493">
        <v>0.25388601036269398</v>
      </c>
      <c r="C493">
        <v>3583.07</v>
      </c>
      <c r="D493">
        <v>260.74</v>
      </c>
      <c r="E493">
        <v>98.57</v>
      </c>
      <c r="F493">
        <v>1644.45</v>
      </c>
      <c r="G493">
        <v>80.84</v>
      </c>
      <c r="H493">
        <v>39.72</v>
      </c>
      <c r="I493" s="12">
        <f t="shared" si="131"/>
        <v>128.83925500464957</v>
      </c>
      <c r="J493" s="12">
        <f t="shared" si="132"/>
        <v>90.039689062138933</v>
      </c>
      <c r="K493" s="12">
        <f t="shared" si="133"/>
        <v>133.37789162462369</v>
      </c>
      <c r="L493" s="12">
        <f t="shared" si="134"/>
        <v>145.7142955776412</v>
      </c>
      <c r="M493" s="12">
        <f t="shared" si="135"/>
        <v>150.7502231537797</v>
      </c>
      <c r="N493" s="12">
        <f t="shared" si="136"/>
        <v>105.02457479180296</v>
      </c>
      <c r="O493" s="12">
        <f t="shared" si="137"/>
        <v>155.05595789781938</v>
      </c>
      <c r="P493" s="12">
        <f t="shared" si="138"/>
        <v>171.54793035999316</v>
      </c>
      <c r="Q493">
        <v>0.27142857142857102</v>
      </c>
      <c r="R493" s="12"/>
      <c r="S493" s="12"/>
      <c r="T493" s="55">
        <v>17.749431034611899</v>
      </c>
      <c r="U493" s="55">
        <v>16.827490885723801</v>
      </c>
      <c r="V493" s="55">
        <v>20.3971550159239</v>
      </c>
      <c r="W493" s="55">
        <v>18.0048963080168</v>
      </c>
      <c r="Z493" s="12"/>
      <c r="AA493" s="12"/>
      <c r="AB493" s="12"/>
      <c r="AC493" s="12"/>
      <c r="AD493" s="55">
        <v>15.861331605614501</v>
      </c>
      <c r="AE493" s="55">
        <v>15.2113086891802</v>
      </c>
      <c r="AF493">
        <v>0.49059334298118701</v>
      </c>
      <c r="AG493" s="12"/>
      <c r="AH493" s="12"/>
      <c r="AI493" t="str">
        <v>20150605</v>
      </c>
      <c r="AJ493">
        <v>47.4</v>
      </c>
      <c r="AK493">
        <v>16.5</v>
      </c>
      <c r="AL493">
        <f t="shared" si="139"/>
        <v>2.8727272727272726</v>
      </c>
      <c r="BI493" t="str">
        <v>11/11/2022</v>
      </c>
      <c r="BJ493">
        <v>38.6</v>
      </c>
      <c r="BK493">
        <v>32.799999999999997</v>
      </c>
      <c r="BL493">
        <f t="shared" si="140"/>
        <v>1.1768292682926831</v>
      </c>
    </row>
    <row r="494" spans="1:64" x14ac:dyDescent="0.3">
      <c r="A494" s="11">
        <v>44848</v>
      </c>
      <c r="B494">
        <v>0.242666666666667</v>
      </c>
      <c r="C494">
        <v>3669.91</v>
      </c>
      <c r="D494">
        <v>268.82</v>
      </c>
      <c r="E494">
        <v>99.39</v>
      </c>
      <c r="F494">
        <v>1666.37</v>
      </c>
      <c r="G494">
        <v>80.88</v>
      </c>
      <c r="H494">
        <v>40.380000000000003</v>
      </c>
      <c r="I494" s="12">
        <f t="shared" si="131"/>
        <v>130.85605811843496</v>
      </c>
      <c r="J494" s="12">
        <f t="shared" si="132"/>
        <v>90.995907191260059</v>
      </c>
      <c r="K494" s="12">
        <f t="shared" si="133"/>
        <v>136.54130037718912</v>
      </c>
      <c r="L494" s="12">
        <f t="shared" si="134"/>
        <v>146.78849089360551</v>
      </c>
      <c r="M494" s="12">
        <f t="shared" si="135"/>
        <v>154.11091374857341</v>
      </c>
      <c r="N494" s="12">
        <f t="shared" si="136"/>
        <v>106.83032194751902</v>
      </c>
      <c r="O494" s="12">
        <f t="shared" si="137"/>
        <v>159.7794749869326</v>
      </c>
      <c r="P494" s="12">
        <f t="shared" si="138"/>
        <v>173.93299742190922</v>
      </c>
      <c r="Q494">
        <v>0.24285714285714299</v>
      </c>
      <c r="R494" s="12"/>
      <c r="S494" s="12"/>
      <c r="T494" s="55">
        <v>17.807944752507201</v>
      </c>
      <c r="U494" s="55">
        <v>17.002822516178199</v>
      </c>
      <c r="V494" s="55">
        <v>20.5717507338301</v>
      </c>
      <c r="W494" s="55">
        <v>18.412490594697701</v>
      </c>
      <c r="Z494" s="12"/>
      <c r="AA494" s="12"/>
      <c r="AB494" s="12"/>
      <c r="AC494" s="12"/>
      <c r="AD494" s="55">
        <v>15.938084609163701</v>
      </c>
      <c r="AE494" s="55">
        <v>15.4725549192923</v>
      </c>
      <c r="AF494">
        <v>0.49342105263157898</v>
      </c>
      <c r="AG494" s="12"/>
      <c r="AH494" s="12"/>
      <c r="AI494" t="str">
        <v>20150529</v>
      </c>
      <c r="AJ494">
        <v>51.5</v>
      </c>
      <c r="AK494">
        <v>15.8</v>
      </c>
      <c r="AL494">
        <f t="shared" si="139"/>
        <v>3.259493670886076</v>
      </c>
      <c r="BI494" t="str">
        <v>10/11/2022</v>
      </c>
      <c r="BJ494">
        <v>38.6</v>
      </c>
      <c r="BK494">
        <v>32.799999999999997</v>
      </c>
      <c r="BL494">
        <f t="shared" si="140"/>
        <v>1.1768292682926831</v>
      </c>
    </row>
    <row r="495" spans="1:64" x14ac:dyDescent="0.3">
      <c r="A495" s="11">
        <v>44847</v>
      </c>
      <c r="B495">
        <v>0.251351351351351</v>
      </c>
      <c r="C495">
        <v>3577.03</v>
      </c>
      <c r="D495">
        <v>262.66000000000003</v>
      </c>
      <c r="E495">
        <v>100.35</v>
      </c>
      <c r="F495">
        <v>1673.27</v>
      </c>
      <c r="G495">
        <v>81.12</v>
      </c>
      <c r="H495">
        <v>39.69</v>
      </c>
      <c r="I495" s="12">
        <f t="shared" si="131"/>
        <v>126.36599716594947</v>
      </c>
      <c r="J495" s="12">
        <f t="shared" si="132"/>
        <v>88.337878939099213</v>
      </c>
      <c r="K495" s="12">
        <f t="shared" si="133"/>
        <v>132.70296590997796</v>
      </c>
      <c r="L495" s="12">
        <f t="shared" si="134"/>
        <v>145.53962356830274</v>
      </c>
      <c r="M495" s="12">
        <f t="shared" si="135"/>
        <v>149.18499107620823</v>
      </c>
      <c r="N495" s="12">
        <f t="shared" si="136"/>
        <v>103.96342306471696</v>
      </c>
      <c r="O495" s="12">
        <f t="shared" si="137"/>
        <v>155.66813147454627</v>
      </c>
      <c r="P495" s="12">
        <f t="shared" si="138"/>
        <v>172.8839995135564</v>
      </c>
      <c r="Q495">
        <v>0.246153846153846</v>
      </c>
      <c r="R495" s="12"/>
      <c r="S495" s="12"/>
      <c r="T495" s="55">
        <v>17.7162117676897</v>
      </c>
      <c r="U495" s="55">
        <v>16.715844558519301</v>
      </c>
      <c r="V495" s="55">
        <v>20.386235744306301</v>
      </c>
      <c r="W495" s="55">
        <v>17.694638088964201</v>
      </c>
      <c r="Z495" s="12"/>
      <c r="AA495" s="12"/>
      <c r="AB495" s="12"/>
      <c r="AC495" s="12"/>
      <c r="AD495" s="55">
        <v>15.8634997737528</v>
      </c>
      <c r="AE495" s="55">
        <v>15.266174441010699</v>
      </c>
      <c r="AF495">
        <v>0.49342105263157898</v>
      </c>
      <c r="AG495" s="12"/>
      <c r="AH495" s="12"/>
      <c r="AI495" t="str">
        <v>20150522</v>
      </c>
      <c r="AJ495">
        <v>48.5</v>
      </c>
      <c r="AK495">
        <v>14.9</v>
      </c>
      <c r="AL495">
        <f t="shared" si="139"/>
        <v>3.2550335570469797</v>
      </c>
      <c r="BI495" t="str">
        <v>09/11/2022</v>
      </c>
      <c r="BJ495">
        <v>38.6</v>
      </c>
      <c r="BK495">
        <v>32.799999999999997</v>
      </c>
      <c r="BL495">
        <f t="shared" si="140"/>
        <v>1.1768292682926831</v>
      </c>
    </row>
    <row r="496" spans="1:64" x14ac:dyDescent="0.3">
      <c r="A496" s="11">
        <v>44846</v>
      </c>
      <c r="B496">
        <v>0.27371273712737099</v>
      </c>
      <c r="C496">
        <v>3588.84</v>
      </c>
      <c r="D496">
        <v>262.75</v>
      </c>
      <c r="E496">
        <v>99.86</v>
      </c>
      <c r="F496">
        <v>1666.1</v>
      </c>
      <c r="G496">
        <v>81.040000000000006</v>
      </c>
      <c r="H496">
        <v>39.82</v>
      </c>
      <c r="I496" s="12">
        <f t="shared" si="131"/>
        <v>127.41046053609112</v>
      </c>
      <c r="J496" s="12">
        <f t="shared" si="132"/>
        <v>89.013869856914525</v>
      </c>
      <c r="K496" s="12">
        <f t="shared" si="133"/>
        <v>133.27309805915513</v>
      </c>
      <c r="L496" s="12">
        <f t="shared" si="134"/>
        <v>145.54341727273803</v>
      </c>
      <c r="M496" s="12">
        <f t="shared" si="135"/>
        <v>149.97225551535476</v>
      </c>
      <c r="N496" s="12">
        <f t="shared" si="136"/>
        <v>104.44869106721086</v>
      </c>
      <c r="O496" s="12">
        <f t="shared" si="137"/>
        <v>155.87539864204393</v>
      </c>
      <c r="P496" s="12">
        <f t="shared" si="138"/>
        <v>172.38027673185539</v>
      </c>
      <c r="Q496">
        <v>0.265625</v>
      </c>
      <c r="R496" s="12"/>
      <c r="S496" s="12"/>
      <c r="T496" s="55">
        <v>17.762473097793102</v>
      </c>
      <c r="U496" s="55">
        <v>16.872819106675099</v>
      </c>
      <c r="V496" s="55">
        <v>20.516593478429499</v>
      </c>
      <c r="W496" s="55">
        <v>17.9983431695291</v>
      </c>
      <c r="Z496" s="12"/>
      <c r="AA496" s="12"/>
      <c r="AB496" s="12"/>
      <c r="AC496" s="12"/>
      <c r="AD496" s="55">
        <v>15.894998864685901</v>
      </c>
      <c r="AE496" s="55">
        <v>15.398586395268801</v>
      </c>
      <c r="AF496">
        <v>0.49563318777292598</v>
      </c>
      <c r="AG496" s="12"/>
      <c r="AH496" s="12"/>
      <c r="AI496" t="str">
        <v>20150515</v>
      </c>
      <c r="AJ496">
        <v>50.6</v>
      </c>
      <c r="AK496">
        <v>15.8</v>
      </c>
      <c r="AL496">
        <f t="shared" si="139"/>
        <v>3.20253164556962</v>
      </c>
      <c r="BI496" t="str">
        <v>08/11/2022</v>
      </c>
      <c r="BJ496">
        <v>38.6</v>
      </c>
      <c r="BK496">
        <v>32.799999999999997</v>
      </c>
      <c r="BL496">
        <f t="shared" si="140"/>
        <v>1.1768292682926831</v>
      </c>
    </row>
    <row r="497" spans="1:64" x14ac:dyDescent="0.3">
      <c r="A497" s="11">
        <v>44845</v>
      </c>
      <c r="B497">
        <v>0.28571428571428598</v>
      </c>
      <c r="C497">
        <v>3612.39</v>
      </c>
      <c r="D497">
        <v>266.41000000000003</v>
      </c>
      <c r="E497">
        <v>99.42</v>
      </c>
      <c r="F497">
        <v>1668.32</v>
      </c>
      <c r="G497">
        <v>81</v>
      </c>
      <c r="H497">
        <v>40.32</v>
      </c>
      <c r="I497" s="12">
        <f t="shared" si="131"/>
        <v>128.82038659608165</v>
      </c>
      <c r="J497" s="12">
        <f t="shared" si="132"/>
        <v>89.478131588454588</v>
      </c>
      <c r="K497" s="12">
        <f t="shared" si="133"/>
        <v>134.21435092716314</v>
      </c>
      <c r="L497" s="12">
        <f t="shared" si="134"/>
        <v>144.69239966387224</v>
      </c>
      <c r="M497" s="12">
        <f t="shared" si="135"/>
        <v>152.74673062136893</v>
      </c>
      <c r="N497" s="12">
        <f t="shared" si="136"/>
        <v>105.76092429091779</v>
      </c>
      <c r="O497" s="12">
        <f t="shared" si="137"/>
        <v>158.12585373027795</v>
      </c>
      <c r="P497" s="12">
        <f t="shared" si="138"/>
        <v>172.61113193255019</v>
      </c>
      <c r="Q497">
        <v>0.30303030303030298</v>
      </c>
      <c r="R497" s="12"/>
      <c r="S497" s="12"/>
      <c r="T497" s="55">
        <v>17.691117711838601</v>
      </c>
      <c r="U497" s="55">
        <v>16.594906035454599</v>
      </c>
      <c r="V497" s="55">
        <v>20.457636356411999</v>
      </c>
      <c r="W497" s="55">
        <v>17.593070299862401</v>
      </c>
      <c r="Z497" s="12"/>
      <c r="AA497" s="12"/>
      <c r="AB497" s="12"/>
      <c r="AC497" s="12"/>
      <c r="AD497" s="55">
        <v>15.775439475829801</v>
      </c>
      <c r="AE497" s="55">
        <v>14.9738859255195</v>
      </c>
      <c r="AF497">
        <v>0.50879765395894405</v>
      </c>
      <c r="AG497" s="12"/>
      <c r="AH497" s="12"/>
      <c r="AI497" t="str">
        <v>20150508</v>
      </c>
      <c r="AJ497">
        <v>47.5</v>
      </c>
      <c r="AK497">
        <v>15.8</v>
      </c>
      <c r="AL497">
        <f t="shared" si="139"/>
        <v>3.0063291139240507</v>
      </c>
      <c r="BI497" t="str">
        <v>07/11/2022</v>
      </c>
      <c r="BJ497">
        <v>38.6</v>
      </c>
      <c r="BK497">
        <v>32.799999999999997</v>
      </c>
      <c r="BL497">
        <f t="shared" si="140"/>
        <v>1.1768292682926831</v>
      </c>
    </row>
    <row r="498" spans="1:64" x14ac:dyDescent="0.3">
      <c r="A498" s="11">
        <v>44842</v>
      </c>
      <c r="B498">
        <v>0.30594900849858397</v>
      </c>
      <c r="C498">
        <v>3639.66</v>
      </c>
      <c r="D498">
        <v>269.10000000000002</v>
      </c>
      <c r="E498">
        <v>100.99</v>
      </c>
      <c r="F498">
        <v>1694.84</v>
      </c>
      <c r="G498">
        <v>81.03</v>
      </c>
      <c r="H498">
        <v>40.65</v>
      </c>
      <c r="I498" s="12">
        <f t="shared" si="131"/>
        <v>127.79120281750606</v>
      </c>
      <c r="J498" s="12">
        <f t="shared" si="132"/>
        <v>88.754336718600911</v>
      </c>
      <c r="K498" s="12">
        <f t="shared" si="133"/>
        <v>135.17711271712935</v>
      </c>
      <c r="L498" s="12">
        <f t="shared" si="134"/>
        <v>144.60193335491863</v>
      </c>
      <c r="M498" s="12">
        <f t="shared" si="135"/>
        <v>151.90369401722873</v>
      </c>
      <c r="N498" s="12">
        <f t="shared" si="136"/>
        <v>105.16660562923877</v>
      </c>
      <c r="O498" s="12">
        <f t="shared" si="137"/>
        <v>159.66277569804382</v>
      </c>
      <c r="P498" s="12">
        <f t="shared" si="138"/>
        <v>172.9359406882092</v>
      </c>
      <c r="Q498">
        <v>0.30769230769230799</v>
      </c>
      <c r="R498" s="12"/>
      <c r="S498" s="12"/>
      <c r="T498" s="55">
        <v>17.687821510545</v>
      </c>
      <c r="U498" s="55">
        <v>16.561409274511501</v>
      </c>
      <c r="V498" s="55">
        <v>20.4998593963006</v>
      </c>
      <c r="W498" s="55">
        <v>17.605947102359899</v>
      </c>
      <c r="Z498" s="12"/>
      <c r="AA498" s="12"/>
      <c r="AB498" s="12"/>
      <c r="AC498" s="12"/>
      <c r="AD498" s="55">
        <v>15.7482046694463</v>
      </c>
      <c r="AE498" s="55">
        <v>14.856200159828999</v>
      </c>
      <c r="AF498">
        <v>0.500741839762611</v>
      </c>
      <c r="AG498" s="12"/>
      <c r="AH498" s="12"/>
      <c r="AI498" t="str">
        <v>20150501</v>
      </c>
      <c r="AJ498">
        <v>52.5</v>
      </c>
      <c r="AK498">
        <v>13.9</v>
      </c>
      <c r="AL498">
        <f t="shared" si="139"/>
        <v>3.7769784172661871</v>
      </c>
      <c r="BI498" t="str">
        <v>04/11/2022</v>
      </c>
      <c r="BJ498">
        <v>35.200000000000003</v>
      </c>
      <c r="BK498">
        <v>36.6</v>
      </c>
      <c r="BL498">
        <f t="shared" si="140"/>
        <v>0.96174863387978149</v>
      </c>
    </row>
    <row r="499" spans="1:64" x14ac:dyDescent="0.3">
      <c r="A499" s="11">
        <v>44841</v>
      </c>
      <c r="B499">
        <v>0.350299401197605</v>
      </c>
      <c r="C499">
        <v>3744.52</v>
      </c>
      <c r="D499">
        <v>279.76</v>
      </c>
      <c r="E499">
        <v>101.98</v>
      </c>
      <c r="F499">
        <v>1710.64</v>
      </c>
      <c r="G499">
        <v>81.13</v>
      </c>
      <c r="H499">
        <v>41.39</v>
      </c>
      <c r="I499" s="12">
        <f t="shared" si="131"/>
        <v>130.17281912485288</v>
      </c>
      <c r="J499" s="12">
        <f t="shared" si="132"/>
        <v>90.451872335735587</v>
      </c>
      <c r="K499" s="12">
        <f t="shared" si="133"/>
        <v>138.89548365080117</v>
      </c>
      <c r="L499" s="12">
        <f t="shared" si="134"/>
        <v>146.08098500659017</v>
      </c>
      <c r="M499" s="12">
        <f t="shared" si="135"/>
        <v>156.34326479562387</v>
      </c>
      <c r="N499" s="12">
        <f t="shared" si="136"/>
        <v>108.29277771200495</v>
      </c>
      <c r="O499" s="12">
        <f t="shared" si="137"/>
        <v>165.77515422208469</v>
      </c>
      <c r="P499" s="12">
        <f t="shared" si="138"/>
        <v>176.50583735976957</v>
      </c>
      <c r="Q499">
        <v>0.34848484848484901</v>
      </c>
      <c r="R499" s="12"/>
      <c r="S499" s="12"/>
      <c r="T499" s="55">
        <v>17.7827811502721</v>
      </c>
      <c r="U499" s="55">
        <v>16.9538692837992</v>
      </c>
      <c r="V499" s="55">
        <v>20.665822913957498</v>
      </c>
      <c r="W499" s="55">
        <v>18.121348007966201</v>
      </c>
      <c r="Z499" s="12"/>
      <c r="AA499" s="12"/>
      <c r="AB499" s="12"/>
      <c r="AC499" s="12"/>
      <c r="AD499" s="55">
        <v>15.800993616872701</v>
      </c>
      <c r="AE499" s="55">
        <v>15.067298736518101</v>
      </c>
      <c r="AF499">
        <v>0.49511645379413999</v>
      </c>
      <c r="AG499" s="12"/>
      <c r="AH499" s="12"/>
      <c r="AI499" t="str">
        <v>20150424</v>
      </c>
      <c r="AJ499">
        <v>57.4</v>
      </c>
      <c r="AK499">
        <v>13.9</v>
      </c>
      <c r="AL499">
        <f t="shared" si="139"/>
        <v>4.1294964028776979</v>
      </c>
      <c r="BI499" t="str">
        <v>03/11/2022</v>
      </c>
      <c r="BJ499">
        <v>35.200000000000003</v>
      </c>
      <c r="BK499">
        <v>36.6</v>
      </c>
      <c r="BL499">
        <f t="shared" si="140"/>
        <v>0.96174863387978149</v>
      </c>
    </row>
    <row r="500" spans="1:64" x14ac:dyDescent="0.3">
      <c r="A500" s="11">
        <v>44840</v>
      </c>
      <c r="B500">
        <v>0.36085626911315</v>
      </c>
      <c r="C500">
        <v>3783.28</v>
      </c>
      <c r="D500">
        <v>281.98</v>
      </c>
      <c r="E500">
        <v>102.55</v>
      </c>
      <c r="F500">
        <v>1716.41</v>
      </c>
      <c r="G500">
        <v>81.23</v>
      </c>
      <c r="H500">
        <v>42.04</v>
      </c>
      <c r="I500" s="12">
        <f t="shared" si="131"/>
        <v>130.78578779700595</v>
      </c>
      <c r="J500" s="12">
        <f t="shared" si="132"/>
        <v>91.078805155674587</v>
      </c>
      <c r="K500" s="12">
        <f t="shared" si="133"/>
        <v>140.15887661690047</v>
      </c>
      <c r="L500" s="12">
        <f t="shared" si="134"/>
        <v>145.32292440361715</v>
      </c>
      <c r="M500" s="12">
        <f t="shared" si="135"/>
        <v>156.70598187166533</v>
      </c>
      <c r="N500" s="12">
        <f t="shared" si="136"/>
        <v>108.78352533688411</v>
      </c>
      <c r="O500" s="12">
        <f t="shared" si="137"/>
        <v>166.88356591647596</v>
      </c>
      <c r="P500" s="12">
        <f t="shared" si="138"/>
        <v>175.17649885179452</v>
      </c>
      <c r="Q500">
        <v>0.35384615384615398</v>
      </c>
      <c r="R500" s="12"/>
      <c r="S500" s="12"/>
      <c r="T500" s="55">
        <v>17.696770684164601</v>
      </c>
      <c r="U500" s="55">
        <v>16.519063725352499</v>
      </c>
      <c r="V500" s="55">
        <v>20.5977290581868</v>
      </c>
      <c r="W500" s="55">
        <v>17.577480660067302</v>
      </c>
      <c r="Z500" s="12"/>
      <c r="AA500" s="12"/>
      <c r="AB500" s="12"/>
      <c r="AC500" s="12"/>
      <c r="AD500" s="55">
        <v>15.7270198157363</v>
      </c>
      <c r="AE500" s="55">
        <v>14.692301118013299</v>
      </c>
      <c r="AF500">
        <v>0.49319213313161903</v>
      </c>
      <c r="AG500" s="12"/>
      <c r="AH500" s="12"/>
      <c r="AI500" t="str">
        <v>20150417</v>
      </c>
      <c r="AJ500">
        <v>52.5</v>
      </c>
      <c r="AK500">
        <v>15.2</v>
      </c>
      <c r="AL500">
        <f t="shared" si="139"/>
        <v>3.4539473684210527</v>
      </c>
      <c r="BI500" t="str">
        <v>02/11/2022</v>
      </c>
      <c r="BJ500">
        <v>35.200000000000003</v>
      </c>
      <c r="BK500">
        <v>36.6</v>
      </c>
      <c r="BL500">
        <f t="shared" si="140"/>
        <v>0.96174863387978149</v>
      </c>
    </row>
    <row r="501" spans="1:64" x14ac:dyDescent="0.3">
      <c r="A501" s="11">
        <v>44839</v>
      </c>
      <c r="B501">
        <v>0.36728395061728403</v>
      </c>
      <c r="C501">
        <v>3790.93</v>
      </c>
      <c r="D501">
        <v>282.13</v>
      </c>
      <c r="E501">
        <v>103.54</v>
      </c>
      <c r="F501">
        <v>1726.12</v>
      </c>
      <c r="G501">
        <v>81.31</v>
      </c>
      <c r="H501">
        <v>42.38</v>
      </c>
      <c r="I501" s="12">
        <f t="shared" si="131"/>
        <v>129.80658563482126</v>
      </c>
      <c r="J501" s="12">
        <f t="shared" si="132"/>
        <v>90.751432193037033</v>
      </c>
      <c r="K501" s="12">
        <f t="shared" si="133"/>
        <v>140.30396293309951</v>
      </c>
      <c r="L501" s="12">
        <f t="shared" si="134"/>
        <v>144.45551558860828</v>
      </c>
      <c r="M501" s="12">
        <f t="shared" si="135"/>
        <v>155.30361317997392</v>
      </c>
      <c r="N501" s="12">
        <f t="shared" si="136"/>
        <v>108.23222681318474</v>
      </c>
      <c r="O501" s="12">
        <f t="shared" si="137"/>
        <v>166.80813210595451</v>
      </c>
      <c r="P501" s="12">
        <f t="shared" si="138"/>
        <v>173.87401169095301</v>
      </c>
      <c r="Q501">
        <v>0.35294117647058798</v>
      </c>
      <c r="R501" s="12"/>
      <c r="S501" s="12"/>
      <c r="T501" s="55">
        <v>17.732876197159001</v>
      </c>
      <c r="U501" s="55">
        <v>16.651533117974498</v>
      </c>
      <c r="V501" s="55">
        <v>20.706476836427701</v>
      </c>
      <c r="W501" s="55">
        <v>17.880850000141901</v>
      </c>
      <c r="Z501" s="12"/>
      <c r="AA501" s="12"/>
      <c r="AB501" s="12"/>
      <c r="AC501" s="12"/>
      <c r="AD501" s="55">
        <v>15.7573679780083</v>
      </c>
      <c r="AE501" s="55">
        <v>14.7956013245085</v>
      </c>
      <c r="AF501">
        <v>0.49698340874811497</v>
      </c>
      <c r="AG501" s="12"/>
      <c r="AH501" s="12"/>
      <c r="AI501" t="str">
        <v>20150410</v>
      </c>
      <c r="AJ501">
        <v>50.5</v>
      </c>
      <c r="AK501">
        <v>13.9</v>
      </c>
      <c r="AL501">
        <f t="shared" si="139"/>
        <v>3.6330935251798562</v>
      </c>
      <c r="BI501" t="str">
        <v>01/11/2022</v>
      </c>
      <c r="BJ501">
        <v>35.200000000000003</v>
      </c>
      <c r="BK501">
        <v>36.6</v>
      </c>
      <c r="BL501">
        <f t="shared" si="140"/>
        <v>0.96174863387978149</v>
      </c>
    </row>
    <row r="502" spans="1:64" x14ac:dyDescent="0.3">
      <c r="A502" s="11">
        <v>44838</v>
      </c>
      <c r="B502">
        <v>0.37931034482758602</v>
      </c>
      <c r="C502">
        <v>3678.43</v>
      </c>
      <c r="D502">
        <v>273.52999999999997</v>
      </c>
      <c r="E502">
        <v>103.83</v>
      </c>
      <c r="F502">
        <v>1699.85</v>
      </c>
      <c r="G502">
        <v>81.28</v>
      </c>
      <c r="H502">
        <v>40.840000000000003</v>
      </c>
      <c r="I502" s="12">
        <f t="shared" si="131"/>
        <v>125.61400138139726</v>
      </c>
      <c r="J502" s="12">
        <f t="shared" si="132"/>
        <v>89.398881178557616</v>
      </c>
      <c r="K502" s="12">
        <f t="shared" si="133"/>
        <v>136.18906407199862</v>
      </c>
      <c r="L502" s="12">
        <f t="shared" si="134"/>
        <v>145.4920634902987</v>
      </c>
      <c r="M502" s="12">
        <f t="shared" si="135"/>
        <v>150.1629614379091</v>
      </c>
      <c r="N502" s="12">
        <f t="shared" si="136"/>
        <v>106.52919907095075</v>
      </c>
      <c r="O502" s="12">
        <f t="shared" si="137"/>
        <v>161.78131201870445</v>
      </c>
      <c r="P502" s="12">
        <f t="shared" si="138"/>
        <v>174.97061142264357</v>
      </c>
      <c r="Q502">
        <v>0.34848484848484901</v>
      </c>
      <c r="R502" s="12"/>
      <c r="S502" s="12"/>
      <c r="T502" s="55">
        <v>17.790130432661801</v>
      </c>
      <c r="U502" s="55">
        <v>16.9386405956784</v>
      </c>
      <c r="V502" s="55">
        <v>20.792752309655299</v>
      </c>
      <c r="W502" s="55">
        <v>18.0987091619455</v>
      </c>
      <c r="Z502" s="12"/>
      <c r="AA502" s="12"/>
      <c r="AB502" s="12"/>
      <c r="AC502" s="12"/>
      <c r="AD502" s="55">
        <v>15.7823775771023</v>
      </c>
      <c r="AE502" s="55">
        <v>14.8849533805124</v>
      </c>
      <c r="AF502">
        <v>0.49466463414634099</v>
      </c>
      <c r="AG502" s="12"/>
      <c r="AH502" s="12"/>
      <c r="AI502" t="str">
        <v>20150403</v>
      </c>
      <c r="AJ502">
        <v>50.4</v>
      </c>
      <c r="AK502">
        <v>14.2</v>
      </c>
      <c r="AL502">
        <f t="shared" si="139"/>
        <v>3.5492957746478875</v>
      </c>
      <c r="BI502" t="str">
        <v>31/10/2022</v>
      </c>
      <c r="BJ502">
        <v>35.200000000000003</v>
      </c>
      <c r="BK502">
        <v>36.6</v>
      </c>
      <c r="BL502">
        <f t="shared" si="140"/>
        <v>0.96174863387978149</v>
      </c>
    </row>
    <row r="503" spans="1:64" x14ac:dyDescent="0.3">
      <c r="A503" s="11">
        <v>44834</v>
      </c>
      <c r="B503">
        <v>0.38750000000000001</v>
      </c>
      <c r="C503">
        <v>3585.62</v>
      </c>
      <c r="D503">
        <v>267.26</v>
      </c>
      <c r="E503">
        <v>102.45</v>
      </c>
      <c r="F503">
        <v>1660.67</v>
      </c>
      <c r="G503">
        <v>81.209999999999994</v>
      </c>
      <c r="H503">
        <v>40.01</v>
      </c>
      <c r="I503" s="12">
        <f t="shared" si="131"/>
        <v>124.07375448478437</v>
      </c>
      <c r="J503" s="12">
        <f t="shared" si="132"/>
        <v>89.194531125941296</v>
      </c>
      <c r="K503" s="12">
        <f t="shared" si="133"/>
        <v>132.86452983483841</v>
      </c>
      <c r="L503" s="12">
        <f t="shared" si="134"/>
        <v>144.74818321675355</v>
      </c>
      <c r="M503" s="12">
        <f t="shared" si="135"/>
        <v>148.67762505994142</v>
      </c>
      <c r="N503" s="12">
        <f t="shared" si="136"/>
        <v>106.54332526449686</v>
      </c>
      <c r="O503" s="12">
        <f t="shared" si="137"/>
        <v>158.20611671659753</v>
      </c>
      <c r="P503" s="12">
        <f t="shared" si="138"/>
        <v>174.49676771242795</v>
      </c>
      <c r="Q503">
        <v>0.37878787878787901</v>
      </c>
      <c r="R503" s="12"/>
      <c r="S503" s="12"/>
      <c r="T503" s="55">
        <v>17.8319129274945</v>
      </c>
      <c r="U503" s="55">
        <v>16.988750029193199</v>
      </c>
      <c r="V503" s="55">
        <v>20.7528251697717</v>
      </c>
      <c r="W503" s="55">
        <v>18.1371936936251</v>
      </c>
      <c r="Z503" s="12"/>
      <c r="AA503" s="12"/>
      <c r="AB503" s="12"/>
      <c r="AC503" s="12"/>
      <c r="AD503" s="55">
        <v>15.540999046145</v>
      </c>
      <c r="AE503" s="55">
        <v>14.675924289578401</v>
      </c>
      <c r="AF503">
        <v>0.484467455621302</v>
      </c>
      <c r="AG503" s="12"/>
      <c r="AH503" s="12"/>
      <c r="AI503" t="str">
        <v>20150327</v>
      </c>
      <c r="AJ503">
        <v>54.5</v>
      </c>
      <c r="AK503">
        <v>14.2</v>
      </c>
      <c r="AL503">
        <f t="shared" si="139"/>
        <v>3.8380281690140845</v>
      </c>
      <c r="BI503" t="str">
        <v>28/10/2022</v>
      </c>
      <c r="BJ503">
        <v>35.799999999999997</v>
      </c>
      <c r="BK503">
        <v>37.299999999999997</v>
      </c>
      <c r="BL503">
        <f t="shared" si="140"/>
        <v>0.95978552278820373</v>
      </c>
    </row>
    <row r="504" spans="1:64" x14ac:dyDescent="0.3">
      <c r="A504" s="11">
        <v>44834</v>
      </c>
      <c r="B504">
        <v>0.43887147335423199</v>
      </c>
      <c r="C504">
        <v>3640.47</v>
      </c>
      <c r="D504">
        <v>271.87</v>
      </c>
      <c r="E504">
        <v>103.79</v>
      </c>
      <c r="F504">
        <v>1660.8</v>
      </c>
      <c r="G504">
        <v>81.28</v>
      </c>
      <c r="H504">
        <v>40.11</v>
      </c>
      <c r="I504" s="12">
        <f t="shared" si="131"/>
        <v>124.3418418187027</v>
      </c>
      <c r="J504" s="12">
        <f t="shared" si="132"/>
        <v>90.551762630533375</v>
      </c>
      <c r="K504" s="12">
        <f t="shared" si="133"/>
        <v>134.77913694243705</v>
      </c>
      <c r="L504" s="12">
        <f t="shared" si="134"/>
        <v>146.59136321352258</v>
      </c>
      <c r="M504" s="12">
        <f t="shared" si="135"/>
        <v>149.28161079131218</v>
      </c>
      <c r="N504" s="12">
        <f t="shared" si="136"/>
        <v>108.37247470677974</v>
      </c>
      <c r="O504" s="12">
        <f t="shared" si="137"/>
        <v>160.79416524847517</v>
      </c>
      <c r="P504" s="12">
        <f t="shared" si="138"/>
        <v>177.05763907465263</v>
      </c>
      <c r="Q504">
        <v>0.47887323943662002</v>
      </c>
      <c r="R504" s="12"/>
      <c r="S504" s="12"/>
      <c r="T504" s="55">
        <v>17.7324363120144</v>
      </c>
      <c r="U504" s="55">
        <v>16.892897971502499</v>
      </c>
      <c r="V504" s="55">
        <v>20.503105924457198</v>
      </c>
      <c r="W504" s="55">
        <v>17.916132680944401</v>
      </c>
      <c r="Z504" s="12"/>
      <c r="AA504" s="12"/>
      <c r="AB504" s="12"/>
      <c r="AC504" s="12"/>
      <c r="AD504" s="55">
        <v>15.375060121728101</v>
      </c>
      <c r="AE504" s="55">
        <v>14.521403827893399</v>
      </c>
      <c r="AF504">
        <v>0.50766983199415605</v>
      </c>
      <c r="AG504" s="12"/>
      <c r="AH504" s="12"/>
      <c r="AI504" t="str">
        <v>20150320</v>
      </c>
      <c r="AJ504">
        <v>56.6</v>
      </c>
      <c r="AK504">
        <v>14.1</v>
      </c>
      <c r="AL504">
        <f t="shared" si="139"/>
        <v>4.0141843971631204</v>
      </c>
      <c r="BI504" t="str">
        <v>27/10/2022</v>
      </c>
      <c r="BJ504">
        <v>35.799999999999997</v>
      </c>
      <c r="BK504">
        <v>37.299999999999997</v>
      </c>
      <c r="BL504">
        <f t="shared" si="140"/>
        <v>0.95978552278820373</v>
      </c>
    </row>
    <row r="505" spans="1:64" x14ac:dyDescent="0.3">
      <c r="A505" s="11">
        <v>44833</v>
      </c>
      <c r="B505">
        <v>0.43365695792880299</v>
      </c>
      <c r="C505">
        <v>3719.04</v>
      </c>
      <c r="D505">
        <v>279.94</v>
      </c>
      <c r="E505">
        <v>104.33</v>
      </c>
      <c r="F505">
        <v>1659.83</v>
      </c>
      <c r="G505">
        <v>81.39</v>
      </c>
      <c r="H505">
        <v>40.79</v>
      </c>
      <c r="I505" s="12">
        <f t="shared" si="131"/>
        <v>126.35730855546976</v>
      </c>
      <c r="J505" s="12">
        <f t="shared" si="132"/>
        <v>92.561345046571617</v>
      </c>
      <c r="K505" s="12">
        <f t="shared" si="133"/>
        <v>137.49814941854058</v>
      </c>
      <c r="L505" s="12">
        <f t="shared" si="134"/>
        <v>147.24744882471427</v>
      </c>
      <c r="M505" s="12">
        <f t="shared" si="135"/>
        <v>152.89790959794024</v>
      </c>
      <c r="N505" s="12">
        <f t="shared" si="136"/>
        <v>111.6565165181833</v>
      </c>
      <c r="O505" s="12">
        <f t="shared" si="137"/>
        <v>165.33697871289408</v>
      </c>
      <c r="P505" s="12">
        <f t="shared" si="138"/>
        <v>179.23659202634263</v>
      </c>
      <c r="Q505">
        <v>0.48571428571428599</v>
      </c>
      <c r="R505" s="12"/>
      <c r="S505" s="12"/>
      <c r="T505" s="55">
        <v>17.391584810728201</v>
      </c>
      <c r="U505" s="55">
        <v>16.567306160809601</v>
      </c>
      <c r="V505" s="55">
        <v>19.752743384912801</v>
      </c>
      <c r="W505" s="55">
        <v>17.261290508847399</v>
      </c>
      <c r="Z505" s="12"/>
      <c r="AA505" s="12"/>
      <c r="AB505" s="12"/>
      <c r="AC505" s="12"/>
      <c r="AD505" s="55">
        <v>15.1323956508636</v>
      </c>
      <c r="AE505" s="55">
        <v>14.3164163818511</v>
      </c>
      <c r="AF505">
        <v>0.50652173913043497</v>
      </c>
      <c r="AG505" s="12"/>
      <c r="AH505" s="12"/>
      <c r="AI505" t="str">
        <v>20150313</v>
      </c>
      <c r="AJ505">
        <v>52</v>
      </c>
      <c r="AK505">
        <v>14.3</v>
      </c>
      <c r="AL505">
        <f t="shared" si="139"/>
        <v>3.6363636363636362</v>
      </c>
      <c r="BI505" t="str">
        <v>26/10/2022</v>
      </c>
      <c r="BJ505">
        <v>35.799999999999997</v>
      </c>
      <c r="BK505">
        <v>37.299999999999997</v>
      </c>
      <c r="BL505">
        <f t="shared" si="140"/>
        <v>0.95978552278820373</v>
      </c>
    </row>
    <row r="506" spans="1:64" x14ac:dyDescent="0.3">
      <c r="A506" s="11">
        <v>44832</v>
      </c>
      <c r="B506">
        <v>0.438127090301003</v>
      </c>
      <c r="C506">
        <v>3647.29</v>
      </c>
      <c r="D506">
        <v>274.48</v>
      </c>
      <c r="E506">
        <v>100.95</v>
      </c>
      <c r="F506">
        <v>1629.35</v>
      </c>
      <c r="G506">
        <v>81.040000000000006</v>
      </c>
      <c r="H506">
        <v>39.97</v>
      </c>
      <c r="I506" s="12">
        <f t="shared" si="131"/>
        <v>128.12671044467169</v>
      </c>
      <c r="J506" s="12">
        <f t="shared" si="132"/>
        <v>92.472082314353159</v>
      </c>
      <c r="K506" s="12">
        <f t="shared" si="133"/>
        <v>135.41902253719027</v>
      </c>
      <c r="L506" s="12">
        <f t="shared" si="134"/>
        <v>147.37171949708139</v>
      </c>
      <c r="M506" s="12">
        <f t="shared" si="135"/>
        <v>155.00438226548738</v>
      </c>
      <c r="N506" s="12">
        <f t="shared" si="136"/>
        <v>111.52432523750674</v>
      </c>
      <c r="O506" s="12">
        <f t="shared" si="137"/>
        <v>162.80161946553363</v>
      </c>
      <c r="P506" s="12">
        <f t="shared" si="138"/>
        <v>179.34836673856472</v>
      </c>
      <c r="Q506">
        <v>0.45454545454545497</v>
      </c>
      <c r="R506" s="12"/>
      <c r="S506" s="12"/>
      <c r="T506" s="55">
        <v>16.916981488071901</v>
      </c>
      <c r="U506" s="55">
        <v>16.0994998459397</v>
      </c>
      <c r="V506" s="55">
        <v>19.451379123540299</v>
      </c>
      <c r="W506" s="55">
        <v>16.936724531548201</v>
      </c>
      <c r="Z506" s="12"/>
      <c r="AA506" s="12"/>
      <c r="AB506" s="12"/>
      <c r="AC506" s="12"/>
      <c r="AD506" s="55">
        <v>14.834675027971301</v>
      </c>
      <c r="AE506" s="55">
        <v>14.039237315911</v>
      </c>
      <c r="AF506">
        <v>0.51099706744868001</v>
      </c>
      <c r="AG506" s="12"/>
      <c r="AH506" s="12"/>
      <c r="AI506" t="str">
        <v>20150306</v>
      </c>
      <c r="AJ506">
        <v>53.6</v>
      </c>
      <c r="AK506">
        <v>14.1</v>
      </c>
      <c r="AL506">
        <f t="shared" si="139"/>
        <v>3.8014184397163122</v>
      </c>
      <c r="BI506" t="str">
        <v>25/10/2022</v>
      </c>
      <c r="BJ506">
        <v>35.799999999999997</v>
      </c>
      <c r="BK506">
        <v>37.299999999999997</v>
      </c>
      <c r="BL506">
        <f t="shared" si="140"/>
        <v>0.95978552278820373</v>
      </c>
    </row>
    <row r="507" spans="1:64" x14ac:dyDescent="0.3">
      <c r="A507" s="11">
        <v>44831</v>
      </c>
      <c r="B507">
        <v>0.44290657439446401</v>
      </c>
      <c r="C507">
        <v>3655.04</v>
      </c>
      <c r="D507">
        <v>274.37</v>
      </c>
      <c r="E507">
        <v>103.68</v>
      </c>
      <c r="F507">
        <v>1622.16</v>
      </c>
      <c r="G507">
        <v>81.040000000000006</v>
      </c>
      <c r="H507">
        <v>40.11</v>
      </c>
      <c r="I507" s="12">
        <f t="shared" si="131"/>
        <v>125.09800533512657</v>
      </c>
      <c r="J507" s="12">
        <f t="shared" si="132"/>
        <v>93.08202289833693</v>
      </c>
      <c r="K507" s="12">
        <f t="shared" si="133"/>
        <v>135.70676972062324</v>
      </c>
      <c r="L507" s="12">
        <f t="shared" si="134"/>
        <v>147.17009035627783</v>
      </c>
      <c r="M507" s="12">
        <f t="shared" si="135"/>
        <v>150.96869658156791</v>
      </c>
      <c r="N507" s="12">
        <f t="shared" si="136"/>
        <v>111.97574912347569</v>
      </c>
      <c r="O507" s="12">
        <f t="shared" si="137"/>
        <v>162.73637544724011</v>
      </c>
      <c r="P507" s="12">
        <f t="shared" si="138"/>
        <v>178.65317010896689</v>
      </c>
      <c r="Q507">
        <v>0.46875</v>
      </c>
      <c r="R507" s="12"/>
      <c r="S507" s="12"/>
      <c r="T507" s="55">
        <v>17.440038116991101</v>
      </c>
      <c r="U507" s="55">
        <v>16.451322959689399</v>
      </c>
      <c r="V507" s="55">
        <v>20.124261953247</v>
      </c>
      <c r="W507" s="55">
        <v>17.5260964522869</v>
      </c>
      <c r="Z507" s="12"/>
      <c r="AA507" s="12"/>
      <c r="AB507" s="12"/>
      <c r="AC507" s="12"/>
      <c r="AD507" s="55">
        <v>14.9284159412547</v>
      </c>
      <c r="AE507" s="55">
        <v>14.057507509169101</v>
      </c>
      <c r="AF507">
        <v>0.508955223880597</v>
      </c>
      <c r="AG507" s="12"/>
      <c r="AH507" s="12"/>
      <c r="AI507" t="str">
        <v>20150227</v>
      </c>
      <c r="AJ507">
        <v>58.7</v>
      </c>
      <c r="AK507">
        <v>14.1</v>
      </c>
      <c r="AL507">
        <f t="shared" si="139"/>
        <v>4.1631205673758869</v>
      </c>
      <c r="BI507" t="str">
        <v>24/10/2022</v>
      </c>
      <c r="BJ507">
        <v>35.799999999999997</v>
      </c>
      <c r="BK507">
        <v>37.299999999999997</v>
      </c>
      <c r="BL507">
        <f t="shared" si="140"/>
        <v>0.95978552278820373</v>
      </c>
    </row>
    <row r="508" spans="1:64" x14ac:dyDescent="0.3">
      <c r="A508" s="11">
        <v>44828</v>
      </c>
      <c r="B508">
        <v>0.46979865771812102</v>
      </c>
      <c r="C508">
        <v>3693.23</v>
      </c>
      <c r="D508">
        <v>275.51</v>
      </c>
      <c r="E508">
        <v>105.7</v>
      </c>
      <c r="F508">
        <v>1644.09</v>
      </c>
      <c r="G508">
        <v>81.22</v>
      </c>
      <c r="H508">
        <v>40.71</v>
      </c>
      <c r="I508" s="12">
        <f t="shared" si="131"/>
        <v>124.01041556083838</v>
      </c>
      <c r="J508" s="12">
        <f t="shared" si="132"/>
        <v>92.803783807479817</v>
      </c>
      <c r="K508" s="12">
        <f t="shared" si="133"/>
        <v>136.81832821593511</v>
      </c>
      <c r="L508" s="12">
        <f t="shared" si="134"/>
        <v>146.5256921219283</v>
      </c>
      <c r="M508" s="12">
        <f t="shared" si="135"/>
        <v>148.74160199275136</v>
      </c>
      <c r="N508" s="12">
        <f t="shared" si="136"/>
        <v>110.95486396137117</v>
      </c>
      <c r="O508" s="12">
        <f t="shared" si="137"/>
        <v>163.04968813060495</v>
      </c>
      <c r="P508" s="12">
        <f t="shared" si="138"/>
        <v>176.77920225731776</v>
      </c>
      <c r="Q508">
        <v>0.48484848484848497</v>
      </c>
      <c r="R508" s="12"/>
      <c r="S508" s="12"/>
      <c r="T508" s="55">
        <v>17.1265012171942</v>
      </c>
      <c r="U508" s="55">
        <v>15.9995784140515</v>
      </c>
      <c r="V508" s="55">
        <v>19.535213360567301</v>
      </c>
      <c r="W508" s="55">
        <v>16.933023279921301</v>
      </c>
      <c r="Z508" s="12"/>
      <c r="AA508" s="12"/>
      <c r="AB508" s="12"/>
      <c r="AC508" s="12"/>
      <c r="AD508" s="55">
        <v>14.369857424945501</v>
      </c>
      <c r="AE508" s="55">
        <v>13.4613470590003</v>
      </c>
      <c r="AF508">
        <v>0.51013024602026003</v>
      </c>
      <c r="AG508" s="12"/>
      <c r="AH508" s="12"/>
      <c r="AI508" t="str">
        <v>20150220</v>
      </c>
      <c r="AJ508">
        <v>59.5</v>
      </c>
      <c r="AK508">
        <v>14.1</v>
      </c>
      <c r="AL508">
        <f t="shared" si="139"/>
        <v>4.2198581560283692</v>
      </c>
      <c r="BI508" t="str">
        <v>21/10/2022</v>
      </c>
      <c r="BJ508">
        <v>36.9</v>
      </c>
      <c r="BK508">
        <v>38.5</v>
      </c>
      <c r="BL508">
        <f t="shared" si="140"/>
        <v>0.95844155844155843</v>
      </c>
    </row>
    <row r="509" spans="1:64" x14ac:dyDescent="0.3">
      <c r="A509" s="11">
        <v>44827</v>
      </c>
      <c r="B509">
        <v>0.47491638795986602</v>
      </c>
      <c r="C509">
        <v>3757.99</v>
      </c>
      <c r="D509">
        <v>280.07</v>
      </c>
      <c r="E509">
        <v>105.27</v>
      </c>
      <c r="F509">
        <v>1671.34</v>
      </c>
      <c r="G509">
        <v>81.319999999999993</v>
      </c>
      <c r="H509">
        <v>41.96</v>
      </c>
      <c r="I509" s="12">
        <f t="shared" si="131"/>
        <v>126.71157056923018</v>
      </c>
      <c r="J509" s="12">
        <f t="shared" si="132"/>
        <v>92.890016729348943</v>
      </c>
      <c r="K509" s="12">
        <f t="shared" si="133"/>
        <v>139.04342719235237</v>
      </c>
      <c r="L509" s="12">
        <f t="shared" si="134"/>
        <v>144.70849206760568</v>
      </c>
      <c r="M509" s="12">
        <f t="shared" si="135"/>
        <v>151.83390882890191</v>
      </c>
      <c r="N509" s="12">
        <f t="shared" si="136"/>
        <v>110.95235212035732</v>
      </c>
      <c r="O509" s="12">
        <f t="shared" si="137"/>
        <v>165.54140646932734</v>
      </c>
      <c r="P509" s="12">
        <f t="shared" si="138"/>
        <v>174.42298622309454</v>
      </c>
      <c r="Q509">
        <v>0.46969696969697</v>
      </c>
      <c r="R509" s="12"/>
      <c r="S509" s="12"/>
      <c r="T509" s="55">
        <v>17.3428938070541</v>
      </c>
      <c r="U509" s="55">
        <v>16.073896161070401</v>
      </c>
      <c r="V509" s="55">
        <v>19.946715321454398</v>
      </c>
      <c r="W509" s="55">
        <v>17.305556239870899</v>
      </c>
      <c r="Z509" s="12"/>
      <c r="AA509" s="12"/>
      <c r="AB509" s="12"/>
      <c r="AC509" s="12"/>
      <c r="AD509" s="55">
        <v>14.303970779853501</v>
      </c>
      <c r="AE509" s="55">
        <v>13.2641052597517</v>
      </c>
      <c r="AF509">
        <v>0.511159107271418</v>
      </c>
      <c r="AG509" s="12"/>
      <c r="AH509" s="12"/>
      <c r="AI509" t="str">
        <v>20150213</v>
      </c>
      <c r="AJ509">
        <v>56.6</v>
      </c>
      <c r="AK509">
        <v>14.1</v>
      </c>
      <c r="AL509">
        <f t="shared" si="139"/>
        <v>4.0141843971631204</v>
      </c>
      <c r="BI509" t="str">
        <v>20/10/2022</v>
      </c>
      <c r="BJ509">
        <v>36.9</v>
      </c>
      <c r="BK509">
        <v>38.5</v>
      </c>
      <c r="BL509">
        <f t="shared" si="140"/>
        <v>0.95844155844155843</v>
      </c>
    </row>
    <row r="510" spans="1:64" x14ac:dyDescent="0.3">
      <c r="A510" s="11">
        <v>44826</v>
      </c>
      <c r="B510">
        <v>0.48666666666666702</v>
      </c>
      <c r="C510">
        <v>3789.93</v>
      </c>
      <c r="D510">
        <v>283.56</v>
      </c>
      <c r="E510">
        <v>108.03</v>
      </c>
      <c r="F510">
        <v>1674.09</v>
      </c>
      <c r="G510">
        <v>81.47</v>
      </c>
      <c r="H510">
        <v>42.13</v>
      </c>
      <c r="I510" s="12">
        <f t="shared" si="131"/>
        <v>124.57867618711276</v>
      </c>
      <c r="J510" s="12">
        <f t="shared" si="132"/>
        <v>93.524572800486737</v>
      </c>
      <c r="K510" s="12">
        <f t="shared" si="133"/>
        <v>139.96529851992787</v>
      </c>
      <c r="L510" s="12">
        <f t="shared" si="134"/>
        <v>145.34692362249442</v>
      </c>
      <c r="M510" s="12">
        <f t="shared" si="135"/>
        <v>149.84979889881251</v>
      </c>
      <c r="N510" s="12">
        <f t="shared" si="136"/>
        <v>112.14842826623935</v>
      </c>
      <c r="O510" s="12">
        <f t="shared" si="137"/>
        <v>167.29239444689594</v>
      </c>
      <c r="P510" s="12">
        <f t="shared" si="138"/>
        <v>175.87796685938918</v>
      </c>
      <c r="Q510">
        <v>0.46969696969697</v>
      </c>
      <c r="R510" s="12"/>
      <c r="S510" s="12"/>
      <c r="T510" s="55">
        <v>17.426406083339799</v>
      </c>
      <c r="U510" s="55">
        <v>16.002280391948201</v>
      </c>
      <c r="V510" s="55">
        <v>20.069196892801799</v>
      </c>
      <c r="W510" s="55">
        <v>17.408571989658899</v>
      </c>
      <c r="Z510" s="12"/>
      <c r="AA510" s="12"/>
      <c r="AB510" s="12"/>
      <c r="AC510" s="12"/>
      <c r="AD510" s="55">
        <v>14.515141176195399</v>
      </c>
      <c r="AE510" s="55">
        <v>13.376670971614001</v>
      </c>
      <c r="AF510">
        <v>0.50249821556031404</v>
      </c>
      <c r="AG510" s="12"/>
      <c r="AH510" s="12"/>
      <c r="AI510" t="str">
        <v>20150206</v>
      </c>
      <c r="AJ510">
        <v>52.5</v>
      </c>
      <c r="AK510">
        <v>15.2</v>
      </c>
      <c r="AL510">
        <f t="shared" si="139"/>
        <v>3.4539473684210527</v>
      </c>
      <c r="BI510" t="str">
        <v>19/10/2022</v>
      </c>
      <c r="BJ510">
        <v>36.9</v>
      </c>
      <c r="BK510">
        <v>38.5</v>
      </c>
      <c r="BL510">
        <f t="shared" si="140"/>
        <v>0.95844155844155843</v>
      </c>
    </row>
    <row r="511" spans="1:64" x14ac:dyDescent="0.3">
      <c r="A511" s="11">
        <v>44825</v>
      </c>
      <c r="B511">
        <v>0.48299319727891199</v>
      </c>
      <c r="C511">
        <v>3855.93</v>
      </c>
      <c r="D511">
        <v>288.73</v>
      </c>
      <c r="E511">
        <v>106.25</v>
      </c>
      <c r="F511">
        <v>1664.79</v>
      </c>
      <c r="G511">
        <v>81.540000000000006</v>
      </c>
      <c r="H511">
        <v>42.73</v>
      </c>
      <c r="I511" s="12">
        <f t="shared" si="131"/>
        <v>128.94600443498268</v>
      </c>
      <c r="J511" s="12">
        <f t="shared" si="132"/>
        <v>95.697164810930985</v>
      </c>
      <c r="K511" s="12">
        <f t="shared" si="133"/>
        <v>142.27846448876511</v>
      </c>
      <c r="L511" s="12">
        <f t="shared" si="134"/>
        <v>145.79522006945956</v>
      </c>
      <c r="M511" s="12">
        <f t="shared" si="135"/>
        <v>155.22990332014524</v>
      </c>
      <c r="N511" s="12">
        <f t="shared" si="136"/>
        <v>114.84643427089921</v>
      </c>
      <c r="O511" s="12">
        <f t="shared" si="137"/>
        <v>170.19377759830348</v>
      </c>
      <c r="P511" s="12">
        <f t="shared" si="138"/>
        <v>176.56025664528514</v>
      </c>
      <c r="Q511">
        <v>0.476190476190476</v>
      </c>
      <c r="R511" s="12"/>
      <c r="S511" s="12"/>
      <c r="T511" s="55">
        <v>17.6733579218348</v>
      </c>
      <c r="U511" s="55">
        <v>16.261578727394799</v>
      </c>
      <c r="V511" s="55">
        <v>20.475069244301199</v>
      </c>
      <c r="W511" s="55">
        <v>17.958339907237001</v>
      </c>
      <c r="Z511" s="12"/>
      <c r="AA511" s="12"/>
      <c r="AB511" s="12"/>
      <c r="AC511" s="12"/>
      <c r="AD511" s="55">
        <v>14.636846997779401</v>
      </c>
      <c r="AE511" s="55">
        <v>13.473907630266901</v>
      </c>
      <c r="AF511">
        <v>0.50215827338129504</v>
      </c>
      <c r="AG511" s="12"/>
      <c r="AH511" s="12"/>
      <c r="AI511" t="str">
        <v>20150130</v>
      </c>
      <c r="AJ511">
        <v>49</v>
      </c>
      <c r="AK511">
        <v>16.3</v>
      </c>
      <c r="AL511">
        <f t="shared" si="139"/>
        <v>3.0061349693251533</v>
      </c>
      <c r="BI511" t="str">
        <v>18/10/2022</v>
      </c>
      <c r="BJ511">
        <v>36.9</v>
      </c>
      <c r="BK511">
        <v>38.5</v>
      </c>
      <c r="BL511">
        <f t="shared" si="140"/>
        <v>0.95844155844155843</v>
      </c>
    </row>
    <row r="512" spans="1:64" x14ac:dyDescent="0.3">
      <c r="A512" s="11">
        <v>44824</v>
      </c>
      <c r="B512">
        <v>0.48109965635738799</v>
      </c>
      <c r="C512">
        <v>3899.89</v>
      </c>
      <c r="D512">
        <v>291.05</v>
      </c>
      <c r="E512">
        <v>107.32</v>
      </c>
      <c r="F512">
        <v>1675.85</v>
      </c>
      <c r="G512">
        <v>81.58</v>
      </c>
      <c r="H512">
        <v>43.35</v>
      </c>
      <c r="I512" s="12">
        <f t="shared" si="131"/>
        <v>129.11410197995511</v>
      </c>
      <c r="J512" s="12">
        <f t="shared" si="132"/>
        <v>96.146406665244314</v>
      </c>
      <c r="K512" s="12">
        <f t="shared" si="133"/>
        <v>143.82920167910274</v>
      </c>
      <c r="L512" s="12">
        <f t="shared" si="134"/>
        <v>145.35478364118114</v>
      </c>
      <c r="M512" s="12">
        <f t="shared" si="135"/>
        <v>154.92021105569481</v>
      </c>
      <c r="N512" s="12">
        <f t="shared" si="136"/>
        <v>115.00416282222625</v>
      </c>
      <c r="O512" s="12">
        <f t="shared" si="137"/>
        <v>171.47656337046843</v>
      </c>
      <c r="P512" s="12">
        <f t="shared" si="138"/>
        <v>175.44947679915745</v>
      </c>
      <c r="Q512">
        <v>0.476190476190476</v>
      </c>
      <c r="R512" s="12"/>
      <c r="S512" s="12"/>
      <c r="T512" s="55">
        <v>17.4938341483291</v>
      </c>
      <c r="U512" s="55">
        <v>16.133549191578801</v>
      </c>
      <c r="V512" s="55">
        <v>20.320625893143902</v>
      </c>
      <c r="W512" s="55">
        <v>17.896839443580301</v>
      </c>
      <c r="Z512" s="12"/>
      <c r="AA512" s="12"/>
      <c r="AB512" s="12"/>
      <c r="AC512" s="12"/>
      <c r="AD512" s="55">
        <v>14.5014456275221</v>
      </c>
      <c r="AE512" s="55">
        <v>13.362103916502701</v>
      </c>
      <c r="AF512">
        <v>0.49781021897810201</v>
      </c>
      <c r="AG512" s="12"/>
      <c r="AH512" s="12"/>
      <c r="AI512" t="str">
        <v>20150123</v>
      </c>
      <c r="AJ512">
        <v>53.1</v>
      </c>
      <c r="AK512">
        <v>16.3</v>
      </c>
      <c r="AL512">
        <f t="shared" si="139"/>
        <v>3.2576687116564416</v>
      </c>
      <c r="BI512" t="str">
        <v>17/10/2022</v>
      </c>
      <c r="BJ512">
        <v>36.9</v>
      </c>
      <c r="BK512">
        <v>38.5</v>
      </c>
      <c r="BL512">
        <f t="shared" si="140"/>
        <v>0.95844155844155843</v>
      </c>
    </row>
    <row r="513" spans="1:64" x14ac:dyDescent="0.3">
      <c r="A513" s="11">
        <v>44821</v>
      </c>
      <c r="B513">
        <v>0.51623376623376604</v>
      </c>
      <c r="C513">
        <v>3873.33</v>
      </c>
      <c r="D513">
        <v>289.32</v>
      </c>
      <c r="E513">
        <v>107.07</v>
      </c>
      <c r="F513">
        <v>1672.66</v>
      </c>
      <c r="G513">
        <v>81.67</v>
      </c>
      <c r="H513">
        <v>43.15</v>
      </c>
      <c r="I513" s="12">
        <f t="shared" si="131"/>
        <v>128.53284718082011</v>
      </c>
      <c r="J513" s="12">
        <f t="shared" si="132"/>
        <v>95.672825524435041</v>
      </c>
      <c r="K513" s="12">
        <f t="shared" si="133"/>
        <v>142.69348361025473</v>
      </c>
      <c r="L513" s="12">
        <f t="shared" si="134"/>
        <v>145.03249901330409</v>
      </c>
      <c r="M513" s="12">
        <f t="shared" si="135"/>
        <v>154.3576365665549</v>
      </c>
      <c r="N513" s="12">
        <f t="shared" si="136"/>
        <v>114.53771983462686</v>
      </c>
      <c r="O513" s="12">
        <f t="shared" si="137"/>
        <v>170.27078500626203</v>
      </c>
      <c r="P513" s="12">
        <f t="shared" si="138"/>
        <v>175.21389400552172</v>
      </c>
      <c r="Q513">
        <v>0.52941176470588203</v>
      </c>
      <c r="R513" s="12"/>
      <c r="S513" s="12"/>
      <c r="T513" s="55">
        <v>16.8306356777465</v>
      </c>
      <c r="U513" s="55">
        <v>15.5375530953417</v>
      </c>
      <c r="V513" s="55">
        <v>19.935976692912</v>
      </c>
      <c r="W513" s="55">
        <v>17.5899395414054</v>
      </c>
      <c r="Z513" s="12"/>
      <c r="AA513" s="12"/>
      <c r="AB513" s="12"/>
      <c r="AC513" s="12"/>
      <c r="AD513" s="55">
        <v>14.230920825542</v>
      </c>
      <c r="AE513" s="55">
        <v>13.1102105877805</v>
      </c>
      <c r="AF513">
        <v>0.50311418685121101</v>
      </c>
      <c r="AG513" s="12"/>
      <c r="AH513" s="12"/>
      <c r="AI513" t="str">
        <v>20150116</v>
      </c>
      <c r="AJ513">
        <v>49</v>
      </c>
      <c r="AK513">
        <v>17.399999999999999</v>
      </c>
      <c r="AL513">
        <f t="shared" si="139"/>
        <v>2.8160919540229887</v>
      </c>
      <c r="BI513" t="str">
        <v>14/10/2022</v>
      </c>
      <c r="BJ513">
        <v>31.3</v>
      </c>
      <c r="BK513">
        <v>40.299999999999997</v>
      </c>
      <c r="BL513">
        <f t="shared" si="140"/>
        <v>0.77667493796526066</v>
      </c>
    </row>
    <row r="514" spans="1:64" x14ac:dyDescent="0.3">
      <c r="A514" s="11">
        <v>44820</v>
      </c>
      <c r="B514">
        <v>0.532258064516129</v>
      </c>
      <c r="C514">
        <v>3901.35</v>
      </c>
      <c r="D514">
        <v>291.10000000000002</v>
      </c>
      <c r="E514">
        <v>107.97</v>
      </c>
      <c r="F514">
        <v>1664.51</v>
      </c>
      <c r="G514">
        <v>81.63</v>
      </c>
      <c r="H514">
        <v>43.49</v>
      </c>
      <c r="I514" s="12">
        <f t="shared" ref="I514:I577" si="141">I515*(1+((C514/C515)-(E514/E515)))</f>
        <v>128.38475286124799</v>
      </c>
      <c r="J514" s="12">
        <f t="shared" ref="J514:J577" si="142">J515*(1+((C514/C515)-(F514/F515)))</f>
        <v>96.842534702116922</v>
      </c>
      <c r="K514" s="12">
        <f t="shared" si="133"/>
        <v>143.79671286900981</v>
      </c>
      <c r="L514" s="12">
        <f t="shared" si="134"/>
        <v>144.9403517487591</v>
      </c>
      <c r="M514" s="12">
        <f t="shared" si="135"/>
        <v>154.01558157675692</v>
      </c>
      <c r="N514" s="12">
        <f t="shared" si="136"/>
        <v>115.81294462950373</v>
      </c>
      <c r="O514" s="12">
        <f t="shared" si="137"/>
        <v>171.40285857277919</v>
      </c>
      <c r="P514" s="12">
        <f t="shared" si="138"/>
        <v>174.91598550089361</v>
      </c>
      <c r="Q514">
        <v>0.52173913043478304</v>
      </c>
      <c r="R514" s="12"/>
      <c r="S514" s="12"/>
      <c r="T514" s="55">
        <v>17.334286368784198</v>
      </c>
      <c r="U514" s="55">
        <v>16.0096665452525</v>
      </c>
      <c r="V514" s="55">
        <v>20.433601547645999</v>
      </c>
      <c r="W514" s="55">
        <v>18.122075490379601</v>
      </c>
      <c r="Z514" s="12"/>
      <c r="AA514" s="12"/>
      <c r="AB514" s="12"/>
      <c r="AC514" s="12"/>
      <c r="AD514" s="55">
        <v>14.8286415350148</v>
      </c>
      <c r="AE514" s="55">
        <v>13.6124464856678</v>
      </c>
      <c r="AF514">
        <v>0.50620689655172402</v>
      </c>
      <c r="AG514" s="12"/>
      <c r="AH514" s="12"/>
      <c r="AI514" t="str">
        <v>20150109</v>
      </c>
      <c r="AJ514">
        <v>48</v>
      </c>
      <c r="AK514">
        <v>16.3</v>
      </c>
      <c r="AL514">
        <f t="shared" si="139"/>
        <v>2.9447852760736195</v>
      </c>
      <c r="BI514" t="str">
        <v>13/10/2022</v>
      </c>
      <c r="BJ514">
        <v>31.3</v>
      </c>
      <c r="BK514">
        <v>40.299999999999997</v>
      </c>
      <c r="BL514">
        <f t="shared" si="140"/>
        <v>0.77667493796526066</v>
      </c>
    </row>
    <row r="515" spans="1:64" x14ac:dyDescent="0.3">
      <c r="A515" s="11">
        <v>44819</v>
      </c>
      <c r="B515">
        <v>0.54368932038834905</v>
      </c>
      <c r="C515">
        <v>3946.01</v>
      </c>
      <c r="D515">
        <v>296.02999999999997</v>
      </c>
      <c r="E515">
        <v>108.04</v>
      </c>
      <c r="F515">
        <v>1697.61</v>
      </c>
      <c r="G515">
        <v>81.72</v>
      </c>
      <c r="H515">
        <v>43.89</v>
      </c>
      <c r="I515" s="12">
        <f t="shared" si="141"/>
        <v>129.76937303481637</v>
      </c>
      <c r="J515" s="12">
        <f t="shared" si="142"/>
        <v>96.056767421245567</v>
      </c>
      <c r="K515" s="12">
        <f t="shared" ref="K515:K578" si="143">K516*(1+((C515/C516)-(G515/G516)))</f>
        <v>145.28096713835632</v>
      </c>
      <c r="L515" s="12">
        <f t="shared" ref="L515:L578" si="144">L516*(1+((C515/C516)-(H515/H516)))</f>
        <v>145.26051582680631</v>
      </c>
      <c r="M515" s="12">
        <f t="shared" ref="M515:M578" si="145">M516*(1+((D515/D516)-(E515/E516)))</f>
        <v>156.52082404517699</v>
      </c>
      <c r="N515" s="12">
        <f t="shared" ref="N515:N578" si="146">N516*(1+((D515/D516)-(F515/F516)))</f>
        <v>115.48447414900009</v>
      </c>
      <c r="O515" s="12">
        <f t="shared" ref="O515:O578" si="147">O516*(1+((D515/D516)-(G515/G516)))</f>
        <v>174.11069707149909</v>
      </c>
      <c r="P515" s="12">
        <f t="shared" ref="P515:P578" si="148">P516*(1+((D515/D516)-(H515/H516)))</f>
        <v>176.24487613283827</v>
      </c>
      <c r="Q515">
        <v>0.54285714285714304</v>
      </c>
      <c r="R515" s="12"/>
      <c r="S515" s="12"/>
      <c r="T515" s="55">
        <v>17.2508998256388</v>
      </c>
      <c r="U515" s="55">
        <v>15.933065721286599</v>
      </c>
      <c r="V515" s="55">
        <v>20.533290580680401</v>
      </c>
      <c r="W515" s="55">
        <v>18.308665206578102</v>
      </c>
      <c r="Z515" s="12"/>
      <c r="AA515" s="12"/>
      <c r="AB515" s="12"/>
      <c r="AC515" s="12"/>
      <c r="AD515" s="55">
        <v>14.773003686526801</v>
      </c>
      <c r="AE515" s="55">
        <v>13.543434095455</v>
      </c>
      <c r="AF515">
        <v>0.50829875518672196</v>
      </c>
      <c r="AG515" s="12"/>
      <c r="AH515" s="12"/>
      <c r="AI515" t="str">
        <v>20150102</v>
      </c>
      <c r="AJ515">
        <v>50.5</v>
      </c>
      <c r="AK515">
        <v>15.2</v>
      </c>
      <c r="AL515">
        <f t="shared" si="139"/>
        <v>3.3223684210526319</v>
      </c>
      <c r="BI515" t="str">
        <v>12/10/2022</v>
      </c>
      <c r="BJ515">
        <v>31.3</v>
      </c>
      <c r="BK515">
        <v>40.299999999999997</v>
      </c>
      <c r="BL515">
        <f t="shared" si="140"/>
        <v>0.77667493796526066</v>
      </c>
    </row>
    <row r="516" spans="1:64" x14ac:dyDescent="0.3">
      <c r="A516" s="11">
        <v>44818</v>
      </c>
      <c r="B516">
        <v>0.53618421052631604</v>
      </c>
      <c r="C516">
        <v>3932.69</v>
      </c>
      <c r="D516">
        <v>293.7</v>
      </c>
      <c r="E516">
        <v>107.67</v>
      </c>
      <c r="F516">
        <v>1702.27</v>
      </c>
      <c r="G516">
        <v>81.790000000000006</v>
      </c>
      <c r="H516">
        <v>43.7</v>
      </c>
      <c r="I516" s="12">
        <f t="shared" si="141"/>
        <v>129.77578804205297</v>
      </c>
      <c r="J516" s="12">
        <f t="shared" si="142"/>
        <v>95.472047365635717</v>
      </c>
      <c r="K516" s="12">
        <f t="shared" si="143"/>
        <v>144.66716677300914</v>
      </c>
      <c r="L516" s="12">
        <f t="shared" si="144"/>
        <v>145.4002209296502</v>
      </c>
      <c r="M516" s="12">
        <f t="shared" si="145"/>
        <v>155.8201260068974</v>
      </c>
      <c r="N516" s="12">
        <f t="shared" si="146"/>
        <v>114.26517488496377</v>
      </c>
      <c r="O516" s="12">
        <f t="shared" si="147"/>
        <v>172.59375064779155</v>
      </c>
      <c r="P516" s="12">
        <f t="shared" si="148"/>
        <v>175.61521845331623</v>
      </c>
      <c r="Q516">
        <v>0.57142857142857095</v>
      </c>
      <c r="R516" s="12"/>
      <c r="S516" s="12"/>
      <c r="T516" s="55">
        <v>17.185590912498899</v>
      </c>
      <c r="U516" s="55">
        <v>15.880570766618799</v>
      </c>
      <c r="V516" s="55">
        <v>20.1544623531315</v>
      </c>
      <c r="W516" s="55">
        <v>18.009337392593199</v>
      </c>
      <c r="Z516" s="12"/>
      <c r="AA516" s="12"/>
      <c r="AB516" s="12"/>
      <c r="AC516" s="12"/>
      <c r="AD516" s="55">
        <v>14.7668141004453</v>
      </c>
      <c r="AE516" s="55">
        <v>13.493992226228499</v>
      </c>
      <c r="AF516">
        <v>0.50593990216631701</v>
      </c>
      <c r="AG516" s="12"/>
      <c r="AH516" s="12"/>
      <c r="AI516" t="str">
        <v>20141226</v>
      </c>
      <c r="AJ516">
        <v>56.4</v>
      </c>
      <c r="AK516">
        <v>14.9</v>
      </c>
      <c r="AL516">
        <f t="shared" si="139"/>
        <v>3.7852348993288589</v>
      </c>
      <c r="BI516" t="str">
        <v>11/10/2022</v>
      </c>
      <c r="BJ516">
        <v>31.3</v>
      </c>
      <c r="BK516">
        <v>40.299999999999997</v>
      </c>
      <c r="BL516">
        <f t="shared" si="140"/>
        <v>0.77667493796526066</v>
      </c>
    </row>
    <row r="517" spans="1:64" x14ac:dyDescent="0.3">
      <c r="A517" s="11">
        <v>44817</v>
      </c>
      <c r="B517">
        <v>0.53177257525083599</v>
      </c>
      <c r="C517">
        <v>4110.41</v>
      </c>
      <c r="D517">
        <v>310.74</v>
      </c>
      <c r="E517">
        <v>107.42</v>
      </c>
      <c r="F517">
        <v>1724.52</v>
      </c>
      <c r="G517">
        <v>82.07</v>
      </c>
      <c r="H517">
        <v>45.24</v>
      </c>
      <c r="I517" s="12">
        <f t="shared" si="141"/>
        <v>135.97116118701092</v>
      </c>
      <c r="J517" s="12">
        <f t="shared" si="142"/>
        <v>98.458736208582096</v>
      </c>
      <c r="K517" s="12">
        <f t="shared" si="143"/>
        <v>150.66747502088583</v>
      </c>
      <c r="L517" s="12">
        <f t="shared" si="144"/>
        <v>146.749715286987</v>
      </c>
      <c r="M517" s="12">
        <f t="shared" si="145"/>
        <v>165.26750307642033</v>
      </c>
      <c r="N517" s="12">
        <f t="shared" si="146"/>
        <v>119.26658329993437</v>
      </c>
      <c r="O517" s="12">
        <f t="shared" si="147"/>
        <v>181.95058099835265</v>
      </c>
      <c r="P517" s="12">
        <f t="shared" si="148"/>
        <v>179.34490543711388</v>
      </c>
      <c r="Q517">
        <v>0.55882352941176505</v>
      </c>
      <c r="R517" s="12"/>
      <c r="S517" s="12"/>
      <c r="T517" s="55">
        <v>17.0251974034746</v>
      </c>
      <c r="U517" s="55">
        <v>15.7267694125718</v>
      </c>
      <c r="V517" s="55">
        <v>20.0326641392295</v>
      </c>
      <c r="W517" s="55">
        <v>17.9690043435943</v>
      </c>
      <c r="Z517" s="12"/>
      <c r="AA517" s="12"/>
      <c r="AB517" s="12"/>
      <c r="AC517" s="12"/>
      <c r="AD517" s="55">
        <v>14.5189792952054</v>
      </c>
      <c r="AE517" s="55">
        <v>13.2975443467883</v>
      </c>
      <c r="AF517">
        <v>0.50492957746478895</v>
      </c>
      <c r="AG517" s="12"/>
      <c r="AH517" s="12"/>
      <c r="AI517" t="str">
        <v>20141219</v>
      </c>
      <c r="AJ517">
        <v>52.5</v>
      </c>
      <c r="AK517">
        <v>15.8</v>
      </c>
      <c r="AL517">
        <f t="shared" si="139"/>
        <v>3.3227848101265822</v>
      </c>
      <c r="BI517" t="str">
        <v>10/10/2022</v>
      </c>
      <c r="BJ517">
        <v>31.3</v>
      </c>
      <c r="BK517">
        <v>40.299999999999997</v>
      </c>
      <c r="BL517">
        <f t="shared" si="140"/>
        <v>0.77667493796526066</v>
      </c>
    </row>
    <row r="518" spans="1:64" x14ac:dyDescent="0.3">
      <c r="A518" s="11">
        <v>44814</v>
      </c>
      <c r="B518">
        <v>0.556231003039514</v>
      </c>
      <c r="C518">
        <v>4067.36</v>
      </c>
      <c r="D518">
        <v>307.08999999999997</v>
      </c>
      <c r="E518">
        <v>108.31</v>
      </c>
      <c r="F518">
        <v>1717.05</v>
      </c>
      <c r="G518">
        <v>82.08</v>
      </c>
      <c r="H518">
        <v>44.61</v>
      </c>
      <c r="I518" s="12">
        <f t="shared" si="141"/>
        <v>133.4618887619082</v>
      </c>
      <c r="J518" s="12">
        <f t="shared" si="142"/>
        <v>97.848768881846098</v>
      </c>
      <c r="K518" s="12">
        <f t="shared" si="143"/>
        <v>149.07150160106514</v>
      </c>
      <c r="L518" s="12">
        <f t="shared" si="144"/>
        <v>147.2707788953324</v>
      </c>
      <c r="M518" s="12">
        <f t="shared" si="145"/>
        <v>162.01061647625613</v>
      </c>
      <c r="N518" s="12">
        <f t="shared" si="146"/>
        <v>118.37459738095045</v>
      </c>
      <c r="O518" s="12">
        <f t="shared" si="147"/>
        <v>179.79171423588454</v>
      </c>
      <c r="P518" s="12">
        <f t="shared" si="148"/>
        <v>179.74693240410161</v>
      </c>
      <c r="Q518">
        <v>0.55555555555555602</v>
      </c>
      <c r="R518" s="12"/>
      <c r="S518" s="12"/>
      <c r="T518" s="55">
        <v>16.948178998202</v>
      </c>
      <c r="U518" s="55">
        <v>15.6565526195252</v>
      </c>
      <c r="V518" s="55">
        <v>19.7512945585278</v>
      </c>
      <c r="W518" s="55">
        <v>17.704309481702701</v>
      </c>
      <c r="Z518" s="12"/>
      <c r="AA518" s="12"/>
      <c r="AB518" s="12"/>
      <c r="AC518" s="12"/>
      <c r="AD518" s="55">
        <v>14.4143440347887</v>
      </c>
      <c r="AE518" s="55">
        <v>13.193889692342101</v>
      </c>
      <c r="AF518">
        <v>0.50639730639730596</v>
      </c>
      <c r="AG518" s="12"/>
      <c r="AH518" s="12"/>
      <c r="AI518" t="str">
        <v>20141212</v>
      </c>
      <c r="AJ518">
        <v>49.5</v>
      </c>
      <c r="AK518">
        <v>14.9</v>
      </c>
      <c r="AL518">
        <f t="shared" si="139"/>
        <v>3.3221476510067114</v>
      </c>
      <c r="BI518" t="str">
        <v>07/10/2022</v>
      </c>
      <c r="BJ518">
        <v>25</v>
      </c>
      <c r="BK518">
        <v>44.1</v>
      </c>
      <c r="BL518">
        <f t="shared" si="140"/>
        <v>0.56689342403628118</v>
      </c>
    </row>
    <row r="519" spans="1:64" x14ac:dyDescent="0.3">
      <c r="A519" s="11">
        <v>44813</v>
      </c>
      <c r="B519">
        <v>0.56797583081571001</v>
      </c>
      <c r="C519">
        <v>4006.18</v>
      </c>
      <c r="D519">
        <v>300.52</v>
      </c>
      <c r="E519">
        <v>108.07</v>
      </c>
      <c r="F519">
        <v>1709.02</v>
      </c>
      <c r="G519">
        <v>82.15</v>
      </c>
      <c r="H519">
        <v>43.64</v>
      </c>
      <c r="I519" s="12">
        <f t="shared" si="141"/>
        <v>131.74256621662337</v>
      </c>
      <c r="J519" s="12">
        <f t="shared" si="142"/>
        <v>96.825056299081396</v>
      </c>
      <c r="K519" s="12">
        <f t="shared" si="143"/>
        <v>146.70608522962229</v>
      </c>
      <c r="L519" s="12">
        <f t="shared" si="144"/>
        <v>148.30235654929942</v>
      </c>
      <c r="M519" s="12">
        <f t="shared" si="145"/>
        <v>158.88981041119715</v>
      </c>
      <c r="N519" s="12">
        <f t="shared" si="146"/>
        <v>116.37715728700003</v>
      </c>
      <c r="O519" s="12">
        <f t="shared" si="147"/>
        <v>175.79858895949226</v>
      </c>
      <c r="P519" s="12">
        <f t="shared" si="148"/>
        <v>179.81260153180673</v>
      </c>
      <c r="Q519">
        <v>0.58333333333333304</v>
      </c>
      <c r="R519" s="12"/>
      <c r="S519" s="12"/>
      <c r="T519" s="55">
        <v>16.843270676707199</v>
      </c>
      <c r="U519" s="55">
        <v>15.565898831477099</v>
      </c>
      <c r="V519" s="55">
        <v>19.710921824452299</v>
      </c>
      <c r="W519" s="55">
        <v>17.6885889608936</v>
      </c>
      <c r="Z519" s="12"/>
      <c r="AA519" s="12"/>
      <c r="AB519" s="12"/>
      <c r="AC519" s="12"/>
      <c r="AD519" s="55">
        <v>14.425486261316699</v>
      </c>
      <c r="AE519" s="55">
        <v>13.1812547529948</v>
      </c>
      <c r="AF519">
        <v>0.50201884253028295</v>
      </c>
      <c r="AG519" s="12"/>
      <c r="AH519" s="12"/>
      <c r="AI519" t="str">
        <v>20141205</v>
      </c>
      <c r="AJ519">
        <v>51.5</v>
      </c>
      <c r="AK519">
        <v>14.8</v>
      </c>
      <c r="AL519">
        <f t="shared" si="139"/>
        <v>3.4797297297297294</v>
      </c>
      <c r="BI519" t="str">
        <v>06/10/2022</v>
      </c>
      <c r="BJ519">
        <v>25</v>
      </c>
      <c r="BK519">
        <v>44.1</v>
      </c>
      <c r="BL519">
        <f t="shared" si="140"/>
        <v>0.56689342403628118</v>
      </c>
    </row>
    <row r="520" spans="1:64" x14ac:dyDescent="0.3">
      <c r="A520" s="11">
        <v>44812</v>
      </c>
      <c r="B520">
        <v>0.58035714285714302</v>
      </c>
      <c r="C520">
        <v>3979.87</v>
      </c>
      <c r="D520">
        <v>298.97000000000003</v>
      </c>
      <c r="E520">
        <v>109.19</v>
      </c>
      <c r="F520">
        <v>1718.62</v>
      </c>
      <c r="G520">
        <v>82.25</v>
      </c>
      <c r="H520">
        <v>43.62</v>
      </c>
      <c r="I520" s="12">
        <f t="shared" si="141"/>
        <v>129.55718037563219</v>
      </c>
      <c r="J520" s="12">
        <f t="shared" si="142"/>
        <v>95.658345349323383</v>
      </c>
      <c r="K520" s="12">
        <f t="shared" si="143"/>
        <v>145.56679590556791</v>
      </c>
      <c r="L520" s="12">
        <f t="shared" si="144"/>
        <v>147.39554035798963</v>
      </c>
      <c r="M520" s="12">
        <f t="shared" si="145"/>
        <v>156.47357423103094</v>
      </c>
      <c r="N520" s="12">
        <f t="shared" si="146"/>
        <v>115.13709124059477</v>
      </c>
      <c r="O520" s="12">
        <f t="shared" si="147"/>
        <v>174.68058567360296</v>
      </c>
      <c r="P520" s="12">
        <f t="shared" si="148"/>
        <v>178.96681129046743</v>
      </c>
      <c r="Q520">
        <v>0.57142857142857095</v>
      </c>
      <c r="R520" s="12"/>
      <c r="S520" s="12"/>
      <c r="T520" s="55">
        <v>16.491052149300501</v>
      </c>
      <c r="U520" s="55">
        <v>15.1467133402477</v>
      </c>
      <c r="V520" s="55">
        <v>19.2337236661063</v>
      </c>
      <c r="W520" s="55">
        <v>17.205040335154798</v>
      </c>
      <c r="Z520" s="12"/>
      <c r="AA520" s="12"/>
      <c r="AB520" s="12"/>
      <c r="AC520" s="12"/>
      <c r="AD520" s="55">
        <v>14.062135307032699</v>
      </c>
      <c r="AE520" s="55">
        <v>12.7482069490529</v>
      </c>
      <c r="AF520">
        <v>0.49800531914893598</v>
      </c>
      <c r="AG520" s="12"/>
      <c r="AH520" s="12"/>
      <c r="AI520" t="str">
        <v>20141128</v>
      </c>
      <c r="AJ520">
        <v>53.4</v>
      </c>
      <c r="AK520">
        <v>13.9</v>
      </c>
      <c r="AL520">
        <f t="shared" ref="AL520:AL583" si="149">IFERROR(AJ520/AK520,"")</f>
        <v>3.8417266187050356</v>
      </c>
      <c r="BI520" t="str">
        <v>05/10/2022</v>
      </c>
      <c r="BJ520">
        <v>25</v>
      </c>
      <c r="BK520">
        <v>44.1</v>
      </c>
      <c r="BL520">
        <f t="shared" ref="BL520:BL583" si="150">IFERROR(BJ520/BK520,"")</f>
        <v>0.56689342403628118</v>
      </c>
    </row>
    <row r="521" spans="1:64" x14ac:dyDescent="0.3">
      <c r="A521" s="11">
        <v>44811</v>
      </c>
      <c r="B521">
        <v>0.56927710843373502</v>
      </c>
      <c r="C521">
        <v>3908.19</v>
      </c>
      <c r="D521">
        <v>293.05</v>
      </c>
      <c r="E521">
        <v>107.49</v>
      </c>
      <c r="F521">
        <v>1702.11</v>
      </c>
      <c r="G521">
        <v>82.13</v>
      </c>
      <c r="H521">
        <v>43.25</v>
      </c>
      <c r="I521" s="12">
        <f t="shared" si="141"/>
        <v>129.23080198252899</v>
      </c>
      <c r="J521" s="12">
        <f t="shared" si="142"/>
        <v>94.838819823779943</v>
      </c>
      <c r="K521" s="12">
        <f t="shared" si="143"/>
        <v>143.1504347638604</v>
      </c>
      <c r="L521" s="12">
        <f t="shared" si="144"/>
        <v>145.96709789448434</v>
      </c>
      <c r="M521" s="12">
        <f t="shared" si="145"/>
        <v>155.7902926299941</v>
      </c>
      <c r="N521" s="12">
        <f t="shared" si="146"/>
        <v>113.94053274980445</v>
      </c>
      <c r="O521" s="12">
        <f t="shared" si="147"/>
        <v>171.46724953875551</v>
      </c>
      <c r="P521" s="12">
        <f t="shared" si="148"/>
        <v>176.9064845070514</v>
      </c>
      <c r="Q521">
        <v>0.55384615384615399</v>
      </c>
      <c r="R521" s="12"/>
      <c r="S521" s="12"/>
      <c r="T521" s="55">
        <v>15.955508180551201</v>
      </c>
      <c r="U521" s="55">
        <v>14.502526858201</v>
      </c>
      <c r="V521" s="55">
        <v>18.446668664406602</v>
      </c>
      <c r="W521" s="55">
        <v>16.357041465684201</v>
      </c>
      <c r="Z521" s="12"/>
      <c r="AA521" s="12"/>
      <c r="AB521" s="12"/>
      <c r="AC521" s="12"/>
      <c r="AD521" s="55">
        <v>13.811724241758901</v>
      </c>
      <c r="AE521" s="55">
        <v>12.4177761630501</v>
      </c>
      <c r="AF521">
        <v>0.49832775919732403</v>
      </c>
      <c r="AG521" s="12"/>
      <c r="AH521" s="12"/>
      <c r="AI521" t="str">
        <v>20141121</v>
      </c>
      <c r="AJ521">
        <v>56.5</v>
      </c>
      <c r="AK521">
        <v>13.8</v>
      </c>
      <c r="AL521">
        <f t="shared" si="149"/>
        <v>4.0942028985507246</v>
      </c>
      <c r="BI521" t="str">
        <v>04/10/2022</v>
      </c>
      <c r="BJ521">
        <v>25</v>
      </c>
      <c r="BK521">
        <v>44.1</v>
      </c>
      <c r="BL521">
        <f t="shared" si="150"/>
        <v>0.56689342403628118</v>
      </c>
    </row>
    <row r="522" spans="1:64" x14ac:dyDescent="0.3">
      <c r="A522" s="11">
        <v>44807</v>
      </c>
      <c r="B522">
        <v>0.58445040214477195</v>
      </c>
      <c r="C522">
        <v>3924.26</v>
      </c>
      <c r="D522">
        <v>295.17</v>
      </c>
      <c r="E522">
        <v>110.22</v>
      </c>
      <c r="F522">
        <v>1712.44</v>
      </c>
      <c r="G522">
        <v>82.31</v>
      </c>
      <c r="H522">
        <v>43.5</v>
      </c>
      <c r="I522" s="12">
        <f t="shared" si="141"/>
        <v>126.6132496766721</v>
      </c>
      <c r="J522" s="12">
        <f t="shared" si="142"/>
        <v>94.655444912676572</v>
      </c>
      <c r="K522" s="12">
        <f t="shared" si="143"/>
        <v>143.4241145078268</v>
      </c>
      <c r="L522" s="12">
        <f t="shared" si="144"/>
        <v>145.72634531387968</v>
      </c>
      <c r="M522" s="12">
        <f t="shared" si="145"/>
        <v>153.09786116095219</v>
      </c>
      <c r="N522" s="12">
        <f t="shared" si="146"/>
        <v>114.07171220557565</v>
      </c>
      <c r="O522" s="12">
        <f t="shared" si="147"/>
        <v>172.32810548219609</v>
      </c>
      <c r="P522" s="12">
        <f t="shared" si="148"/>
        <v>177.1607412247987</v>
      </c>
      <c r="Q522">
        <v>0.61038961038961004</v>
      </c>
      <c r="R522" s="12"/>
      <c r="S522" s="12"/>
      <c r="T522" s="55">
        <v>16.075959931764</v>
      </c>
      <c r="U522" s="55">
        <v>14.6006208188339</v>
      </c>
      <c r="V522" s="55">
        <v>18.659835265207398</v>
      </c>
      <c r="W522" s="55">
        <v>16.590143960872499</v>
      </c>
      <c r="Z522" s="12"/>
      <c r="AA522" s="12"/>
      <c r="AB522" s="12"/>
      <c r="AC522" s="12"/>
      <c r="AD522" s="55">
        <v>13.9410094167811</v>
      </c>
      <c r="AE522" s="55">
        <v>12.5657807069133</v>
      </c>
      <c r="AF522">
        <v>0.50358306188925095</v>
      </c>
      <c r="AG522" s="12"/>
      <c r="AH522" s="12"/>
      <c r="AI522" t="str">
        <v>20141114</v>
      </c>
      <c r="AJ522">
        <v>56.4</v>
      </c>
      <c r="AK522">
        <v>14.9</v>
      </c>
      <c r="AL522">
        <f t="shared" si="149"/>
        <v>3.7852348993288589</v>
      </c>
      <c r="BI522" t="str">
        <v>03/10/2022</v>
      </c>
      <c r="BJ522">
        <v>25</v>
      </c>
      <c r="BK522">
        <v>44.1</v>
      </c>
      <c r="BL522">
        <f t="shared" si="150"/>
        <v>0.56689342403628118</v>
      </c>
    </row>
    <row r="523" spans="1:64" x14ac:dyDescent="0.3">
      <c r="A523" s="11">
        <v>44806</v>
      </c>
      <c r="B523">
        <v>0.56883116883116902</v>
      </c>
      <c r="C523">
        <v>3966.85</v>
      </c>
      <c r="D523">
        <v>299.39999999999998</v>
      </c>
      <c r="E523">
        <v>109.6</v>
      </c>
      <c r="F523">
        <v>1697.3</v>
      </c>
      <c r="G523">
        <v>82.13</v>
      </c>
      <c r="H523">
        <v>43.79</v>
      </c>
      <c r="I523" s="12">
        <f t="shared" si="141"/>
        <v>128.72346661123345</v>
      </c>
      <c r="J523" s="12">
        <f t="shared" si="142"/>
        <v>96.553348516743398</v>
      </c>
      <c r="K523" s="12">
        <f t="shared" si="143"/>
        <v>145.30260488528674</v>
      </c>
      <c r="L523" s="12">
        <f t="shared" si="144"/>
        <v>146.32833452306858</v>
      </c>
      <c r="M523" s="12">
        <f t="shared" si="145"/>
        <v>156.18807196859552</v>
      </c>
      <c r="N523" s="12">
        <f t="shared" si="146"/>
        <v>116.76289923703418</v>
      </c>
      <c r="O523" s="12">
        <f t="shared" si="147"/>
        <v>175.18714281772699</v>
      </c>
      <c r="P523" s="12">
        <f t="shared" si="148"/>
        <v>178.50051970786794</v>
      </c>
      <c r="Q523">
        <v>0.57894736842105299</v>
      </c>
      <c r="R523" s="12"/>
      <c r="S523" s="12"/>
      <c r="T523" s="55">
        <v>16.448745516488501</v>
      </c>
      <c r="U523" s="55">
        <v>15.056668363268701</v>
      </c>
      <c r="V523" s="55">
        <v>19.252508713617701</v>
      </c>
      <c r="W523" s="55">
        <v>17.323363884406401</v>
      </c>
      <c r="Z523" s="12"/>
      <c r="AA523" s="12"/>
      <c r="AB523" s="12"/>
      <c r="AC523" s="12"/>
      <c r="AD523" s="55">
        <v>14.2280618922498</v>
      </c>
      <c r="AE523" s="55">
        <v>12.9374354102629</v>
      </c>
      <c r="AF523">
        <v>0.51063829787234005</v>
      </c>
      <c r="AG523" s="12"/>
      <c r="AH523" s="12"/>
      <c r="AI523" t="str">
        <v>20141107</v>
      </c>
      <c r="AJ523">
        <v>55.5</v>
      </c>
      <c r="AK523">
        <v>14.8</v>
      </c>
      <c r="AL523">
        <f t="shared" si="149"/>
        <v>3.75</v>
      </c>
      <c r="BI523" t="str">
        <v>30/09/2022</v>
      </c>
      <c r="BJ523">
        <v>25.4</v>
      </c>
      <c r="BK523">
        <v>41.8</v>
      </c>
      <c r="BL523">
        <f t="shared" si="150"/>
        <v>0.60765550239234456</v>
      </c>
    </row>
    <row r="524" spans="1:64" x14ac:dyDescent="0.3">
      <c r="A524" s="11">
        <v>44804</v>
      </c>
      <c r="B524">
        <v>0.58312020460358105</v>
      </c>
      <c r="C524">
        <v>3955</v>
      </c>
      <c r="D524">
        <v>299.27</v>
      </c>
      <c r="E524">
        <v>111.88</v>
      </c>
      <c r="F524">
        <v>1711.21</v>
      </c>
      <c r="G524">
        <v>82.29</v>
      </c>
      <c r="H524">
        <v>44.27</v>
      </c>
      <c r="I524" s="12">
        <f t="shared" si="141"/>
        <v>125.78325967063473</v>
      </c>
      <c r="J524" s="12">
        <f t="shared" si="142"/>
        <v>95.491014954178937</v>
      </c>
      <c r="K524" s="12">
        <f t="shared" si="143"/>
        <v>144.58825928726077</v>
      </c>
      <c r="L524" s="12">
        <f t="shared" si="144"/>
        <v>144.33097220755994</v>
      </c>
      <c r="M524" s="12">
        <f t="shared" si="145"/>
        <v>153.00355274663806</v>
      </c>
      <c r="N524" s="12">
        <f t="shared" si="146"/>
        <v>115.77153125055962</v>
      </c>
      <c r="O524" s="12">
        <f t="shared" si="147"/>
        <v>174.77140820955893</v>
      </c>
      <c r="P524" s="12">
        <f t="shared" si="148"/>
        <v>176.5100254378649</v>
      </c>
      <c r="Q524">
        <v>0.60526315789473695</v>
      </c>
      <c r="R524" s="12"/>
      <c r="S524" s="12"/>
      <c r="Z524" s="12"/>
      <c r="AA524" s="12"/>
      <c r="AB524" s="12"/>
      <c r="AC524" s="12"/>
      <c r="AF524">
        <v>0.52258064516128999</v>
      </c>
      <c r="AG524" s="12"/>
      <c r="AH524" s="12"/>
      <c r="AI524" t="str">
        <v>20141031</v>
      </c>
      <c r="AJ524">
        <v>54.6</v>
      </c>
      <c r="AK524">
        <v>15.1</v>
      </c>
      <c r="AL524">
        <f t="shared" si="149"/>
        <v>3.6158940397350996</v>
      </c>
      <c r="BI524" t="str">
        <v>29/09/2022</v>
      </c>
      <c r="BJ524">
        <v>25.4</v>
      </c>
      <c r="BK524">
        <v>41.8</v>
      </c>
      <c r="BL524">
        <f t="shared" si="150"/>
        <v>0.60765550239234456</v>
      </c>
    </row>
    <row r="525" spans="1:64" x14ac:dyDescent="0.3">
      <c r="A525" s="11">
        <v>44804</v>
      </c>
      <c r="B525">
        <v>0.58354755784061696</v>
      </c>
      <c r="C525">
        <v>3986.16</v>
      </c>
      <c r="D525">
        <v>301.02</v>
      </c>
      <c r="E525">
        <v>112.96</v>
      </c>
      <c r="F525">
        <v>1724.1</v>
      </c>
      <c r="G525">
        <v>82.3</v>
      </c>
      <c r="H525">
        <v>44.46</v>
      </c>
      <c r="I525" s="12">
        <f t="shared" si="141"/>
        <v>125.56429318096406</v>
      </c>
      <c r="J525" s="12">
        <f t="shared" si="142"/>
        <v>95.523558159024176</v>
      </c>
      <c r="K525" s="12">
        <f t="shared" si="143"/>
        <v>145.70957317971622</v>
      </c>
      <c r="L525" s="12">
        <f t="shared" si="144"/>
        <v>144.84423393667495</v>
      </c>
      <c r="M525" s="12">
        <f t="shared" si="145"/>
        <v>152.43233705775299</v>
      </c>
      <c r="N525" s="12">
        <f t="shared" si="146"/>
        <v>115.57934622858345</v>
      </c>
      <c r="O525" s="12">
        <f t="shared" si="147"/>
        <v>175.77191257399241</v>
      </c>
      <c r="P525" s="12">
        <f t="shared" si="148"/>
        <v>176.78228127617473</v>
      </c>
      <c r="Q525">
        <v>0.59459459459459496</v>
      </c>
      <c r="R525" s="12"/>
      <c r="S525" s="12"/>
      <c r="Z525" s="12"/>
      <c r="AA525" s="12"/>
      <c r="AB525" s="12"/>
      <c r="AC525" s="12"/>
      <c r="AF525">
        <v>0.52018229166666696</v>
      </c>
      <c r="AG525" s="12"/>
      <c r="AH525" s="12"/>
      <c r="AI525" t="str">
        <v>20141024</v>
      </c>
      <c r="AJ525">
        <v>47</v>
      </c>
      <c r="AK525">
        <v>16.3</v>
      </c>
      <c r="AL525">
        <f t="shared" si="149"/>
        <v>2.8834355828220857</v>
      </c>
      <c r="BI525" t="str">
        <v>28/09/2022</v>
      </c>
      <c r="BJ525">
        <v>25.4</v>
      </c>
      <c r="BK525">
        <v>41.8</v>
      </c>
      <c r="BL525">
        <f t="shared" si="150"/>
        <v>0.60765550239234456</v>
      </c>
    </row>
    <row r="526" spans="1:64" x14ac:dyDescent="0.3">
      <c r="A526" s="11">
        <v>44803</v>
      </c>
      <c r="B526">
        <v>0.57963446475195801</v>
      </c>
      <c r="C526">
        <v>4030.61</v>
      </c>
      <c r="D526">
        <v>304.41000000000003</v>
      </c>
      <c r="E526">
        <v>112.68</v>
      </c>
      <c r="F526">
        <v>1737.58</v>
      </c>
      <c r="G526">
        <v>82.34</v>
      </c>
      <c r="H526">
        <v>44.87</v>
      </c>
      <c r="I526" s="12">
        <f t="shared" si="141"/>
        <v>127.28428837091518</v>
      </c>
      <c r="J526" s="12">
        <f t="shared" si="142"/>
        <v>95.836963355695701</v>
      </c>
      <c r="K526" s="12">
        <f t="shared" si="143"/>
        <v>147.2620564288255</v>
      </c>
      <c r="L526" s="12">
        <f t="shared" si="144"/>
        <v>145.11859501463152</v>
      </c>
      <c r="M526" s="12">
        <f t="shared" si="145"/>
        <v>154.53732229572893</v>
      </c>
      <c r="N526" s="12">
        <f t="shared" si="146"/>
        <v>115.97114084153471</v>
      </c>
      <c r="O526" s="12">
        <f t="shared" si="147"/>
        <v>177.66412537495847</v>
      </c>
      <c r="P526" s="12">
        <f t="shared" si="148"/>
        <v>177.13633928051749</v>
      </c>
      <c r="Q526">
        <v>0.57534246575342496</v>
      </c>
      <c r="R526" s="12"/>
      <c r="S526" s="12"/>
      <c r="Z526" s="12"/>
      <c r="AA526" s="12"/>
      <c r="AB526" s="12"/>
      <c r="AC526" s="12"/>
      <c r="AF526">
        <v>0.51976284584980204</v>
      </c>
      <c r="AG526" s="12"/>
      <c r="AH526" s="12"/>
      <c r="AI526" t="str">
        <v>20141017</v>
      </c>
      <c r="AJ526">
        <v>35.299999999999997</v>
      </c>
      <c r="AK526">
        <v>18.2</v>
      </c>
      <c r="AL526">
        <f t="shared" si="149"/>
        <v>1.9395604395604396</v>
      </c>
      <c r="BI526" t="str">
        <v>27/09/2022</v>
      </c>
      <c r="BJ526">
        <v>25.4</v>
      </c>
      <c r="BK526">
        <v>41.8</v>
      </c>
      <c r="BL526">
        <f t="shared" si="150"/>
        <v>0.60765550239234456</v>
      </c>
    </row>
    <row r="527" spans="1:64" x14ac:dyDescent="0.3">
      <c r="A527" s="11">
        <v>44800</v>
      </c>
      <c r="B527">
        <v>0.56908665105386402</v>
      </c>
      <c r="C527">
        <v>4057.66</v>
      </c>
      <c r="D527">
        <v>307.44</v>
      </c>
      <c r="E527">
        <v>113.62</v>
      </c>
      <c r="F527">
        <v>1737.86</v>
      </c>
      <c r="G527">
        <v>82.4</v>
      </c>
      <c r="H527">
        <v>45.04</v>
      </c>
      <c r="I527" s="12">
        <f t="shared" si="141"/>
        <v>127.08009765213248</v>
      </c>
      <c r="J527" s="12">
        <f t="shared" si="142"/>
        <v>96.464492477065292</v>
      </c>
      <c r="K527" s="12">
        <f t="shared" si="143"/>
        <v>148.14175899952102</v>
      </c>
      <c r="L527" s="12">
        <f t="shared" si="144"/>
        <v>145.53949246946632</v>
      </c>
      <c r="M527" s="12">
        <f t="shared" si="145"/>
        <v>154.78224821421665</v>
      </c>
      <c r="N527" s="12">
        <f t="shared" si="146"/>
        <v>117.10642484738226</v>
      </c>
      <c r="O527" s="12">
        <f t="shared" si="147"/>
        <v>179.30067909768218</v>
      </c>
      <c r="P527" s="12">
        <f t="shared" si="148"/>
        <v>178.22012416432085</v>
      </c>
      <c r="Q527">
        <v>0.59302325581395399</v>
      </c>
      <c r="R527" s="12"/>
      <c r="S527" s="12"/>
      <c r="Z527" s="12"/>
      <c r="AA527" s="12"/>
      <c r="AB527" s="12"/>
      <c r="AC527" s="12"/>
      <c r="AF527">
        <v>0.52359693877550995</v>
      </c>
      <c r="AG527" s="12"/>
      <c r="AH527" s="12"/>
      <c r="AI527" t="str">
        <v>20141010</v>
      </c>
      <c r="AJ527">
        <v>37.799999999999997</v>
      </c>
      <c r="AK527">
        <v>17.3</v>
      </c>
      <c r="AL527">
        <f t="shared" si="149"/>
        <v>2.1849710982658959</v>
      </c>
      <c r="BI527" t="str">
        <v>26/09/2022</v>
      </c>
      <c r="BJ527">
        <v>25.4</v>
      </c>
      <c r="BK527">
        <v>41.8</v>
      </c>
      <c r="BL527">
        <f t="shared" si="150"/>
        <v>0.60765550239234456</v>
      </c>
    </row>
    <row r="528" spans="1:64" x14ac:dyDescent="0.3">
      <c r="A528" s="11">
        <v>44799</v>
      </c>
      <c r="B528">
        <v>0.56321839080459801</v>
      </c>
      <c r="C528">
        <v>4199.12</v>
      </c>
      <c r="D528">
        <v>320.58</v>
      </c>
      <c r="E528">
        <v>112.77</v>
      </c>
      <c r="F528">
        <v>1758.55</v>
      </c>
      <c r="G528">
        <v>82.42</v>
      </c>
      <c r="H528">
        <v>46.09</v>
      </c>
      <c r="I528" s="12">
        <f t="shared" si="141"/>
        <v>132.54429955318179</v>
      </c>
      <c r="J528" s="12">
        <f t="shared" si="142"/>
        <v>98.626648587902011</v>
      </c>
      <c r="K528" s="12">
        <f t="shared" si="143"/>
        <v>153.26785629201532</v>
      </c>
      <c r="L528" s="12">
        <f t="shared" si="144"/>
        <v>147.14432148095207</v>
      </c>
      <c r="M528" s="12">
        <f t="shared" si="145"/>
        <v>162.67622159369878</v>
      </c>
      <c r="N528" s="12">
        <f t="shared" si="146"/>
        <v>120.63162273227559</v>
      </c>
      <c r="O528" s="12">
        <f t="shared" si="147"/>
        <v>186.91670283217979</v>
      </c>
      <c r="P528" s="12">
        <f t="shared" si="148"/>
        <v>181.52509612319528</v>
      </c>
      <c r="Q528">
        <v>0.62790697674418605</v>
      </c>
      <c r="R528" s="12"/>
      <c r="S528" s="12"/>
      <c r="Z528" s="12"/>
      <c r="AA528" s="12"/>
      <c r="AB528" s="12"/>
      <c r="AC528" s="12"/>
      <c r="AF528">
        <v>0.525239616613419</v>
      </c>
      <c r="AG528" s="12"/>
      <c r="AH528" s="12"/>
      <c r="AI528" t="str">
        <v>20141003</v>
      </c>
      <c r="AJ528">
        <v>45.5</v>
      </c>
      <c r="AK528">
        <v>14.1</v>
      </c>
      <c r="AL528">
        <f t="shared" si="149"/>
        <v>3.226950354609929</v>
      </c>
      <c r="BI528" t="str">
        <v>23/09/2022</v>
      </c>
      <c r="BJ528">
        <v>25.4</v>
      </c>
      <c r="BK528">
        <v>34.299999999999997</v>
      </c>
      <c r="BL528">
        <f t="shared" si="150"/>
        <v>0.74052478134110788</v>
      </c>
    </row>
    <row r="529" spans="1:64" x14ac:dyDescent="0.3">
      <c r="A529" s="11">
        <v>44798</v>
      </c>
      <c r="B529">
        <v>0.55529953917050701</v>
      </c>
      <c r="C529">
        <v>4140.7700000000004</v>
      </c>
      <c r="D529">
        <v>315.01</v>
      </c>
      <c r="E529">
        <v>111.22</v>
      </c>
      <c r="F529">
        <v>1751.39</v>
      </c>
      <c r="G529">
        <v>82.37</v>
      </c>
      <c r="H529">
        <v>45.46</v>
      </c>
      <c r="I529" s="12">
        <f t="shared" si="141"/>
        <v>132.52372662075217</v>
      </c>
      <c r="J529" s="12">
        <f t="shared" si="142"/>
        <v>97.649818335298164</v>
      </c>
      <c r="K529" s="12">
        <f t="shared" si="143"/>
        <v>151.22860436436412</v>
      </c>
      <c r="L529" s="12">
        <f t="shared" si="144"/>
        <v>147.11000880681718</v>
      </c>
      <c r="M529" s="12">
        <f t="shared" si="145"/>
        <v>162.06916948359358</v>
      </c>
      <c r="N529" s="12">
        <f t="shared" si="146"/>
        <v>119.01377365743095</v>
      </c>
      <c r="O529" s="12">
        <f t="shared" si="147"/>
        <v>183.77868884488362</v>
      </c>
      <c r="P529" s="12">
        <f t="shared" si="148"/>
        <v>180.83365308970963</v>
      </c>
      <c r="Q529">
        <v>0.61904761904761896</v>
      </c>
      <c r="R529" s="12"/>
      <c r="S529" s="12"/>
      <c r="Z529" s="12"/>
      <c r="AA529" s="12"/>
      <c r="AB529" s="12"/>
      <c r="AC529" s="12"/>
      <c r="AF529">
        <v>0.51962025316455696</v>
      </c>
      <c r="AG529" s="12"/>
      <c r="AH529" s="12"/>
      <c r="AI529" t="str">
        <v>20140926</v>
      </c>
      <c r="AJ529">
        <v>47.5</v>
      </c>
      <c r="AK529">
        <v>15.1</v>
      </c>
      <c r="AL529">
        <f t="shared" si="149"/>
        <v>3.1456953642384105</v>
      </c>
      <c r="BI529" t="str">
        <v>22/09/2022</v>
      </c>
      <c r="BJ529">
        <v>25.4</v>
      </c>
      <c r="BK529">
        <v>34.299999999999997</v>
      </c>
      <c r="BL529">
        <f t="shared" si="150"/>
        <v>0.74052478134110788</v>
      </c>
    </row>
    <row r="530" spans="1:64" x14ac:dyDescent="0.3">
      <c r="A530" s="11">
        <v>44797</v>
      </c>
      <c r="B530">
        <v>0.55402298850574705</v>
      </c>
      <c r="C530">
        <v>4128.7299999999996</v>
      </c>
      <c r="D530">
        <v>314.10000000000002</v>
      </c>
      <c r="E530">
        <v>112.04</v>
      </c>
      <c r="F530">
        <v>1747.52</v>
      </c>
      <c r="G530">
        <v>82.46</v>
      </c>
      <c r="H530">
        <v>45.42</v>
      </c>
      <c r="I530" s="12">
        <f t="shared" si="141"/>
        <v>131.18109263966824</v>
      </c>
      <c r="J530" s="12">
        <f t="shared" si="142"/>
        <v>97.581356812539312</v>
      </c>
      <c r="K530" s="12">
        <f t="shared" si="143"/>
        <v>150.62496138915282</v>
      </c>
      <c r="L530" s="12">
        <f t="shared" si="144"/>
        <v>146.81117734744856</v>
      </c>
      <c r="M530" s="12">
        <f t="shared" si="145"/>
        <v>160.43021739611365</v>
      </c>
      <c r="N530" s="12">
        <f t="shared" si="146"/>
        <v>118.93259032142576</v>
      </c>
      <c r="O530" s="12">
        <f t="shared" si="147"/>
        <v>183.04858040201313</v>
      </c>
      <c r="P530" s="12">
        <f t="shared" si="148"/>
        <v>180.46973637184635</v>
      </c>
      <c r="Q530">
        <v>0.61176470588235299</v>
      </c>
      <c r="R530" s="12"/>
      <c r="S530" s="12"/>
      <c r="Z530" s="12"/>
      <c r="AA530" s="12"/>
      <c r="AB530" s="12"/>
      <c r="AC530" s="12"/>
      <c r="AF530">
        <v>0.51977040816326503</v>
      </c>
      <c r="AG530" s="12"/>
      <c r="AH530" s="12"/>
      <c r="AI530" t="str">
        <v>20140919</v>
      </c>
      <c r="AJ530">
        <v>48</v>
      </c>
      <c r="AK530">
        <v>15.3</v>
      </c>
      <c r="AL530">
        <f t="shared" si="149"/>
        <v>3.1372549019607843</v>
      </c>
      <c r="BI530" t="str">
        <v>21/09/2022</v>
      </c>
      <c r="BJ530">
        <v>25.4</v>
      </c>
      <c r="BK530">
        <v>34.299999999999997</v>
      </c>
      <c r="BL530">
        <f t="shared" si="150"/>
        <v>0.74052478134110788</v>
      </c>
    </row>
    <row r="531" spans="1:64" x14ac:dyDescent="0.3">
      <c r="A531" s="11">
        <v>44796</v>
      </c>
      <c r="B531">
        <v>0.54906542056074803</v>
      </c>
      <c r="C531">
        <v>4137.99</v>
      </c>
      <c r="D531">
        <v>314.36</v>
      </c>
      <c r="E531">
        <v>112.66</v>
      </c>
      <c r="F531">
        <v>1735.73</v>
      </c>
      <c r="G531">
        <v>82.42</v>
      </c>
      <c r="H531">
        <v>45.29</v>
      </c>
      <c r="I531" s="12">
        <f t="shared" si="141"/>
        <v>130.75411732201019</v>
      </c>
      <c r="J531" s="12">
        <f t="shared" si="142"/>
        <v>98.470578885387908</v>
      </c>
      <c r="K531" s="12">
        <f t="shared" si="143"/>
        <v>151.03625130767077</v>
      </c>
      <c r="L531" s="12">
        <f t="shared" si="144"/>
        <v>147.56496757256315</v>
      </c>
      <c r="M531" s="12">
        <f t="shared" si="145"/>
        <v>159.68350427854222</v>
      </c>
      <c r="N531" s="12">
        <f t="shared" si="146"/>
        <v>119.84576813494755</v>
      </c>
      <c r="O531" s="12">
        <f t="shared" si="147"/>
        <v>183.28912838208979</v>
      </c>
      <c r="P531" s="12">
        <f t="shared" si="148"/>
        <v>181.13949386318686</v>
      </c>
      <c r="Q531">
        <v>0.60240963855421703</v>
      </c>
      <c r="R531" s="12"/>
      <c r="S531" s="12"/>
      <c r="Z531" s="12"/>
      <c r="AA531" s="12"/>
      <c r="AB531" s="12"/>
      <c r="AC531" s="12"/>
      <c r="AF531">
        <v>0.51380860629415503</v>
      </c>
      <c r="AG531" s="12"/>
      <c r="AH531" s="12"/>
      <c r="AI531" t="str">
        <v>20140912</v>
      </c>
      <c r="AJ531">
        <v>52.5</v>
      </c>
      <c r="AK531">
        <v>15.2</v>
      </c>
      <c r="AL531">
        <f t="shared" si="149"/>
        <v>3.4539473684210527</v>
      </c>
      <c r="BI531" t="str">
        <v>20/09/2022</v>
      </c>
      <c r="BJ531">
        <v>25.4</v>
      </c>
      <c r="BK531">
        <v>34.299999999999997</v>
      </c>
      <c r="BL531">
        <f t="shared" si="150"/>
        <v>0.74052478134110788</v>
      </c>
    </row>
    <row r="532" spans="1:64" x14ac:dyDescent="0.3">
      <c r="A532" s="11">
        <v>44793</v>
      </c>
      <c r="B532">
        <v>0.54464285714285698</v>
      </c>
      <c r="C532">
        <v>4228.4799999999996</v>
      </c>
      <c r="D532">
        <v>322.86</v>
      </c>
      <c r="E532">
        <v>113.04</v>
      </c>
      <c r="F532">
        <v>1747.4</v>
      </c>
      <c r="G532">
        <v>82.53</v>
      </c>
      <c r="H532">
        <v>45.93</v>
      </c>
      <c r="I532" s="12">
        <f t="shared" si="141"/>
        <v>133.1560504709006</v>
      </c>
      <c r="J532" s="12">
        <f t="shared" si="142"/>
        <v>99.94188646997705</v>
      </c>
      <c r="K532" s="12">
        <f t="shared" si="143"/>
        <v>154.12920462843334</v>
      </c>
      <c r="L532" s="12">
        <f t="shared" si="144"/>
        <v>148.67495652571625</v>
      </c>
      <c r="M532" s="12">
        <f t="shared" si="145"/>
        <v>163.43692457130643</v>
      </c>
      <c r="N532" s="12">
        <f t="shared" si="146"/>
        <v>122.24777890973029</v>
      </c>
      <c r="O532" s="12">
        <f t="shared" si="147"/>
        <v>187.98776064005122</v>
      </c>
      <c r="P532" s="12">
        <f t="shared" si="148"/>
        <v>183.41251653748594</v>
      </c>
      <c r="Q532">
        <v>0.57142857142857095</v>
      </c>
      <c r="R532" s="12"/>
      <c r="S532" s="12"/>
      <c r="Z532" s="12"/>
      <c r="AA532" s="12"/>
      <c r="AB532" s="12"/>
      <c r="AC532" s="12"/>
      <c r="AF532">
        <v>0.50220264317180596</v>
      </c>
      <c r="AG532" s="12"/>
      <c r="AH532" s="12"/>
      <c r="AI532" t="str">
        <v>20140905</v>
      </c>
      <c r="AJ532">
        <v>57.6</v>
      </c>
      <c r="AK532">
        <v>14.1</v>
      </c>
      <c r="AL532">
        <f t="shared" si="149"/>
        <v>4.085106382978724</v>
      </c>
      <c r="BI532" t="str">
        <v>19/09/2022</v>
      </c>
      <c r="BJ532">
        <v>25.4</v>
      </c>
      <c r="BK532">
        <v>34.299999999999997</v>
      </c>
      <c r="BL532">
        <f t="shared" si="150"/>
        <v>0.74052478134110788</v>
      </c>
    </row>
    <row r="533" spans="1:64" x14ac:dyDescent="0.3">
      <c r="A533" s="11">
        <v>44792</v>
      </c>
      <c r="B533">
        <v>0.52876106194690298</v>
      </c>
      <c r="C533">
        <v>4283.74</v>
      </c>
      <c r="D533">
        <v>329.28</v>
      </c>
      <c r="E533">
        <v>114.89</v>
      </c>
      <c r="F533">
        <v>1758.84</v>
      </c>
      <c r="G533">
        <v>82.59</v>
      </c>
      <c r="H533">
        <v>46.59</v>
      </c>
      <c r="I533" s="12">
        <f t="shared" si="141"/>
        <v>132.73099059578848</v>
      </c>
      <c r="J533" s="12">
        <f t="shared" si="142"/>
        <v>100.58519473974172</v>
      </c>
      <c r="K533" s="12">
        <f t="shared" si="143"/>
        <v>156.02861307840709</v>
      </c>
      <c r="L533" s="12">
        <f t="shared" si="144"/>
        <v>148.48694421344314</v>
      </c>
      <c r="M533" s="12">
        <f t="shared" si="145"/>
        <v>163.99363800036582</v>
      </c>
      <c r="N533" s="12">
        <f t="shared" si="146"/>
        <v>123.85702821256338</v>
      </c>
      <c r="O533" s="12">
        <f t="shared" si="147"/>
        <v>191.58390634486082</v>
      </c>
      <c r="P533" s="12">
        <f t="shared" si="148"/>
        <v>184.39552066395876</v>
      </c>
      <c r="Q533">
        <v>0.56626506024096401</v>
      </c>
      <c r="R533" s="12"/>
      <c r="S533" s="12"/>
      <c r="Z533" s="12"/>
      <c r="AA533" s="12"/>
      <c r="AB533" s="12"/>
      <c r="AC533" s="12"/>
      <c r="AF533">
        <v>0.50471994965387001</v>
      </c>
      <c r="AG533" s="12"/>
      <c r="AH533" s="12"/>
      <c r="AI533" t="str">
        <v>20140829</v>
      </c>
      <c r="AJ533">
        <v>56.1</v>
      </c>
      <c r="AK533">
        <v>13.3</v>
      </c>
      <c r="AL533">
        <f t="shared" si="149"/>
        <v>4.2180451127819545</v>
      </c>
      <c r="BI533" t="str">
        <v>16/09/2022</v>
      </c>
      <c r="BJ533">
        <v>30</v>
      </c>
      <c r="BK533">
        <v>31.4</v>
      </c>
      <c r="BL533">
        <f t="shared" si="150"/>
        <v>0.95541401273885351</v>
      </c>
    </row>
    <row r="534" spans="1:64" x14ac:dyDescent="0.3">
      <c r="A534" s="11">
        <v>44791</v>
      </c>
      <c r="B534">
        <v>0.51641137855579899</v>
      </c>
      <c r="C534">
        <v>4274.04</v>
      </c>
      <c r="D534">
        <v>328.49</v>
      </c>
      <c r="E534">
        <v>114.72</v>
      </c>
      <c r="F534">
        <v>1761.62</v>
      </c>
      <c r="G534">
        <v>82.47</v>
      </c>
      <c r="H534">
        <v>46.75</v>
      </c>
      <c r="I534" s="12">
        <f t="shared" si="141"/>
        <v>132.62652776274294</v>
      </c>
      <c r="J534" s="12">
        <f t="shared" si="142"/>
        <v>100.19966566592049</v>
      </c>
      <c r="K534" s="12">
        <f t="shared" si="143"/>
        <v>155.90164040281735</v>
      </c>
      <c r="L534" s="12">
        <f t="shared" si="144"/>
        <v>147.64654372067062</v>
      </c>
      <c r="M534" s="12">
        <f t="shared" si="145"/>
        <v>163.84239918826691</v>
      </c>
      <c r="N534" s="12">
        <f t="shared" si="146"/>
        <v>123.36565826500659</v>
      </c>
      <c r="O534" s="12">
        <f t="shared" si="147"/>
        <v>191.40209937411041</v>
      </c>
      <c r="P534" s="12">
        <f t="shared" si="148"/>
        <v>183.32719906089915</v>
      </c>
      <c r="Q534">
        <v>0.49411764705882399</v>
      </c>
      <c r="R534" s="12"/>
      <c r="S534" s="12"/>
      <c r="Z534" s="12"/>
      <c r="AA534" s="12"/>
      <c r="AB534" s="12"/>
      <c r="AC534" s="12"/>
      <c r="AF534">
        <v>0.49843260188087801</v>
      </c>
      <c r="AG534" s="12"/>
      <c r="AH534" s="12"/>
      <c r="AI534" t="str">
        <v>20140822</v>
      </c>
      <c r="AJ534">
        <v>52.5</v>
      </c>
      <c r="AK534">
        <v>15.1</v>
      </c>
      <c r="AL534">
        <f t="shared" si="149"/>
        <v>3.4768211920529803</v>
      </c>
      <c r="BI534" t="str">
        <v>15/09/2022</v>
      </c>
      <c r="BJ534">
        <v>30</v>
      </c>
      <c r="BK534">
        <v>31.4</v>
      </c>
      <c r="BL534">
        <f t="shared" si="150"/>
        <v>0.95541401273885351</v>
      </c>
    </row>
    <row r="535" spans="1:64" x14ac:dyDescent="0.3">
      <c r="A535" s="11">
        <v>44790</v>
      </c>
      <c r="B535">
        <v>0.50877192982456099</v>
      </c>
      <c r="C535">
        <v>4305.2</v>
      </c>
      <c r="D535">
        <v>332.28</v>
      </c>
      <c r="E535">
        <v>115.93</v>
      </c>
      <c r="F535">
        <v>1775.32</v>
      </c>
      <c r="G535">
        <v>82.54</v>
      </c>
      <c r="H535">
        <v>47.1</v>
      </c>
      <c r="I535" s="12">
        <f t="shared" si="141"/>
        <v>132.20353279182902</v>
      </c>
      <c r="J535" s="12">
        <f t="shared" si="142"/>
        <v>100.15167702332188</v>
      </c>
      <c r="K535" s="12">
        <f t="shared" si="143"/>
        <v>156.90420892446369</v>
      </c>
      <c r="L535" s="12">
        <f t="shared" si="144"/>
        <v>147.61801817902904</v>
      </c>
      <c r="M535" s="12">
        <f t="shared" si="145"/>
        <v>164.00126889401281</v>
      </c>
      <c r="N535" s="12">
        <f t="shared" si="146"/>
        <v>123.82245471090283</v>
      </c>
      <c r="O535" s="12">
        <f t="shared" si="147"/>
        <v>193.44448028430779</v>
      </c>
      <c r="P535" s="12">
        <f t="shared" si="148"/>
        <v>184.05884127799595</v>
      </c>
      <c r="Q535">
        <v>0.48235294117647098</v>
      </c>
      <c r="R535" s="12"/>
      <c r="S535" s="12"/>
      <c r="Z535" s="12"/>
      <c r="AA535" s="12"/>
      <c r="AB535" s="12"/>
      <c r="AC535" s="12"/>
      <c r="AF535">
        <v>0.49591451917033302</v>
      </c>
      <c r="AG535" s="12"/>
      <c r="AH535" s="12"/>
      <c r="AI535" t="str">
        <v>20140815</v>
      </c>
      <c r="AJ535">
        <v>49.5</v>
      </c>
      <c r="AK535">
        <v>16.2</v>
      </c>
      <c r="AL535">
        <f t="shared" si="149"/>
        <v>3.0555555555555558</v>
      </c>
      <c r="BI535" t="str">
        <v>14/09/2022</v>
      </c>
      <c r="BJ535">
        <v>30</v>
      </c>
      <c r="BK535">
        <v>31.4</v>
      </c>
      <c r="BL535">
        <f t="shared" si="150"/>
        <v>0.95541401273885351</v>
      </c>
    </row>
    <row r="536" spans="1:64" x14ac:dyDescent="0.3">
      <c r="A536" s="11">
        <v>44789</v>
      </c>
      <c r="B536">
        <v>0.506607929515419</v>
      </c>
      <c r="C536">
        <v>4297.1400000000003</v>
      </c>
      <c r="D536">
        <v>333.06</v>
      </c>
      <c r="E536">
        <v>115.45</v>
      </c>
      <c r="F536">
        <v>1779.56</v>
      </c>
      <c r="G536">
        <v>82.61</v>
      </c>
      <c r="H536">
        <v>47.08</v>
      </c>
      <c r="I536" s="12">
        <f t="shared" si="141"/>
        <v>132.50590834111475</v>
      </c>
      <c r="J536" s="12">
        <f t="shared" si="142"/>
        <v>99.727011725889696</v>
      </c>
      <c r="K536" s="12">
        <f t="shared" si="143"/>
        <v>156.47811570081308</v>
      </c>
      <c r="L536" s="12">
        <f t="shared" si="144"/>
        <v>147.40415578286664</v>
      </c>
      <c r="M536" s="12">
        <f t="shared" si="145"/>
        <v>165.07417914827496</v>
      </c>
      <c r="N536" s="12">
        <f t="shared" si="146"/>
        <v>123.81741644931138</v>
      </c>
      <c r="O536" s="12">
        <f t="shared" si="147"/>
        <v>193.73402844703651</v>
      </c>
      <c r="P536" s="12">
        <f t="shared" si="148"/>
        <v>184.56949509147546</v>
      </c>
      <c r="Q536">
        <v>0.50588235294117601</v>
      </c>
      <c r="R536" s="12"/>
      <c r="S536" s="12"/>
      <c r="Z536" s="12"/>
      <c r="AA536" s="12"/>
      <c r="AB536" s="12"/>
      <c r="AC536" s="12"/>
      <c r="AF536">
        <v>0.49557522123893799</v>
      </c>
      <c r="AG536" s="12"/>
      <c r="AH536" s="12"/>
      <c r="AI536" t="str">
        <v>20140808</v>
      </c>
      <c r="AJ536">
        <v>46.4</v>
      </c>
      <c r="AK536">
        <v>16.2</v>
      </c>
      <c r="AL536">
        <f t="shared" si="149"/>
        <v>2.8641975308641974</v>
      </c>
      <c r="BI536" t="str">
        <v>13/09/2022</v>
      </c>
      <c r="BJ536">
        <v>30</v>
      </c>
      <c r="BK536">
        <v>31.4</v>
      </c>
      <c r="BL536">
        <f t="shared" si="150"/>
        <v>0.95541401273885351</v>
      </c>
    </row>
    <row r="537" spans="1:64" x14ac:dyDescent="0.3">
      <c r="A537" s="11">
        <v>44786</v>
      </c>
      <c r="B537">
        <v>0.48260869565217401</v>
      </c>
      <c r="C537">
        <v>4280.1499999999996</v>
      </c>
      <c r="D537">
        <v>330.39</v>
      </c>
      <c r="E537">
        <v>115.55</v>
      </c>
      <c r="F537">
        <v>1802.35</v>
      </c>
      <c r="G537">
        <v>82.54</v>
      </c>
      <c r="H537">
        <v>47.36</v>
      </c>
      <c r="I537" s="12">
        <f t="shared" si="141"/>
        <v>131.86833637129126</v>
      </c>
      <c r="J537" s="12">
        <f t="shared" si="142"/>
        <v>98.097215761322801</v>
      </c>
      <c r="K537" s="12">
        <f t="shared" si="143"/>
        <v>155.99120267215849</v>
      </c>
      <c r="L537" s="12">
        <f t="shared" si="144"/>
        <v>145.96181235470564</v>
      </c>
      <c r="M537" s="12">
        <f t="shared" si="145"/>
        <v>163.61039220807996</v>
      </c>
      <c r="N537" s="12">
        <f t="shared" si="146"/>
        <v>121.30328917542853</v>
      </c>
      <c r="O537" s="12">
        <f t="shared" si="147"/>
        <v>192.34275850834391</v>
      </c>
      <c r="P537" s="12">
        <f t="shared" si="148"/>
        <v>182.02236143494076</v>
      </c>
      <c r="Q537">
        <v>0.47252747252747301</v>
      </c>
      <c r="R537" s="12"/>
      <c r="S537" s="12"/>
      <c r="Z537" s="12"/>
      <c r="AA537" s="12"/>
      <c r="AB537" s="12"/>
      <c r="AC537" s="12"/>
      <c r="AF537">
        <v>0.48393194706994302</v>
      </c>
      <c r="AG537" s="12"/>
      <c r="AH537" s="12"/>
      <c r="AI537" t="str">
        <v>20140801</v>
      </c>
      <c r="AJ537">
        <v>50.5</v>
      </c>
      <c r="AK537">
        <v>17.100000000000001</v>
      </c>
      <c r="AL537">
        <f t="shared" si="149"/>
        <v>2.9532163742690054</v>
      </c>
      <c r="BI537" t="str">
        <v>12/09/2022</v>
      </c>
      <c r="BJ537">
        <v>30</v>
      </c>
      <c r="BK537">
        <v>31.4</v>
      </c>
      <c r="BL537">
        <f t="shared" si="150"/>
        <v>0.95541401273885351</v>
      </c>
    </row>
    <row r="538" spans="1:64" x14ac:dyDescent="0.3">
      <c r="A538" s="11">
        <v>44785</v>
      </c>
      <c r="B538">
        <v>0.48373101952277697</v>
      </c>
      <c r="C538">
        <v>4207.2700000000004</v>
      </c>
      <c r="D538">
        <v>324.08</v>
      </c>
      <c r="E538">
        <v>114.39</v>
      </c>
      <c r="F538">
        <v>1789.71</v>
      </c>
      <c r="G538">
        <v>82.52</v>
      </c>
      <c r="H538">
        <v>46.96</v>
      </c>
      <c r="I538" s="12">
        <f t="shared" si="141"/>
        <v>130.92805687334331</v>
      </c>
      <c r="J538" s="12">
        <f t="shared" si="142"/>
        <v>97.100979137989853</v>
      </c>
      <c r="K538" s="12">
        <f t="shared" si="143"/>
        <v>153.37161077170151</v>
      </c>
      <c r="L538" s="12">
        <f t="shared" si="144"/>
        <v>144.68790636003553</v>
      </c>
      <c r="M538" s="12">
        <f t="shared" si="145"/>
        <v>162.09805712337069</v>
      </c>
      <c r="N538" s="12">
        <f t="shared" si="146"/>
        <v>119.81661606053913</v>
      </c>
      <c r="O538" s="12">
        <f t="shared" si="147"/>
        <v>188.71413747879544</v>
      </c>
      <c r="P538" s="12">
        <f t="shared" si="148"/>
        <v>180.05033964580267</v>
      </c>
      <c r="Q538">
        <v>0.48913043478260898</v>
      </c>
      <c r="R538" s="12"/>
      <c r="S538" s="12"/>
      <c r="Z538" s="12"/>
      <c r="AA538" s="12"/>
      <c r="AB538" s="12"/>
      <c r="AC538" s="12"/>
      <c r="AF538">
        <v>0.48571428571428599</v>
      </c>
      <c r="AG538" s="12"/>
      <c r="AH538" s="12"/>
      <c r="AI538" t="str">
        <v>20140725</v>
      </c>
      <c r="AJ538">
        <v>55.6</v>
      </c>
      <c r="AK538">
        <v>16.2</v>
      </c>
      <c r="AL538">
        <f t="shared" si="149"/>
        <v>3.4320987654320989</v>
      </c>
      <c r="BI538" t="str">
        <v>09/09/2022</v>
      </c>
      <c r="BJ538">
        <v>32.4</v>
      </c>
      <c r="BK538">
        <v>28.2</v>
      </c>
      <c r="BL538">
        <f t="shared" si="150"/>
        <v>1.1489361702127658</v>
      </c>
    </row>
    <row r="539" spans="1:64" x14ac:dyDescent="0.3">
      <c r="A539" s="11">
        <v>44784</v>
      </c>
      <c r="B539">
        <v>0.46895074946466803</v>
      </c>
      <c r="C539">
        <v>4210.24</v>
      </c>
      <c r="D539">
        <v>325.93</v>
      </c>
      <c r="E539">
        <v>117.12</v>
      </c>
      <c r="F539">
        <v>1792.43</v>
      </c>
      <c r="G539">
        <v>82.55</v>
      </c>
      <c r="H539">
        <v>46.91</v>
      </c>
      <c r="I539" s="12">
        <f t="shared" si="141"/>
        <v>128.03397645213295</v>
      </c>
      <c r="J539" s="12">
        <f t="shared" si="142"/>
        <v>97.022190323671524</v>
      </c>
      <c r="K539" s="12">
        <f t="shared" si="143"/>
        <v>153.42408286011681</v>
      </c>
      <c r="L539" s="12">
        <f t="shared" si="144"/>
        <v>144.94464591053759</v>
      </c>
      <c r="M539" s="12">
        <f t="shared" si="145"/>
        <v>159.28925226397928</v>
      </c>
      <c r="N539" s="12">
        <f t="shared" si="146"/>
        <v>120.31696286161214</v>
      </c>
      <c r="O539" s="12">
        <f t="shared" si="147"/>
        <v>189.72206427099945</v>
      </c>
      <c r="P539" s="12">
        <f t="shared" si="148"/>
        <v>181.27246705883684</v>
      </c>
      <c r="Q539">
        <v>0.47826086956521702</v>
      </c>
      <c r="R539" s="12"/>
      <c r="S539" s="12"/>
      <c r="Z539" s="12"/>
      <c r="AA539" s="12"/>
      <c r="AB539" s="12"/>
      <c r="AC539" s="12"/>
      <c r="AF539">
        <v>0.48573240329739997</v>
      </c>
      <c r="AG539" s="12"/>
      <c r="AH539" s="12"/>
      <c r="AI539" t="str">
        <v>20140718</v>
      </c>
      <c r="AJ539">
        <v>56.5</v>
      </c>
      <c r="AK539">
        <v>17.2</v>
      </c>
      <c r="AL539">
        <f t="shared" si="149"/>
        <v>3.2848837209302326</v>
      </c>
      <c r="BI539" t="str">
        <v>08/09/2022</v>
      </c>
      <c r="BJ539">
        <v>32.4</v>
      </c>
      <c r="BK539">
        <v>28.2</v>
      </c>
      <c r="BL539">
        <f t="shared" si="150"/>
        <v>1.1489361702127658</v>
      </c>
    </row>
    <row r="540" spans="1:64" x14ac:dyDescent="0.3">
      <c r="A540" s="11">
        <v>44783</v>
      </c>
      <c r="B540">
        <v>0.46881720430107499</v>
      </c>
      <c r="C540">
        <v>4122.47</v>
      </c>
      <c r="D540">
        <v>317.08</v>
      </c>
      <c r="E540">
        <v>117.89</v>
      </c>
      <c r="F540">
        <v>1794.3</v>
      </c>
      <c r="G540">
        <v>82.47</v>
      </c>
      <c r="H540">
        <v>45.99</v>
      </c>
      <c r="I540" s="12">
        <f t="shared" si="141"/>
        <v>124.56822116122231</v>
      </c>
      <c r="J540" s="12">
        <f t="shared" si="142"/>
        <v>94.902744121090606</v>
      </c>
      <c r="K540" s="12">
        <f t="shared" si="143"/>
        <v>150.36850693908826</v>
      </c>
      <c r="L540" s="12">
        <f t="shared" si="144"/>
        <v>144.75844525879964</v>
      </c>
      <c r="M540" s="12">
        <f t="shared" si="145"/>
        <v>153.98561061139492</v>
      </c>
      <c r="N540" s="12">
        <f t="shared" si="146"/>
        <v>116.93143231494857</v>
      </c>
      <c r="O540" s="12">
        <f t="shared" si="147"/>
        <v>184.7448734041873</v>
      </c>
      <c r="P540" s="12">
        <f t="shared" si="148"/>
        <v>179.85046344717534</v>
      </c>
      <c r="Q540">
        <v>0.46153846153846201</v>
      </c>
      <c r="R540" s="12"/>
      <c r="S540" s="12"/>
      <c r="Z540" s="12"/>
      <c r="AA540" s="12"/>
      <c r="AB540" s="12"/>
      <c r="AC540" s="12"/>
      <c r="AF540">
        <v>0.48556767158434899</v>
      </c>
      <c r="AG540" s="12"/>
      <c r="AH540" s="12"/>
      <c r="AI540" t="str">
        <v>20140711</v>
      </c>
      <c r="AJ540">
        <v>56.6</v>
      </c>
      <c r="AK540">
        <v>15.1</v>
      </c>
      <c r="AL540">
        <f t="shared" si="149"/>
        <v>3.7483443708609272</v>
      </c>
      <c r="BI540" t="str">
        <v>07/09/2022</v>
      </c>
      <c r="BJ540">
        <v>32.4</v>
      </c>
      <c r="BK540">
        <v>28.2</v>
      </c>
      <c r="BL540">
        <f t="shared" si="150"/>
        <v>1.1489361702127658</v>
      </c>
    </row>
    <row r="541" spans="1:64" x14ac:dyDescent="0.3">
      <c r="A541" s="11">
        <v>44782</v>
      </c>
      <c r="B541">
        <v>0.46320346320346301</v>
      </c>
      <c r="C541">
        <v>4140.0600000000004</v>
      </c>
      <c r="D541">
        <v>320.70999999999998</v>
      </c>
      <c r="E541">
        <v>118.35</v>
      </c>
      <c r="F541">
        <v>1789.5</v>
      </c>
      <c r="G541">
        <v>82.55</v>
      </c>
      <c r="H541">
        <v>46.2</v>
      </c>
      <c r="I541" s="12">
        <f t="shared" si="141"/>
        <v>124.613325475807</v>
      </c>
      <c r="J541" s="12">
        <f t="shared" si="142"/>
        <v>95.565110122381952</v>
      </c>
      <c r="K541" s="12">
        <f t="shared" si="143"/>
        <v>150.86328133436638</v>
      </c>
      <c r="L541" s="12">
        <f t="shared" si="144"/>
        <v>144.71550471697967</v>
      </c>
      <c r="M541" s="12">
        <f t="shared" si="145"/>
        <v>155.13857885101862</v>
      </c>
      <c r="N541" s="12">
        <f t="shared" si="146"/>
        <v>118.59183063814696</v>
      </c>
      <c r="O541" s="12">
        <f t="shared" si="147"/>
        <v>186.67689095430049</v>
      </c>
      <c r="P541" s="12">
        <f t="shared" si="148"/>
        <v>181.07693049492192</v>
      </c>
      <c r="Q541">
        <v>0.46153846153846201</v>
      </c>
      <c r="R541" s="12"/>
      <c r="S541" s="12"/>
      <c r="Z541" s="12"/>
      <c r="AA541" s="12"/>
      <c r="AB541" s="12"/>
      <c r="AC541" s="12"/>
      <c r="AF541">
        <v>0.48062015503875999</v>
      </c>
      <c r="AG541" s="12"/>
      <c r="AH541" s="12"/>
      <c r="AI541" t="str">
        <v>20140704</v>
      </c>
      <c r="AJ541">
        <v>60.6</v>
      </c>
      <c r="AK541">
        <v>15.2</v>
      </c>
      <c r="AL541">
        <f t="shared" si="149"/>
        <v>3.986842105263158</v>
      </c>
      <c r="BI541" t="str">
        <v>06/09/2022</v>
      </c>
      <c r="BJ541">
        <v>32.4</v>
      </c>
      <c r="BK541">
        <v>28.2</v>
      </c>
      <c r="BL541">
        <f t="shared" si="150"/>
        <v>1.1489361702127658</v>
      </c>
    </row>
    <row r="542" spans="1:64" x14ac:dyDescent="0.3">
      <c r="A542" s="11">
        <v>44779</v>
      </c>
      <c r="B542">
        <v>0.45021645021645001</v>
      </c>
      <c r="C542">
        <v>4145.1899999999996</v>
      </c>
      <c r="D542">
        <v>321.75</v>
      </c>
      <c r="E542">
        <v>116.47</v>
      </c>
      <c r="F542">
        <v>1775.1</v>
      </c>
      <c r="G542">
        <v>82.47</v>
      </c>
      <c r="H542">
        <v>46.09</v>
      </c>
      <c r="I542" s="12">
        <f t="shared" si="141"/>
        <v>126.81729267092983</v>
      </c>
      <c r="J542" s="12">
        <f t="shared" si="142"/>
        <v>96.467057625509426</v>
      </c>
      <c r="K542" s="12">
        <f t="shared" si="143"/>
        <v>151.19706832055633</v>
      </c>
      <c r="L542" s="12">
        <f t="shared" si="144"/>
        <v>145.24189239090867</v>
      </c>
      <c r="M542" s="12">
        <f t="shared" si="145"/>
        <v>158.20358648433381</v>
      </c>
      <c r="N542" s="12">
        <f t="shared" si="146"/>
        <v>119.95263841410259</v>
      </c>
      <c r="O542" s="12">
        <f t="shared" si="147"/>
        <v>187.46468748557723</v>
      </c>
      <c r="P542" s="12">
        <f t="shared" si="148"/>
        <v>182.10014356747823</v>
      </c>
      <c r="Q542">
        <v>0.462365591397849</v>
      </c>
      <c r="R542" s="12"/>
      <c r="S542" s="12"/>
      <c r="Z542" s="12"/>
      <c r="AA542" s="12"/>
      <c r="AB542" s="12"/>
      <c r="AC542" s="12"/>
      <c r="AF542">
        <v>0.48374760994263899</v>
      </c>
      <c r="AG542" s="12"/>
      <c r="AH542" s="12"/>
      <c r="AI542" t="str">
        <v>20140627</v>
      </c>
      <c r="AJ542">
        <v>57.6</v>
      </c>
      <c r="AK542">
        <v>16.100000000000001</v>
      </c>
      <c r="AL542">
        <f t="shared" si="149"/>
        <v>3.5776397515527947</v>
      </c>
      <c r="BI542" t="str">
        <v>05/09/2022</v>
      </c>
      <c r="BJ542">
        <v>32.4</v>
      </c>
      <c r="BK542">
        <v>28.2</v>
      </c>
      <c r="BL542">
        <f t="shared" si="150"/>
        <v>1.1489361702127658</v>
      </c>
    </row>
    <row r="543" spans="1:64" x14ac:dyDescent="0.3">
      <c r="A543" s="11">
        <v>44778</v>
      </c>
      <c r="B543">
        <v>0.44323144104803502</v>
      </c>
      <c r="C543">
        <v>4151.9399999999996</v>
      </c>
      <c r="D543">
        <v>324.39999999999998</v>
      </c>
      <c r="E543">
        <v>119.31</v>
      </c>
      <c r="F543">
        <v>1791.21</v>
      </c>
      <c r="G543">
        <v>82.81</v>
      </c>
      <c r="H543">
        <v>46.36</v>
      </c>
      <c r="I543" s="12">
        <f t="shared" si="141"/>
        <v>124.06578756800968</v>
      </c>
      <c r="J543" s="12">
        <f t="shared" si="142"/>
        <v>95.76147042269487</v>
      </c>
      <c r="K543" s="12">
        <f t="shared" si="143"/>
        <v>150.82302145252575</v>
      </c>
      <c r="L543" s="12">
        <f t="shared" si="144"/>
        <v>144.63468126375824</v>
      </c>
      <c r="M543" s="12">
        <f t="shared" si="145"/>
        <v>155.7682112887349</v>
      </c>
      <c r="N543" s="12">
        <f t="shared" si="146"/>
        <v>119.85375989391009</v>
      </c>
      <c r="O543" s="12">
        <f t="shared" si="147"/>
        <v>188.22949080938747</v>
      </c>
      <c r="P543" s="12">
        <f t="shared" si="148"/>
        <v>182.52816134677099</v>
      </c>
      <c r="Q543">
        <v>0.46153846153846201</v>
      </c>
      <c r="R543" s="12"/>
      <c r="S543" s="12"/>
      <c r="Z543" s="12"/>
      <c r="AA543" s="12"/>
      <c r="AB543" s="12"/>
      <c r="AC543" s="12"/>
      <c r="AF543">
        <v>0.48100450740502299</v>
      </c>
      <c r="AG543" s="12"/>
      <c r="AH543" s="12"/>
      <c r="AI543" t="str">
        <v>20140620</v>
      </c>
      <c r="AJ543">
        <v>60.2</v>
      </c>
      <c r="AK543">
        <v>16.3</v>
      </c>
      <c r="AL543">
        <f t="shared" si="149"/>
        <v>3.6932515337423313</v>
      </c>
      <c r="BI543" t="str">
        <v>02/09/2022</v>
      </c>
      <c r="BJ543">
        <v>29.7</v>
      </c>
      <c r="BK543">
        <v>29.7</v>
      </c>
      <c r="BL543">
        <f t="shared" si="150"/>
        <v>1</v>
      </c>
    </row>
    <row r="544" spans="1:64" x14ac:dyDescent="0.3">
      <c r="A544" s="11">
        <v>44777</v>
      </c>
      <c r="B544">
        <v>0.43400447427293098</v>
      </c>
      <c r="C544">
        <v>4155.17</v>
      </c>
      <c r="D544">
        <v>322.89</v>
      </c>
      <c r="E544">
        <v>119.35</v>
      </c>
      <c r="F544">
        <v>1765.2850000000001</v>
      </c>
      <c r="G544">
        <v>82.7</v>
      </c>
      <c r="H544">
        <v>46.11</v>
      </c>
      <c r="I544" s="12">
        <f t="shared" si="141"/>
        <v>124.12067324908355</v>
      </c>
      <c r="J544" s="12">
        <f t="shared" si="142"/>
        <v>97.265522082031538</v>
      </c>
      <c r="K544" s="12">
        <f t="shared" si="143"/>
        <v>151.14154525782618</v>
      </c>
      <c r="L544" s="12">
        <f t="shared" si="144"/>
        <v>145.53688804510574</v>
      </c>
      <c r="M544" s="12">
        <f t="shared" si="145"/>
        <v>154.99144624593288</v>
      </c>
      <c r="N544" s="12">
        <f t="shared" si="146"/>
        <v>121.06556550857638</v>
      </c>
      <c r="O544" s="12">
        <f t="shared" si="147"/>
        <v>187.60169928322767</v>
      </c>
      <c r="P544" s="12">
        <f t="shared" si="148"/>
        <v>182.66430144725643</v>
      </c>
      <c r="Q544">
        <v>0.43820224719101097</v>
      </c>
      <c r="R544" s="12"/>
      <c r="S544" s="12"/>
      <c r="Z544" s="12"/>
      <c r="AA544" s="12"/>
      <c r="AB544" s="12"/>
      <c r="AC544" s="12"/>
      <c r="AF544">
        <v>0.47138263665594898</v>
      </c>
      <c r="AG544" s="12"/>
      <c r="AH544" s="12"/>
      <c r="AI544" t="str">
        <v>20140613</v>
      </c>
      <c r="AJ544">
        <v>61.4</v>
      </c>
      <c r="AK544">
        <v>16.3</v>
      </c>
      <c r="AL544">
        <f t="shared" si="149"/>
        <v>3.7668711656441713</v>
      </c>
      <c r="BI544" t="str">
        <v>01/09/2022</v>
      </c>
      <c r="BJ544">
        <v>29.7</v>
      </c>
      <c r="BK544">
        <v>29.7</v>
      </c>
      <c r="BL544">
        <f t="shared" si="150"/>
        <v>1</v>
      </c>
    </row>
    <row r="545" spans="1:64" x14ac:dyDescent="0.3">
      <c r="A545" s="11">
        <v>44776</v>
      </c>
      <c r="B545">
        <v>0.41441441441441401</v>
      </c>
      <c r="C545">
        <v>4091.19</v>
      </c>
      <c r="D545">
        <v>314.33</v>
      </c>
      <c r="E545">
        <v>117.5</v>
      </c>
      <c r="F545">
        <v>1760.7</v>
      </c>
      <c r="G545">
        <v>82.67</v>
      </c>
      <c r="H545">
        <v>45.79</v>
      </c>
      <c r="I545" s="12">
        <f t="shared" si="141"/>
        <v>124.13385615759408</v>
      </c>
      <c r="J545" s="12">
        <f t="shared" si="142"/>
        <v>96.014036362612742</v>
      </c>
      <c r="K545" s="12">
        <f t="shared" si="143"/>
        <v>148.86750581028753</v>
      </c>
      <c r="L545" s="12">
        <f t="shared" si="144"/>
        <v>144.28878195875066</v>
      </c>
      <c r="M545" s="12">
        <f t="shared" si="145"/>
        <v>153.23115046744135</v>
      </c>
      <c r="N545" s="12">
        <f t="shared" si="146"/>
        <v>118.15557697754302</v>
      </c>
      <c r="O545" s="12">
        <f t="shared" si="147"/>
        <v>182.69280967101056</v>
      </c>
      <c r="P545" s="12">
        <f t="shared" si="148"/>
        <v>179.03980163683076</v>
      </c>
      <c r="Q545">
        <v>0.37777777777777799</v>
      </c>
      <c r="R545" s="12"/>
      <c r="S545" s="12"/>
      <c r="Z545" s="12"/>
      <c r="AA545" s="12"/>
      <c r="AB545" s="12"/>
      <c r="AC545" s="12"/>
      <c r="AF545">
        <v>0.46324007807417</v>
      </c>
      <c r="AG545" s="12"/>
      <c r="AH545" s="12"/>
      <c r="AI545" t="str">
        <v>20140606</v>
      </c>
      <c r="AJ545">
        <v>62.6</v>
      </c>
      <c r="AK545">
        <v>17.2</v>
      </c>
      <c r="AL545">
        <f t="shared" si="149"/>
        <v>3.6395348837209305</v>
      </c>
      <c r="BI545" t="str">
        <v>31/08/2022</v>
      </c>
      <c r="BJ545">
        <v>29.7</v>
      </c>
      <c r="BK545">
        <v>29.7</v>
      </c>
      <c r="BL545">
        <f t="shared" si="150"/>
        <v>1</v>
      </c>
    </row>
    <row r="546" spans="1:64" x14ac:dyDescent="0.3">
      <c r="A546" s="11">
        <v>44775</v>
      </c>
      <c r="B546">
        <v>0.39682539682539703</v>
      </c>
      <c r="C546">
        <v>4118.63</v>
      </c>
      <c r="D546">
        <v>315.27</v>
      </c>
      <c r="E546">
        <v>120.04</v>
      </c>
      <c r="F546">
        <v>1772.24</v>
      </c>
      <c r="G546">
        <v>82.96</v>
      </c>
      <c r="H546">
        <v>46.36</v>
      </c>
      <c r="I546" s="12">
        <f t="shared" si="141"/>
        <v>122.35997860172236</v>
      </c>
      <c r="J546" s="12">
        <f t="shared" si="142"/>
        <v>96.028524777780618</v>
      </c>
      <c r="K546" s="12">
        <f t="shared" si="143"/>
        <v>149.34042947020546</v>
      </c>
      <c r="L546" s="12">
        <f t="shared" si="144"/>
        <v>143.48060273074671</v>
      </c>
      <c r="M546" s="12">
        <f t="shared" si="145"/>
        <v>150.49543805698244</v>
      </c>
      <c r="N546" s="12">
        <f t="shared" si="146"/>
        <v>117.73995938618785</v>
      </c>
      <c r="O546" s="12">
        <f t="shared" si="147"/>
        <v>182.59893752787804</v>
      </c>
      <c r="P546" s="12">
        <f t="shared" si="148"/>
        <v>177.38769941523714</v>
      </c>
      <c r="Q546">
        <v>0.39325842696629199</v>
      </c>
      <c r="R546" s="12"/>
      <c r="S546" s="12"/>
      <c r="Z546" s="12"/>
      <c r="AA546" s="12"/>
      <c r="AB546" s="12"/>
      <c r="AC546" s="12"/>
      <c r="AF546">
        <v>0.46421536441234401</v>
      </c>
      <c r="AG546" s="12"/>
      <c r="AH546" s="12"/>
      <c r="AI546" t="str">
        <v>20140530</v>
      </c>
      <c r="AJ546">
        <v>62.2</v>
      </c>
      <c r="AK546">
        <v>17.399999999999999</v>
      </c>
      <c r="AL546">
        <f t="shared" si="149"/>
        <v>3.5747126436781613</v>
      </c>
      <c r="BI546" t="str">
        <v>30/08/2022</v>
      </c>
      <c r="BJ546">
        <v>29.7</v>
      </c>
      <c r="BK546">
        <v>29.7</v>
      </c>
      <c r="BL546">
        <f t="shared" si="150"/>
        <v>1</v>
      </c>
    </row>
    <row r="547" spans="1:64" x14ac:dyDescent="0.3">
      <c r="A547" s="11">
        <v>44772</v>
      </c>
      <c r="B547">
        <v>0.37782805429864302</v>
      </c>
      <c r="C547">
        <v>4130.29</v>
      </c>
      <c r="D547">
        <v>315.45999999999998</v>
      </c>
      <c r="E547">
        <v>117.43</v>
      </c>
      <c r="F547">
        <v>1766.25</v>
      </c>
      <c r="G547">
        <v>83.05</v>
      </c>
      <c r="H547">
        <v>46.52</v>
      </c>
      <c r="I547" s="12">
        <f t="shared" si="141"/>
        <v>125.50372817904464</v>
      </c>
      <c r="J547" s="12">
        <f t="shared" si="142"/>
        <v>96.629017323047677</v>
      </c>
      <c r="K547" s="12">
        <f t="shared" si="143"/>
        <v>149.6006391065591</v>
      </c>
      <c r="L547" s="12">
        <f t="shared" si="144"/>
        <v>143.39222514276784</v>
      </c>
      <c r="M547" s="12">
        <f t="shared" si="145"/>
        <v>154.01125346936601</v>
      </c>
      <c r="N547" s="12">
        <f t="shared" si="146"/>
        <v>118.21205826703257</v>
      </c>
      <c r="O547" s="12">
        <f t="shared" si="147"/>
        <v>182.5110786171646</v>
      </c>
      <c r="P547" s="12">
        <f t="shared" si="148"/>
        <v>176.88585904742339</v>
      </c>
      <c r="Q547">
        <v>0.38636363636363602</v>
      </c>
      <c r="R547" s="12"/>
      <c r="S547" s="12"/>
      <c r="Z547" s="12"/>
      <c r="AA547" s="12"/>
      <c r="AB547" s="12"/>
      <c r="AC547" s="12"/>
      <c r="AF547">
        <v>0.46048334421946402</v>
      </c>
      <c r="AG547" s="12"/>
      <c r="AH547" s="12"/>
      <c r="AI547" t="str">
        <v>20140523</v>
      </c>
      <c r="AJ547">
        <v>58.3</v>
      </c>
      <c r="AK547">
        <v>17.3</v>
      </c>
      <c r="AL547">
        <f t="shared" si="149"/>
        <v>3.3699421965317917</v>
      </c>
      <c r="BI547" t="str">
        <v>29/08/2022</v>
      </c>
      <c r="BJ547">
        <v>29.7</v>
      </c>
      <c r="BK547">
        <v>29.7</v>
      </c>
      <c r="BL547">
        <f t="shared" si="150"/>
        <v>1</v>
      </c>
    </row>
    <row r="548" spans="1:64" x14ac:dyDescent="0.3">
      <c r="A548" s="11">
        <v>44771</v>
      </c>
      <c r="B548">
        <v>0.36757990867579898</v>
      </c>
      <c r="C548">
        <v>4072.43</v>
      </c>
      <c r="D548">
        <v>309.81</v>
      </c>
      <c r="E548">
        <v>117.75</v>
      </c>
      <c r="F548">
        <v>1755.85</v>
      </c>
      <c r="G548">
        <v>83.06</v>
      </c>
      <c r="H548">
        <v>46.1</v>
      </c>
      <c r="I548" s="12">
        <f t="shared" si="141"/>
        <v>123.41488733117902</v>
      </c>
      <c r="J548" s="12">
        <f t="shared" si="142"/>
        <v>95.835054918924612</v>
      </c>
      <c r="K548" s="12">
        <f t="shared" si="143"/>
        <v>147.487420415142</v>
      </c>
      <c r="L548" s="12">
        <f t="shared" si="144"/>
        <v>142.66504650663325</v>
      </c>
      <c r="M548" s="12">
        <f t="shared" si="145"/>
        <v>150.85024599374293</v>
      </c>
      <c r="N548" s="12">
        <f t="shared" si="146"/>
        <v>116.77411042506121</v>
      </c>
      <c r="O548" s="12">
        <f t="shared" si="147"/>
        <v>179.22104990558557</v>
      </c>
      <c r="P548" s="12">
        <f t="shared" si="148"/>
        <v>175.28613556682743</v>
      </c>
      <c r="Q548">
        <v>0.36263736263736301</v>
      </c>
      <c r="R548" s="12"/>
      <c r="S548" s="12"/>
      <c r="Z548" s="12"/>
      <c r="AA548" s="12"/>
      <c r="AB548" s="12"/>
      <c r="AC548" s="12"/>
      <c r="AF548">
        <v>0.45032679738562098</v>
      </c>
      <c r="AG548" s="12"/>
      <c r="AH548" s="12"/>
      <c r="AI548" t="str">
        <v>20140516</v>
      </c>
      <c r="AJ548">
        <v>57.2</v>
      </c>
      <c r="AK548">
        <v>18.3</v>
      </c>
      <c r="AL548">
        <f t="shared" si="149"/>
        <v>3.1256830601092895</v>
      </c>
      <c r="BI548" t="str">
        <v>26/08/2022</v>
      </c>
      <c r="BJ548">
        <v>38.4</v>
      </c>
      <c r="BK548">
        <v>30.1</v>
      </c>
      <c r="BL548">
        <f t="shared" si="150"/>
        <v>1.2757475083056478</v>
      </c>
    </row>
    <row r="549" spans="1:64" x14ac:dyDescent="0.3">
      <c r="A549" s="11">
        <v>44770</v>
      </c>
      <c r="B549">
        <v>0.35362997658079598</v>
      </c>
      <c r="C549">
        <v>4023.61</v>
      </c>
      <c r="D549">
        <v>306.81</v>
      </c>
      <c r="E549">
        <v>116.82</v>
      </c>
      <c r="F549">
        <v>1734.44</v>
      </c>
      <c r="G549">
        <v>82.88</v>
      </c>
      <c r="H549">
        <v>45.87</v>
      </c>
      <c r="I549" s="12">
        <f t="shared" si="141"/>
        <v>122.90208855275895</v>
      </c>
      <c r="J549" s="12">
        <f t="shared" si="142"/>
        <v>95.855247706075644</v>
      </c>
      <c r="K549" s="12">
        <f t="shared" si="143"/>
        <v>146.03270568190138</v>
      </c>
      <c r="L549" s="12">
        <f t="shared" si="144"/>
        <v>141.65656336869716</v>
      </c>
      <c r="M549" s="12">
        <f t="shared" si="145"/>
        <v>150.57663726117286</v>
      </c>
      <c r="N549" s="12">
        <f t="shared" si="146"/>
        <v>117.07452404660616</v>
      </c>
      <c r="O549" s="12">
        <f t="shared" si="147"/>
        <v>177.8681449784448</v>
      </c>
      <c r="P549" s="12">
        <f t="shared" si="148"/>
        <v>174.45505470665279</v>
      </c>
      <c r="Q549">
        <v>0.35227272727272702</v>
      </c>
      <c r="R549" s="12"/>
      <c r="S549" s="12"/>
      <c r="Z549" s="12"/>
      <c r="AA549" s="12"/>
      <c r="AB549" s="12"/>
      <c r="AC549" s="12"/>
      <c r="AF549">
        <v>0.44224422442244199</v>
      </c>
      <c r="AG549" s="12"/>
      <c r="AH549" s="12"/>
      <c r="AI549" t="str">
        <v>20140509</v>
      </c>
      <c r="AJ549">
        <v>55.1</v>
      </c>
      <c r="AK549">
        <v>19.399999999999999</v>
      </c>
      <c r="AL549">
        <f t="shared" si="149"/>
        <v>2.8402061855670104</v>
      </c>
      <c r="BI549" t="str">
        <v>25/08/2022</v>
      </c>
      <c r="BJ549">
        <v>38.4</v>
      </c>
      <c r="BK549">
        <v>30.1</v>
      </c>
      <c r="BL549">
        <f t="shared" si="150"/>
        <v>1.2757475083056478</v>
      </c>
    </row>
    <row r="550" spans="1:64" x14ac:dyDescent="0.3">
      <c r="A550" s="11">
        <v>44769</v>
      </c>
      <c r="B550">
        <v>0.32304038004750601</v>
      </c>
      <c r="C550">
        <v>3921.05</v>
      </c>
      <c r="D550">
        <v>294.37</v>
      </c>
      <c r="E550">
        <v>117.48</v>
      </c>
      <c r="F550">
        <v>1717.46</v>
      </c>
      <c r="G550">
        <v>82.75</v>
      </c>
      <c r="H550">
        <v>44.89</v>
      </c>
      <c r="I550" s="12">
        <f t="shared" si="141"/>
        <v>119.11722950811041</v>
      </c>
      <c r="J550" s="12">
        <f t="shared" si="142"/>
        <v>94.320690996348702</v>
      </c>
      <c r="K550" s="12">
        <f t="shared" si="143"/>
        <v>142.52860261748603</v>
      </c>
      <c r="L550" s="12">
        <f t="shared" si="144"/>
        <v>141.04652075260753</v>
      </c>
      <c r="M550" s="12">
        <f t="shared" si="145"/>
        <v>143.6967640196246</v>
      </c>
      <c r="N550" s="12">
        <f t="shared" si="146"/>
        <v>113.40331314650244</v>
      </c>
      <c r="O550" s="12">
        <f t="shared" si="147"/>
        <v>170.9138740819738</v>
      </c>
      <c r="P550" s="12">
        <f t="shared" si="148"/>
        <v>170.96252985165202</v>
      </c>
      <c r="Q550">
        <v>0.348314606741573</v>
      </c>
      <c r="R550" s="12"/>
      <c r="S550" s="12"/>
      <c r="Z550" s="12"/>
      <c r="AA550" s="12"/>
      <c r="AB550" s="12"/>
      <c r="AC550" s="12"/>
      <c r="AF550">
        <v>0.441001977587343</v>
      </c>
      <c r="AG550" s="12"/>
      <c r="AH550" s="12"/>
      <c r="AI550" t="str">
        <v>20140502</v>
      </c>
      <c r="AJ550">
        <v>55.8</v>
      </c>
      <c r="AK550">
        <v>19.7</v>
      </c>
      <c r="AL550">
        <f t="shared" si="149"/>
        <v>2.8324873096446699</v>
      </c>
      <c r="BI550" t="str">
        <v>24/08/2022</v>
      </c>
      <c r="BJ550">
        <v>38.4</v>
      </c>
      <c r="BK550">
        <v>30.1</v>
      </c>
      <c r="BL550">
        <f t="shared" si="150"/>
        <v>1.2757475083056478</v>
      </c>
    </row>
    <row r="551" spans="1:64" x14ac:dyDescent="0.3">
      <c r="A551" s="11">
        <v>44768</v>
      </c>
      <c r="B551">
        <v>0.30288461538461497</v>
      </c>
      <c r="C551">
        <v>3966.84</v>
      </c>
      <c r="D551">
        <v>300.27</v>
      </c>
      <c r="E551">
        <v>117.39</v>
      </c>
      <c r="F551">
        <v>1719.8</v>
      </c>
      <c r="G551">
        <v>82.79</v>
      </c>
      <c r="H551">
        <v>45.43</v>
      </c>
      <c r="I551" s="12">
        <f t="shared" si="141"/>
        <v>120.60182204894657</v>
      </c>
      <c r="J551" s="12">
        <f t="shared" si="142"/>
        <v>95.290998231652168</v>
      </c>
      <c r="K551" s="12">
        <f t="shared" si="143"/>
        <v>144.12260481415163</v>
      </c>
      <c r="L551" s="12">
        <f t="shared" si="144"/>
        <v>140.99812658664194</v>
      </c>
      <c r="M551" s="12">
        <f t="shared" si="145"/>
        <v>146.69156888742589</v>
      </c>
      <c r="N551" s="12">
        <f t="shared" si="146"/>
        <v>115.51590960084081</v>
      </c>
      <c r="O551" s="12">
        <f t="shared" si="147"/>
        <v>174.25358917476481</v>
      </c>
      <c r="P551" s="12">
        <f t="shared" si="148"/>
        <v>172.30001976787349</v>
      </c>
      <c r="Q551">
        <v>0.32183908045977</v>
      </c>
      <c r="R551" s="12"/>
      <c r="S551" s="12"/>
      <c r="Z551" s="12"/>
      <c r="AA551" s="12"/>
      <c r="AB551" s="12"/>
      <c r="AC551" s="12"/>
      <c r="AF551">
        <v>0.439121756487026</v>
      </c>
      <c r="AG551" s="12"/>
      <c r="AH551" s="12"/>
      <c r="AI551" t="str">
        <v>20140425</v>
      </c>
      <c r="AJ551">
        <v>54.7</v>
      </c>
      <c r="AK551">
        <v>20.6</v>
      </c>
      <c r="AL551">
        <f t="shared" si="149"/>
        <v>2.6553398058252426</v>
      </c>
      <c r="BI551" t="str">
        <v>23/08/2022</v>
      </c>
      <c r="BJ551">
        <v>38.4</v>
      </c>
      <c r="BK551">
        <v>30.1</v>
      </c>
      <c r="BL551">
        <f t="shared" si="150"/>
        <v>1.2757475083056478</v>
      </c>
    </row>
    <row r="552" spans="1:64" x14ac:dyDescent="0.3">
      <c r="A552" s="11">
        <v>44765</v>
      </c>
      <c r="B552">
        <v>0.307142857142857</v>
      </c>
      <c r="C552">
        <v>3961.63</v>
      </c>
      <c r="D552">
        <v>301.99</v>
      </c>
      <c r="E552">
        <v>118.55</v>
      </c>
      <c r="F552">
        <v>1727.4</v>
      </c>
      <c r="G552">
        <v>82.86</v>
      </c>
      <c r="H552">
        <v>45.11</v>
      </c>
      <c r="I552" s="12">
        <f t="shared" si="141"/>
        <v>119.27783614395577</v>
      </c>
      <c r="J552" s="12">
        <f t="shared" si="142"/>
        <v>94.749524496468268</v>
      </c>
      <c r="K552" s="12">
        <f t="shared" si="143"/>
        <v>143.81198334136818</v>
      </c>
      <c r="L552" s="12">
        <f t="shared" si="144"/>
        <v>141.81764188854902</v>
      </c>
      <c r="M552" s="12">
        <f t="shared" si="145"/>
        <v>146.09413910415091</v>
      </c>
      <c r="N552" s="12">
        <f t="shared" si="146"/>
        <v>115.66579825073771</v>
      </c>
      <c r="O552" s="12">
        <f t="shared" si="147"/>
        <v>175.10297067631242</v>
      </c>
      <c r="P552" s="12">
        <f t="shared" si="148"/>
        <v>174.53216814761191</v>
      </c>
      <c r="Q552">
        <v>0.32222222222222202</v>
      </c>
      <c r="R552" s="12"/>
      <c r="S552" s="12"/>
      <c r="Z552" s="12"/>
      <c r="AA552" s="12"/>
      <c r="AB552" s="12"/>
      <c r="AC552" s="12"/>
      <c r="AF552">
        <v>0.436591809775429</v>
      </c>
      <c r="AG552" s="12"/>
      <c r="AH552" s="12"/>
      <c r="AI552" t="str">
        <v>20140418</v>
      </c>
      <c r="AJ552">
        <v>51.6</v>
      </c>
      <c r="AK552">
        <v>21.7</v>
      </c>
      <c r="AL552">
        <f t="shared" si="149"/>
        <v>2.3778801843317976</v>
      </c>
      <c r="BI552" t="str">
        <v>22/08/2022</v>
      </c>
      <c r="BJ552">
        <v>38.4</v>
      </c>
      <c r="BK552">
        <v>30.1</v>
      </c>
      <c r="BL552">
        <f t="shared" si="150"/>
        <v>1.2757475083056478</v>
      </c>
    </row>
    <row r="553" spans="1:64" x14ac:dyDescent="0.3">
      <c r="A553" s="11">
        <v>44764</v>
      </c>
      <c r="B553">
        <v>0.30288461538461497</v>
      </c>
      <c r="C553">
        <v>3998.95</v>
      </c>
      <c r="D553">
        <v>307.38</v>
      </c>
      <c r="E553">
        <v>116.59</v>
      </c>
      <c r="F553">
        <v>1718.93</v>
      </c>
      <c r="G553">
        <v>82.65</v>
      </c>
      <c r="H553">
        <v>45.4</v>
      </c>
      <c r="I553" s="12">
        <f t="shared" si="141"/>
        <v>122.47988875148215</v>
      </c>
      <c r="J553" s="12">
        <f t="shared" si="142"/>
        <v>96.120192065056727</v>
      </c>
      <c r="K553" s="12">
        <f t="shared" si="143"/>
        <v>145.54002143860717</v>
      </c>
      <c r="L553" s="12">
        <f t="shared" si="144"/>
        <v>142.23649773233731</v>
      </c>
      <c r="M553" s="12">
        <f t="shared" si="145"/>
        <v>151.29041187445563</v>
      </c>
      <c r="N553" s="12">
        <f t="shared" si="146"/>
        <v>118.32367725211267</v>
      </c>
      <c r="O553" s="12">
        <f t="shared" si="147"/>
        <v>178.690382594102</v>
      </c>
      <c r="P553" s="12">
        <f t="shared" si="148"/>
        <v>176.49972229927428</v>
      </c>
      <c r="Q553">
        <v>0.31818181818181801</v>
      </c>
      <c r="R553" s="12"/>
      <c r="S553" s="12"/>
      <c r="Z553" s="12"/>
      <c r="AA553" s="12"/>
      <c r="AB553" s="12"/>
      <c r="AC553" s="12"/>
      <c r="AF553">
        <v>0.44262295081967201</v>
      </c>
      <c r="AG553" s="12"/>
      <c r="AH553" s="12"/>
      <c r="AI553" t="str">
        <v>20140411</v>
      </c>
      <c r="AJ553">
        <v>50.5</v>
      </c>
      <c r="AK553">
        <v>20.6</v>
      </c>
      <c r="AL553">
        <f t="shared" si="149"/>
        <v>2.4514563106796117</v>
      </c>
      <c r="BI553" t="str">
        <v>19/08/2022</v>
      </c>
      <c r="BJ553">
        <v>45.1</v>
      </c>
      <c r="BK553">
        <v>29.6</v>
      </c>
      <c r="BL553">
        <f t="shared" si="150"/>
        <v>1.5236486486486487</v>
      </c>
    </row>
    <row r="554" spans="1:64" x14ac:dyDescent="0.3">
      <c r="A554" s="11">
        <v>44763</v>
      </c>
      <c r="B554">
        <v>0.29055690072639201</v>
      </c>
      <c r="C554">
        <v>3959.9</v>
      </c>
      <c r="D554">
        <v>303.02999999999997</v>
      </c>
      <c r="E554">
        <v>114.61</v>
      </c>
      <c r="F554">
        <v>1696.7</v>
      </c>
      <c r="G554">
        <v>82.42</v>
      </c>
      <c r="H554">
        <v>44.88</v>
      </c>
      <c r="I554" s="12">
        <f t="shared" si="141"/>
        <v>123.39481431993583</v>
      </c>
      <c r="J554" s="12">
        <f t="shared" si="142"/>
        <v>96.432686385903054</v>
      </c>
      <c r="K554" s="12">
        <f t="shared" si="143"/>
        <v>144.51816595662473</v>
      </c>
      <c r="L554" s="12">
        <f t="shared" si="144"/>
        <v>142.48229288535256</v>
      </c>
      <c r="M554" s="12">
        <f t="shared" si="145"/>
        <v>151.73362047729782</v>
      </c>
      <c r="N554" s="12">
        <f t="shared" si="146"/>
        <v>118.17559016037751</v>
      </c>
      <c r="O554" s="12">
        <f t="shared" si="147"/>
        <v>176.64755439689387</v>
      </c>
      <c r="P554" s="12">
        <f t="shared" si="148"/>
        <v>176.01242107056734</v>
      </c>
      <c r="Q554">
        <v>0.290697674418605</v>
      </c>
      <c r="R554" s="12"/>
      <c r="S554" s="12"/>
      <c r="Z554" s="12"/>
      <c r="AA554" s="12"/>
      <c r="AB554" s="12"/>
      <c r="AC554" s="12"/>
      <c r="AF554">
        <v>0.44444444444444398</v>
      </c>
      <c r="AG554" s="12"/>
      <c r="AH554" s="12"/>
      <c r="AI554" t="str">
        <v>20140404</v>
      </c>
      <c r="AJ554">
        <v>54.6</v>
      </c>
      <c r="AK554">
        <v>18.600000000000001</v>
      </c>
      <c r="AL554">
        <f t="shared" si="149"/>
        <v>2.935483870967742</v>
      </c>
      <c r="BI554" t="str">
        <v>18/08/2022</v>
      </c>
      <c r="BJ554">
        <v>45.1</v>
      </c>
      <c r="BK554">
        <v>29.6</v>
      </c>
      <c r="BL554">
        <f t="shared" si="150"/>
        <v>1.5236486486486487</v>
      </c>
    </row>
    <row r="555" spans="1:64" x14ac:dyDescent="0.3">
      <c r="A555" s="11">
        <v>44762</v>
      </c>
      <c r="B555">
        <v>0.31067961165048502</v>
      </c>
      <c r="C555">
        <v>3936.69</v>
      </c>
      <c r="D555">
        <v>298.3</v>
      </c>
      <c r="E555">
        <v>114.31</v>
      </c>
      <c r="F555">
        <v>1711.4</v>
      </c>
      <c r="G555">
        <v>82.43</v>
      </c>
      <c r="H555">
        <v>45.13</v>
      </c>
      <c r="I555" s="12">
        <f t="shared" si="141"/>
        <v>122.99246001820647</v>
      </c>
      <c r="J555" s="12">
        <f t="shared" si="142"/>
        <v>95.055777315830184</v>
      </c>
      <c r="K555" s="12">
        <f t="shared" si="143"/>
        <v>143.65378231779457</v>
      </c>
      <c r="L555" s="12">
        <f t="shared" si="144"/>
        <v>140.87137679018414</v>
      </c>
      <c r="M555" s="12">
        <f t="shared" si="145"/>
        <v>149.7520891565712</v>
      </c>
      <c r="N555" s="12">
        <f t="shared" si="146"/>
        <v>115.35560933353196</v>
      </c>
      <c r="O555" s="12">
        <f t="shared" si="147"/>
        <v>173.86949621625914</v>
      </c>
      <c r="P555" s="12">
        <f t="shared" si="148"/>
        <v>172.32533566312097</v>
      </c>
      <c r="Q555">
        <v>0.30952380952380998</v>
      </c>
      <c r="R555" s="12"/>
      <c r="S555" s="12"/>
      <c r="Z555" s="12"/>
      <c r="AA555" s="12"/>
      <c r="AB555" s="12"/>
      <c r="AC555" s="12"/>
      <c r="AF555">
        <v>0.44591904445919001</v>
      </c>
      <c r="AG555" s="12"/>
      <c r="AH555" s="12"/>
      <c r="AI555" t="str">
        <v>20140328</v>
      </c>
      <c r="AJ555">
        <v>50.5</v>
      </c>
      <c r="AK555">
        <v>18.600000000000001</v>
      </c>
      <c r="AL555">
        <f t="shared" si="149"/>
        <v>2.71505376344086</v>
      </c>
      <c r="BI555" t="str">
        <v>17/08/2022</v>
      </c>
      <c r="BJ555">
        <v>45.1</v>
      </c>
      <c r="BK555">
        <v>29.6</v>
      </c>
      <c r="BL555">
        <f t="shared" si="150"/>
        <v>1.5236486486486487</v>
      </c>
    </row>
    <row r="556" spans="1:64" x14ac:dyDescent="0.3">
      <c r="A556" s="11">
        <v>44761</v>
      </c>
      <c r="B556">
        <v>0.29974811083123398</v>
      </c>
      <c r="C556">
        <v>3830.85</v>
      </c>
      <c r="D556">
        <v>289.39999999999998</v>
      </c>
      <c r="E556">
        <v>114.93</v>
      </c>
      <c r="F556">
        <v>1709.22</v>
      </c>
      <c r="G556">
        <v>82.52</v>
      </c>
      <c r="H556">
        <v>44.1</v>
      </c>
      <c r="I556" s="12">
        <f t="shared" si="141"/>
        <v>119.06072701810596</v>
      </c>
      <c r="J556" s="12">
        <f t="shared" si="142"/>
        <v>92.615101045582449</v>
      </c>
      <c r="K556" s="12">
        <f t="shared" si="143"/>
        <v>139.6433675413042</v>
      </c>
      <c r="L556" s="12">
        <f t="shared" si="144"/>
        <v>140.27208896851917</v>
      </c>
      <c r="M556" s="12">
        <f t="shared" si="145"/>
        <v>144.52771983271566</v>
      </c>
      <c r="N556" s="12">
        <f t="shared" si="146"/>
        <v>112.05254164651491</v>
      </c>
      <c r="O556" s="12">
        <f t="shared" si="147"/>
        <v>168.50367735697614</v>
      </c>
      <c r="P556" s="12">
        <f t="shared" si="148"/>
        <v>171.05995835201387</v>
      </c>
      <c r="Q556">
        <v>0.30487804878048802</v>
      </c>
      <c r="R556" s="12"/>
      <c r="S556" s="12"/>
      <c r="Z556" s="12"/>
      <c r="AA556" s="12"/>
      <c r="AB556" s="12"/>
      <c r="AC556" s="12"/>
      <c r="AF556">
        <v>0.445265278710544</v>
      </c>
      <c r="AG556" s="12"/>
      <c r="AH556" s="12"/>
      <c r="AI556" t="str">
        <v>20140321</v>
      </c>
      <c r="AJ556">
        <v>54.7</v>
      </c>
      <c r="AK556">
        <v>17.5</v>
      </c>
      <c r="AL556">
        <f t="shared" si="149"/>
        <v>3.1257142857142859</v>
      </c>
      <c r="BI556" t="str">
        <v>16/08/2022</v>
      </c>
      <c r="BJ556">
        <v>45.1</v>
      </c>
      <c r="BK556">
        <v>29.6</v>
      </c>
      <c r="BL556">
        <f t="shared" si="150"/>
        <v>1.5236486486486487</v>
      </c>
    </row>
    <row r="557" spans="1:64" x14ac:dyDescent="0.3">
      <c r="A557" s="11">
        <v>44758</v>
      </c>
      <c r="B557">
        <v>0.29396984924623099</v>
      </c>
      <c r="C557">
        <v>3863.16</v>
      </c>
      <c r="D557">
        <v>291.87</v>
      </c>
      <c r="E557">
        <v>116.14</v>
      </c>
      <c r="F557">
        <v>1707.7</v>
      </c>
      <c r="G557">
        <v>82.57</v>
      </c>
      <c r="H557">
        <v>43.87</v>
      </c>
      <c r="I557" s="12">
        <f t="shared" si="141"/>
        <v>118.81657783555545</v>
      </c>
      <c r="J557" s="12">
        <f t="shared" si="142"/>
        <v>93.480138719491251</v>
      </c>
      <c r="K557" s="12">
        <f t="shared" si="143"/>
        <v>140.73520145318656</v>
      </c>
      <c r="L557" s="12">
        <f t="shared" si="144"/>
        <v>142.20701191395437</v>
      </c>
      <c r="M557" s="12">
        <f t="shared" si="145"/>
        <v>144.24560590071087</v>
      </c>
      <c r="N557" s="12">
        <f t="shared" si="146"/>
        <v>113.110436162645</v>
      </c>
      <c r="O557" s="12">
        <f t="shared" si="147"/>
        <v>169.83811665719824</v>
      </c>
      <c r="P557" s="12">
        <f t="shared" si="148"/>
        <v>173.43698761619851</v>
      </c>
      <c r="Q557">
        <v>0.30379746835443</v>
      </c>
      <c r="R557" s="12"/>
      <c r="S557" s="12"/>
      <c r="Z557" s="12"/>
      <c r="AA557" s="12"/>
      <c r="AB557" s="12"/>
      <c r="AC557" s="12"/>
      <c r="AF557">
        <v>0.44198524480214602</v>
      </c>
      <c r="AG557" s="12"/>
      <c r="AH557" s="12"/>
      <c r="AI557" t="str">
        <v>20140314</v>
      </c>
      <c r="AJ557">
        <v>52</v>
      </c>
      <c r="AK557">
        <v>17.399999999999999</v>
      </c>
      <c r="AL557">
        <f t="shared" si="149"/>
        <v>2.9885057471264371</v>
      </c>
      <c r="BI557" t="str">
        <v>15/08/2022</v>
      </c>
      <c r="BJ557">
        <v>45.1</v>
      </c>
      <c r="BK557">
        <v>29.6</v>
      </c>
      <c r="BL557">
        <f t="shared" si="150"/>
        <v>1.5236486486486487</v>
      </c>
    </row>
    <row r="558" spans="1:64" x14ac:dyDescent="0.3">
      <c r="A558" s="11">
        <v>44757</v>
      </c>
      <c r="B558">
        <v>0.31025641025640999</v>
      </c>
      <c r="C558">
        <v>3790.38</v>
      </c>
      <c r="D558">
        <v>286.67</v>
      </c>
      <c r="E558">
        <v>115.49</v>
      </c>
      <c r="F558">
        <v>1709.96</v>
      </c>
      <c r="G558">
        <v>82.51</v>
      </c>
      <c r="H558">
        <v>43.31</v>
      </c>
      <c r="I558" s="12">
        <f t="shared" si="141"/>
        <v>117.22547087850418</v>
      </c>
      <c r="J558" s="12">
        <f t="shared" si="142"/>
        <v>91.600235389440257</v>
      </c>
      <c r="K558" s="12">
        <f t="shared" si="143"/>
        <v>138.18241177722561</v>
      </c>
      <c r="L558" s="12">
        <f t="shared" si="144"/>
        <v>141.32076090595791</v>
      </c>
      <c r="M558" s="12">
        <f t="shared" si="145"/>
        <v>142.4632297641497</v>
      </c>
      <c r="N558" s="12">
        <f t="shared" si="146"/>
        <v>110.95121541331505</v>
      </c>
      <c r="O558" s="12">
        <f t="shared" si="147"/>
        <v>166.93148241880223</v>
      </c>
      <c r="P558" s="12">
        <f t="shared" si="148"/>
        <v>172.53818707646579</v>
      </c>
      <c r="Q558">
        <v>0.291139240506329</v>
      </c>
      <c r="R558" s="12"/>
      <c r="S558" s="12"/>
      <c r="Z558" s="12"/>
      <c r="AA558" s="12"/>
      <c r="AB558" s="12"/>
      <c r="AC558" s="12"/>
      <c r="AF558">
        <v>0.44776119402985098</v>
      </c>
      <c r="AG558" s="12"/>
      <c r="AH558" s="12"/>
      <c r="AI558" t="str">
        <v>20140307</v>
      </c>
      <c r="AJ558">
        <v>55.1</v>
      </c>
      <c r="AK558">
        <v>17.399999999999999</v>
      </c>
      <c r="AL558">
        <f t="shared" si="149"/>
        <v>3.166666666666667</v>
      </c>
      <c r="BI558" t="str">
        <v>12/08/2022</v>
      </c>
      <c r="BJ558">
        <v>45</v>
      </c>
      <c r="BK558">
        <v>27.5</v>
      </c>
      <c r="BL558">
        <f t="shared" si="150"/>
        <v>1.6363636363636365</v>
      </c>
    </row>
    <row r="559" spans="1:64" x14ac:dyDescent="0.3">
      <c r="A559" s="11">
        <v>44756</v>
      </c>
      <c r="B559">
        <v>0.29591836734693899</v>
      </c>
      <c r="C559">
        <v>3801.78</v>
      </c>
      <c r="D559">
        <v>285.64999999999998</v>
      </c>
      <c r="E559">
        <v>116.44</v>
      </c>
      <c r="F559">
        <v>1735.38</v>
      </c>
      <c r="G559">
        <v>82.54</v>
      </c>
      <c r="H559">
        <v>43.89</v>
      </c>
      <c r="I559" s="12">
        <f t="shared" si="141"/>
        <v>116.62367951920713</v>
      </c>
      <c r="J559" s="12">
        <f t="shared" si="142"/>
        <v>90.545427051957319</v>
      </c>
      <c r="K559" s="12">
        <f t="shared" si="143"/>
        <v>138.54750318726281</v>
      </c>
      <c r="L559" s="12">
        <f t="shared" si="144"/>
        <v>139.89159204030597</v>
      </c>
      <c r="M559" s="12">
        <f t="shared" si="145"/>
        <v>140.81157869332856</v>
      </c>
      <c r="N559" s="12">
        <f t="shared" si="146"/>
        <v>108.96597606011335</v>
      </c>
      <c r="O559" s="12">
        <f t="shared" si="147"/>
        <v>166.27730368019763</v>
      </c>
      <c r="P559" s="12">
        <f t="shared" si="148"/>
        <v>169.68983147188268</v>
      </c>
      <c r="Q559">
        <v>0.26829268292682901</v>
      </c>
      <c r="R559" s="12"/>
      <c r="S559" s="12"/>
      <c r="Z559" s="12"/>
      <c r="AA559" s="12"/>
      <c r="AB559" s="12"/>
      <c r="AC559" s="12"/>
      <c r="AF559">
        <v>0.44897959183673503</v>
      </c>
      <c r="AG559" s="12"/>
      <c r="AH559" s="12"/>
      <c r="AI559" t="str">
        <v>20140228</v>
      </c>
      <c r="AJ559">
        <v>54.6</v>
      </c>
      <c r="AK559">
        <v>15.1</v>
      </c>
      <c r="AL559">
        <f t="shared" si="149"/>
        <v>3.6158940397350996</v>
      </c>
      <c r="BI559" t="str">
        <v>11/08/2022</v>
      </c>
      <c r="BJ559">
        <v>45</v>
      </c>
      <c r="BK559">
        <v>27.5</v>
      </c>
      <c r="BL559">
        <f t="shared" si="150"/>
        <v>1.6363636363636365</v>
      </c>
    </row>
    <row r="560" spans="1:64" x14ac:dyDescent="0.3">
      <c r="A560" s="11">
        <v>44755</v>
      </c>
      <c r="B560">
        <v>0.30343007915567299</v>
      </c>
      <c r="C560">
        <v>3818.8</v>
      </c>
      <c r="D560">
        <v>286.24</v>
      </c>
      <c r="E560">
        <v>115.12</v>
      </c>
      <c r="F560">
        <v>1725.92</v>
      </c>
      <c r="G560">
        <v>82.63</v>
      </c>
      <c r="H560">
        <v>43.95</v>
      </c>
      <c r="I560" s="12">
        <f t="shared" si="141"/>
        <v>118.51074910833219</v>
      </c>
      <c r="J560" s="12">
        <f t="shared" si="142"/>
        <v>91.454302854333704</v>
      </c>
      <c r="K560" s="12">
        <f t="shared" si="143"/>
        <v>139.01566689753966</v>
      </c>
      <c r="L560" s="12">
        <f t="shared" si="144"/>
        <v>140.32543756258261</v>
      </c>
      <c r="M560" s="12">
        <f t="shared" si="145"/>
        <v>142.7425287386402</v>
      </c>
      <c r="N560" s="12">
        <f t="shared" si="146"/>
        <v>109.79408057389713</v>
      </c>
      <c r="O560" s="12">
        <f t="shared" si="147"/>
        <v>166.43908489928248</v>
      </c>
      <c r="P560" s="12">
        <f t="shared" si="148"/>
        <v>169.80802119392763</v>
      </c>
      <c r="Q560">
        <v>0.28947368421052599</v>
      </c>
      <c r="R560" s="12"/>
      <c r="S560" s="12"/>
      <c r="Z560" s="12"/>
      <c r="AA560" s="12"/>
      <c r="AB560" s="12"/>
      <c r="AC560" s="12"/>
      <c r="AF560">
        <v>0.45207341944255602</v>
      </c>
      <c r="AG560" s="12"/>
      <c r="AH560" s="12"/>
      <c r="AI560" t="str">
        <v>20140221</v>
      </c>
      <c r="AJ560">
        <v>53.5</v>
      </c>
      <c r="AK560">
        <v>17.2</v>
      </c>
      <c r="AL560">
        <f t="shared" si="149"/>
        <v>3.11046511627907</v>
      </c>
      <c r="BI560" t="str">
        <v>10/08/2022</v>
      </c>
      <c r="BJ560">
        <v>45</v>
      </c>
      <c r="BK560">
        <v>27.5</v>
      </c>
      <c r="BL560">
        <f t="shared" si="150"/>
        <v>1.6363636363636365</v>
      </c>
    </row>
    <row r="561" spans="1:64" x14ac:dyDescent="0.3">
      <c r="A561" s="11">
        <v>44754</v>
      </c>
      <c r="B561">
        <v>0.29866666666666702</v>
      </c>
      <c r="C561">
        <v>3854.43</v>
      </c>
      <c r="D561">
        <v>289.04000000000002</v>
      </c>
      <c r="E561">
        <v>114.44</v>
      </c>
      <c r="F561">
        <v>1734.0350000000001</v>
      </c>
      <c r="G561">
        <v>82.59</v>
      </c>
      <c r="H561">
        <v>44.03</v>
      </c>
      <c r="I561" s="12">
        <f t="shared" si="141"/>
        <v>120.33819131788213</v>
      </c>
      <c r="J561" s="12">
        <f t="shared" si="142"/>
        <v>91.873620731326227</v>
      </c>
      <c r="K561" s="12">
        <f t="shared" si="143"/>
        <v>140.38132862266471</v>
      </c>
      <c r="L561" s="12">
        <f t="shared" si="144"/>
        <v>141.37542805479157</v>
      </c>
      <c r="M561" s="12">
        <f t="shared" si="145"/>
        <v>145.00890464446923</v>
      </c>
      <c r="N561" s="12">
        <f t="shared" si="146"/>
        <v>110.34663075452251</v>
      </c>
      <c r="O561" s="12">
        <f t="shared" si="147"/>
        <v>168.14942699522814</v>
      </c>
      <c r="P561" s="12">
        <f t="shared" si="148"/>
        <v>171.15506245871796</v>
      </c>
      <c r="Q561">
        <v>0.266666666666667</v>
      </c>
      <c r="R561" s="12"/>
      <c r="S561" s="12"/>
      <c r="Z561" s="12"/>
      <c r="AA561" s="12"/>
      <c r="AB561" s="12"/>
      <c r="AC561" s="12"/>
      <c r="AF561">
        <v>0.45467032967033</v>
      </c>
      <c r="AG561" s="12"/>
      <c r="AH561" s="12"/>
      <c r="AI561" t="str">
        <v>20140214</v>
      </c>
      <c r="AJ561">
        <v>46.5</v>
      </c>
      <c r="AK561">
        <v>17.2</v>
      </c>
      <c r="AL561">
        <f t="shared" si="149"/>
        <v>2.7034883720930232</v>
      </c>
      <c r="BI561" t="str">
        <v>09/08/2022</v>
      </c>
      <c r="BJ561">
        <v>45</v>
      </c>
      <c r="BK561">
        <v>27.5</v>
      </c>
      <c r="BL561">
        <f t="shared" si="150"/>
        <v>1.6363636363636365</v>
      </c>
    </row>
    <row r="562" spans="1:64" x14ac:dyDescent="0.3">
      <c r="A562" s="11">
        <v>44751</v>
      </c>
      <c r="B562">
        <v>0.30747922437673098</v>
      </c>
      <c r="C562">
        <v>3899.38</v>
      </c>
      <c r="D562">
        <v>295.35000000000002</v>
      </c>
      <c r="E562">
        <v>112.5</v>
      </c>
      <c r="F562">
        <v>1742.8</v>
      </c>
      <c r="G562">
        <v>82.56</v>
      </c>
      <c r="H562">
        <v>44.91</v>
      </c>
      <c r="I562" s="12">
        <f t="shared" si="141"/>
        <v>123.9031217830732</v>
      </c>
      <c r="J562" s="12">
        <f t="shared" si="142"/>
        <v>92.474539742019118</v>
      </c>
      <c r="K562" s="12">
        <f t="shared" si="143"/>
        <v>142.07066902531733</v>
      </c>
      <c r="L562" s="12">
        <f t="shared" si="144"/>
        <v>140.24404130472286</v>
      </c>
      <c r="M562" s="12">
        <f t="shared" si="145"/>
        <v>150.83238107402627</v>
      </c>
      <c r="N562" s="12">
        <f t="shared" si="146"/>
        <v>112.17910099967196</v>
      </c>
      <c r="O562" s="12">
        <f t="shared" si="147"/>
        <v>171.88409977651156</v>
      </c>
      <c r="P562" s="12">
        <f t="shared" si="148"/>
        <v>171.45849904068925</v>
      </c>
      <c r="Q562">
        <v>0.25</v>
      </c>
      <c r="R562" s="12"/>
      <c r="S562" s="12"/>
      <c r="Z562" s="12"/>
      <c r="AA562" s="12"/>
      <c r="AB562" s="12"/>
      <c r="AC562" s="12"/>
      <c r="AF562">
        <v>0.454358270418668</v>
      </c>
      <c r="AG562" s="12"/>
      <c r="AH562" s="12"/>
      <c r="AI562" t="str">
        <v>20140207</v>
      </c>
      <c r="AJ562">
        <v>41.8</v>
      </c>
      <c r="AK562">
        <v>17.399999999999999</v>
      </c>
      <c r="AL562">
        <f t="shared" si="149"/>
        <v>2.4022988505747125</v>
      </c>
      <c r="BI562" t="str">
        <v>08/08/2022</v>
      </c>
      <c r="BJ562">
        <v>45</v>
      </c>
      <c r="BK562">
        <v>27.5</v>
      </c>
      <c r="BL562">
        <f t="shared" si="150"/>
        <v>1.6363636363636365</v>
      </c>
    </row>
    <row r="563" spans="1:64" x14ac:dyDescent="0.3">
      <c r="A563" s="11">
        <v>44750</v>
      </c>
      <c r="B563">
        <v>0.32670454545454503</v>
      </c>
      <c r="C563">
        <v>3902.62</v>
      </c>
      <c r="D563">
        <v>294.98</v>
      </c>
      <c r="E563">
        <v>113.76</v>
      </c>
      <c r="F563">
        <v>1740.18</v>
      </c>
      <c r="G563">
        <v>82.66</v>
      </c>
      <c r="H563">
        <v>44.88</v>
      </c>
      <c r="I563" s="12">
        <f t="shared" si="141"/>
        <v>122.64651771215345</v>
      </c>
      <c r="J563" s="12">
        <f t="shared" si="142"/>
        <v>92.691047757816548</v>
      </c>
      <c r="K563" s="12">
        <f t="shared" si="143"/>
        <v>142.0167646474959</v>
      </c>
      <c r="L563" s="12">
        <f t="shared" si="144"/>
        <v>140.45453499600904</v>
      </c>
      <c r="M563" s="12">
        <f t="shared" si="145"/>
        <v>148.99522941423501</v>
      </c>
      <c r="N563" s="12">
        <f t="shared" si="146"/>
        <v>112.20729521999543</v>
      </c>
      <c r="O563" s="12">
        <f t="shared" si="147"/>
        <v>171.46160170518888</v>
      </c>
      <c r="P563" s="12">
        <f t="shared" si="148"/>
        <v>171.35810493156035</v>
      </c>
      <c r="Q563">
        <v>0.26760563380281699</v>
      </c>
      <c r="R563" s="12"/>
      <c r="S563" s="12"/>
      <c r="Z563" s="12"/>
      <c r="AA563" s="12"/>
      <c r="AB563" s="12"/>
      <c r="AC563" s="12"/>
      <c r="AF563">
        <v>0.45518207282913198</v>
      </c>
      <c r="AG563" s="12"/>
      <c r="AH563" s="12"/>
      <c r="AI563" t="str">
        <v>20140131</v>
      </c>
      <c r="AJ563">
        <v>45.9</v>
      </c>
      <c r="AK563">
        <v>17.399999999999999</v>
      </c>
      <c r="AL563">
        <f t="shared" si="149"/>
        <v>2.6379310344827589</v>
      </c>
      <c r="BI563" t="str">
        <v>05/08/2022</v>
      </c>
      <c r="BJ563">
        <v>44.4</v>
      </c>
      <c r="BK563">
        <v>27.8</v>
      </c>
      <c r="BL563">
        <f t="shared" si="150"/>
        <v>1.5971223021582732</v>
      </c>
    </row>
    <row r="564" spans="1:64" x14ac:dyDescent="0.3">
      <c r="A564" s="11">
        <v>44749</v>
      </c>
      <c r="B564">
        <v>0.34402332361516003</v>
      </c>
      <c r="C564">
        <v>3845.08</v>
      </c>
      <c r="D564">
        <v>288.8</v>
      </c>
      <c r="E564">
        <v>114.77</v>
      </c>
      <c r="F564">
        <v>1739.2</v>
      </c>
      <c r="G564">
        <v>82.72</v>
      </c>
      <c r="H564">
        <v>44.11</v>
      </c>
      <c r="I564" s="12">
        <f t="shared" si="141"/>
        <v>119.79950789742077</v>
      </c>
      <c r="J564" s="12">
        <f t="shared" si="142"/>
        <v>91.375145096437734</v>
      </c>
      <c r="K564" s="12">
        <f t="shared" si="143"/>
        <v>139.8229541577843</v>
      </c>
      <c r="L564" s="12">
        <f t="shared" si="144"/>
        <v>140.80539119336089</v>
      </c>
      <c r="M564" s="12">
        <f t="shared" si="145"/>
        <v>144.62760572975148</v>
      </c>
      <c r="N564" s="12">
        <f t="shared" si="146"/>
        <v>109.91712633158419</v>
      </c>
      <c r="O564" s="12">
        <f t="shared" si="147"/>
        <v>167.75025637377763</v>
      </c>
      <c r="P564" s="12">
        <f t="shared" si="148"/>
        <v>170.68517302741444</v>
      </c>
      <c r="Q564">
        <v>0.26760563380281699</v>
      </c>
      <c r="R564" s="12"/>
      <c r="S564" s="12"/>
      <c r="Z564" s="12"/>
      <c r="AA564" s="12"/>
      <c r="AB564" s="12"/>
      <c r="AC564" s="12"/>
      <c r="AF564">
        <v>0.45038705137227297</v>
      </c>
      <c r="AG564" s="12"/>
      <c r="AH564" s="12"/>
      <c r="AI564" t="str">
        <v>20140124</v>
      </c>
      <c r="AJ564">
        <v>53.1</v>
      </c>
      <c r="AK564">
        <v>15.3</v>
      </c>
      <c r="AL564">
        <f t="shared" si="149"/>
        <v>3.4705882352941178</v>
      </c>
      <c r="BI564" t="str">
        <v>04/08/2022</v>
      </c>
      <c r="BJ564">
        <v>44.4</v>
      </c>
      <c r="BK564">
        <v>27.8</v>
      </c>
      <c r="BL564">
        <f t="shared" si="150"/>
        <v>1.5971223021582732</v>
      </c>
    </row>
    <row r="565" spans="1:64" x14ac:dyDescent="0.3">
      <c r="A565" s="11">
        <v>44748</v>
      </c>
      <c r="B565">
        <v>0.358433734939759</v>
      </c>
      <c r="C565">
        <v>3831.39</v>
      </c>
      <c r="D565">
        <v>286.95999999999998</v>
      </c>
      <c r="E565">
        <v>116.73</v>
      </c>
      <c r="F565">
        <v>1764.8</v>
      </c>
      <c r="G565">
        <v>82.95</v>
      </c>
      <c r="H565">
        <v>44.2</v>
      </c>
      <c r="I565" s="12">
        <f t="shared" si="141"/>
        <v>117.40859910190996</v>
      </c>
      <c r="J565" s="12">
        <f t="shared" si="142"/>
        <v>89.752508703452961</v>
      </c>
      <c r="K565" s="12">
        <f t="shared" si="143"/>
        <v>138.94125098116808</v>
      </c>
      <c r="L565" s="12">
        <f t="shared" si="144"/>
        <v>140.01997506691507</v>
      </c>
      <c r="M565" s="12">
        <f t="shared" si="145"/>
        <v>141.34792005575937</v>
      </c>
      <c r="N565" s="12">
        <f t="shared" si="146"/>
        <v>107.66499676496758</v>
      </c>
      <c r="O565" s="12">
        <f t="shared" si="147"/>
        <v>166.22352683008893</v>
      </c>
      <c r="P565" s="12">
        <f t="shared" si="148"/>
        <v>169.25526350248882</v>
      </c>
      <c r="Q565">
        <v>0.29411764705882398</v>
      </c>
      <c r="R565" s="12"/>
      <c r="S565" s="12"/>
      <c r="Z565" s="12"/>
      <c r="AA565" s="12"/>
      <c r="AB565" s="12"/>
      <c r="AC565" s="12"/>
      <c r="AF565">
        <v>0.45378151260504201</v>
      </c>
      <c r="AG565" s="12"/>
      <c r="AH565" s="12"/>
      <c r="AI565" t="str">
        <v>20140117</v>
      </c>
      <c r="AJ565">
        <v>57.6</v>
      </c>
      <c r="AK565">
        <v>15.1</v>
      </c>
      <c r="AL565">
        <f t="shared" si="149"/>
        <v>3.8145695364238414</v>
      </c>
      <c r="BI565" t="str">
        <v>03/08/2022</v>
      </c>
      <c r="BJ565">
        <v>44.4</v>
      </c>
      <c r="BK565">
        <v>27.8</v>
      </c>
      <c r="BL565">
        <f t="shared" si="150"/>
        <v>1.5971223021582732</v>
      </c>
    </row>
    <row r="566" spans="1:64" x14ac:dyDescent="0.3">
      <c r="A566" s="11">
        <v>44744</v>
      </c>
      <c r="B566">
        <v>0.392961876832845</v>
      </c>
      <c r="C566">
        <v>3825.33</v>
      </c>
      <c r="D566">
        <v>282.13</v>
      </c>
      <c r="E566">
        <v>115.82</v>
      </c>
      <c r="F566">
        <v>1811.1</v>
      </c>
      <c r="G566">
        <v>82.96</v>
      </c>
      <c r="H566">
        <v>44.97</v>
      </c>
      <c r="I566" s="12">
        <f t="shared" si="141"/>
        <v>118.14973376872661</v>
      </c>
      <c r="J566" s="12">
        <f t="shared" si="142"/>
        <v>87.380244205332716</v>
      </c>
      <c r="K566" s="12">
        <f t="shared" si="143"/>
        <v>138.70479854330637</v>
      </c>
      <c r="L566" s="12">
        <f t="shared" si="144"/>
        <v>137.44876187605203</v>
      </c>
      <c r="M566" s="12">
        <f t="shared" si="145"/>
        <v>140.05066603325741</v>
      </c>
      <c r="N566" s="12">
        <f t="shared" si="146"/>
        <v>103.25751762052774</v>
      </c>
      <c r="O566" s="12">
        <f t="shared" si="147"/>
        <v>163.40635108946768</v>
      </c>
      <c r="P566" s="12">
        <f t="shared" si="148"/>
        <v>163.65146208771287</v>
      </c>
      <c r="Q566">
        <v>0.34246575342465801</v>
      </c>
      <c r="R566" s="12"/>
      <c r="S566" s="12"/>
      <c r="Z566" s="12"/>
      <c r="AA566" s="12"/>
      <c r="AB566" s="12"/>
      <c r="AC566" s="12"/>
      <c r="AF566">
        <v>0.47312588401697298</v>
      </c>
      <c r="AG566" s="12"/>
      <c r="AH566" s="12"/>
      <c r="AI566" t="str">
        <v>20140110</v>
      </c>
      <c r="AJ566">
        <v>56.1</v>
      </c>
      <c r="AK566">
        <v>15.3</v>
      </c>
      <c r="AL566">
        <f t="shared" si="149"/>
        <v>3.6666666666666665</v>
      </c>
      <c r="BI566" t="str">
        <v>02/08/2022</v>
      </c>
      <c r="BJ566">
        <v>44.4</v>
      </c>
      <c r="BK566">
        <v>27.8</v>
      </c>
      <c r="BL566">
        <f t="shared" si="150"/>
        <v>1.5971223021582732</v>
      </c>
    </row>
    <row r="567" spans="1:64" x14ac:dyDescent="0.3">
      <c r="A567" s="11">
        <v>44742</v>
      </c>
      <c r="B567">
        <v>0.42196531791907499</v>
      </c>
      <c r="C567">
        <v>3785.38</v>
      </c>
      <c r="D567">
        <v>280.27999999999997</v>
      </c>
      <c r="E567">
        <v>114.87</v>
      </c>
      <c r="F567">
        <v>1807.05</v>
      </c>
      <c r="G567">
        <v>82.79</v>
      </c>
      <c r="H567">
        <v>45</v>
      </c>
      <c r="I567" s="12">
        <f t="shared" si="141"/>
        <v>117.88054839711656</v>
      </c>
      <c r="J567" s="12">
        <f t="shared" si="142"/>
        <v>86.659880463105097</v>
      </c>
      <c r="K567" s="12">
        <f t="shared" si="143"/>
        <v>137.53569370632997</v>
      </c>
      <c r="L567" s="12">
        <f t="shared" si="144"/>
        <v>135.92364035100118</v>
      </c>
      <c r="M567" s="12">
        <f t="shared" si="145"/>
        <v>140.28489638499599</v>
      </c>
      <c r="N567" s="12">
        <f t="shared" si="146"/>
        <v>102.80933876923916</v>
      </c>
      <c r="O567" s="12">
        <f t="shared" si="147"/>
        <v>162.66668060557004</v>
      </c>
      <c r="P567" s="12">
        <f t="shared" si="148"/>
        <v>162.47075317103807</v>
      </c>
      <c r="Q567">
        <v>0.35135135135135098</v>
      </c>
      <c r="R567" s="12"/>
      <c r="S567" s="12"/>
      <c r="Z567" s="12"/>
      <c r="AA567" s="12"/>
      <c r="AB567" s="12"/>
      <c r="AC567" s="12"/>
      <c r="AF567">
        <v>0.46895074946466803</v>
      </c>
      <c r="AG567" s="12"/>
      <c r="AH567" s="12"/>
      <c r="AI567" t="str">
        <v>20140103</v>
      </c>
      <c r="AJ567">
        <v>60.6</v>
      </c>
      <c r="AK567">
        <v>15.2</v>
      </c>
      <c r="AL567">
        <f t="shared" si="149"/>
        <v>3.986842105263158</v>
      </c>
      <c r="BI567" t="str">
        <v>01/08/2022</v>
      </c>
      <c r="BJ567">
        <v>44.4</v>
      </c>
      <c r="BK567">
        <v>27.8</v>
      </c>
      <c r="BL567">
        <f t="shared" si="150"/>
        <v>1.5971223021582732</v>
      </c>
    </row>
    <row r="568" spans="1:64" x14ac:dyDescent="0.3">
      <c r="A568" s="11">
        <v>44742</v>
      </c>
      <c r="B568">
        <v>0.42939481268011498</v>
      </c>
      <c r="C568">
        <v>3818.83</v>
      </c>
      <c r="D568">
        <v>283.8</v>
      </c>
      <c r="E568">
        <v>113.87</v>
      </c>
      <c r="F568">
        <v>1817.8</v>
      </c>
      <c r="G568">
        <v>82.63</v>
      </c>
      <c r="H568">
        <v>45.2</v>
      </c>
      <c r="I568" s="12">
        <f t="shared" si="141"/>
        <v>119.98522990739642</v>
      </c>
      <c r="J568" s="12">
        <f t="shared" si="142"/>
        <v>86.907173558080544</v>
      </c>
      <c r="K568" s="12">
        <f t="shared" si="143"/>
        <v>139.02261987367515</v>
      </c>
      <c r="L568" s="12">
        <f t="shared" si="144"/>
        <v>136.51535915036845</v>
      </c>
      <c r="M568" s="12">
        <f t="shared" si="145"/>
        <v>143.32116165817442</v>
      </c>
      <c r="N568" s="12">
        <f t="shared" si="146"/>
        <v>103.48086322891631</v>
      </c>
      <c r="O568" s="12">
        <f t="shared" si="147"/>
        <v>165.03316434258349</v>
      </c>
      <c r="P568" s="12">
        <f t="shared" si="148"/>
        <v>163.77742218386535</v>
      </c>
      <c r="Q568">
        <v>0.38666666666666699</v>
      </c>
      <c r="R568" s="12"/>
      <c r="S568" s="12"/>
      <c r="Z568" s="12"/>
      <c r="AA568" s="12"/>
      <c r="AB568" s="12"/>
      <c r="AC568" s="12"/>
      <c r="AF568">
        <v>0.47963483146067398</v>
      </c>
      <c r="AG568" s="12"/>
      <c r="AH568" s="12"/>
      <c r="AI568" t="str">
        <v>20131227</v>
      </c>
      <c r="AJ568">
        <v>61.6</v>
      </c>
      <c r="AK568">
        <v>15.2</v>
      </c>
      <c r="AL568">
        <f t="shared" si="149"/>
        <v>4.052631578947369</v>
      </c>
      <c r="BI568" t="str">
        <v>29/07/2022</v>
      </c>
      <c r="BJ568">
        <v>41.1</v>
      </c>
      <c r="BK568">
        <v>30.1</v>
      </c>
      <c r="BL568">
        <f t="shared" si="150"/>
        <v>1.3654485049833887</v>
      </c>
    </row>
    <row r="569" spans="1:64" x14ac:dyDescent="0.3">
      <c r="A569" s="11">
        <v>44741</v>
      </c>
      <c r="B569">
        <v>0.45266272189349099</v>
      </c>
      <c r="C569">
        <v>3821.55</v>
      </c>
      <c r="D569">
        <v>283.54000000000002</v>
      </c>
      <c r="E569">
        <v>112.12</v>
      </c>
      <c r="F569">
        <v>1819.73</v>
      </c>
      <c r="G569">
        <v>82.53</v>
      </c>
      <c r="H569">
        <v>45.42</v>
      </c>
      <c r="I569" s="12">
        <f t="shared" si="141"/>
        <v>121.97587991849183</v>
      </c>
      <c r="J569" s="12">
        <f t="shared" si="142"/>
        <v>86.876867100130028</v>
      </c>
      <c r="K569" s="12">
        <f t="shared" si="143"/>
        <v>139.29053598265205</v>
      </c>
      <c r="L569" s="12">
        <f t="shared" si="144"/>
        <v>135.95360861284612</v>
      </c>
      <c r="M569" s="12">
        <f t="shared" si="145"/>
        <v>145.45813049317158</v>
      </c>
      <c r="N569" s="12">
        <f t="shared" si="146"/>
        <v>103.27662594443019</v>
      </c>
      <c r="O569" s="12">
        <f t="shared" si="147"/>
        <v>165.08181434895013</v>
      </c>
      <c r="P569" s="12">
        <f t="shared" si="148"/>
        <v>162.83936009315451</v>
      </c>
      <c r="Q569">
        <v>0.42857142857142899</v>
      </c>
      <c r="R569" s="12"/>
      <c r="S569" s="12"/>
      <c r="Z569" s="12"/>
      <c r="AA569" s="12"/>
      <c r="AB569" s="12"/>
      <c r="AC569" s="12"/>
      <c r="AF569">
        <v>0.48087818696883899</v>
      </c>
      <c r="AG569" s="12"/>
      <c r="AH569" s="12"/>
      <c r="AI569" t="str">
        <v>20131220</v>
      </c>
      <c r="AJ569">
        <v>59.6</v>
      </c>
      <c r="AK569">
        <v>14.1</v>
      </c>
      <c r="AL569">
        <f t="shared" si="149"/>
        <v>4.2269503546099294</v>
      </c>
      <c r="BI569" t="str">
        <v>28/07/2022</v>
      </c>
      <c r="BJ569">
        <v>41.1</v>
      </c>
      <c r="BK569">
        <v>30.1</v>
      </c>
      <c r="BL569">
        <f t="shared" si="150"/>
        <v>1.3654485049833887</v>
      </c>
    </row>
    <row r="570" spans="1:64" x14ac:dyDescent="0.3">
      <c r="A570" s="11">
        <v>44740</v>
      </c>
      <c r="B570">
        <v>0.46385542168674698</v>
      </c>
      <c r="C570">
        <v>3900.11</v>
      </c>
      <c r="D570">
        <v>292.45</v>
      </c>
      <c r="E570">
        <v>111.6</v>
      </c>
      <c r="F570">
        <v>1822.77</v>
      </c>
      <c r="G570">
        <v>82.55</v>
      </c>
      <c r="H570">
        <v>45.69</v>
      </c>
      <c r="I570" s="12">
        <f t="shared" si="141"/>
        <v>125.07813278531891</v>
      </c>
      <c r="J570" s="12">
        <f t="shared" si="142"/>
        <v>88.512149443544558</v>
      </c>
      <c r="K570" s="12">
        <f t="shared" si="143"/>
        <v>142.11880598652121</v>
      </c>
      <c r="L570" s="12">
        <f t="shared" si="144"/>
        <v>137.91666368404196</v>
      </c>
      <c r="M570" s="12">
        <f t="shared" si="145"/>
        <v>150.75353608509761</v>
      </c>
      <c r="N570" s="12">
        <f t="shared" si="146"/>
        <v>106.33908034725729</v>
      </c>
      <c r="O570" s="12">
        <f t="shared" si="147"/>
        <v>170.22682989984443</v>
      </c>
      <c r="P570" s="12">
        <f t="shared" si="148"/>
        <v>166.93893923608155</v>
      </c>
      <c r="Q570">
        <v>0.44</v>
      </c>
      <c r="R570" s="12"/>
      <c r="S570" s="12"/>
      <c r="Z570" s="12"/>
      <c r="AA570" s="12"/>
      <c r="AB570" s="12"/>
      <c r="AC570" s="12"/>
      <c r="AF570">
        <v>0.47639484978540803</v>
      </c>
      <c r="AG570" s="12"/>
      <c r="AH570" s="12"/>
      <c r="AI570" t="str">
        <v>20131213</v>
      </c>
      <c r="AJ570">
        <v>58.2</v>
      </c>
      <c r="AK570">
        <v>14.3</v>
      </c>
      <c r="AL570">
        <f t="shared" si="149"/>
        <v>4.06993006993007</v>
      </c>
      <c r="BI570" t="str">
        <v>27/07/2022</v>
      </c>
      <c r="BJ570">
        <v>41.1</v>
      </c>
      <c r="BK570">
        <v>30.1</v>
      </c>
      <c r="BL570">
        <f t="shared" si="150"/>
        <v>1.3654485049833887</v>
      </c>
    </row>
    <row r="571" spans="1:64" x14ac:dyDescent="0.3">
      <c r="A571" s="11">
        <v>44737</v>
      </c>
      <c r="B571">
        <v>0.489614243323442</v>
      </c>
      <c r="C571">
        <v>3911.74</v>
      </c>
      <c r="D571">
        <v>294.61</v>
      </c>
      <c r="E571">
        <v>112.56</v>
      </c>
      <c r="F571">
        <v>1827.1</v>
      </c>
      <c r="G571">
        <v>82.64</v>
      </c>
      <c r="H571">
        <v>45.76</v>
      </c>
      <c r="I571" s="12">
        <f t="shared" si="141"/>
        <v>124.38707759252668</v>
      </c>
      <c r="J571" s="12">
        <f t="shared" si="142"/>
        <v>88.565574476404834</v>
      </c>
      <c r="K571" s="12">
        <f t="shared" si="143"/>
        <v>142.38706899072531</v>
      </c>
      <c r="L571" s="12">
        <f t="shared" si="144"/>
        <v>138.11601774810404</v>
      </c>
      <c r="M571" s="12">
        <f t="shared" si="145"/>
        <v>150.57329112858963</v>
      </c>
      <c r="N571" s="12">
        <f t="shared" si="146"/>
        <v>106.86935013160934</v>
      </c>
      <c r="O571" s="12">
        <f t="shared" si="147"/>
        <v>171.29617465426062</v>
      </c>
      <c r="P571" s="12">
        <f t="shared" si="148"/>
        <v>167.91317253944553</v>
      </c>
      <c r="Q571">
        <v>0.43243243243243201</v>
      </c>
      <c r="R571" s="12"/>
      <c r="S571" s="12"/>
      <c r="Z571" s="12"/>
      <c r="AA571" s="12"/>
      <c r="AB571" s="12"/>
      <c r="AC571" s="12"/>
      <c r="AF571">
        <v>0.47197231833910003</v>
      </c>
      <c r="AG571" s="12"/>
      <c r="AH571" s="12"/>
      <c r="AI571" t="str">
        <v>20131206</v>
      </c>
      <c r="AJ571">
        <v>58.2</v>
      </c>
      <c r="AK571">
        <v>14.3</v>
      </c>
      <c r="AL571">
        <f t="shared" si="149"/>
        <v>4.06993006993007</v>
      </c>
      <c r="BI571" t="str">
        <v>26/07/2022</v>
      </c>
      <c r="BJ571">
        <v>41.1</v>
      </c>
      <c r="BK571">
        <v>30.1</v>
      </c>
      <c r="BL571">
        <f t="shared" si="150"/>
        <v>1.3654485049833887</v>
      </c>
    </row>
    <row r="572" spans="1:64" x14ac:dyDescent="0.3">
      <c r="A572" s="11">
        <v>44736</v>
      </c>
      <c r="B572">
        <v>0.49390243902439002</v>
      </c>
      <c r="C572">
        <v>3795.73</v>
      </c>
      <c r="D572">
        <v>284.85000000000002</v>
      </c>
      <c r="E572">
        <v>114.14</v>
      </c>
      <c r="F572">
        <v>1822.3</v>
      </c>
      <c r="G572">
        <v>82.66</v>
      </c>
      <c r="H572">
        <v>44.54</v>
      </c>
      <c r="I572" s="12">
        <f t="shared" si="141"/>
        <v>119.09840111086433</v>
      </c>
      <c r="J572" s="12">
        <f t="shared" si="142"/>
        <v>86.159211714460582</v>
      </c>
      <c r="K572" s="12">
        <f t="shared" si="143"/>
        <v>138.13188239357135</v>
      </c>
      <c r="L572" s="12">
        <f t="shared" si="144"/>
        <v>137.67927406887461</v>
      </c>
      <c r="M572" s="12">
        <f t="shared" si="145"/>
        <v>143.66223308862376</v>
      </c>
      <c r="N572" s="12">
        <f t="shared" si="146"/>
        <v>103.59275142998376</v>
      </c>
      <c r="O572" s="12">
        <f t="shared" si="147"/>
        <v>165.58264569598271</v>
      </c>
      <c r="P572" s="12">
        <f t="shared" si="148"/>
        <v>166.76705951600024</v>
      </c>
      <c r="Q572">
        <v>0.43835616438356201</v>
      </c>
      <c r="R572" s="12"/>
      <c r="S572" s="12"/>
      <c r="Z572" s="12"/>
      <c r="AA572" s="12"/>
      <c r="AB572" s="12"/>
      <c r="AC572" s="12"/>
      <c r="AF572">
        <v>0.474269819193324</v>
      </c>
      <c r="AG572" s="12"/>
      <c r="AH572" s="12"/>
      <c r="AI572" t="str">
        <v>20131129</v>
      </c>
      <c r="AJ572">
        <v>57.1</v>
      </c>
      <c r="AK572">
        <v>14.3</v>
      </c>
      <c r="AL572">
        <f t="shared" si="149"/>
        <v>3.9930069930069929</v>
      </c>
      <c r="BI572" t="str">
        <v>25/07/2022</v>
      </c>
      <c r="BJ572">
        <v>41.1</v>
      </c>
      <c r="BK572">
        <v>30.1</v>
      </c>
      <c r="BL572">
        <f t="shared" si="150"/>
        <v>1.3654485049833887</v>
      </c>
    </row>
    <row r="573" spans="1:64" x14ac:dyDescent="0.3">
      <c r="A573" s="11">
        <v>44735</v>
      </c>
      <c r="B573">
        <v>0.49090909090909102</v>
      </c>
      <c r="C573">
        <v>3759.89</v>
      </c>
      <c r="D573">
        <v>280.67</v>
      </c>
      <c r="E573">
        <v>113.21</v>
      </c>
      <c r="F573">
        <v>1837.69</v>
      </c>
      <c r="G573">
        <v>82.59</v>
      </c>
      <c r="H573">
        <v>44.6</v>
      </c>
      <c r="I573" s="12">
        <f t="shared" si="141"/>
        <v>118.94171066148519</v>
      </c>
      <c r="J573" s="12">
        <f t="shared" si="142"/>
        <v>84.643514019847899</v>
      </c>
      <c r="K573" s="12">
        <f t="shared" si="143"/>
        <v>136.94258621848013</v>
      </c>
      <c r="L573" s="12">
        <f t="shared" si="144"/>
        <v>136.19778467622814</v>
      </c>
      <c r="M573" s="12">
        <f t="shared" si="145"/>
        <v>142.70920492750443</v>
      </c>
      <c r="N573" s="12">
        <f t="shared" si="146"/>
        <v>101.23720672302289</v>
      </c>
      <c r="O573" s="12">
        <f t="shared" si="147"/>
        <v>163.2891878959494</v>
      </c>
      <c r="P573" s="12">
        <f t="shared" si="148"/>
        <v>164.10232877434839</v>
      </c>
      <c r="Q573">
        <v>0.42666666666666703</v>
      </c>
      <c r="R573" s="12"/>
      <c r="S573" s="12"/>
      <c r="Z573" s="12"/>
      <c r="AA573" s="12"/>
      <c r="AB573" s="12"/>
      <c r="AC573" s="12"/>
      <c r="AF573">
        <v>0.47310344827586198</v>
      </c>
      <c r="AG573" s="12"/>
      <c r="AH573" s="12"/>
      <c r="AI573" t="str">
        <v>20131122</v>
      </c>
      <c r="AJ573">
        <v>55.7</v>
      </c>
      <c r="AK573">
        <v>14.4</v>
      </c>
      <c r="AL573">
        <f t="shared" si="149"/>
        <v>3.8680555555555558</v>
      </c>
      <c r="BI573" t="str">
        <v>22/07/2022</v>
      </c>
      <c r="BJ573">
        <v>38.9</v>
      </c>
      <c r="BK573">
        <v>33.299999999999997</v>
      </c>
      <c r="BL573">
        <f t="shared" si="150"/>
        <v>1.1681681681681682</v>
      </c>
    </row>
    <row r="574" spans="1:64" x14ac:dyDescent="0.3">
      <c r="A574" s="11">
        <v>44734</v>
      </c>
      <c r="B574">
        <v>0.49845201238390102</v>
      </c>
      <c r="C574">
        <v>3764.79</v>
      </c>
      <c r="D574">
        <v>281.08</v>
      </c>
      <c r="E574">
        <v>110.18</v>
      </c>
      <c r="F574">
        <v>1833.09</v>
      </c>
      <c r="G574">
        <v>82.35</v>
      </c>
      <c r="H574">
        <v>45.1</v>
      </c>
      <c r="I574" s="12">
        <f t="shared" si="141"/>
        <v>122.46906305052369</v>
      </c>
      <c r="J574" s="12">
        <f t="shared" si="142"/>
        <v>84.967320859777871</v>
      </c>
      <c r="K574" s="12">
        <f t="shared" si="143"/>
        <v>137.52236997110424</v>
      </c>
      <c r="L574" s="12">
        <f t="shared" si="144"/>
        <v>134.87801128253801</v>
      </c>
      <c r="M574" s="12">
        <f t="shared" si="145"/>
        <v>146.96518640579671</v>
      </c>
      <c r="N574" s="12">
        <f t="shared" si="146"/>
        <v>101.64052480577594</v>
      </c>
      <c r="O574" s="12">
        <f t="shared" si="147"/>
        <v>164.00639594371327</v>
      </c>
      <c r="P574" s="12">
        <f t="shared" si="148"/>
        <v>162.53744828442422</v>
      </c>
      <c r="Q574">
        <v>0.43835616438356201</v>
      </c>
      <c r="R574" s="12"/>
      <c r="S574" s="12"/>
      <c r="Z574" s="12"/>
      <c r="AA574" s="12"/>
      <c r="AB574" s="12"/>
      <c r="AC574" s="12"/>
      <c r="AF574">
        <v>0.47018030513176101</v>
      </c>
      <c r="AG574" s="12"/>
      <c r="AH574" s="12"/>
      <c r="AI574" t="str">
        <v>20131115</v>
      </c>
      <c r="AJ574">
        <v>53.6</v>
      </c>
      <c r="AK574">
        <v>15.5</v>
      </c>
      <c r="AL574">
        <f t="shared" si="149"/>
        <v>3.4580645161290322</v>
      </c>
      <c r="BI574" t="str">
        <v>21/07/2022</v>
      </c>
      <c r="BJ574">
        <v>38.9</v>
      </c>
      <c r="BK574">
        <v>33.299999999999997</v>
      </c>
      <c r="BL574">
        <f t="shared" si="150"/>
        <v>1.1681681681681682</v>
      </c>
    </row>
    <row r="575" spans="1:64" x14ac:dyDescent="0.3">
      <c r="A575" s="11">
        <v>44730</v>
      </c>
      <c r="B575">
        <v>0.51987767584097899</v>
      </c>
      <c r="C575">
        <v>3674.84</v>
      </c>
      <c r="D575">
        <v>274.69</v>
      </c>
      <c r="E575">
        <v>112.08</v>
      </c>
      <c r="F575">
        <v>1839.5</v>
      </c>
      <c r="G575">
        <v>82.38</v>
      </c>
      <c r="H575">
        <v>44.36</v>
      </c>
      <c r="I575" s="12">
        <f t="shared" si="141"/>
        <v>117.59708257702189</v>
      </c>
      <c r="J575" s="12">
        <f t="shared" si="142"/>
        <v>82.656099380430746</v>
      </c>
      <c r="K575" s="12">
        <f t="shared" si="143"/>
        <v>134.18892619916593</v>
      </c>
      <c r="L575" s="12">
        <f t="shared" si="144"/>
        <v>133.8346947647203</v>
      </c>
      <c r="M575" s="12">
        <f t="shared" si="145"/>
        <v>141.28350365859882</v>
      </c>
      <c r="N575" s="12">
        <f t="shared" si="146"/>
        <v>98.992743186701148</v>
      </c>
      <c r="O575" s="12">
        <f t="shared" si="147"/>
        <v>160.22089640282906</v>
      </c>
      <c r="P575" s="12">
        <f t="shared" si="148"/>
        <v>161.47480011336759</v>
      </c>
      <c r="Q575">
        <v>0.45714285714285702</v>
      </c>
      <c r="R575" s="12"/>
      <c r="S575" s="12"/>
      <c r="Z575" s="12"/>
      <c r="AA575" s="12"/>
      <c r="AB575" s="12"/>
      <c r="AC575" s="12"/>
      <c r="AF575">
        <v>0.46917808219178098</v>
      </c>
      <c r="AG575" s="12"/>
      <c r="AH575" s="12"/>
      <c r="AI575" t="str">
        <v>20131108</v>
      </c>
      <c r="AJ575">
        <v>52.6</v>
      </c>
      <c r="AK575">
        <v>15.5</v>
      </c>
      <c r="AL575">
        <f t="shared" si="149"/>
        <v>3.3935483870967742</v>
      </c>
      <c r="BI575" t="str">
        <v>20/07/2022</v>
      </c>
      <c r="BJ575">
        <v>38.9</v>
      </c>
      <c r="BK575">
        <v>33.299999999999997</v>
      </c>
      <c r="BL575">
        <f t="shared" si="150"/>
        <v>1.1681681681681682</v>
      </c>
    </row>
    <row r="576" spans="1:64" x14ac:dyDescent="0.3">
      <c r="A576" s="11">
        <v>44729</v>
      </c>
      <c r="B576">
        <v>0.51212121212121198</v>
      </c>
      <c r="C576">
        <v>3666.77</v>
      </c>
      <c r="D576">
        <v>271.39</v>
      </c>
      <c r="E576">
        <v>111.72</v>
      </c>
      <c r="F576">
        <v>1857.5</v>
      </c>
      <c r="G576">
        <v>82.4</v>
      </c>
      <c r="H576">
        <v>44.47</v>
      </c>
      <c r="I576" s="12">
        <f t="shared" si="141"/>
        <v>117.71733018249562</v>
      </c>
      <c r="J576" s="12">
        <f t="shared" si="142"/>
        <v>81.684762086841005</v>
      </c>
      <c r="K576" s="12">
        <f t="shared" si="143"/>
        <v>133.86182605741925</v>
      </c>
      <c r="L576" s="12">
        <f t="shared" si="144"/>
        <v>133.21200526897988</v>
      </c>
      <c r="M576" s="12">
        <f t="shared" si="145"/>
        <v>140.03199832447535</v>
      </c>
      <c r="N576" s="12">
        <f t="shared" si="146"/>
        <v>96.875996195738978</v>
      </c>
      <c r="O576" s="12">
        <f t="shared" si="147"/>
        <v>158.25812514817477</v>
      </c>
      <c r="P576" s="12">
        <f t="shared" si="148"/>
        <v>159.14598502544638</v>
      </c>
      <c r="Q576">
        <v>0.44927536231884102</v>
      </c>
      <c r="R576" s="12"/>
      <c r="S576" s="12"/>
      <c r="Z576" s="12"/>
      <c r="AA576" s="12"/>
      <c r="AB576" s="12"/>
      <c r="AC576" s="12"/>
      <c r="AF576">
        <v>0.47602739726027399</v>
      </c>
      <c r="AG576" s="12"/>
      <c r="AH576" s="12"/>
      <c r="AI576" t="str">
        <v>20131101</v>
      </c>
      <c r="AJ576">
        <v>55.2</v>
      </c>
      <c r="AK576">
        <v>15.6</v>
      </c>
      <c r="AL576">
        <f t="shared" si="149"/>
        <v>3.5384615384615388</v>
      </c>
      <c r="BI576" t="str">
        <v>19/07/2022</v>
      </c>
      <c r="BJ576">
        <v>38.9</v>
      </c>
      <c r="BK576">
        <v>33.299999999999997</v>
      </c>
      <c r="BL576">
        <f t="shared" si="150"/>
        <v>1.1681681681681682</v>
      </c>
    </row>
    <row r="577" spans="1:64" x14ac:dyDescent="0.3">
      <c r="A577" s="11">
        <v>44728</v>
      </c>
      <c r="B577">
        <v>0.51212121212121198</v>
      </c>
      <c r="C577">
        <v>3789.99</v>
      </c>
      <c r="D577">
        <v>282.8</v>
      </c>
      <c r="E577">
        <v>110.84</v>
      </c>
      <c r="F577">
        <v>1833.99</v>
      </c>
      <c r="G577">
        <v>82.29</v>
      </c>
      <c r="H577">
        <v>45.63</v>
      </c>
      <c r="I577" s="12">
        <f t="shared" si="141"/>
        <v>122.67989525741716</v>
      </c>
      <c r="J577" s="12">
        <f t="shared" si="142"/>
        <v>85.563438662780399</v>
      </c>
      <c r="K577" s="12">
        <f t="shared" si="143"/>
        <v>138.55161750973272</v>
      </c>
      <c r="L577" s="12">
        <f t="shared" si="144"/>
        <v>134.16323434766846</v>
      </c>
      <c r="M577" s="12">
        <f t="shared" si="145"/>
        <v>147.13662360726437</v>
      </c>
      <c r="N577" s="12">
        <f t="shared" si="146"/>
        <v>102.31566797216779</v>
      </c>
      <c r="O577" s="12">
        <f t="shared" si="147"/>
        <v>165.14177441645214</v>
      </c>
      <c r="P577" s="12">
        <f t="shared" si="148"/>
        <v>161.5571713760275</v>
      </c>
      <c r="Q577">
        <v>0.45588235294117602</v>
      </c>
      <c r="R577" s="12"/>
      <c r="S577" s="12"/>
      <c r="Z577" s="12"/>
      <c r="AA577" s="12"/>
      <c r="AB577" s="12"/>
      <c r="AC577" s="12"/>
      <c r="AF577">
        <v>0.48950575490859799</v>
      </c>
      <c r="AG577" s="12"/>
      <c r="AH577" s="12"/>
      <c r="AI577" t="str">
        <v>20131025</v>
      </c>
      <c r="AJ577">
        <v>52.6</v>
      </c>
      <c r="AK577">
        <v>16.5</v>
      </c>
      <c r="AL577">
        <f t="shared" si="149"/>
        <v>3.187878787878788</v>
      </c>
      <c r="BI577" t="str">
        <v>18/07/2022</v>
      </c>
      <c r="BJ577">
        <v>38.9</v>
      </c>
      <c r="BK577">
        <v>33.299999999999997</v>
      </c>
      <c r="BL577">
        <f t="shared" si="150"/>
        <v>1.1681681681681682</v>
      </c>
    </row>
    <row r="578" spans="1:64" x14ac:dyDescent="0.3">
      <c r="A578" s="11">
        <v>44727</v>
      </c>
      <c r="B578">
        <v>0.51090342679127698</v>
      </c>
      <c r="C578">
        <v>3735.48</v>
      </c>
      <c r="D578">
        <v>275.91000000000003</v>
      </c>
      <c r="E578">
        <v>108.81</v>
      </c>
      <c r="F578">
        <v>1808.44</v>
      </c>
      <c r="G578">
        <v>81.97</v>
      </c>
      <c r="H578">
        <v>44.88</v>
      </c>
      <c r="I578" s="12">
        <f t="shared" ref="I578:I641" si="151">I579*(1+((C578/C579)-(E578/E579)))</f>
        <v>123.18048489800157</v>
      </c>
      <c r="J578" s="12">
        <f t="shared" ref="J578:J641" si="152">J579*(1+((C578/C579)-(F578/F579)))</f>
        <v>85.523729714663361</v>
      </c>
      <c r="K578" s="12">
        <f t="shared" si="143"/>
        <v>137.08635154827618</v>
      </c>
      <c r="L578" s="12">
        <f t="shared" si="144"/>
        <v>134.44809325756964</v>
      </c>
      <c r="M578" s="12">
        <f t="shared" si="145"/>
        <v>146.21320858565522</v>
      </c>
      <c r="N578" s="12">
        <f t="shared" si="146"/>
        <v>101.21808815069866</v>
      </c>
      <c r="O578" s="12">
        <f t="shared" si="147"/>
        <v>161.73434807718175</v>
      </c>
      <c r="P578" s="12">
        <f t="shared" si="148"/>
        <v>160.23353324293504</v>
      </c>
      <c r="Q578">
        <v>0.45588235294117602</v>
      </c>
      <c r="R578" s="12"/>
      <c r="S578" s="12"/>
      <c r="Z578" s="12"/>
      <c r="AA578" s="12"/>
      <c r="AB578" s="12"/>
      <c r="AC578" s="12"/>
      <c r="AF578">
        <v>0.48805460750853202</v>
      </c>
      <c r="AG578" s="12"/>
      <c r="AH578" s="12"/>
      <c r="AI578" t="str">
        <v>20131018</v>
      </c>
      <c r="AJ578">
        <v>49.5</v>
      </c>
      <c r="AK578">
        <v>18.5</v>
      </c>
      <c r="AL578">
        <f t="shared" si="149"/>
        <v>2.6756756756756759</v>
      </c>
      <c r="BI578" t="str">
        <v>15/07/2022</v>
      </c>
      <c r="BJ578">
        <v>35.200000000000003</v>
      </c>
      <c r="BK578">
        <v>35.200000000000003</v>
      </c>
      <c r="BL578">
        <f t="shared" si="150"/>
        <v>1</v>
      </c>
    </row>
    <row r="579" spans="1:64" x14ac:dyDescent="0.3">
      <c r="A579" s="11">
        <v>44726</v>
      </c>
      <c r="B579">
        <v>0.50778816199376897</v>
      </c>
      <c r="C579">
        <v>3749.63</v>
      </c>
      <c r="D579">
        <v>275.41000000000003</v>
      </c>
      <c r="E579">
        <v>110.2</v>
      </c>
      <c r="F579">
        <v>1819.03</v>
      </c>
      <c r="G579">
        <v>82.13</v>
      </c>
      <c r="H579">
        <v>44.93</v>
      </c>
      <c r="I579" s="12">
        <f t="shared" si="151"/>
        <v>122.10114442566918</v>
      </c>
      <c r="J579" s="12">
        <f t="shared" si="152"/>
        <v>85.34892841233652</v>
      </c>
      <c r="K579" s="12">
        <f t="shared" ref="K579:K642" si="153">K580*(1+((C579/C580)-(G579/G580)))</f>
        <v>137.33707062435292</v>
      </c>
      <c r="L579" s="12">
        <f t="shared" ref="L579:L642" si="154">L580*(1+((C579/C580)-(H579/H580)))</f>
        <v>134.80679573629925</v>
      </c>
      <c r="M579" s="12">
        <f t="shared" ref="M579:M642" si="155">M580*(1+((D579/D580)-(E579/E580)))</f>
        <v>144.13351968861056</v>
      </c>
      <c r="N579" s="12">
        <f t="shared" ref="N579:N642" si="156">N580*(1+((D579/D580)-(F579/F580)))</f>
        <v>100.45091844488201</v>
      </c>
      <c r="O579" s="12">
        <f t="shared" ref="O579:O642" si="157">O580*(1+((D579/D580)-(G579/G580)))</f>
        <v>161.12792602841296</v>
      </c>
      <c r="P579" s="12">
        <f t="shared" ref="P579:P642" si="158">P580*(1+((D579/D580)-(H579/H580)))</f>
        <v>159.76568861161931</v>
      </c>
      <c r="Q579">
        <v>0.46376811594202899</v>
      </c>
      <c r="R579" s="12"/>
      <c r="S579" s="12"/>
      <c r="Z579" s="12"/>
      <c r="AA579" s="12"/>
      <c r="AB579" s="12"/>
      <c r="AC579" s="12"/>
      <c r="AF579">
        <v>0.49245541838134399</v>
      </c>
      <c r="AG579" s="12"/>
      <c r="AH579" s="12"/>
      <c r="AI579" t="str">
        <v>20131011</v>
      </c>
      <c r="AJ579">
        <v>42.3</v>
      </c>
      <c r="AK579">
        <v>21.6</v>
      </c>
      <c r="AL579">
        <f t="shared" si="149"/>
        <v>1.958333333333333</v>
      </c>
      <c r="BI579" t="str">
        <v>14/07/2022</v>
      </c>
      <c r="BJ579">
        <v>35.200000000000003</v>
      </c>
      <c r="BK579">
        <v>35.200000000000003</v>
      </c>
      <c r="BL579">
        <f t="shared" si="150"/>
        <v>1</v>
      </c>
    </row>
    <row r="580" spans="1:64" x14ac:dyDescent="0.3">
      <c r="A580" s="11">
        <v>44723</v>
      </c>
      <c r="B580">
        <v>0.50716332378223505</v>
      </c>
      <c r="C580">
        <v>3900.86</v>
      </c>
      <c r="D580">
        <v>288.83999999999997</v>
      </c>
      <c r="E580">
        <v>113.77</v>
      </c>
      <c r="F580">
        <v>1871.4</v>
      </c>
      <c r="G580">
        <v>82.55</v>
      </c>
      <c r="H580">
        <v>46.54</v>
      </c>
      <c r="I580" s="12">
        <f t="shared" si="151"/>
        <v>123.01010000203235</v>
      </c>
      <c r="J580" s="12">
        <f t="shared" si="152"/>
        <v>86.27936311817578</v>
      </c>
      <c r="K580" s="12">
        <f t="shared" si="153"/>
        <v>142.12388090129247</v>
      </c>
      <c r="L580" s="12">
        <f t="shared" si="154"/>
        <v>135.37190255292643</v>
      </c>
      <c r="M580" s="12">
        <f t="shared" si="155"/>
        <v>146.3458640631579</v>
      </c>
      <c r="N580" s="12">
        <f t="shared" si="156"/>
        <v>102.34553212341486</v>
      </c>
      <c r="O580" s="12">
        <f t="shared" si="157"/>
        <v>168.08820733293265</v>
      </c>
      <c r="P580" s="12">
        <f t="shared" si="158"/>
        <v>161.69019523430836</v>
      </c>
      <c r="Q580">
        <v>0.43055555555555602</v>
      </c>
      <c r="R580" s="12"/>
      <c r="S580" s="12"/>
      <c r="Z580" s="12"/>
      <c r="AA580" s="12"/>
      <c r="AB580" s="12"/>
      <c r="AC580" s="12"/>
      <c r="AF580">
        <v>0.49766199064796302</v>
      </c>
      <c r="AG580" s="12"/>
      <c r="AH580" s="12"/>
      <c r="AI580" t="str">
        <v>20131004</v>
      </c>
      <c r="AJ580">
        <v>45.4</v>
      </c>
      <c r="AK580">
        <v>20.6</v>
      </c>
      <c r="AL580">
        <f t="shared" si="149"/>
        <v>2.203883495145631</v>
      </c>
      <c r="BI580" t="str">
        <v>13/07/2022</v>
      </c>
      <c r="BJ580">
        <v>35.200000000000003</v>
      </c>
      <c r="BK580">
        <v>35.200000000000003</v>
      </c>
      <c r="BL580">
        <f t="shared" si="150"/>
        <v>1</v>
      </c>
    </row>
    <row r="581" spans="1:64" x14ac:dyDescent="0.3">
      <c r="A581" s="11">
        <v>44722</v>
      </c>
      <c r="B581">
        <v>0.51704545454545503</v>
      </c>
      <c r="C581">
        <v>4017.82</v>
      </c>
      <c r="D581">
        <v>299.39999999999998</v>
      </c>
      <c r="E581">
        <v>114.48</v>
      </c>
      <c r="F581">
        <v>1847.94</v>
      </c>
      <c r="G581">
        <v>82.9</v>
      </c>
      <c r="H581">
        <v>47.51</v>
      </c>
      <c r="I581" s="12">
        <f t="shared" si="151"/>
        <v>125.89412760626571</v>
      </c>
      <c r="J581" s="12">
        <f t="shared" si="152"/>
        <v>90.043687271482767</v>
      </c>
      <c r="K581" s="12">
        <f t="shared" si="153"/>
        <v>145.751393976386</v>
      </c>
      <c r="L581" s="12">
        <f t="shared" si="154"/>
        <v>136.55908705860455</v>
      </c>
      <c r="M581" s="12">
        <f t="shared" si="155"/>
        <v>150.72729310546012</v>
      </c>
      <c r="N581" s="12">
        <f t="shared" si="156"/>
        <v>107.5019444235453</v>
      </c>
      <c r="O581" s="12">
        <f t="shared" si="157"/>
        <v>173.47434047154391</v>
      </c>
      <c r="P581" s="12">
        <f t="shared" si="158"/>
        <v>164.12811931245429</v>
      </c>
      <c r="Q581">
        <v>0.42465753424657499</v>
      </c>
      <c r="R581" s="12"/>
      <c r="S581" s="12"/>
      <c r="Z581" s="12"/>
      <c r="AA581" s="12"/>
      <c r="AB581" s="12"/>
      <c r="AC581" s="12"/>
      <c r="AF581">
        <v>0.50703281982585402</v>
      </c>
      <c r="AG581" s="12"/>
      <c r="AH581" s="12"/>
      <c r="AI581" t="str">
        <v>20130927</v>
      </c>
      <c r="AJ581">
        <v>46.4</v>
      </c>
      <c r="AK581">
        <v>18.600000000000001</v>
      </c>
      <c r="AL581">
        <f t="shared" si="149"/>
        <v>2.4946236559139781</v>
      </c>
      <c r="BI581" t="str">
        <v>12/07/2022</v>
      </c>
      <c r="BJ581">
        <v>35.200000000000003</v>
      </c>
      <c r="BK581">
        <v>35.200000000000003</v>
      </c>
      <c r="BL581">
        <f t="shared" si="150"/>
        <v>1</v>
      </c>
    </row>
    <row r="582" spans="1:64" x14ac:dyDescent="0.3">
      <c r="A582" s="11">
        <v>44721</v>
      </c>
      <c r="B582">
        <v>0.539106145251397</v>
      </c>
      <c r="C582">
        <v>4115.7700000000004</v>
      </c>
      <c r="D582">
        <v>307.64</v>
      </c>
      <c r="E582">
        <v>114.1</v>
      </c>
      <c r="F582">
        <v>1853.365</v>
      </c>
      <c r="G582">
        <v>82.96</v>
      </c>
      <c r="H582">
        <v>49.42</v>
      </c>
      <c r="I582" s="12">
        <f t="shared" si="151"/>
        <v>129.40476472163965</v>
      </c>
      <c r="J582" s="12">
        <f t="shared" si="152"/>
        <v>91.963104184634545</v>
      </c>
      <c r="K582" s="12">
        <f t="shared" si="153"/>
        <v>149.19411774349288</v>
      </c>
      <c r="L582" s="12">
        <f t="shared" si="154"/>
        <v>134.56090941822106</v>
      </c>
      <c r="M582" s="12">
        <f t="shared" si="155"/>
        <v>155.4073809903287</v>
      </c>
      <c r="N582" s="12">
        <f t="shared" si="156"/>
        <v>110.12934933066786</v>
      </c>
      <c r="O582" s="12">
        <f t="shared" si="157"/>
        <v>178.11628476522486</v>
      </c>
      <c r="P582" s="12">
        <f t="shared" si="158"/>
        <v>162.20377153707039</v>
      </c>
      <c r="Q582">
        <v>0.42465753424657499</v>
      </c>
      <c r="R582" s="12"/>
      <c r="S582" s="12"/>
      <c r="Z582" s="12"/>
      <c r="AA582" s="12"/>
      <c r="AB582" s="12"/>
      <c r="AC582" s="12"/>
      <c r="AF582">
        <v>0.50873655913978499</v>
      </c>
      <c r="AG582" s="12"/>
      <c r="AH582" s="12"/>
      <c r="AI582" t="str">
        <v>20130920</v>
      </c>
      <c r="AJ582">
        <v>44.3</v>
      </c>
      <c r="AK582">
        <v>20.6</v>
      </c>
      <c r="AL582">
        <f t="shared" si="149"/>
        <v>2.1504854368932036</v>
      </c>
      <c r="BI582" t="str">
        <v>11/07/2022</v>
      </c>
      <c r="BJ582">
        <v>35.200000000000003</v>
      </c>
      <c r="BK582">
        <v>35.200000000000003</v>
      </c>
      <c r="BL582">
        <f t="shared" si="150"/>
        <v>1</v>
      </c>
    </row>
    <row r="583" spans="1:64" x14ac:dyDescent="0.3">
      <c r="A583" s="11">
        <v>44720</v>
      </c>
      <c r="B583">
        <v>0.53561253561253597</v>
      </c>
      <c r="C583">
        <v>4160.68</v>
      </c>
      <c r="D583">
        <v>309.87</v>
      </c>
      <c r="E583">
        <v>115.12</v>
      </c>
      <c r="F583">
        <v>1852.43</v>
      </c>
      <c r="G583">
        <v>83.02</v>
      </c>
      <c r="H583">
        <v>49.82</v>
      </c>
      <c r="I583" s="12">
        <f t="shared" si="151"/>
        <v>129.65546510555401</v>
      </c>
      <c r="J583" s="12">
        <f t="shared" si="152"/>
        <v>93.014037340638922</v>
      </c>
      <c r="K583" s="12">
        <f t="shared" si="153"/>
        <v>150.71196678776772</v>
      </c>
      <c r="L583" s="12">
        <f t="shared" si="154"/>
        <v>134.93400256050492</v>
      </c>
      <c r="M583" s="12">
        <f t="shared" si="155"/>
        <v>155.14925090215033</v>
      </c>
      <c r="N583" s="12">
        <f t="shared" si="156"/>
        <v>110.98407193177412</v>
      </c>
      <c r="O583" s="12">
        <f t="shared" si="157"/>
        <v>179.27689630035698</v>
      </c>
      <c r="P583" s="12">
        <f t="shared" si="158"/>
        <v>162.06887549347596</v>
      </c>
      <c r="Q583">
        <v>0.41666666666666702</v>
      </c>
      <c r="R583" s="12"/>
      <c r="S583" s="12"/>
      <c r="Z583" s="12"/>
      <c r="AA583" s="12"/>
      <c r="AB583" s="12"/>
      <c r="AC583" s="12"/>
      <c r="AF583">
        <v>0.50839489590329101</v>
      </c>
      <c r="AG583" s="12"/>
      <c r="AH583" s="12"/>
      <c r="AI583" t="str">
        <v>20130913</v>
      </c>
      <c r="AJ583">
        <v>42.3</v>
      </c>
      <c r="AK583">
        <v>21.6</v>
      </c>
      <c r="AL583">
        <f t="shared" si="149"/>
        <v>1.958333333333333</v>
      </c>
      <c r="BI583" t="str">
        <v>08/07/2022</v>
      </c>
      <c r="BJ583">
        <v>32.4</v>
      </c>
      <c r="BK583">
        <v>36.6</v>
      </c>
      <c r="BL583">
        <f t="shared" si="150"/>
        <v>0.88524590163934413</v>
      </c>
    </row>
    <row r="584" spans="1:64" x14ac:dyDescent="0.3">
      <c r="A584" s="11">
        <v>44719</v>
      </c>
      <c r="B584">
        <v>0.53468208092485503</v>
      </c>
      <c r="C584">
        <v>4121.43</v>
      </c>
      <c r="D584">
        <v>307.22000000000003</v>
      </c>
      <c r="E584">
        <v>113.89</v>
      </c>
      <c r="F584">
        <v>1841.4</v>
      </c>
      <c r="G584">
        <v>83.01</v>
      </c>
      <c r="H584">
        <v>49.61</v>
      </c>
      <c r="I584" s="12">
        <f t="shared" si="151"/>
        <v>129.82118198141347</v>
      </c>
      <c r="J584" s="12">
        <f t="shared" si="152"/>
        <v>92.686540019922035</v>
      </c>
      <c r="K584" s="12">
        <f t="shared" si="153"/>
        <v>149.30803436466877</v>
      </c>
      <c r="L584" s="12">
        <f t="shared" si="154"/>
        <v>134.22390761530926</v>
      </c>
      <c r="M584" s="12">
        <f t="shared" si="155"/>
        <v>155.48730426587016</v>
      </c>
      <c r="N584" s="12">
        <f t="shared" si="156"/>
        <v>110.69231655029402</v>
      </c>
      <c r="O584" s="12">
        <f t="shared" si="157"/>
        <v>177.76495679553528</v>
      </c>
      <c r="P584" s="12">
        <f t="shared" si="158"/>
        <v>161.36006542684436</v>
      </c>
      <c r="Q584">
        <v>0.40845070422535201</v>
      </c>
      <c r="R584" s="12"/>
      <c r="S584" s="12"/>
      <c r="Z584" s="12"/>
      <c r="AA584" s="12"/>
      <c r="AB584" s="12"/>
      <c r="AC584" s="12"/>
      <c r="AF584">
        <v>0.51081081081081103</v>
      </c>
      <c r="AG584" s="12"/>
      <c r="AH584" s="12"/>
      <c r="AI584" t="str">
        <v>20130906</v>
      </c>
      <c r="AJ584">
        <v>37.1</v>
      </c>
      <c r="AK584">
        <v>22.7</v>
      </c>
      <c r="AL584">
        <f t="shared" ref="AL584:AL647" si="159">IFERROR(AJ584/AK584,"")</f>
        <v>1.6343612334801763</v>
      </c>
      <c r="BI584" t="str">
        <v>07/07/2022</v>
      </c>
      <c r="BJ584">
        <v>32.4</v>
      </c>
      <c r="BK584">
        <v>36.6</v>
      </c>
      <c r="BL584">
        <f t="shared" ref="BL584:BL647" si="160">IFERROR(BJ584/BK584,"")</f>
        <v>0.88524590163934413</v>
      </c>
    </row>
    <row r="585" spans="1:64" x14ac:dyDescent="0.3">
      <c r="A585" s="11">
        <v>44716</v>
      </c>
      <c r="B585">
        <v>0.55440414507771996</v>
      </c>
      <c r="C585">
        <v>4108.54</v>
      </c>
      <c r="D585">
        <v>306.2</v>
      </c>
      <c r="E585">
        <v>116.03</v>
      </c>
      <c r="F585">
        <v>1851.2</v>
      </c>
      <c r="G585">
        <v>83.12</v>
      </c>
      <c r="H585">
        <v>49.42</v>
      </c>
      <c r="I585" s="12">
        <f t="shared" si="151"/>
        <v>127.07871236259685</v>
      </c>
      <c r="J585" s="12">
        <f t="shared" si="152"/>
        <v>91.911611990228209</v>
      </c>
      <c r="K585" s="12">
        <f t="shared" si="153"/>
        <v>148.64496553125312</v>
      </c>
      <c r="L585" s="12">
        <f t="shared" si="154"/>
        <v>134.31890194506485</v>
      </c>
      <c r="M585" s="12">
        <f t="shared" si="155"/>
        <v>152.17377180480224</v>
      </c>
      <c r="N585" s="12">
        <f t="shared" si="156"/>
        <v>109.74575724881711</v>
      </c>
      <c r="O585" s="12">
        <f t="shared" si="157"/>
        <v>176.9413753819253</v>
      </c>
      <c r="P585" s="12">
        <f t="shared" si="158"/>
        <v>161.44295689589964</v>
      </c>
      <c r="Q585">
        <v>0.469879518072289</v>
      </c>
      <c r="R585" s="12"/>
      <c r="S585" s="12"/>
      <c r="Z585" s="12"/>
      <c r="AA585" s="12"/>
      <c r="AB585" s="12"/>
      <c r="AC585" s="12"/>
      <c r="AF585">
        <v>0.50854139290407396</v>
      </c>
      <c r="AG585" s="12"/>
      <c r="AH585" s="12"/>
      <c r="AI585" t="str">
        <v>20130830</v>
      </c>
      <c r="AJ585">
        <v>37.1</v>
      </c>
      <c r="AK585">
        <v>23.7</v>
      </c>
      <c r="AL585">
        <f t="shared" si="159"/>
        <v>1.5654008438818567</v>
      </c>
      <c r="BI585" t="str">
        <v>06/07/2022</v>
      </c>
      <c r="BJ585">
        <v>32.4</v>
      </c>
      <c r="BK585">
        <v>36.6</v>
      </c>
      <c r="BL585">
        <f t="shared" si="160"/>
        <v>0.88524590163934413</v>
      </c>
    </row>
    <row r="586" spans="1:64" x14ac:dyDescent="0.3">
      <c r="A586" s="11">
        <v>44715</v>
      </c>
      <c r="B586">
        <v>0.57178841309823702</v>
      </c>
      <c r="C586">
        <v>4176.82</v>
      </c>
      <c r="D586">
        <v>314.38</v>
      </c>
      <c r="E586">
        <v>116.28</v>
      </c>
      <c r="F586">
        <v>1868.61</v>
      </c>
      <c r="G586">
        <v>83.15</v>
      </c>
      <c r="H586">
        <v>50.17</v>
      </c>
      <c r="I586" s="12">
        <f t="shared" si="151"/>
        <v>128.90888098153795</v>
      </c>
      <c r="J586" s="12">
        <f t="shared" si="152"/>
        <v>92.562351123091446</v>
      </c>
      <c r="K586" s="12">
        <f t="shared" si="153"/>
        <v>151.05989527156297</v>
      </c>
      <c r="L586" s="12">
        <f t="shared" si="154"/>
        <v>134.50696850284129</v>
      </c>
      <c r="M586" s="12">
        <f t="shared" si="155"/>
        <v>155.89490270415422</v>
      </c>
      <c r="N586" s="12">
        <f t="shared" si="156"/>
        <v>111.60990845482435</v>
      </c>
      <c r="O586" s="12">
        <f t="shared" si="157"/>
        <v>181.6010165065334</v>
      </c>
      <c r="P586" s="12">
        <f t="shared" si="158"/>
        <v>163.25018444547126</v>
      </c>
      <c r="Q586">
        <v>0.44578313253011997</v>
      </c>
      <c r="R586" s="12"/>
      <c r="S586" s="12"/>
      <c r="Z586" s="12"/>
      <c r="AA586" s="12"/>
      <c r="AB586" s="12"/>
      <c r="AC586" s="12"/>
      <c r="AF586">
        <v>0.51703800786369603</v>
      </c>
      <c r="AG586" s="12"/>
      <c r="AH586" s="12"/>
      <c r="AI586" t="str">
        <v>20130823</v>
      </c>
      <c r="AJ586">
        <v>38.1</v>
      </c>
      <c r="AK586">
        <v>23.8</v>
      </c>
      <c r="AL586">
        <f t="shared" si="159"/>
        <v>1.6008403361344539</v>
      </c>
      <c r="BI586" t="str">
        <v>05/07/2022</v>
      </c>
      <c r="BJ586">
        <v>32.4</v>
      </c>
      <c r="BK586">
        <v>36.6</v>
      </c>
      <c r="BL586">
        <f t="shared" si="160"/>
        <v>0.88524590163934413</v>
      </c>
    </row>
    <row r="587" spans="1:64" x14ac:dyDescent="0.3">
      <c r="A587" s="11">
        <v>44714</v>
      </c>
      <c r="B587">
        <v>0.56543209876543199</v>
      </c>
      <c r="C587">
        <v>4101.2299999999996</v>
      </c>
      <c r="D587">
        <v>306</v>
      </c>
      <c r="E587">
        <v>116.22</v>
      </c>
      <c r="F587">
        <v>1846.5</v>
      </c>
      <c r="G587">
        <v>83.13</v>
      </c>
      <c r="H587">
        <v>49.21</v>
      </c>
      <c r="I587" s="12">
        <f t="shared" si="151"/>
        <v>126.64014882999105</v>
      </c>
      <c r="J587" s="12">
        <f t="shared" si="152"/>
        <v>91.968505774819462</v>
      </c>
      <c r="K587" s="12">
        <f t="shared" si="153"/>
        <v>148.36113661272969</v>
      </c>
      <c r="L587" s="12">
        <f t="shared" si="154"/>
        <v>134.65201214742265</v>
      </c>
      <c r="M587" s="12">
        <f t="shared" si="155"/>
        <v>151.81571189204431</v>
      </c>
      <c r="N587" s="12">
        <f t="shared" si="156"/>
        <v>109.91592640035708</v>
      </c>
      <c r="O587" s="12">
        <f t="shared" si="157"/>
        <v>176.80172761977929</v>
      </c>
      <c r="P587" s="12">
        <f t="shared" si="158"/>
        <v>161.97424996591607</v>
      </c>
      <c r="Q587">
        <v>0.45783132530120502</v>
      </c>
      <c r="R587" s="12"/>
      <c r="S587" s="12"/>
      <c r="Z587" s="12"/>
      <c r="AA587" s="12"/>
      <c r="AB587" s="12"/>
      <c r="AC587" s="12"/>
      <c r="AF587">
        <v>0.51842275371687097</v>
      </c>
      <c r="AG587" s="12"/>
      <c r="AH587" s="12"/>
      <c r="AI587" t="str">
        <v>20130816</v>
      </c>
      <c r="AJ587">
        <v>43.3</v>
      </c>
      <c r="AK587">
        <v>21.6</v>
      </c>
      <c r="AL587">
        <f t="shared" si="159"/>
        <v>2.0046296296296293</v>
      </c>
      <c r="BI587" t="str">
        <v>04/07/2022</v>
      </c>
      <c r="BJ587">
        <v>32.4</v>
      </c>
      <c r="BK587">
        <v>36.6</v>
      </c>
      <c r="BL587">
        <f t="shared" si="160"/>
        <v>0.88524590163934413</v>
      </c>
    </row>
    <row r="588" spans="1:64" x14ac:dyDescent="0.3">
      <c r="A588" s="11">
        <v>44712</v>
      </c>
      <c r="B588">
        <v>0.56359102244389003</v>
      </c>
      <c r="C588">
        <v>4132.1499999999996</v>
      </c>
      <c r="D588">
        <v>308.27999999999997</v>
      </c>
      <c r="E588">
        <v>116.56</v>
      </c>
      <c r="F588">
        <v>1838.02</v>
      </c>
      <c r="G588">
        <v>83.35</v>
      </c>
      <c r="H588">
        <v>49.65</v>
      </c>
      <c r="I588" s="12">
        <f t="shared" si="151"/>
        <v>127.22101898174138</v>
      </c>
      <c r="J588" s="12">
        <f t="shared" si="152"/>
        <v>93.094619982435873</v>
      </c>
      <c r="K588" s="12">
        <f t="shared" si="153"/>
        <v>149.08319352570066</v>
      </c>
      <c r="L588" s="12">
        <f t="shared" si="154"/>
        <v>134.46654958533202</v>
      </c>
      <c r="M588" s="12">
        <f t="shared" si="155"/>
        <v>152.49874174528745</v>
      </c>
      <c r="N588" s="12">
        <f t="shared" si="156"/>
        <v>111.25201123778375</v>
      </c>
      <c r="O588" s="12">
        <f t="shared" si="157"/>
        <v>177.64668663546991</v>
      </c>
      <c r="P588" s="12">
        <f t="shared" si="158"/>
        <v>161.73711741581602</v>
      </c>
      <c r="Q588">
        <v>0.45783132530120502</v>
      </c>
      <c r="R588" s="12"/>
      <c r="S588" s="12"/>
      <c r="Z588" s="12"/>
      <c r="AA588" s="12"/>
      <c r="AB588" s="12"/>
      <c r="AC588" s="12"/>
      <c r="AF588">
        <v>0.51247600767754298</v>
      </c>
      <c r="AG588" s="12"/>
      <c r="AH588" s="12"/>
      <c r="AI588" t="str">
        <v>20130809</v>
      </c>
      <c r="AJ588">
        <v>47.4</v>
      </c>
      <c r="AK588">
        <v>20.6</v>
      </c>
      <c r="AL588">
        <f t="shared" si="159"/>
        <v>2.3009708737864076</v>
      </c>
      <c r="BI588" t="str">
        <v>01/07/2022</v>
      </c>
      <c r="BJ588">
        <v>30.5</v>
      </c>
      <c r="BK588">
        <v>40.299999999999997</v>
      </c>
      <c r="BL588">
        <f t="shared" si="160"/>
        <v>0.75682382133995041</v>
      </c>
    </row>
    <row r="589" spans="1:64" x14ac:dyDescent="0.3">
      <c r="A589" s="11">
        <v>44709</v>
      </c>
      <c r="B589">
        <v>0.61374407582938395</v>
      </c>
      <c r="C589">
        <v>4158.24</v>
      </c>
      <c r="D589">
        <v>309.10000000000002</v>
      </c>
      <c r="E589">
        <v>119.08</v>
      </c>
      <c r="F589">
        <v>1853.65</v>
      </c>
      <c r="G589">
        <v>83.48</v>
      </c>
      <c r="H589">
        <v>49.63</v>
      </c>
      <c r="I589" s="12">
        <f t="shared" si="151"/>
        <v>125.35474323706276</v>
      </c>
      <c r="J589" s="12">
        <f t="shared" si="152"/>
        <v>92.894180037047505</v>
      </c>
      <c r="K589" s="12">
        <f t="shared" si="153"/>
        <v>149.7897562845923</v>
      </c>
      <c r="L589" s="12">
        <f t="shared" si="154"/>
        <v>135.37045482324891</v>
      </c>
      <c r="M589" s="12">
        <f t="shared" si="155"/>
        <v>149.72738065278872</v>
      </c>
      <c r="N589" s="12">
        <f t="shared" si="156"/>
        <v>110.61276355554701</v>
      </c>
      <c r="O589" s="12">
        <f t="shared" si="157"/>
        <v>177.84153051474203</v>
      </c>
      <c r="P589" s="12">
        <f t="shared" si="158"/>
        <v>162.23287597412588</v>
      </c>
      <c r="Q589">
        <v>0.52325581395348797</v>
      </c>
      <c r="R589" s="12"/>
      <c r="S589" s="12"/>
      <c r="Z589" s="12"/>
      <c r="AA589" s="12"/>
      <c r="AB589" s="12"/>
      <c r="AC589" s="12"/>
      <c r="AF589">
        <v>0.51812499999999995</v>
      </c>
      <c r="AG589" s="12"/>
      <c r="AH589" s="12"/>
      <c r="AI589" t="str">
        <v>20130802</v>
      </c>
      <c r="AJ589">
        <v>51.6</v>
      </c>
      <c r="AK589">
        <v>18.5</v>
      </c>
      <c r="AL589">
        <f t="shared" si="159"/>
        <v>2.7891891891891891</v>
      </c>
      <c r="BI589" t="str">
        <v>30/06/2022</v>
      </c>
      <c r="BJ589">
        <v>30.5</v>
      </c>
      <c r="BK589">
        <v>40.299999999999997</v>
      </c>
      <c r="BL589">
        <f t="shared" si="160"/>
        <v>0.75682382133995041</v>
      </c>
    </row>
    <row r="590" spans="1:64" x14ac:dyDescent="0.3">
      <c r="A590" s="11">
        <v>44708</v>
      </c>
      <c r="B590">
        <v>0.63341067285382802</v>
      </c>
      <c r="C590">
        <v>4057.84</v>
      </c>
      <c r="D590">
        <v>299.33</v>
      </c>
      <c r="E590">
        <v>118.79</v>
      </c>
      <c r="F590">
        <v>1850.58</v>
      </c>
      <c r="G590">
        <v>83.46</v>
      </c>
      <c r="H590">
        <v>49.02</v>
      </c>
      <c r="I590" s="12">
        <f t="shared" si="151"/>
        <v>122.62019703387092</v>
      </c>
      <c r="J590" s="12">
        <f t="shared" si="152"/>
        <v>90.798257701683056</v>
      </c>
      <c r="K590" s="12">
        <f t="shared" si="153"/>
        <v>146.20729855360051</v>
      </c>
      <c r="L590" s="12">
        <f t="shared" si="154"/>
        <v>133.72585059192309</v>
      </c>
      <c r="M590" s="12">
        <f t="shared" si="155"/>
        <v>145.33841080985343</v>
      </c>
      <c r="N590" s="12">
        <f t="shared" si="156"/>
        <v>107.28888706536033</v>
      </c>
      <c r="O590" s="12">
        <f t="shared" si="157"/>
        <v>172.26030925353962</v>
      </c>
      <c r="P590" s="12">
        <f t="shared" si="158"/>
        <v>159.02133496343507</v>
      </c>
      <c r="Q590">
        <v>0.55681818181818199</v>
      </c>
      <c r="R590" s="12"/>
      <c r="S590" s="12"/>
      <c r="Z590" s="12"/>
      <c r="AA590" s="12"/>
      <c r="AB590" s="12"/>
      <c r="AC590" s="12"/>
      <c r="AF590">
        <v>0.51500000000000001</v>
      </c>
      <c r="AG590" s="12"/>
      <c r="AH590" s="12"/>
      <c r="AI590" t="str">
        <v>20130726</v>
      </c>
      <c r="AJ590">
        <v>48.4</v>
      </c>
      <c r="AK590">
        <v>19.600000000000001</v>
      </c>
      <c r="AL590">
        <f t="shared" si="159"/>
        <v>2.4693877551020407</v>
      </c>
      <c r="BI590" t="str">
        <v>29/06/2022</v>
      </c>
      <c r="BJ590">
        <v>30.5</v>
      </c>
      <c r="BK590">
        <v>40.299999999999997</v>
      </c>
      <c r="BL590">
        <f t="shared" si="160"/>
        <v>0.75682382133995041</v>
      </c>
    </row>
    <row r="591" spans="1:64" x14ac:dyDescent="0.3">
      <c r="A591" s="11">
        <v>44707</v>
      </c>
      <c r="B591">
        <v>0.62443438914027105</v>
      </c>
      <c r="C591">
        <v>3978.73</v>
      </c>
      <c r="D591">
        <v>291.26</v>
      </c>
      <c r="E591">
        <v>119.33</v>
      </c>
      <c r="F591">
        <v>1853.6</v>
      </c>
      <c r="G591">
        <v>83.44</v>
      </c>
      <c r="H591">
        <v>48.4</v>
      </c>
      <c r="I591" s="12">
        <f t="shared" si="151"/>
        <v>119.69853590210307</v>
      </c>
      <c r="J591" s="12">
        <f t="shared" si="152"/>
        <v>88.886096349732057</v>
      </c>
      <c r="K591" s="12">
        <f t="shared" si="153"/>
        <v>143.39060015490833</v>
      </c>
      <c r="L591" s="12">
        <f t="shared" si="154"/>
        <v>132.78660951124408</v>
      </c>
      <c r="M591" s="12">
        <f t="shared" si="155"/>
        <v>140.80007666755887</v>
      </c>
      <c r="N591" s="12">
        <f t="shared" si="156"/>
        <v>104.23111460292648</v>
      </c>
      <c r="O591" s="12">
        <f t="shared" si="157"/>
        <v>167.6552373462776</v>
      </c>
      <c r="P591" s="12">
        <f t="shared" si="158"/>
        <v>156.68712211922195</v>
      </c>
      <c r="Q591">
        <v>0.51685393258427004</v>
      </c>
      <c r="R591" s="12"/>
      <c r="S591" s="12"/>
      <c r="Z591" s="12"/>
      <c r="AA591" s="12"/>
      <c r="AB591" s="12"/>
      <c r="AC591" s="12"/>
      <c r="AF591">
        <v>0.50845335003130898</v>
      </c>
      <c r="AG591" s="12"/>
      <c r="AH591" s="12"/>
      <c r="AI591" t="str">
        <v>20130719</v>
      </c>
      <c r="AJ591">
        <v>51.5</v>
      </c>
      <c r="AK591">
        <v>19.600000000000001</v>
      </c>
      <c r="AL591">
        <f t="shared" si="159"/>
        <v>2.6275510204081631</v>
      </c>
      <c r="BI591" t="str">
        <v>28/06/2022</v>
      </c>
      <c r="BJ591">
        <v>30.5</v>
      </c>
      <c r="BK591">
        <v>40.299999999999997</v>
      </c>
      <c r="BL591">
        <f t="shared" si="160"/>
        <v>0.75682382133995041</v>
      </c>
    </row>
    <row r="592" spans="1:64" x14ac:dyDescent="0.3">
      <c r="A592" s="11">
        <v>44706</v>
      </c>
      <c r="B592">
        <v>0.62979683972912004</v>
      </c>
      <c r="C592">
        <v>3941.48</v>
      </c>
      <c r="D592">
        <v>287.24</v>
      </c>
      <c r="E592">
        <v>118.86</v>
      </c>
      <c r="F592">
        <v>1866.5</v>
      </c>
      <c r="G592">
        <v>83.38</v>
      </c>
      <c r="H592">
        <v>48.35</v>
      </c>
      <c r="I592" s="12">
        <f t="shared" si="151"/>
        <v>119.04420551967736</v>
      </c>
      <c r="J592" s="12">
        <f t="shared" si="152"/>
        <v>87.455146836578635</v>
      </c>
      <c r="K592" s="12">
        <f t="shared" si="153"/>
        <v>142.14946930537988</v>
      </c>
      <c r="L592" s="12">
        <f t="shared" si="154"/>
        <v>131.67832068459654</v>
      </c>
      <c r="M592" s="12">
        <f t="shared" si="155"/>
        <v>139.40035306452015</v>
      </c>
      <c r="N592" s="12">
        <f t="shared" si="156"/>
        <v>102.09662171321015</v>
      </c>
      <c r="O592" s="12">
        <f t="shared" si="157"/>
        <v>165.45866302558392</v>
      </c>
      <c r="P592" s="12">
        <f t="shared" si="158"/>
        <v>154.68226377898679</v>
      </c>
      <c r="Q592">
        <v>0.52325581395348797</v>
      </c>
      <c r="R592" s="12"/>
      <c r="S592" s="12"/>
      <c r="Z592" s="12"/>
      <c r="AA592" s="12"/>
      <c r="AB592" s="12"/>
      <c r="AC592" s="12"/>
      <c r="AF592">
        <v>0.50816582914572905</v>
      </c>
      <c r="AG592" s="12"/>
      <c r="AH592" s="12"/>
      <c r="AI592" t="str">
        <v>20130712</v>
      </c>
      <c r="AJ592">
        <v>52.1</v>
      </c>
      <c r="AK592">
        <v>19.8</v>
      </c>
      <c r="AL592">
        <f t="shared" si="159"/>
        <v>2.6313131313131315</v>
      </c>
      <c r="BI592" t="str">
        <v>27/06/2022</v>
      </c>
      <c r="BJ592">
        <v>30.5</v>
      </c>
      <c r="BK592">
        <v>40.299999999999997</v>
      </c>
      <c r="BL592">
        <f t="shared" si="160"/>
        <v>0.75682382133995041</v>
      </c>
    </row>
    <row r="593" spans="1:64" x14ac:dyDescent="0.3">
      <c r="A593" s="11">
        <v>44705</v>
      </c>
      <c r="B593">
        <v>0.63097949886104798</v>
      </c>
      <c r="C593">
        <v>3973.75</v>
      </c>
      <c r="D593">
        <v>293.48</v>
      </c>
      <c r="E593">
        <v>116.56</v>
      </c>
      <c r="F593">
        <v>1853.45</v>
      </c>
      <c r="G593">
        <v>83.19</v>
      </c>
      <c r="H593">
        <v>48.65</v>
      </c>
      <c r="I593" s="12">
        <f t="shared" si="151"/>
        <v>122.45495808853779</v>
      </c>
      <c r="J593" s="12">
        <f t="shared" si="152"/>
        <v>88.801530455902224</v>
      </c>
      <c r="K593" s="12">
        <f t="shared" si="153"/>
        <v>143.64404553089813</v>
      </c>
      <c r="L593" s="12">
        <f t="shared" si="154"/>
        <v>131.93616317562254</v>
      </c>
      <c r="M593" s="12">
        <f t="shared" si="155"/>
        <v>145.35927255965549</v>
      </c>
      <c r="N593" s="12">
        <f t="shared" si="156"/>
        <v>105.07043224883614</v>
      </c>
      <c r="O593" s="12">
        <f t="shared" si="157"/>
        <v>169.44850160976696</v>
      </c>
      <c r="P593" s="12">
        <f t="shared" si="158"/>
        <v>157.05307430081669</v>
      </c>
      <c r="Q593">
        <v>0.5</v>
      </c>
      <c r="R593" s="12"/>
      <c r="S593" s="12"/>
      <c r="Z593" s="12"/>
      <c r="AA593" s="12"/>
      <c r="AB593" s="12"/>
      <c r="AC593" s="12"/>
      <c r="AF593">
        <v>0.50663297536323404</v>
      </c>
      <c r="AG593" s="12"/>
      <c r="AH593" s="12"/>
      <c r="AI593" t="str">
        <v>20130705</v>
      </c>
      <c r="AJ593">
        <v>46.9</v>
      </c>
      <c r="AK593">
        <v>22.9</v>
      </c>
      <c r="AL593">
        <f t="shared" si="159"/>
        <v>2.0480349344978168</v>
      </c>
      <c r="BI593" t="str">
        <v>24/06/2022</v>
      </c>
      <c r="BJ593">
        <v>32.9</v>
      </c>
      <c r="BK593">
        <v>40</v>
      </c>
      <c r="BL593">
        <f t="shared" si="160"/>
        <v>0.82250000000000001</v>
      </c>
    </row>
    <row r="594" spans="1:64" x14ac:dyDescent="0.3">
      <c r="A594" s="11">
        <v>44702</v>
      </c>
      <c r="B594">
        <v>0.63555555555555598</v>
      </c>
      <c r="C594">
        <v>3901.36</v>
      </c>
      <c r="D594">
        <v>288.68</v>
      </c>
      <c r="E594">
        <v>118.51</v>
      </c>
      <c r="F594">
        <v>1846.6</v>
      </c>
      <c r="G594">
        <v>83.23</v>
      </c>
      <c r="H594">
        <v>47.97</v>
      </c>
      <c r="I594" s="12">
        <f t="shared" si="151"/>
        <v>118.31289742089642</v>
      </c>
      <c r="J594" s="12">
        <f t="shared" si="152"/>
        <v>87.502507795811297</v>
      </c>
      <c r="K594" s="12">
        <f t="shared" si="153"/>
        <v>140.96076380585163</v>
      </c>
      <c r="L594" s="12">
        <f t="shared" si="154"/>
        <v>131.36086281158549</v>
      </c>
      <c r="M594" s="12">
        <f t="shared" si="155"/>
        <v>140.70452552406584</v>
      </c>
      <c r="N594" s="12">
        <f t="shared" si="156"/>
        <v>103.73045393421985</v>
      </c>
      <c r="O594" s="12">
        <f t="shared" si="157"/>
        <v>166.59833669105703</v>
      </c>
      <c r="P594" s="12">
        <f t="shared" si="158"/>
        <v>156.66894068003393</v>
      </c>
      <c r="Q594">
        <v>0.50574712643678199</v>
      </c>
      <c r="R594" s="12"/>
      <c r="S594" s="12"/>
      <c r="Z594" s="12"/>
      <c r="AA594" s="12"/>
      <c r="AB594" s="12"/>
      <c r="AC594" s="12"/>
      <c r="AF594">
        <v>0.50375939849624096</v>
      </c>
      <c r="AG594" s="12"/>
      <c r="AH594" s="12"/>
      <c r="AI594" t="str">
        <v>20130628</v>
      </c>
      <c r="AJ594">
        <v>43.8</v>
      </c>
      <c r="AK594">
        <v>20.8</v>
      </c>
      <c r="AL594">
        <f t="shared" si="159"/>
        <v>2.1057692307692304</v>
      </c>
      <c r="BI594" t="str">
        <v>23/06/2022</v>
      </c>
      <c r="BJ594">
        <v>32.9</v>
      </c>
      <c r="BK594">
        <v>40</v>
      </c>
      <c r="BL594">
        <f t="shared" si="160"/>
        <v>0.82250000000000001</v>
      </c>
    </row>
    <row r="595" spans="1:64" x14ac:dyDescent="0.3">
      <c r="A595" s="11">
        <v>44701</v>
      </c>
      <c r="B595">
        <v>0.62696629213483102</v>
      </c>
      <c r="C595">
        <v>3900.79</v>
      </c>
      <c r="D595">
        <v>289.58</v>
      </c>
      <c r="E595">
        <v>117.18</v>
      </c>
      <c r="F595">
        <v>1842.08</v>
      </c>
      <c r="G595">
        <v>83.17</v>
      </c>
      <c r="H595">
        <v>47.68</v>
      </c>
      <c r="I595" s="12">
        <f t="shared" si="151"/>
        <v>119.65348737465899</v>
      </c>
      <c r="J595" s="12">
        <f t="shared" si="152"/>
        <v>87.704897695505224</v>
      </c>
      <c r="K595" s="12">
        <f t="shared" si="153"/>
        <v>141.04190376384713</v>
      </c>
      <c r="L595" s="12">
        <f t="shared" si="154"/>
        <v>132.14528920992549</v>
      </c>
      <c r="M595" s="12">
        <f t="shared" si="155"/>
        <v>142.76867635762918</v>
      </c>
      <c r="N595" s="12">
        <f t="shared" si="156"/>
        <v>104.31059791345996</v>
      </c>
      <c r="O595" s="12">
        <f t="shared" si="157"/>
        <v>167.23875465978932</v>
      </c>
      <c r="P595" s="12">
        <f t="shared" si="158"/>
        <v>158.12210882523061</v>
      </c>
      <c r="Q595">
        <v>0.50588235294117601</v>
      </c>
      <c r="R595" s="12"/>
      <c r="S595" s="12"/>
      <c r="Z595" s="12"/>
      <c r="AA595" s="12"/>
      <c r="AB595" s="12"/>
      <c r="AC595" s="12"/>
      <c r="AF595">
        <v>0.50156152404747001</v>
      </c>
      <c r="AG595" s="12"/>
      <c r="AH595" s="12"/>
      <c r="AI595" t="str">
        <v>20130621</v>
      </c>
      <c r="AJ595">
        <v>41.7</v>
      </c>
      <c r="AK595">
        <v>25</v>
      </c>
      <c r="AL595">
        <f t="shared" si="159"/>
        <v>1.6680000000000001</v>
      </c>
      <c r="BI595" t="str">
        <v>22/06/2022</v>
      </c>
      <c r="BJ595">
        <v>32.9</v>
      </c>
      <c r="BK595">
        <v>40</v>
      </c>
      <c r="BL595">
        <f t="shared" si="160"/>
        <v>0.82250000000000001</v>
      </c>
    </row>
    <row r="596" spans="1:64" x14ac:dyDescent="0.3">
      <c r="A596" s="11">
        <v>44700</v>
      </c>
      <c r="B596">
        <v>0.63333333333333297</v>
      </c>
      <c r="C596">
        <v>3923.68</v>
      </c>
      <c r="D596">
        <v>291.14</v>
      </c>
      <c r="E596">
        <v>116.9</v>
      </c>
      <c r="F596">
        <v>1816.7</v>
      </c>
      <c r="G596">
        <v>83.05</v>
      </c>
      <c r="H596">
        <v>47.14</v>
      </c>
      <c r="I596" s="12">
        <f t="shared" si="151"/>
        <v>120.64628792904934</v>
      </c>
      <c r="J596" s="12">
        <f t="shared" si="152"/>
        <v>89.476915982400314</v>
      </c>
      <c r="K596" s="12">
        <f t="shared" si="153"/>
        <v>142.07603569936265</v>
      </c>
      <c r="L596" s="12">
        <f t="shared" si="154"/>
        <v>134.47015019730932</v>
      </c>
      <c r="M596" s="12">
        <f t="shared" si="155"/>
        <v>143.88427683512853</v>
      </c>
      <c r="N596" s="12">
        <f t="shared" si="156"/>
        <v>106.36651726317561</v>
      </c>
      <c r="O596" s="12">
        <f t="shared" si="157"/>
        <v>168.38429992542731</v>
      </c>
      <c r="P596" s="12">
        <f t="shared" si="158"/>
        <v>160.82615726583617</v>
      </c>
      <c r="Q596">
        <v>0.51190476190476197</v>
      </c>
      <c r="R596" s="12"/>
      <c r="S596" s="12"/>
      <c r="Z596" s="12"/>
      <c r="AA596" s="12"/>
      <c r="AB596" s="12"/>
      <c r="AC596" s="12"/>
      <c r="AF596">
        <v>0.50344395742016301</v>
      </c>
      <c r="AG596" s="12"/>
      <c r="AH596" s="12"/>
      <c r="AI596" t="str">
        <v>20130614</v>
      </c>
      <c r="AJ596">
        <v>46.8</v>
      </c>
      <c r="AK596">
        <v>21.9</v>
      </c>
      <c r="AL596">
        <f t="shared" si="159"/>
        <v>2.1369863013698631</v>
      </c>
      <c r="BI596" t="str">
        <v>21/06/2022</v>
      </c>
      <c r="BJ596">
        <v>32.9</v>
      </c>
      <c r="BK596">
        <v>40</v>
      </c>
      <c r="BL596">
        <f t="shared" si="160"/>
        <v>0.82250000000000001</v>
      </c>
    </row>
    <row r="597" spans="1:64" x14ac:dyDescent="0.3">
      <c r="A597" s="11">
        <v>44699</v>
      </c>
      <c r="B597">
        <v>0.636563876651982</v>
      </c>
      <c r="C597">
        <v>4088.85</v>
      </c>
      <c r="D597">
        <v>306.17</v>
      </c>
      <c r="E597">
        <v>114.46</v>
      </c>
      <c r="F597">
        <v>1814.92</v>
      </c>
      <c r="G597">
        <v>83.01</v>
      </c>
      <c r="H597">
        <v>48.28</v>
      </c>
      <c r="I597" s="12">
        <f t="shared" si="151"/>
        <v>128.5813944929543</v>
      </c>
      <c r="J597" s="12">
        <f t="shared" si="152"/>
        <v>93.338904695353904</v>
      </c>
      <c r="K597" s="12">
        <f t="shared" si="153"/>
        <v>148.1312085627568</v>
      </c>
      <c r="L597" s="12">
        <f t="shared" si="154"/>
        <v>136.76547968249287</v>
      </c>
      <c r="M597" s="12">
        <f t="shared" si="155"/>
        <v>154.78215820484417</v>
      </c>
      <c r="N597" s="12">
        <f t="shared" si="156"/>
        <v>111.97313933989143</v>
      </c>
      <c r="O597" s="12">
        <f t="shared" si="157"/>
        <v>177.16685872494469</v>
      </c>
      <c r="P597" s="12">
        <f t="shared" si="158"/>
        <v>165.03083140760427</v>
      </c>
      <c r="Q597">
        <v>0.51807228915662695</v>
      </c>
      <c r="R597" s="12"/>
      <c r="S597" s="12"/>
      <c r="Z597" s="12"/>
      <c r="AA597" s="12"/>
      <c r="AB597" s="12"/>
      <c r="AC597" s="12"/>
      <c r="AF597">
        <v>0.50094043887147299</v>
      </c>
      <c r="AG597" s="12"/>
      <c r="AH597" s="12"/>
      <c r="AI597" t="str">
        <v>20130607</v>
      </c>
      <c r="AJ597">
        <v>43.8</v>
      </c>
      <c r="AK597">
        <v>22.9</v>
      </c>
      <c r="AL597">
        <f t="shared" si="159"/>
        <v>1.9126637554585153</v>
      </c>
      <c r="BI597" t="str">
        <v>20/06/2022</v>
      </c>
      <c r="BJ597">
        <v>32.9</v>
      </c>
      <c r="BK597">
        <v>40</v>
      </c>
      <c r="BL597">
        <f t="shared" si="160"/>
        <v>0.82250000000000001</v>
      </c>
    </row>
    <row r="598" spans="1:64" x14ac:dyDescent="0.3">
      <c r="A598" s="11">
        <v>44698</v>
      </c>
      <c r="B598">
        <v>0.63938053097345104</v>
      </c>
      <c r="C598">
        <v>4008.01</v>
      </c>
      <c r="D598">
        <v>298.44</v>
      </c>
      <c r="E598">
        <v>115.86</v>
      </c>
      <c r="F598">
        <v>1824.01</v>
      </c>
      <c r="G598">
        <v>83.19</v>
      </c>
      <c r="H598">
        <v>47.33</v>
      </c>
      <c r="I598" s="12">
        <f t="shared" si="151"/>
        <v>124.56381781329596</v>
      </c>
      <c r="J598" s="12">
        <f t="shared" si="152"/>
        <v>91.04874330293795</v>
      </c>
      <c r="K598" s="12">
        <f t="shared" si="153"/>
        <v>144.89521561356244</v>
      </c>
      <c r="L598" s="12">
        <f t="shared" si="154"/>
        <v>136.75210883934557</v>
      </c>
      <c r="M598" s="12">
        <f t="shared" si="155"/>
        <v>149.11792819412773</v>
      </c>
      <c r="N598" s="12">
        <f t="shared" si="156"/>
        <v>108.6184710040757</v>
      </c>
      <c r="O598" s="12">
        <f t="shared" si="157"/>
        <v>172.33039326039113</v>
      </c>
      <c r="P598" s="12">
        <f t="shared" si="158"/>
        <v>164.07435704546663</v>
      </c>
      <c r="Q598">
        <v>0.52380952380952395</v>
      </c>
      <c r="R598" s="12"/>
      <c r="S598" s="12"/>
      <c r="Z598" s="12"/>
      <c r="AA598" s="12"/>
      <c r="AB598" s="12"/>
      <c r="AC598" s="12"/>
      <c r="AF598">
        <v>0.50253807106599002</v>
      </c>
      <c r="AG598" s="12"/>
      <c r="AH598" s="12"/>
      <c r="AI598" t="str">
        <v>20130531</v>
      </c>
      <c r="AJ598">
        <v>45.8</v>
      </c>
      <c r="AK598">
        <v>20.8</v>
      </c>
      <c r="AL598">
        <f t="shared" si="159"/>
        <v>2.2019230769230766</v>
      </c>
      <c r="BI598" t="str">
        <v>17/06/2022</v>
      </c>
      <c r="BJ598">
        <v>26.5</v>
      </c>
      <c r="BK598">
        <v>44.1</v>
      </c>
      <c r="BL598">
        <f t="shared" si="160"/>
        <v>0.60090702947845798</v>
      </c>
    </row>
    <row r="599" spans="1:64" x14ac:dyDescent="0.3">
      <c r="A599" s="11">
        <v>44695</v>
      </c>
      <c r="B599">
        <v>0.63192904656319304</v>
      </c>
      <c r="C599">
        <v>4023.89</v>
      </c>
      <c r="D599">
        <v>301.94</v>
      </c>
      <c r="E599">
        <v>115.98</v>
      </c>
      <c r="F599">
        <v>1811.9</v>
      </c>
      <c r="G599">
        <v>83.14</v>
      </c>
      <c r="H599">
        <v>47.29</v>
      </c>
      <c r="I599" s="12">
        <f t="shared" si="151"/>
        <v>124.92757803711743</v>
      </c>
      <c r="J599" s="12">
        <f t="shared" si="152"/>
        <v>92.02699223258719</v>
      </c>
      <c r="K599" s="12">
        <f t="shared" si="153"/>
        <v>145.55718424178249</v>
      </c>
      <c r="L599" s="12">
        <f t="shared" si="154"/>
        <v>137.41061827356677</v>
      </c>
      <c r="M599" s="12">
        <f t="shared" si="155"/>
        <v>150.70896969161839</v>
      </c>
      <c r="N599" s="12">
        <f t="shared" si="156"/>
        <v>110.64045843823362</v>
      </c>
      <c r="O599" s="12">
        <f t="shared" si="157"/>
        <v>174.45757226837873</v>
      </c>
      <c r="P599" s="12">
        <f t="shared" si="158"/>
        <v>166.1407411106693</v>
      </c>
      <c r="Q599">
        <v>0.51807228915662695</v>
      </c>
      <c r="R599" s="12"/>
      <c r="S599" s="12"/>
      <c r="Z599" s="12"/>
      <c r="AA599" s="12"/>
      <c r="AB599" s="12"/>
      <c r="AC599" s="12"/>
      <c r="AF599">
        <v>0.49432534678436302</v>
      </c>
      <c r="AG599" s="12"/>
      <c r="AH599" s="12"/>
      <c r="AI599" t="str">
        <v>20130524</v>
      </c>
      <c r="AJ599">
        <v>52.1</v>
      </c>
      <c r="AK599">
        <v>19.8</v>
      </c>
      <c r="AL599">
        <f t="shared" si="159"/>
        <v>2.6313131313131315</v>
      </c>
      <c r="BI599" t="str">
        <v>16/06/2022</v>
      </c>
      <c r="BJ599">
        <v>26.5</v>
      </c>
      <c r="BK599">
        <v>44.1</v>
      </c>
      <c r="BL599">
        <f t="shared" si="160"/>
        <v>0.60090702947845798</v>
      </c>
    </row>
    <row r="600" spans="1:64" x14ac:dyDescent="0.3">
      <c r="A600" s="11">
        <v>44694</v>
      </c>
      <c r="B600">
        <v>0.62639821029082798</v>
      </c>
      <c r="C600">
        <v>3930.08</v>
      </c>
      <c r="D600">
        <v>291.14999999999998</v>
      </c>
      <c r="E600">
        <v>117.72</v>
      </c>
      <c r="F600">
        <v>1821.8</v>
      </c>
      <c r="G600">
        <v>83.17</v>
      </c>
      <c r="H600">
        <v>46.02</v>
      </c>
      <c r="I600" s="12">
        <f t="shared" si="151"/>
        <v>120.27873527826999</v>
      </c>
      <c r="J600" s="12">
        <f t="shared" si="152"/>
        <v>89.407015394266111</v>
      </c>
      <c r="K600" s="12">
        <f t="shared" si="153"/>
        <v>142.11370520008128</v>
      </c>
      <c r="L600" s="12">
        <f t="shared" si="154"/>
        <v>137.92465712318838</v>
      </c>
      <c r="M600" s="12">
        <f t="shared" si="155"/>
        <v>143.28116374716285</v>
      </c>
      <c r="N600" s="12">
        <f t="shared" si="156"/>
        <v>106.13053468611004</v>
      </c>
      <c r="O600" s="12">
        <f t="shared" si="157"/>
        <v>168.16473978956</v>
      </c>
      <c r="P600" s="12">
        <f t="shared" si="158"/>
        <v>164.58325069558109</v>
      </c>
      <c r="Q600">
        <v>0.51219512195121997</v>
      </c>
      <c r="R600" s="12"/>
      <c r="S600" s="12"/>
      <c r="Z600" s="12"/>
      <c r="AA600" s="12"/>
      <c r="AB600" s="12"/>
      <c r="AC600" s="12"/>
      <c r="AF600">
        <v>0.48017902813299201</v>
      </c>
      <c r="AG600" s="12"/>
      <c r="AH600" s="12"/>
      <c r="AI600" t="str">
        <v>20130517</v>
      </c>
      <c r="AJ600">
        <v>55.2</v>
      </c>
      <c r="AK600">
        <v>18.8</v>
      </c>
      <c r="AL600">
        <f t="shared" si="159"/>
        <v>2.9361702127659575</v>
      </c>
      <c r="BI600" t="str">
        <v>15/06/2022</v>
      </c>
      <c r="BJ600">
        <v>26.5</v>
      </c>
      <c r="BK600">
        <v>44.1</v>
      </c>
      <c r="BL600">
        <f t="shared" si="160"/>
        <v>0.60090702947845798</v>
      </c>
    </row>
    <row r="601" spans="1:64" x14ac:dyDescent="0.3">
      <c r="A601" s="11">
        <v>44693</v>
      </c>
      <c r="B601">
        <v>0.62780269058296001</v>
      </c>
      <c r="C601">
        <v>3935.18</v>
      </c>
      <c r="D601">
        <v>291.83999999999997</v>
      </c>
      <c r="E601">
        <v>117.94</v>
      </c>
      <c r="F601">
        <v>1852.41</v>
      </c>
      <c r="G601">
        <v>83.05</v>
      </c>
      <c r="H601">
        <v>46.19</v>
      </c>
      <c r="I601" s="12">
        <f t="shared" si="151"/>
        <v>120.21029312020787</v>
      </c>
      <c r="J601" s="12">
        <f t="shared" si="152"/>
        <v>88.065910906206241</v>
      </c>
      <c r="K601" s="12">
        <f t="shared" si="153"/>
        <v>142.50429728211182</v>
      </c>
      <c r="L601" s="12">
        <f t="shared" si="154"/>
        <v>137.59656518510826</v>
      </c>
      <c r="M601" s="12">
        <f t="shared" si="155"/>
        <v>143.35269013745295</v>
      </c>
      <c r="N601" s="12">
        <f t="shared" si="156"/>
        <v>104.6486975825111</v>
      </c>
      <c r="O601" s="12">
        <f t="shared" si="157"/>
        <v>168.80776603113142</v>
      </c>
      <c r="P601" s="12">
        <f t="shared" si="158"/>
        <v>164.3669206352946</v>
      </c>
      <c r="Q601">
        <v>0.55294117647058805</v>
      </c>
      <c r="R601" s="12"/>
      <c r="S601" s="12"/>
      <c r="Z601" s="12"/>
      <c r="AA601" s="12"/>
      <c r="AB601" s="12"/>
      <c r="AC601" s="12"/>
      <c r="AF601">
        <v>0.47992227979274599</v>
      </c>
      <c r="AG601" s="12"/>
      <c r="AH601" s="12"/>
      <c r="AI601" t="str">
        <v>20130510</v>
      </c>
      <c r="AJ601">
        <v>54.2</v>
      </c>
      <c r="AK601">
        <v>19.8</v>
      </c>
      <c r="AL601">
        <f t="shared" si="159"/>
        <v>2.7373737373737375</v>
      </c>
      <c r="BI601" t="str">
        <v>14/06/2022</v>
      </c>
      <c r="BJ601">
        <v>26.5</v>
      </c>
      <c r="BK601">
        <v>44.1</v>
      </c>
      <c r="BL601">
        <f t="shared" si="160"/>
        <v>0.60090702947845798</v>
      </c>
    </row>
    <row r="602" spans="1:64" x14ac:dyDescent="0.3">
      <c r="A602" s="11">
        <v>44692</v>
      </c>
      <c r="B602">
        <v>0.62138084632516699</v>
      </c>
      <c r="C602">
        <v>4001.05</v>
      </c>
      <c r="D602">
        <v>300.76</v>
      </c>
      <c r="E602">
        <v>115.71</v>
      </c>
      <c r="F602">
        <v>1838.36</v>
      </c>
      <c r="G602">
        <v>83.04</v>
      </c>
      <c r="H602">
        <v>46.47</v>
      </c>
      <c r="I602" s="12">
        <f t="shared" si="151"/>
        <v>124.66526846534745</v>
      </c>
      <c r="J602" s="12">
        <f t="shared" si="152"/>
        <v>90.241253934002003</v>
      </c>
      <c r="K602" s="12">
        <f t="shared" si="153"/>
        <v>144.9073837049333</v>
      </c>
      <c r="L602" s="12">
        <f t="shared" si="154"/>
        <v>139.047917549011</v>
      </c>
      <c r="M602" s="12">
        <f t="shared" si="155"/>
        <v>150.72788355003962</v>
      </c>
      <c r="N602" s="12">
        <f t="shared" si="156"/>
        <v>108.70343131085605</v>
      </c>
      <c r="O602" s="12">
        <f t="shared" si="157"/>
        <v>173.98891639978316</v>
      </c>
      <c r="P602" s="12">
        <f t="shared" si="158"/>
        <v>168.34539477554998</v>
      </c>
      <c r="Q602">
        <v>0.56321839080459801</v>
      </c>
      <c r="R602" s="12"/>
      <c r="S602" s="12"/>
      <c r="Z602" s="12"/>
      <c r="AA602" s="12"/>
      <c r="AB602" s="12"/>
      <c r="AC602" s="12"/>
      <c r="AF602">
        <v>0.47238466536712098</v>
      </c>
      <c r="AG602" s="12"/>
      <c r="AH602" s="12"/>
      <c r="AI602" t="str">
        <v>20130503</v>
      </c>
      <c r="AJ602">
        <v>52.1</v>
      </c>
      <c r="AK602">
        <v>19.8</v>
      </c>
      <c r="AL602">
        <f t="shared" si="159"/>
        <v>2.6313131313131315</v>
      </c>
      <c r="BI602" t="str">
        <v>13/06/2022</v>
      </c>
      <c r="BJ602">
        <v>26.5</v>
      </c>
      <c r="BK602">
        <v>44.1</v>
      </c>
      <c r="BL602">
        <f t="shared" si="160"/>
        <v>0.60090702947845798</v>
      </c>
    </row>
    <row r="603" spans="1:64" x14ac:dyDescent="0.3">
      <c r="A603" s="11">
        <v>44691</v>
      </c>
      <c r="B603">
        <v>0.61573033707865199</v>
      </c>
      <c r="C603">
        <v>3991.24</v>
      </c>
      <c r="D603">
        <v>297.14999999999998</v>
      </c>
      <c r="E603">
        <v>114.67</v>
      </c>
      <c r="F603">
        <v>1854.1</v>
      </c>
      <c r="G603">
        <v>83.09</v>
      </c>
      <c r="H603">
        <v>46.21</v>
      </c>
      <c r="I603" s="12">
        <f t="shared" si="151"/>
        <v>125.49499380558262</v>
      </c>
      <c r="J603" s="12">
        <f t="shared" si="152"/>
        <v>89.264064442206873</v>
      </c>
      <c r="K603" s="12">
        <f t="shared" si="153"/>
        <v>144.46537169039718</v>
      </c>
      <c r="L603" s="12">
        <f t="shared" si="154"/>
        <v>139.48990596388671</v>
      </c>
      <c r="M603" s="12">
        <f t="shared" si="155"/>
        <v>150.26518060000063</v>
      </c>
      <c r="N603" s="12">
        <f t="shared" si="156"/>
        <v>106.50536919628148</v>
      </c>
      <c r="O603" s="12">
        <f t="shared" si="157"/>
        <v>171.79840028615908</v>
      </c>
      <c r="P603" s="12">
        <f t="shared" si="158"/>
        <v>167.25451755150482</v>
      </c>
      <c r="Q603">
        <v>0.55813953488372103</v>
      </c>
      <c r="R603" s="12"/>
      <c r="S603" s="12"/>
      <c r="Z603" s="12"/>
      <c r="AA603" s="12"/>
      <c r="AB603" s="12"/>
      <c r="AC603" s="12"/>
      <c r="AF603">
        <v>0.47709424083769603</v>
      </c>
      <c r="AG603" s="12"/>
      <c r="AH603" s="12"/>
      <c r="AI603" t="str">
        <v>20130426</v>
      </c>
      <c r="AJ603">
        <v>47.9</v>
      </c>
      <c r="AK603">
        <v>18.8</v>
      </c>
      <c r="AL603">
        <f t="shared" si="159"/>
        <v>2.5478723404255317</v>
      </c>
      <c r="BI603" t="str">
        <v>10/06/2022</v>
      </c>
      <c r="BJ603">
        <v>29.4</v>
      </c>
      <c r="BK603">
        <v>42.7</v>
      </c>
      <c r="BL603">
        <f t="shared" si="160"/>
        <v>0.6885245901639343</v>
      </c>
    </row>
    <row r="604" spans="1:64" x14ac:dyDescent="0.3">
      <c r="A604" s="11">
        <v>44688</v>
      </c>
      <c r="B604">
        <v>0.60133630289532303</v>
      </c>
      <c r="C604">
        <v>4123.34</v>
      </c>
      <c r="D604">
        <v>309.25</v>
      </c>
      <c r="E604">
        <v>113.67</v>
      </c>
      <c r="F604">
        <v>1884</v>
      </c>
      <c r="G604">
        <v>82.88</v>
      </c>
      <c r="H604">
        <v>47.66</v>
      </c>
      <c r="I604" s="12">
        <f t="shared" si="151"/>
        <v>130.8376894815367</v>
      </c>
      <c r="J604" s="12">
        <f t="shared" si="152"/>
        <v>90.730878492432709</v>
      </c>
      <c r="K604" s="12">
        <f t="shared" si="153"/>
        <v>149.63851254617782</v>
      </c>
      <c r="L604" s="12">
        <f t="shared" si="154"/>
        <v>139.71530859335371</v>
      </c>
      <c r="M604" s="12">
        <f t="shared" si="155"/>
        <v>157.82902884250876</v>
      </c>
      <c r="N604" s="12">
        <f t="shared" si="156"/>
        <v>109.04128027753335</v>
      </c>
      <c r="O604" s="12">
        <f t="shared" si="157"/>
        <v>179.26678052196024</v>
      </c>
      <c r="P604" s="12">
        <f t="shared" si="158"/>
        <v>168.72292744040234</v>
      </c>
      <c r="Q604">
        <v>0.57471264367816099</v>
      </c>
      <c r="R604" s="12"/>
      <c r="S604" s="12"/>
      <c r="Z604" s="12"/>
      <c r="AA604" s="12"/>
      <c r="AB604" s="12"/>
      <c r="AC604" s="12"/>
      <c r="AF604">
        <v>0.465938303341902</v>
      </c>
      <c r="AG604" s="12"/>
      <c r="AH604" s="12"/>
      <c r="AI604" t="str">
        <v>20130419</v>
      </c>
      <c r="AJ604">
        <v>44.3</v>
      </c>
      <c r="AK604">
        <v>19.600000000000001</v>
      </c>
      <c r="AL604">
        <f t="shared" si="159"/>
        <v>2.260204081632653</v>
      </c>
      <c r="BI604" t="str">
        <v>09/06/2022</v>
      </c>
      <c r="BJ604">
        <v>29.4</v>
      </c>
      <c r="BK604">
        <v>42.7</v>
      </c>
      <c r="BL604">
        <f t="shared" si="160"/>
        <v>0.6885245901639343</v>
      </c>
    </row>
    <row r="605" spans="1:64" x14ac:dyDescent="0.3">
      <c r="A605" s="11">
        <v>44687</v>
      </c>
      <c r="B605">
        <v>0.592255125284738</v>
      </c>
      <c r="C605">
        <v>4146.87</v>
      </c>
      <c r="D605">
        <v>313</v>
      </c>
      <c r="E605">
        <v>115.37</v>
      </c>
      <c r="F605">
        <v>1877.2</v>
      </c>
      <c r="G605">
        <v>82.89</v>
      </c>
      <c r="H605">
        <v>48.19</v>
      </c>
      <c r="I605" s="12">
        <f t="shared" si="151"/>
        <v>129.66280948396994</v>
      </c>
      <c r="J605" s="12">
        <f t="shared" si="152"/>
        <v>91.5822800670677</v>
      </c>
      <c r="K605" s="12">
        <f t="shared" si="153"/>
        <v>150.47417346420499</v>
      </c>
      <c r="L605" s="12">
        <f t="shared" si="154"/>
        <v>138.97540723199359</v>
      </c>
      <c r="M605" s="12">
        <f t="shared" si="155"/>
        <v>157.39550352780012</v>
      </c>
      <c r="N605" s="12">
        <f t="shared" si="156"/>
        <v>110.76964643491729</v>
      </c>
      <c r="O605" s="12">
        <f t="shared" si="157"/>
        <v>181.41843745218955</v>
      </c>
      <c r="P605" s="12">
        <f t="shared" si="158"/>
        <v>168.8888942660239</v>
      </c>
      <c r="Q605">
        <v>0.56321839080459801</v>
      </c>
      <c r="R605" s="12"/>
      <c r="S605" s="12"/>
      <c r="Z605" s="12"/>
      <c r="AA605" s="12"/>
      <c r="AB605" s="12"/>
      <c r="AC605" s="12"/>
      <c r="AF605">
        <v>0.46163765312701499</v>
      </c>
      <c r="AG605" s="12"/>
      <c r="AH605" s="12"/>
      <c r="AI605" t="str">
        <v>20130412</v>
      </c>
      <c r="AJ605">
        <v>47.4</v>
      </c>
      <c r="AK605">
        <v>20.6</v>
      </c>
      <c r="AL605">
        <f t="shared" si="159"/>
        <v>2.3009708737864076</v>
      </c>
      <c r="BI605" t="str">
        <v>08/06/2022</v>
      </c>
      <c r="BJ605">
        <v>29.4</v>
      </c>
      <c r="BK605">
        <v>42.7</v>
      </c>
      <c r="BL605">
        <f t="shared" si="160"/>
        <v>0.6885245901639343</v>
      </c>
    </row>
    <row r="606" spans="1:64" x14ac:dyDescent="0.3">
      <c r="A606" s="11">
        <v>44686</v>
      </c>
      <c r="B606">
        <v>0.59027777777777801</v>
      </c>
      <c r="C606">
        <v>4300.17</v>
      </c>
      <c r="D606">
        <v>329.6</v>
      </c>
      <c r="E606">
        <v>118.62</v>
      </c>
      <c r="F606">
        <v>1881.5</v>
      </c>
      <c r="G606">
        <v>83.03</v>
      </c>
      <c r="H606">
        <v>49.82</v>
      </c>
      <c r="I606" s="12">
        <f t="shared" si="151"/>
        <v>130.74160267422164</v>
      </c>
      <c r="J606" s="12">
        <f t="shared" si="152"/>
        <v>94.743328973441109</v>
      </c>
      <c r="K606" s="12">
        <f t="shared" si="153"/>
        <v>155.76449907239603</v>
      </c>
      <c r="L606" s="12">
        <f t="shared" si="154"/>
        <v>139.38407707516092</v>
      </c>
      <c r="M606" s="12">
        <f t="shared" si="155"/>
        <v>161.09516062727232</v>
      </c>
      <c r="N606" s="12">
        <f t="shared" si="156"/>
        <v>116.36428621330894</v>
      </c>
      <c r="O606" s="12">
        <f t="shared" si="157"/>
        <v>190.70138821004389</v>
      </c>
      <c r="P606" s="12">
        <f t="shared" si="158"/>
        <v>171.92269258401694</v>
      </c>
      <c r="Q606">
        <v>0.55952380952380998</v>
      </c>
      <c r="R606" s="12"/>
      <c r="S606" s="12"/>
      <c r="Z606" s="12"/>
      <c r="AA606" s="12"/>
      <c r="AB606" s="12"/>
      <c r="AC606" s="12"/>
      <c r="AF606">
        <v>0.45959922430510702</v>
      </c>
      <c r="AG606" s="12"/>
      <c r="AH606" s="12"/>
      <c r="AI606" t="str">
        <v>20130405</v>
      </c>
      <c r="AJ606">
        <v>50.5</v>
      </c>
      <c r="AK606">
        <v>20.6</v>
      </c>
      <c r="AL606">
        <f t="shared" si="159"/>
        <v>2.4514563106796117</v>
      </c>
      <c r="BI606" t="str">
        <v>07/06/2022</v>
      </c>
      <c r="BJ606">
        <v>29.4</v>
      </c>
      <c r="BK606">
        <v>42.7</v>
      </c>
      <c r="BL606">
        <f t="shared" si="160"/>
        <v>0.6885245901639343</v>
      </c>
    </row>
    <row r="607" spans="1:64" x14ac:dyDescent="0.3">
      <c r="A607" s="11">
        <v>44685</v>
      </c>
      <c r="B607">
        <v>0.55737704918032804</v>
      </c>
      <c r="C607">
        <v>4175.4799999999996</v>
      </c>
      <c r="D607">
        <v>318.82</v>
      </c>
      <c r="E607">
        <v>117.97</v>
      </c>
      <c r="F607">
        <v>1868.2</v>
      </c>
      <c r="G607">
        <v>82.81</v>
      </c>
      <c r="H607">
        <v>49.03</v>
      </c>
      <c r="I607" s="12">
        <f t="shared" si="151"/>
        <v>127.63340263153866</v>
      </c>
      <c r="J607" s="12">
        <f t="shared" si="152"/>
        <v>92.636471499667053</v>
      </c>
      <c r="K607" s="12">
        <f t="shared" si="153"/>
        <v>151.63904497266284</v>
      </c>
      <c r="L607" s="12">
        <f t="shared" si="154"/>
        <v>137.49356111759499</v>
      </c>
      <c r="M607" s="12">
        <f t="shared" si="155"/>
        <v>156.66128484380909</v>
      </c>
      <c r="N607" s="12">
        <f t="shared" si="156"/>
        <v>113.33892680616945</v>
      </c>
      <c r="O607" s="12">
        <f t="shared" si="157"/>
        <v>184.93950572653301</v>
      </c>
      <c r="P607" s="12">
        <f t="shared" si="158"/>
        <v>168.93265249667382</v>
      </c>
      <c r="Q607">
        <v>0.51851851851851805</v>
      </c>
      <c r="R607" s="12"/>
      <c r="S607" s="12"/>
      <c r="Z607" s="12"/>
      <c r="AA607" s="12"/>
      <c r="AB607" s="12"/>
      <c r="AC607" s="12"/>
      <c r="AF607">
        <v>0.45924967658473498</v>
      </c>
      <c r="AG607" s="12"/>
      <c r="AH607" s="12"/>
      <c r="AI607" t="str">
        <v>20130329</v>
      </c>
      <c r="AJ607">
        <v>52</v>
      </c>
      <c r="AK607">
        <v>19.399999999999999</v>
      </c>
      <c r="AL607">
        <f t="shared" si="159"/>
        <v>2.6804123711340209</v>
      </c>
      <c r="BI607" t="str">
        <v>06/06/2022</v>
      </c>
      <c r="BJ607">
        <v>29.4</v>
      </c>
      <c r="BK607">
        <v>42.7</v>
      </c>
      <c r="BL607">
        <f t="shared" si="160"/>
        <v>0.6885245901639343</v>
      </c>
    </row>
    <row r="608" spans="1:64" x14ac:dyDescent="0.3">
      <c r="A608" s="11">
        <v>44684</v>
      </c>
      <c r="B608">
        <v>0.55319148936170204</v>
      </c>
      <c r="C608">
        <v>4155.38</v>
      </c>
      <c r="D608">
        <v>318.48</v>
      </c>
      <c r="E608">
        <v>117.18</v>
      </c>
      <c r="F608">
        <v>1862.3</v>
      </c>
      <c r="G608">
        <v>82.85</v>
      </c>
      <c r="H608">
        <v>48.64</v>
      </c>
      <c r="I608" s="12">
        <f t="shared" si="151"/>
        <v>127.87696503549257</v>
      </c>
      <c r="J608" s="12">
        <f t="shared" si="152"/>
        <v>92.482120938459829</v>
      </c>
      <c r="K608" s="12">
        <f t="shared" si="153"/>
        <v>150.83660884696349</v>
      </c>
      <c r="L608" s="12">
        <f t="shared" si="154"/>
        <v>137.93232236763285</v>
      </c>
      <c r="M608" s="12">
        <f t="shared" si="155"/>
        <v>157.55528406678377</v>
      </c>
      <c r="N608" s="12">
        <f t="shared" si="156"/>
        <v>113.57750253729476</v>
      </c>
      <c r="O608" s="12">
        <f t="shared" si="157"/>
        <v>184.65322468435457</v>
      </c>
      <c r="P608" s="12">
        <f t="shared" si="158"/>
        <v>170.11504068372125</v>
      </c>
      <c r="Q608">
        <v>0.51851851851851805</v>
      </c>
      <c r="R608" s="12"/>
      <c r="S608" s="12"/>
      <c r="Z608" s="12"/>
      <c r="AA608" s="12"/>
      <c r="AB608" s="12"/>
      <c r="AC608" s="12"/>
      <c r="AF608">
        <v>0.45673389720234198</v>
      </c>
      <c r="AG608" s="12"/>
      <c r="AH608" s="12"/>
      <c r="AI608" t="str">
        <v>20130322</v>
      </c>
      <c r="AJ608">
        <v>49.5</v>
      </c>
      <c r="AK608">
        <v>19.600000000000001</v>
      </c>
      <c r="AL608">
        <f t="shared" si="159"/>
        <v>2.5255102040816326</v>
      </c>
      <c r="BI608" t="str">
        <v>03/06/2022</v>
      </c>
      <c r="BJ608">
        <v>35.700000000000003</v>
      </c>
      <c r="BK608">
        <v>40</v>
      </c>
      <c r="BL608">
        <f t="shared" si="160"/>
        <v>0.89250000000000007</v>
      </c>
    </row>
    <row r="609" spans="1:64" x14ac:dyDescent="0.3">
      <c r="A609" s="11">
        <v>44681</v>
      </c>
      <c r="B609">
        <v>0.52900232018561499</v>
      </c>
      <c r="C609">
        <v>4131.93</v>
      </c>
      <c r="D609">
        <v>313.25</v>
      </c>
      <c r="E609">
        <v>119.45</v>
      </c>
      <c r="F609">
        <v>1896.7950000000001</v>
      </c>
      <c r="G609">
        <v>82.9</v>
      </c>
      <c r="H609">
        <v>48.77</v>
      </c>
      <c r="I609" s="12">
        <f t="shared" si="151"/>
        <v>124.79708757471276</v>
      </c>
      <c r="J609" s="12">
        <f t="shared" si="152"/>
        <v>90.326809989114508</v>
      </c>
      <c r="K609" s="12">
        <f t="shared" si="153"/>
        <v>149.89549742127582</v>
      </c>
      <c r="L609" s="12">
        <f t="shared" si="154"/>
        <v>136.79136107472456</v>
      </c>
      <c r="M609" s="12">
        <f t="shared" si="155"/>
        <v>152.1244860047785</v>
      </c>
      <c r="N609" s="12">
        <f t="shared" si="156"/>
        <v>109.74924371445437</v>
      </c>
      <c r="O609" s="12">
        <f t="shared" si="157"/>
        <v>181.51321557422173</v>
      </c>
      <c r="P609" s="12">
        <f t="shared" si="158"/>
        <v>166.88391724162935</v>
      </c>
      <c r="Q609">
        <v>0.51190476190476197</v>
      </c>
      <c r="R609" s="12"/>
      <c r="S609" s="12"/>
      <c r="Z609" s="12"/>
      <c r="AA609" s="12"/>
      <c r="AB609" s="12"/>
      <c r="AC609" s="12"/>
      <c r="AF609">
        <v>0.45495207667731602</v>
      </c>
      <c r="AG609" s="12"/>
      <c r="AH609" s="12"/>
      <c r="AI609" t="str">
        <v>20130315</v>
      </c>
      <c r="AJ609">
        <v>47.4</v>
      </c>
      <c r="AK609">
        <v>18.600000000000001</v>
      </c>
      <c r="AL609">
        <f t="shared" si="159"/>
        <v>2.5483870967741931</v>
      </c>
      <c r="BI609" t="str">
        <v>02/06/2022</v>
      </c>
      <c r="BJ609">
        <v>35.700000000000003</v>
      </c>
      <c r="BK609">
        <v>40</v>
      </c>
      <c r="BL609">
        <f t="shared" si="160"/>
        <v>0.89250000000000007</v>
      </c>
    </row>
    <row r="610" spans="1:64" x14ac:dyDescent="0.3">
      <c r="A610" s="11">
        <v>44680</v>
      </c>
      <c r="B610">
        <v>0.51886792452830199</v>
      </c>
      <c r="C610">
        <v>4287.5</v>
      </c>
      <c r="D610">
        <v>328.01</v>
      </c>
      <c r="E610">
        <v>121.02</v>
      </c>
      <c r="F610">
        <v>1894.65</v>
      </c>
      <c r="G610">
        <v>83.06</v>
      </c>
      <c r="H610">
        <v>49.2</v>
      </c>
      <c r="I610" s="12">
        <f t="shared" si="151"/>
        <v>127.77572968295556</v>
      </c>
      <c r="J610" s="12">
        <f t="shared" si="152"/>
        <v>93.837913482014471</v>
      </c>
      <c r="K610" s="12">
        <f t="shared" si="153"/>
        <v>155.22888719618859</v>
      </c>
      <c r="L610" s="12">
        <f t="shared" si="154"/>
        <v>140.66596436954612</v>
      </c>
      <c r="M610" s="12">
        <f t="shared" si="155"/>
        <v>157.15754531103789</v>
      </c>
      <c r="N610" s="12">
        <f t="shared" si="156"/>
        <v>115.05690664235291</v>
      </c>
      <c r="O610" s="12">
        <f t="shared" si="157"/>
        <v>189.68331403382362</v>
      </c>
      <c r="P610" s="12">
        <f t="shared" si="158"/>
        <v>173.1625830979026</v>
      </c>
      <c r="Q610">
        <v>0.49382716049382702</v>
      </c>
      <c r="R610" s="12"/>
      <c r="S610" s="12"/>
      <c r="Z610" s="12"/>
      <c r="AA610" s="12"/>
      <c r="AB610" s="12"/>
      <c r="AC610" s="12"/>
      <c r="AF610">
        <v>0.45233525271913</v>
      </c>
      <c r="AG610" s="12"/>
      <c r="AH610" s="12"/>
      <c r="AI610" t="str">
        <v>20130308</v>
      </c>
      <c r="AJ610">
        <v>50</v>
      </c>
      <c r="AK610">
        <v>18.8</v>
      </c>
      <c r="AL610">
        <f t="shared" si="159"/>
        <v>2.6595744680851063</v>
      </c>
      <c r="BI610" t="str">
        <v>01/06/2022</v>
      </c>
      <c r="BJ610">
        <v>35.700000000000003</v>
      </c>
      <c r="BK610">
        <v>40</v>
      </c>
      <c r="BL610">
        <f t="shared" si="160"/>
        <v>0.89250000000000007</v>
      </c>
    </row>
    <row r="611" spans="1:64" x14ac:dyDescent="0.3">
      <c r="A611" s="11">
        <v>44679</v>
      </c>
      <c r="B611">
        <v>0.47215496368038701</v>
      </c>
      <c r="C611">
        <v>4183.96</v>
      </c>
      <c r="D611">
        <v>316.76</v>
      </c>
      <c r="E611">
        <v>120.84</v>
      </c>
      <c r="F611">
        <v>1885.6</v>
      </c>
      <c r="G611">
        <v>83.12</v>
      </c>
      <c r="H611">
        <v>48.46</v>
      </c>
      <c r="I611" s="12">
        <f t="shared" si="151"/>
        <v>124.87155234136557</v>
      </c>
      <c r="J611" s="12">
        <f t="shared" si="152"/>
        <v>92.002702707684008</v>
      </c>
      <c r="K611" s="12">
        <f t="shared" si="153"/>
        <v>151.37359275611288</v>
      </c>
      <c r="L611" s="12">
        <f t="shared" si="154"/>
        <v>139.34544824653571</v>
      </c>
      <c r="M611" s="12">
        <f t="shared" si="155"/>
        <v>151.98602696567431</v>
      </c>
      <c r="N611" s="12">
        <f t="shared" si="156"/>
        <v>111.62810271495796</v>
      </c>
      <c r="O611" s="12">
        <f t="shared" si="157"/>
        <v>183.05000366800061</v>
      </c>
      <c r="P611" s="12">
        <f t="shared" si="158"/>
        <v>169.72638387305221</v>
      </c>
      <c r="Q611">
        <v>0.469135802469136</v>
      </c>
      <c r="R611" s="12"/>
      <c r="S611" s="12"/>
      <c r="Z611" s="12"/>
      <c r="AA611" s="12"/>
      <c r="AB611" s="12"/>
      <c r="AC611" s="12"/>
      <c r="AF611">
        <v>0.446075303126994</v>
      </c>
      <c r="AG611" s="12"/>
      <c r="AH611" s="12"/>
      <c r="AI611" t="str">
        <v>20130301</v>
      </c>
      <c r="AJ611">
        <v>44.2</v>
      </c>
      <c r="AK611">
        <v>21.1</v>
      </c>
      <c r="AL611">
        <f t="shared" si="159"/>
        <v>2.09478672985782</v>
      </c>
      <c r="BI611" t="str">
        <v>31/05/2022</v>
      </c>
      <c r="BJ611">
        <v>35.700000000000003</v>
      </c>
      <c r="BK611">
        <v>40</v>
      </c>
      <c r="BL611">
        <f t="shared" si="160"/>
        <v>0.89250000000000007</v>
      </c>
    </row>
    <row r="612" spans="1:64" x14ac:dyDescent="0.3">
      <c r="A612" s="11">
        <v>44678</v>
      </c>
      <c r="B612">
        <v>0.44334975369458102</v>
      </c>
      <c r="C612">
        <v>4175.2</v>
      </c>
      <c r="D612">
        <v>317.14</v>
      </c>
      <c r="E612">
        <v>122.41</v>
      </c>
      <c r="F612">
        <v>1904.6</v>
      </c>
      <c r="G612">
        <v>83.16</v>
      </c>
      <c r="H612">
        <v>48.14</v>
      </c>
      <c r="I612" s="12">
        <f t="shared" si="151"/>
        <v>123.03539030993278</v>
      </c>
      <c r="J612" s="12">
        <f t="shared" si="152"/>
        <v>90.90511875527848</v>
      </c>
      <c r="K612" s="12">
        <f t="shared" si="153"/>
        <v>150.98418889613899</v>
      </c>
      <c r="L612" s="12">
        <f t="shared" si="154"/>
        <v>139.98225210419162</v>
      </c>
      <c r="M612" s="12">
        <f t="shared" si="155"/>
        <v>150.23911555920751</v>
      </c>
      <c r="N612" s="12">
        <f t="shared" si="156"/>
        <v>110.65679730042652</v>
      </c>
      <c r="O612" s="12">
        <f t="shared" si="157"/>
        <v>183.18138291504403</v>
      </c>
      <c r="P612" s="12">
        <f t="shared" si="158"/>
        <v>171.06849969405849</v>
      </c>
      <c r="Q612">
        <v>0.46153846153846201</v>
      </c>
      <c r="R612" s="12"/>
      <c r="S612" s="12"/>
      <c r="Z612" s="12"/>
      <c r="AA612" s="12"/>
      <c r="AB612" s="12"/>
      <c r="AC612" s="12"/>
      <c r="AF612">
        <v>0.43489416292495198</v>
      </c>
      <c r="AG612" s="12"/>
      <c r="AH612" s="12"/>
      <c r="AI612" t="str">
        <v>20130222</v>
      </c>
      <c r="AJ612">
        <v>46.3</v>
      </c>
      <c r="AK612">
        <v>21.1</v>
      </c>
      <c r="AL612">
        <f t="shared" si="159"/>
        <v>2.1943127962085307</v>
      </c>
      <c r="BI612" t="str">
        <v>30/05/2022</v>
      </c>
      <c r="BJ612">
        <v>35.700000000000003</v>
      </c>
      <c r="BK612">
        <v>40</v>
      </c>
      <c r="BL612">
        <f t="shared" si="160"/>
        <v>0.89250000000000007</v>
      </c>
    </row>
    <row r="613" spans="1:64" x14ac:dyDescent="0.3">
      <c r="A613" s="11">
        <v>44677</v>
      </c>
      <c r="B613">
        <v>0.431077694235589</v>
      </c>
      <c r="C613">
        <v>4296.12</v>
      </c>
      <c r="D613">
        <v>329.58</v>
      </c>
      <c r="E613">
        <v>121.19</v>
      </c>
      <c r="F613">
        <v>1898</v>
      </c>
      <c r="G613">
        <v>83.01</v>
      </c>
      <c r="H613">
        <v>49.41</v>
      </c>
      <c r="I613" s="12">
        <f t="shared" si="151"/>
        <v>127.92376208435553</v>
      </c>
      <c r="J613" s="12">
        <f t="shared" si="152"/>
        <v>93.873751477373176</v>
      </c>
      <c r="K613" s="12">
        <f t="shared" si="153"/>
        <v>155.64631568985493</v>
      </c>
      <c r="L613" s="12">
        <f t="shared" si="154"/>
        <v>140.325070243949</v>
      </c>
      <c r="M613" s="12">
        <f t="shared" si="155"/>
        <v>157.78301266150078</v>
      </c>
      <c r="N613" s="12">
        <f t="shared" si="156"/>
        <v>115.41445265191584</v>
      </c>
      <c r="O613" s="12">
        <f t="shared" si="157"/>
        <v>190.72493953866174</v>
      </c>
      <c r="P613" s="12">
        <f t="shared" si="158"/>
        <v>173.15356468323066</v>
      </c>
      <c r="Q613">
        <v>0.44155844155844198</v>
      </c>
      <c r="R613" s="12"/>
      <c r="S613" s="12"/>
      <c r="Z613" s="12"/>
      <c r="AA613" s="12"/>
      <c r="AB613" s="12"/>
      <c r="AC613" s="12"/>
      <c r="AF613">
        <v>0.43441558441558398</v>
      </c>
      <c r="AG613" s="12"/>
      <c r="AH613" s="12"/>
      <c r="AI613" t="str">
        <v>20130215</v>
      </c>
      <c r="AJ613">
        <v>48.4</v>
      </c>
      <c r="AK613">
        <v>22.1</v>
      </c>
      <c r="AL613">
        <f t="shared" si="159"/>
        <v>2.190045248868778</v>
      </c>
      <c r="BI613" t="str">
        <v>27/05/2022</v>
      </c>
      <c r="BJ613">
        <v>35.200000000000003</v>
      </c>
      <c r="BK613">
        <v>38</v>
      </c>
      <c r="BL613">
        <f t="shared" si="160"/>
        <v>0.92631578947368431</v>
      </c>
    </row>
    <row r="614" spans="1:64" x14ac:dyDescent="0.3">
      <c r="A614" s="11">
        <v>44674</v>
      </c>
      <c r="B614">
        <v>0.41249999999999998</v>
      </c>
      <c r="C614">
        <v>4271.78</v>
      </c>
      <c r="D614">
        <v>325.39999999999998</v>
      </c>
      <c r="E614">
        <v>119.99</v>
      </c>
      <c r="F614">
        <v>1930.7</v>
      </c>
      <c r="G614">
        <v>82.88</v>
      </c>
      <c r="H614">
        <v>49.72</v>
      </c>
      <c r="I614" s="12">
        <f t="shared" si="151"/>
        <v>128.47659358147305</v>
      </c>
      <c r="J614" s="12">
        <f t="shared" si="152"/>
        <v>91.795975167576856</v>
      </c>
      <c r="K614" s="12">
        <f t="shared" si="153"/>
        <v>155.00624435108386</v>
      </c>
      <c r="L614" s="12">
        <f t="shared" si="154"/>
        <v>138.67034824858843</v>
      </c>
      <c r="M614" s="12">
        <f t="shared" si="155"/>
        <v>157.33540995117357</v>
      </c>
      <c r="N614" s="12">
        <f t="shared" si="156"/>
        <v>112.07652343713903</v>
      </c>
      <c r="O614" s="12">
        <f t="shared" si="157"/>
        <v>188.59808209298953</v>
      </c>
      <c r="P614" s="12">
        <f t="shared" si="158"/>
        <v>169.91154304251108</v>
      </c>
      <c r="Q614">
        <v>0.392405063291139</v>
      </c>
      <c r="R614" s="12"/>
      <c r="S614" s="12"/>
      <c r="Z614" s="12"/>
      <c r="AA614" s="12"/>
      <c r="AB614" s="12"/>
      <c r="AC614" s="12"/>
      <c r="AF614">
        <v>0.42720915448188201</v>
      </c>
      <c r="AG614" s="12"/>
      <c r="AH614" s="12"/>
      <c r="AI614" t="str">
        <v>20130208</v>
      </c>
      <c r="AJ614">
        <v>52.6</v>
      </c>
      <c r="AK614">
        <v>21.1</v>
      </c>
      <c r="AL614">
        <f t="shared" si="159"/>
        <v>2.4928909952606633</v>
      </c>
      <c r="BI614" t="str">
        <v>26/05/2022</v>
      </c>
      <c r="BJ614">
        <v>35.200000000000003</v>
      </c>
      <c r="BK614">
        <v>38</v>
      </c>
      <c r="BL614">
        <f t="shared" si="160"/>
        <v>0.92631578947368431</v>
      </c>
    </row>
    <row r="615" spans="1:64" x14ac:dyDescent="0.3">
      <c r="A615" s="11">
        <v>44673</v>
      </c>
      <c r="B615">
        <v>0.44139650872817998</v>
      </c>
      <c r="C615">
        <v>4393.66</v>
      </c>
      <c r="D615">
        <v>334.15</v>
      </c>
      <c r="E615">
        <v>120.75</v>
      </c>
      <c r="F615">
        <v>1952</v>
      </c>
      <c r="G615">
        <v>82.9</v>
      </c>
      <c r="H615">
        <v>50.49</v>
      </c>
      <c r="I615" s="12">
        <f t="shared" si="151"/>
        <v>131.29228462430305</v>
      </c>
      <c r="J615" s="12">
        <f t="shared" si="152"/>
        <v>93.36716581970046</v>
      </c>
      <c r="K615" s="12">
        <f t="shared" si="153"/>
        <v>159.38924394400871</v>
      </c>
      <c r="L615" s="12">
        <f t="shared" si="154"/>
        <v>140.42416548803814</v>
      </c>
      <c r="M615" s="12">
        <f t="shared" si="155"/>
        <v>160.52862101183587</v>
      </c>
      <c r="N615" s="12">
        <f t="shared" si="156"/>
        <v>113.81492803093904</v>
      </c>
      <c r="O615" s="12">
        <f t="shared" si="157"/>
        <v>193.6215128905142</v>
      </c>
      <c r="P615" s="12">
        <f t="shared" si="158"/>
        <v>171.79011953984573</v>
      </c>
      <c r="Q615">
        <v>0.42105263157894701</v>
      </c>
      <c r="R615" s="12"/>
      <c r="S615" s="12"/>
      <c r="Z615" s="12"/>
      <c r="AA615" s="12"/>
      <c r="AB615" s="12"/>
      <c r="AC615" s="12"/>
      <c r="AF615">
        <v>0.42511153601019802</v>
      </c>
      <c r="AG615" s="12"/>
      <c r="AH615" s="12"/>
      <c r="AI615" t="str">
        <v>20130201</v>
      </c>
      <c r="AJ615">
        <v>54.7</v>
      </c>
      <c r="AK615">
        <v>21.1</v>
      </c>
      <c r="AL615">
        <f t="shared" si="159"/>
        <v>2.5924170616113744</v>
      </c>
      <c r="BI615" t="str">
        <v>25/05/2022</v>
      </c>
      <c r="BJ615">
        <v>35.200000000000003</v>
      </c>
      <c r="BK615">
        <v>38</v>
      </c>
      <c r="BL615">
        <f t="shared" si="160"/>
        <v>0.92631578947368431</v>
      </c>
    </row>
    <row r="616" spans="1:64" x14ac:dyDescent="0.3">
      <c r="A616" s="11">
        <v>44672</v>
      </c>
      <c r="B616">
        <v>0.42964824120603001</v>
      </c>
      <c r="C616">
        <v>4459.45</v>
      </c>
      <c r="D616">
        <v>341.21</v>
      </c>
      <c r="E616">
        <v>121.65</v>
      </c>
      <c r="F616">
        <v>1957.8</v>
      </c>
      <c r="G616">
        <v>83.04</v>
      </c>
      <c r="H616">
        <v>51.19</v>
      </c>
      <c r="I616" s="12">
        <f t="shared" si="151"/>
        <v>132.26504997617749</v>
      </c>
      <c r="J616" s="12">
        <f t="shared" si="152"/>
        <v>94.481139214589803</v>
      </c>
      <c r="K616" s="12">
        <f t="shared" si="153"/>
        <v>161.49955964199103</v>
      </c>
      <c r="L616" s="12">
        <f t="shared" si="154"/>
        <v>140.57576162679467</v>
      </c>
      <c r="M616" s="12">
        <f t="shared" si="155"/>
        <v>162.69124255557026</v>
      </c>
      <c r="N616" s="12">
        <f t="shared" si="156"/>
        <v>115.86912081626011</v>
      </c>
      <c r="O616" s="12">
        <f t="shared" si="157"/>
        <v>197.37260601701306</v>
      </c>
      <c r="P616" s="12">
        <f t="shared" si="158"/>
        <v>173.0040063380176</v>
      </c>
      <c r="Q616">
        <v>0.415584415584416</v>
      </c>
      <c r="R616" s="12"/>
      <c r="S616" s="12"/>
      <c r="Z616" s="12"/>
      <c r="AA616" s="12"/>
      <c r="AB616" s="12"/>
      <c r="AC616" s="12"/>
      <c r="AF616">
        <v>0.43074968233799199</v>
      </c>
      <c r="AG616" s="12"/>
      <c r="AH616" s="12"/>
      <c r="AI616" t="str">
        <v>20130125</v>
      </c>
      <c r="AJ616">
        <v>54.3</v>
      </c>
      <c r="AK616">
        <v>22.3</v>
      </c>
      <c r="AL616">
        <f t="shared" si="159"/>
        <v>2.434977578475336</v>
      </c>
      <c r="BI616" t="str">
        <v>24/05/2022</v>
      </c>
      <c r="BJ616">
        <v>35.200000000000003</v>
      </c>
      <c r="BK616">
        <v>38</v>
      </c>
      <c r="BL616">
        <f t="shared" si="160"/>
        <v>0.92631578947368431</v>
      </c>
    </row>
    <row r="617" spans="1:64" x14ac:dyDescent="0.3">
      <c r="A617" s="11">
        <v>44671</v>
      </c>
      <c r="B617">
        <v>0.42493638676844803</v>
      </c>
      <c r="C617">
        <v>4462.21</v>
      </c>
      <c r="D617">
        <v>346.26</v>
      </c>
      <c r="E617">
        <v>119.25</v>
      </c>
      <c r="F617">
        <v>1949.84</v>
      </c>
      <c r="G617">
        <v>82.99</v>
      </c>
      <c r="H617">
        <v>51.02</v>
      </c>
      <c r="I617" s="12">
        <f t="shared" si="151"/>
        <v>135.06692055395015</v>
      </c>
      <c r="J617" s="12">
        <f t="shared" si="152"/>
        <v>94.927384670761953</v>
      </c>
      <c r="K617" s="12">
        <f t="shared" si="153"/>
        <v>161.69699325819738</v>
      </c>
      <c r="L617" s="12">
        <f t="shared" si="154"/>
        <v>141.1333164494593</v>
      </c>
      <c r="M617" s="12">
        <f t="shared" si="155"/>
        <v>168.54134683345671</v>
      </c>
      <c r="N617" s="12">
        <f t="shared" si="156"/>
        <v>118.07316935886865</v>
      </c>
      <c r="O617" s="12">
        <f t="shared" si="157"/>
        <v>200.4163081590591</v>
      </c>
      <c r="P617" s="12">
        <f t="shared" si="158"/>
        <v>176.16016998071967</v>
      </c>
      <c r="Q617">
        <v>0.40259740259740301</v>
      </c>
      <c r="R617" s="12"/>
      <c r="S617" s="12"/>
      <c r="Z617" s="12"/>
      <c r="AA617" s="12"/>
      <c r="AB617" s="12"/>
      <c r="AC617" s="12"/>
      <c r="AF617">
        <v>0.43159922928709099</v>
      </c>
      <c r="AG617" s="12"/>
      <c r="AH617" s="12"/>
      <c r="AI617" t="str">
        <v>20130118</v>
      </c>
      <c r="AJ617">
        <v>53.2</v>
      </c>
      <c r="AK617">
        <v>22.3</v>
      </c>
      <c r="AL617">
        <f t="shared" si="159"/>
        <v>2.3856502242152469</v>
      </c>
      <c r="BI617" t="str">
        <v>23/05/2022</v>
      </c>
      <c r="BJ617">
        <v>35.200000000000003</v>
      </c>
      <c r="BK617">
        <v>38</v>
      </c>
      <c r="BL617">
        <f t="shared" si="160"/>
        <v>0.92631578947368431</v>
      </c>
    </row>
    <row r="618" spans="1:64" x14ac:dyDescent="0.3">
      <c r="A618" s="11">
        <v>44670</v>
      </c>
      <c r="B618">
        <v>0.42118863049095601</v>
      </c>
      <c r="C618">
        <v>4391.6899999999996</v>
      </c>
      <c r="D618">
        <v>338.69</v>
      </c>
      <c r="E618">
        <v>120.15</v>
      </c>
      <c r="F618">
        <v>1973.9</v>
      </c>
      <c r="G618">
        <v>83.18</v>
      </c>
      <c r="H618">
        <v>50.96</v>
      </c>
      <c r="I618" s="12">
        <f t="shared" si="151"/>
        <v>131.95950689071262</v>
      </c>
      <c r="J618" s="12">
        <f t="shared" si="152"/>
        <v>92.319661920844283</v>
      </c>
      <c r="K618" s="12">
        <f t="shared" si="153"/>
        <v>158.78459751039608</v>
      </c>
      <c r="L618" s="12">
        <f t="shared" si="154"/>
        <v>139.06401530194023</v>
      </c>
      <c r="M618" s="12">
        <f t="shared" si="155"/>
        <v>163.65756628088477</v>
      </c>
      <c r="N618" s="12">
        <f t="shared" si="156"/>
        <v>114.13109397151003</v>
      </c>
      <c r="O618" s="12">
        <f t="shared" si="157"/>
        <v>195.59775259114494</v>
      </c>
      <c r="P618" s="12">
        <f t="shared" si="158"/>
        <v>172.50759284089349</v>
      </c>
      <c r="Q618">
        <v>0.394736842105263</v>
      </c>
      <c r="R618" s="12"/>
      <c r="S618" s="12"/>
      <c r="Z618" s="12"/>
      <c r="AA618" s="12"/>
      <c r="AB618" s="12"/>
      <c r="AC618" s="12"/>
      <c r="AF618">
        <v>0.43060959792477299</v>
      </c>
      <c r="AG618" s="12"/>
      <c r="AH618" s="12"/>
      <c r="AI618" t="str">
        <v>20130111</v>
      </c>
      <c r="AJ618">
        <v>53.2</v>
      </c>
      <c r="AK618">
        <v>22.3</v>
      </c>
      <c r="AL618">
        <f t="shared" si="159"/>
        <v>2.3856502242152469</v>
      </c>
      <c r="BI618" t="str">
        <v>20/05/2022</v>
      </c>
      <c r="BJ618">
        <v>28.2</v>
      </c>
      <c r="BK618">
        <v>40.799999999999997</v>
      </c>
      <c r="BL618">
        <f t="shared" si="160"/>
        <v>0.69117647058823528</v>
      </c>
    </row>
    <row r="619" spans="1:64" x14ac:dyDescent="0.3">
      <c r="A619" s="11">
        <v>44666</v>
      </c>
      <c r="B619">
        <v>0.39480519480519499</v>
      </c>
      <c r="C619">
        <v>4392.59</v>
      </c>
      <c r="D619">
        <v>338.43</v>
      </c>
      <c r="E619">
        <v>120.75</v>
      </c>
      <c r="F619">
        <v>1973.9</v>
      </c>
      <c r="G619">
        <v>83.18</v>
      </c>
      <c r="H619">
        <v>51.19</v>
      </c>
      <c r="I619" s="12">
        <f t="shared" si="151"/>
        <v>131.33382550773658</v>
      </c>
      <c r="J619" s="12">
        <f t="shared" si="152"/>
        <v>92.338581219731225</v>
      </c>
      <c r="K619" s="12">
        <f t="shared" si="153"/>
        <v>158.81713763453041</v>
      </c>
      <c r="L619" s="12">
        <f t="shared" si="154"/>
        <v>138.4702307833347</v>
      </c>
      <c r="M619" s="12">
        <f t="shared" si="155"/>
        <v>162.72398663081378</v>
      </c>
      <c r="N619" s="12">
        <f t="shared" si="156"/>
        <v>114.04347967987876</v>
      </c>
      <c r="O619" s="12">
        <f t="shared" si="157"/>
        <v>195.44759930739372</v>
      </c>
      <c r="P619" s="12">
        <f t="shared" si="158"/>
        <v>171.60472573006734</v>
      </c>
      <c r="Q619">
        <v>0.38666666666666699</v>
      </c>
      <c r="R619" s="12"/>
      <c r="S619" s="12"/>
      <c r="Z619" s="12"/>
      <c r="AA619" s="12"/>
      <c r="AB619" s="12"/>
      <c r="AC619" s="12"/>
      <c r="AF619">
        <v>0.428934010152284</v>
      </c>
      <c r="AG619" s="12"/>
      <c r="AH619" s="12"/>
      <c r="AI619" t="str">
        <v>20130104</v>
      </c>
      <c r="AJ619">
        <v>51.1</v>
      </c>
      <c r="AK619">
        <v>23.4</v>
      </c>
      <c r="AL619">
        <f t="shared" si="159"/>
        <v>2.183760683760684</v>
      </c>
      <c r="BI619" t="str">
        <v>19/05/2022</v>
      </c>
      <c r="BJ619">
        <v>28.2</v>
      </c>
      <c r="BK619">
        <v>40.799999999999997</v>
      </c>
      <c r="BL619">
        <f t="shared" si="160"/>
        <v>0.69117647058823528</v>
      </c>
    </row>
    <row r="620" spans="1:64" x14ac:dyDescent="0.3">
      <c r="A620" s="11">
        <v>44665</v>
      </c>
      <c r="B620">
        <v>0.39005235602094201</v>
      </c>
      <c r="C620">
        <v>4446.59</v>
      </c>
      <c r="D620">
        <v>346.35</v>
      </c>
      <c r="E620">
        <v>123.22</v>
      </c>
      <c r="F620">
        <v>1978.47</v>
      </c>
      <c r="G620">
        <v>83.33</v>
      </c>
      <c r="H620">
        <v>51.53</v>
      </c>
      <c r="I620" s="12">
        <f t="shared" si="151"/>
        <v>130.30425125681387</v>
      </c>
      <c r="J620" s="12">
        <f t="shared" si="152"/>
        <v>93.255682944623118</v>
      </c>
      <c r="K620" s="12">
        <f t="shared" si="153"/>
        <v>160.4771234975652</v>
      </c>
      <c r="L620" s="12">
        <f t="shared" si="154"/>
        <v>139.24247501117566</v>
      </c>
      <c r="M620" s="12">
        <f t="shared" si="155"/>
        <v>163.18442696821924</v>
      </c>
      <c r="N620" s="12">
        <f t="shared" si="156"/>
        <v>116.43709762420784</v>
      </c>
      <c r="O620" s="12">
        <f t="shared" si="157"/>
        <v>199.65369777003133</v>
      </c>
      <c r="P620" s="12">
        <f t="shared" si="158"/>
        <v>174.44272461565313</v>
      </c>
      <c r="Q620">
        <v>0.38666666666666699</v>
      </c>
      <c r="R620" s="12"/>
      <c r="S620" s="12"/>
      <c r="Z620" s="12"/>
      <c r="AA620" s="12"/>
      <c r="AB620" s="12"/>
      <c r="AC620" s="12"/>
      <c r="AF620">
        <v>0.42866161616161602</v>
      </c>
      <c r="AG620" s="12"/>
      <c r="AH620" s="12"/>
      <c r="AI620" t="str">
        <v>20121228</v>
      </c>
      <c r="AJ620">
        <v>47.8</v>
      </c>
      <c r="AK620">
        <v>24.5</v>
      </c>
      <c r="AL620">
        <f t="shared" si="159"/>
        <v>1.9510204081632652</v>
      </c>
      <c r="BI620" t="str">
        <v>18/05/2022</v>
      </c>
      <c r="BJ620">
        <v>28.2</v>
      </c>
      <c r="BK620">
        <v>40.799999999999997</v>
      </c>
      <c r="BL620">
        <f t="shared" si="160"/>
        <v>0.69117647058823528</v>
      </c>
    </row>
    <row r="621" spans="1:64" x14ac:dyDescent="0.3">
      <c r="A621" s="11">
        <v>44664</v>
      </c>
      <c r="B621">
        <v>0.39304812834224601</v>
      </c>
      <c r="C621">
        <v>4397.45</v>
      </c>
      <c r="D621">
        <v>339.45</v>
      </c>
      <c r="E621">
        <v>122.97</v>
      </c>
      <c r="F621">
        <v>1966.76</v>
      </c>
      <c r="G621">
        <v>83.29</v>
      </c>
      <c r="H621">
        <v>50.89</v>
      </c>
      <c r="I621" s="12">
        <f t="shared" si="151"/>
        <v>129.12384728961081</v>
      </c>
      <c r="J621" s="12">
        <f t="shared" si="152"/>
        <v>92.771351243843739</v>
      </c>
      <c r="K621" s="12">
        <f t="shared" si="153"/>
        <v>158.77907523581459</v>
      </c>
      <c r="L621" s="12">
        <f t="shared" si="154"/>
        <v>139.43789535097969</v>
      </c>
      <c r="M621" s="12">
        <f t="shared" si="155"/>
        <v>160.2527655395921</v>
      </c>
      <c r="N621" s="12">
        <f t="shared" si="156"/>
        <v>114.78725525840454</v>
      </c>
      <c r="O621" s="12">
        <f t="shared" si="157"/>
        <v>195.76833264767936</v>
      </c>
      <c r="P621" s="12">
        <f t="shared" si="158"/>
        <v>173.10104353853103</v>
      </c>
      <c r="Q621">
        <v>0.40277777777777801</v>
      </c>
      <c r="R621" s="12"/>
      <c r="S621" s="12"/>
      <c r="Z621" s="12"/>
      <c r="AA621" s="12"/>
      <c r="AB621" s="12"/>
      <c r="AC621" s="12"/>
      <c r="AF621">
        <v>0.42938931297709898</v>
      </c>
      <c r="AG621" s="12"/>
      <c r="AH621" s="12"/>
      <c r="AI621" t="str">
        <v>20121221</v>
      </c>
      <c r="AJ621">
        <v>48.9</v>
      </c>
      <c r="AK621">
        <v>24.5</v>
      </c>
      <c r="AL621">
        <f t="shared" si="159"/>
        <v>1.9959183673469387</v>
      </c>
      <c r="BI621" t="str">
        <v>17/05/2022</v>
      </c>
      <c r="BJ621">
        <v>28.2</v>
      </c>
      <c r="BK621">
        <v>40.799999999999997</v>
      </c>
      <c r="BL621">
        <f t="shared" si="160"/>
        <v>0.69117647058823528</v>
      </c>
    </row>
    <row r="622" spans="1:64" x14ac:dyDescent="0.3">
      <c r="A622" s="11">
        <v>44663</v>
      </c>
      <c r="B622">
        <v>0.39285714285714302</v>
      </c>
      <c r="C622">
        <v>4412.53</v>
      </c>
      <c r="D622">
        <v>340.89</v>
      </c>
      <c r="E622">
        <v>123.14</v>
      </c>
      <c r="F622">
        <v>1954.4</v>
      </c>
      <c r="G622">
        <v>83.08</v>
      </c>
      <c r="H622">
        <v>51.28</v>
      </c>
      <c r="I622" s="12">
        <f t="shared" si="151"/>
        <v>129.38740918749011</v>
      </c>
      <c r="J622" s="12">
        <f t="shared" si="152"/>
        <v>93.683995628666253</v>
      </c>
      <c r="K622" s="12">
        <f t="shared" si="153"/>
        <v>159.72869823206372</v>
      </c>
      <c r="L622" s="12">
        <f t="shared" si="154"/>
        <v>138.85639756859129</v>
      </c>
      <c r="M622" s="12">
        <f t="shared" si="155"/>
        <v>160.70977497613586</v>
      </c>
      <c r="N622" s="12">
        <f t="shared" si="156"/>
        <v>116.01098883584872</v>
      </c>
      <c r="O622" s="12">
        <f t="shared" si="157"/>
        <v>197.09913034920524</v>
      </c>
      <c r="P622" s="12">
        <f t="shared" si="158"/>
        <v>172.51774935628268</v>
      </c>
      <c r="Q622">
        <v>0.36231884057970998</v>
      </c>
      <c r="R622" s="12"/>
      <c r="S622" s="12"/>
      <c r="Z622" s="12"/>
      <c r="AA622" s="12"/>
      <c r="AB622" s="12"/>
      <c r="AC622" s="12"/>
      <c r="AF622">
        <v>0.42710340398201702</v>
      </c>
      <c r="AG622" s="12"/>
      <c r="AH622" s="12"/>
      <c r="AI622" t="str">
        <v>20121214</v>
      </c>
      <c r="AJ622">
        <v>46.8</v>
      </c>
      <c r="AK622">
        <v>24.5</v>
      </c>
      <c r="AL622">
        <f t="shared" si="159"/>
        <v>1.9102040816326529</v>
      </c>
      <c r="BI622" t="str">
        <v>16/05/2022</v>
      </c>
      <c r="BJ622">
        <v>28.2</v>
      </c>
      <c r="BK622">
        <v>40.799999999999997</v>
      </c>
      <c r="BL622">
        <f t="shared" si="160"/>
        <v>0.69117647058823528</v>
      </c>
    </row>
    <row r="623" spans="1:64" x14ac:dyDescent="0.3">
      <c r="A623" s="11">
        <v>44660</v>
      </c>
      <c r="B623">
        <v>0.39841688654353602</v>
      </c>
      <c r="C623">
        <v>4488.28</v>
      </c>
      <c r="D623">
        <v>349.15</v>
      </c>
      <c r="E623">
        <v>125.12</v>
      </c>
      <c r="F623">
        <v>1946.8</v>
      </c>
      <c r="G623">
        <v>83.06</v>
      </c>
      <c r="H623">
        <v>51.83</v>
      </c>
      <c r="I623" s="12">
        <f t="shared" si="151"/>
        <v>129.5237304673023</v>
      </c>
      <c r="J623" s="12">
        <f t="shared" si="152"/>
        <v>95.672171607567762</v>
      </c>
      <c r="K623" s="12">
        <f t="shared" si="153"/>
        <v>162.51056696979416</v>
      </c>
      <c r="L623" s="12">
        <f t="shared" si="154"/>
        <v>139.73191223405499</v>
      </c>
      <c r="M623" s="12">
        <f t="shared" si="155"/>
        <v>161.97849512852565</v>
      </c>
      <c r="N623" s="12">
        <f t="shared" si="156"/>
        <v>119.29902456670979</v>
      </c>
      <c r="O623" s="12">
        <f t="shared" si="157"/>
        <v>201.92477788128625</v>
      </c>
      <c r="P623" s="12">
        <f t="shared" si="158"/>
        <v>174.79813770456559</v>
      </c>
      <c r="Q623">
        <v>0.37837837837837801</v>
      </c>
      <c r="R623" s="12"/>
      <c r="S623" s="12"/>
      <c r="Z623" s="12"/>
      <c r="AA623" s="12"/>
      <c r="AB623" s="12"/>
      <c r="AC623" s="12"/>
      <c r="AF623">
        <v>0.42928348909657299</v>
      </c>
      <c r="AG623" s="12"/>
      <c r="AH623" s="12"/>
      <c r="AI623" t="str">
        <v>20121207</v>
      </c>
      <c r="AJ623">
        <v>45.7</v>
      </c>
      <c r="AK623">
        <v>23.4</v>
      </c>
      <c r="AL623">
        <f t="shared" si="159"/>
        <v>1.9529914529914532</v>
      </c>
      <c r="BI623" t="str">
        <v>13/05/2022</v>
      </c>
      <c r="BJ623">
        <v>27.8</v>
      </c>
      <c r="BK623">
        <v>43</v>
      </c>
      <c r="BL623">
        <f t="shared" si="160"/>
        <v>0.6465116279069768</v>
      </c>
    </row>
    <row r="624" spans="1:64" x14ac:dyDescent="0.3">
      <c r="A624" s="11">
        <v>44659</v>
      </c>
      <c r="B624">
        <v>0.41463414634146301</v>
      </c>
      <c r="C624">
        <v>4500.21</v>
      </c>
      <c r="D624">
        <v>354.1</v>
      </c>
      <c r="E624">
        <v>126.49</v>
      </c>
      <c r="F624">
        <v>1931</v>
      </c>
      <c r="G624">
        <v>83.16</v>
      </c>
      <c r="H624">
        <v>51.79</v>
      </c>
      <c r="I624" s="12">
        <f t="shared" si="151"/>
        <v>128.47283445922227</v>
      </c>
      <c r="J624" s="12">
        <f t="shared" si="152"/>
        <v>96.719965726568958</v>
      </c>
      <c r="K624" s="12">
        <f t="shared" si="153"/>
        <v>162.74630274274506</v>
      </c>
      <c r="L624" s="12">
        <f t="shared" si="154"/>
        <v>140.21190487410908</v>
      </c>
      <c r="M624" s="12">
        <f t="shared" si="155"/>
        <v>162.49004730705906</v>
      </c>
      <c r="N624" s="12">
        <f t="shared" si="156"/>
        <v>122.00277577371811</v>
      </c>
      <c r="O624" s="12">
        <f t="shared" si="157"/>
        <v>204.53807925733156</v>
      </c>
      <c r="P624" s="12">
        <f t="shared" si="158"/>
        <v>177.41527052032762</v>
      </c>
      <c r="Q624">
        <v>0.40277777777777801</v>
      </c>
      <c r="R624" s="12"/>
      <c r="S624" s="12"/>
      <c r="Z624" s="12"/>
      <c r="AA624" s="12"/>
      <c r="AB624" s="12"/>
      <c r="AC624" s="12"/>
      <c r="AF624">
        <v>0.423919849718222</v>
      </c>
      <c r="AG624" s="12"/>
      <c r="AH624" s="12"/>
      <c r="AI624" t="str">
        <v>20121130</v>
      </c>
      <c r="AJ624">
        <v>43.6</v>
      </c>
      <c r="AK624">
        <v>25.5</v>
      </c>
      <c r="AL624">
        <f t="shared" si="159"/>
        <v>1.7098039215686276</v>
      </c>
      <c r="BI624" t="str">
        <v>12/05/2022</v>
      </c>
      <c r="BJ624">
        <v>27.8</v>
      </c>
      <c r="BK624">
        <v>43</v>
      </c>
      <c r="BL624">
        <f t="shared" si="160"/>
        <v>0.6465116279069768</v>
      </c>
    </row>
    <row r="625" spans="1:64" x14ac:dyDescent="0.3">
      <c r="A625" s="11">
        <v>44658</v>
      </c>
      <c r="B625">
        <v>0.42349726775956298</v>
      </c>
      <c r="C625">
        <v>4481.1499999999996</v>
      </c>
      <c r="D625">
        <v>353.26</v>
      </c>
      <c r="E625">
        <v>127.45</v>
      </c>
      <c r="F625">
        <v>1926.2</v>
      </c>
      <c r="G625">
        <v>83.1</v>
      </c>
      <c r="H625">
        <v>51.8</v>
      </c>
      <c r="I625" s="12">
        <f t="shared" si="151"/>
        <v>126.97632475158973</v>
      </c>
      <c r="J625" s="12">
        <f t="shared" si="152"/>
        <v>96.549900858902603</v>
      </c>
      <c r="K625" s="12">
        <f t="shared" si="153"/>
        <v>162.17361083246678</v>
      </c>
      <c r="L625" s="12">
        <f t="shared" si="154"/>
        <v>139.59122329664874</v>
      </c>
      <c r="M625" s="12">
        <f t="shared" si="155"/>
        <v>160.89553751290453</v>
      </c>
      <c r="N625" s="12">
        <f t="shared" si="156"/>
        <v>122.01669800844462</v>
      </c>
      <c r="O625" s="12">
        <f t="shared" si="157"/>
        <v>204.19995876887444</v>
      </c>
      <c r="P625" s="12">
        <f t="shared" si="158"/>
        <v>176.96032283702073</v>
      </c>
      <c r="Q625">
        <v>0.42465753424657499</v>
      </c>
      <c r="R625" s="12"/>
      <c r="S625" s="12"/>
      <c r="Z625" s="12"/>
      <c r="AA625" s="12"/>
      <c r="AB625" s="12"/>
      <c r="AC625" s="12"/>
      <c r="AF625">
        <v>0.42749999999999999</v>
      </c>
      <c r="AG625" s="12"/>
      <c r="AH625" s="12"/>
      <c r="AI625" t="str">
        <v>20121123</v>
      </c>
      <c r="AJ625">
        <v>39.299999999999997</v>
      </c>
      <c r="AK625">
        <v>27.7</v>
      </c>
      <c r="AL625">
        <f t="shared" si="159"/>
        <v>1.4187725631768953</v>
      </c>
      <c r="BI625" t="str">
        <v>11/05/2022</v>
      </c>
      <c r="BJ625">
        <v>27.8</v>
      </c>
      <c r="BK625">
        <v>43</v>
      </c>
      <c r="BL625">
        <f t="shared" si="160"/>
        <v>0.6465116279069768</v>
      </c>
    </row>
    <row r="626" spans="1:64" x14ac:dyDescent="0.3">
      <c r="A626" s="11">
        <v>44657</v>
      </c>
      <c r="B626">
        <v>0.41944444444444401</v>
      </c>
      <c r="C626">
        <v>4525.12</v>
      </c>
      <c r="D626">
        <v>361.1</v>
      </c>
      <c r="E626">
        <v>128.49</v>
      </c>
      <c r="F626">
        <v>1923.61</v>
      </c>
      <c r="G626">
        <v>83.04</v>
      </c>
      <c r="H626">
        <v>52.46</v>
      </c>
      <c r="I626" s="12">
        <f t="shared" si="151"/>
        <v>127.18272378029178</v>
      </c>
      <c r="J626" s="12">
        <f t="shared" si="152"/>
        <v>97.630010579795851</v>
      </c>
      <c r="K626" s="12">
        <f t="shared" si="153"/>
        <v>163.884468440105</v>
      </c>
      <c r="L626" s="12">
        <f t="shared" si="154"/>
        <v>139.19255567337927</v>
      </c>
      <c r="M626" s="12">
        <f t="shared" si="155"/>
        <v>163.11676739864464</v>
      </c>
      <c r="N626" s="12">
        <f t="shared" si="156"/>
        <v>124.89654557608974</v>
      </c>
      <c r="O626" s="12">
        <f t="shared" si="157"/>
        <v>208.88610561562905</v>
      </c>
      <c r="P626" s="12">
        <f t="shared" si="158"/>
        <v>178.59093363525878</v>
      </c>
      <c r="Q626">
        <v>0.43055555555555602</v>
      </c>
      <c r="R626" s="12"/>
      <c r="S626" s="12"/>
      <c r="Z626" s="12"/>
      <c r="AA626" s="12"/>
      <c r="AB626" s="12"/>
      <c r="AC626" s="12"/>
      <c r="AF626">
        <v>0.42632241813602001</v>
      </c>
      <c r="AG626" s="12"/>
      <c r="AH626" s="12"/>
      <c r="AI626" t="str">
        <v>20121116</v>
      </c>
      <c r="AJ626">
        <v>37.200000000000003</v>
      </c>
      <c r="AK626">
        <v>27.7</v>
      </c>
      <c r="AL626">
        <f t="shared" si="159"/>
        <v>1.3429602888086645</v>
      </c>
      <c r="BI626" t="str">
        <v>10/05/2022</v>
      </c>
      <c r="BJ626">
        <v>27.8</v>
      </c>
      <c r="BK626">
        <v>43</v>
      </c>
      <c r="BL626">
        <f t="shared" si="160"/>
        <v>0.6465116279069768</v>
      </c>
    </row>
    <row r="627" spans="1:64" x14ac:dyDescent="0.3">
      <c r="A627" s="11">
        <v>44656</v>
      </c>
      <c r="B627">
        <v>0.42241379310344801</v>
      </c>
      <c r="C627">
        <v>4582.6400000000003</v>
      </c>
      <c r="D627">
        <v>369.3</v>
      </c>
      <c r="E627">
        <v>131.46</v>
      </c>
      <c r="F627">
        <v>1933.7</v>
      </c>
      <c r="G627">
        <v>83.19</v>
      </c>
      <c r="H627">
        <v>53.2</v>
      </c>
      <c r="I627" s="12">
        <f t="shared" si="151"/>
        <v>125.91841392591293</v>
      </c>
      <c r="J627" s="12">
        <f t="shared" si="152"/>
        <v>98.351293494593065</v>
      </c>
      <c r="K627" s="12">
        <f t="shared" si="153"/>
        <v>165.66513933785021</v>
      </c>
      <c r="L627" s="12">
        <f t="shared" si="154"/>
        <v>139.00378054365018</v>
      </c>
      <c r="M627" s="12">
        <f t="shared" si="155"/>
        <v>163.05346132169049</v>
      </c>
      <c r="N627" s="12">
        <f t="shared" si="156"/>
        <v>127.05472174740689</v>
      </c>
      <c r="O627" s="12">
        <f t="shared" si="157"/>
        <v>213.23635515004045</v>
      </c>
      <c r="P627" s="12">
        <f t="shared" si="158"/>
        <v>180.08462677396622</v>
      </c>
      <c r="Q627">
        <v>0.42253521126760601</v>
      </c>
      <c r="R627" s="12"/>
      <c r="S627" s="12"/>
      <c r="Z627" s="12"/>
      <c r="AA627" s="12"/>
      <c r="AB627" s="12"/>
      <c r="AC627" s="12"/>
      <c r="AF627">
        <v>0.42319949012109598</v>
      </c>
      <c r="AG627" s="12"/>
      <c r="AH627" s="12"/>
      <c r="AI627" t="str">
        <v>20121109</v>
      </c>
      <c r="AJ627">
        <v>38.299999999999997</v>
      </c>
      <c r="AK627">
        <v>28.7</v>
      </c>
      <c r="AL627">
        <f t="shared" si="159"/>
        <v>1.3344947735191637</v>
      </c>
      <c r="BI627" t="str">
        <v>09/05/2022</v>
      </c>
      <c r="BJ627">
        <v>27.8</v>
      </c>
      <c r="BK627">
        <v>43</v>
      </c>
      <c r="BL627">
        <f t="shared" si="160"/>
        <v>0.6465116279069768</v>
      </c>
    </row>
    <row r="628" spans="1:64" x14ac:dyDescent="0.3">
      <c r="A628" s="11">
        <v>44653</v>
      </c>
      <c r="B628">
        <v>0.41917808219178099</v>
      </c>
      <c r="C628">
        <v>4545.8599999999997</v>
      </c>
      <c r="D628">
        <v>361.85</v>
      </c>
      <c r="E628">
        <v>132.38</v>
      </c>
      <c r="F628">
        <v>1925.3</v>
      </c>
      <c r="G628">
        <v>83.14</v>
      </c>
      <c r="H628">
        <v>52.78</v>
      </c>
      <c r="I628" s="12">
        <f t="shared" si="151"/>
        <v>124.0525924024565</v>
      </c>
      <c r="J628" s="12">
        <f t="shared" si="152"/>
        <v>97.986009307416438</v>
      </c>
      <c r="K628" s="12">
        <f t="shared" si="153"/>
        <v>164.43361655272557</v>
      </c>
      <c r="L628" s="12">
        <f t="shared" si="154"/>
        <v>138.98525122287441</v>
      </c>
      <c r="M628" s="12">
        <f t="shared" si="155"/>
        <v>158.68358020886939</v>
      </c>
      <c r="N628" s="12">
        <f t="shared" si="156"/>
        <v>125.02608779505627</v>
      </c>
      <c r="O628" s="12">
        <f t="shared" si="157"/>
        <v>209.05786409484395</v>
      </c>
      <c r="P628" s="12">
        <f t="shared" si="158"/>
        <v>177.83833616346683</v>
      </c>
      <c r="Q628">
        <v>0.413333333333333</v>
      </c>
      <c r="R628" s="12"/>
      <c r="S628" s="12"/>
      <c r="Z628" s="12"/>
      <c r="AA628" s="12"/>
      <c r="AB628" s="12"/>
      <c r="AC628" s="12"/>
      <c r="AF628">
        <v>0.42016280525986199</v>
      </c>
      <c r="AG628" s="12"/>
      <c r="AH628" s="12"/>
      <c r="AI628" t="str">
        <v>20121102</v>
      </c>
      <c r="AJ628">
        <v>43.6</v>
      </c>
      <c r="AK628">
        <v>27.7</v>
      </c>
      <c r="AL628">
        <f t="shared" si="159"/>
        <v>1.5740072202166067</v>
      </c>
      <c r="BI628" t="str">
        <v>06/05/2022</v>
      </c>
      <c r="BJ628">
        <v>27.6</v>
      </c>
      <c r="BK628">
        <v>40.799999999999997</v>
      </c>
      <c r="BL628">
        <f t="shared" si="160"/>
        <v>0.67647058823529416</v>
      </c>
    </row>
    <row r="629" spans="1:64" x14ac:dyDescent="0.3">
      <c r="A629" s="11">
        <v>44651</v>
      </c>
      <c r="B629">
        <v>0.43513513513513502</v>
      </c>
      <c r="C629">
        <v>4530.41</v>
      </c>
      <c r="D629">
        <v>362.54</v>
      </c>
      <c r="E629">
        <v>132.08000000000001</v>
      </c>
      <c r="F629">
        <v>1936.9</v>
      </c>
      <c r="G629">
        <v>83.35</v>
      </c>
      <c r="H629">
        <v>52.27</v>
      </c>
      <c r="I629" s="12">
        <f t="shared" si="151"/>
        <v>123.91146509071072</v>
      </c>
      <c r="J629" s="12">
        <f t="shared" si="152"/>
        <v>97.073591441608414</v>
      </c>
      <c r="K629" s="12">
        <f t="shared" si="153"/>
        <v>163.46430859768208</v>
      </c>
      <c r="L629" s="12">
        <f t="shared" si="154"/>
        <v>139.87298919845</v>
      </c>
      <c r="M629" s="12">
        <f t="shared" si="155"/>
        <v>159.3487959331471</v>
      </c>
      <c r="N629" s="12">
        <f t="shared" si="156"/>
        <v>124.51734563810029</v>
      </c>
      <c r="O629" s="12">
        <f t="shared" si="157"/>
        <v>208.92910989340783</v>
      </c>
      <c r="P629" s="12">
        <f t="shared" si="158"/>
        <v>179.93644350938018</v>
      </c>
      <c r="Q629">
        <v>0.392405063291139</v>
      </c>
      <c r="R629" s="12"/>
      <c r="S629" s="12"/>
      <c r="Z629" s="12"/>
      <c r="AA629" s="12"/>
      <c r="AB629" s="12"/>
      <c r="AC629" s="12"/>
      <c r="AF629">
        <v>0.43360604153555699</v>
      </c>
      <c r="AG629" s="12"/>
      <c r="AH629" s="12"/>
      <c r="AI629" t="str">
        <v>20121026</v>
      </c>
      <c r="AJ629">
        <v>41.5</v>
      </c>
      <c r="AK629">
        <v>27.7</v>
      </c>
      <c r="AL629">
        <f t="shared" si="159"/>
        <v>1.4981949458483754</v>
      </c>
      <c r="BI629" t="str">
        <v>05/05/2022</v>
      </c>
      <c r="BJ629">
        <v>27.6</v>
      </c>
      <c r="BK629">
        <v>40.799999999999997</v>
      </c>
      <c r="BL629">
        <f t="shared" si="160"/>
        <v>0.67647058823529416</v>
      </c>
    </row>
    <row r="630" spans="1:64" x14ac:dyDescent="0.3">
      <c r="A630" s="11">
        <v>44651</v>
      </c>
      <c r="B630">
        <v>0.44722222222222202</v>
      </c>
      <c r="C630">
        <v>4602.45</v>
      </c>
      <c r="D630">
        <v>367.09</v>
      </c>
      <c r="E630">
        <v>131.76</v>
      </c>
      <c r="F630">
        <v>1932.905</v>
      </c>
      <c r="G630">
        <v>83.35</v>
      </c>
      <c r="H630">
        <v>53.08</v>
      </c>
      <c r="I630" s="12">
        <f t="shared" si="151"/>
        <v>126.19318823725159</v>
      </c>
      <c r="J630" s="12">
        <f t="shared" si="152"/>
        <v>98.824702928994569</v>
      </c>
      <c r="K630" s="12">
        <f t="shared" si="153"/>
        <v>166.06362494904477</v>
      </c>
      <c r="L630" s="12">
        <f t="shared" si="154"/>
        <v>139.92791761729299</v>
      </c>
      <c r="M630" s="12">
        <f t="shared" si="155"/>
        <v>161.74643429296017</v>
      </c>
      <c r="N630" s="12">
        <f t="shared" si="156"/>
        <v>126.34449138275606</v>
      </c>
      <c r="O630" s="12">
        <f t="shared" si="157"/>
        <v>211.55124110655672</v>
      </c>
      <c r="P630" s="12">
        <f t="shared" si="158"/>
        <v>179.42236177669446</v>
      </c>
      <c r="Q630">
        <v>0.392405063291139</v>
      </c>
      <c r="R630" s="12"/>
      <c r="S630" s="12"/>
      <c r="Z630" s="12"/>
      <c r="AA630" s="12"/>
      <c r="AB630" s="12"/>
      <c r="AC630" s="12"/>
      <c r="AF630">
        <v>0.43527918781725899</v>
      </c>
      <c r="AG630" s="12"/>
      <c r="AH630" s="12"/>
      <c r="AI630" t="str">
        <v>20121019</v>
      </c>
      <c r="AJ630">
        <v>41.5</v>
      </c>
      <c r="AK630">
        <v>27.7</v>
      </c>
      <c r="AL630">
        <f t="shared" si="159"/>
        <v>1.4981949458483754</v>
      </c>
      <c r="BI630" t="str">
        <v>04/05/2022</v>
      </c>
      <c r="BJ630">
        <v>27.6</v>
      </c>
      <c r="BK630">
        <v>40.799999999999997</v>
      </c>
      <c r="BL630">
        <f t="shared" si="160"/>
        <v>0.67647058823529416</v>
      </c>
    </row>
    <row r="631" spans="1:64" x14ac:dyDescent="0.3">
      <c r="A631" s="11">
        <v>44650</v>
      </c>
      <c r="B631">
        <v>0.437142857142857</v>
      </c>
      <c r="C631">
        <v>4631.6000000000004</v>
      </c>
      <c r="D631">
        <v>371.19</v>
      </c>
      <c r="E631">
        <v>130.74</v>
      </c>
      <c r="F631">
        <v>1919.5350000000001</v>
      </c>
      <c r="G631">
        <v>83.29</v>
      </c>
      <c r="H631">
        <v>53.27</v>
      </c>
      <c r="I631" s="12">
        <f t="shared" si="151"/>
        <v>127.99737073641775</v>
      </c>
      <c r="J631" s="12">
        <f t="shared" si="152"/>
        <v>100.1526215251715</v>
      </c>
      <c r="K631" s="12">
        <f t="shared" si="153"/>
        <v>167.23663878602733</v>
      </c>
      <c r="L631" s="12">
        <f t="shared" si="154"/>
        <v>140.31054248740352</v>
      </c>
      <c r="M631" s="12">
        <f t="shared" si="155"/>
        <v>164.85347725181302</v>
      </c>
      <c r="N631" s="12">
        <f t="shared" si="156"/>
        <v>128.66179120875282</v>
      </c>
      <c r="O631" s="12">
        <f t="shared" si="157"/>
        <v>214.06997359776042</v>
      </c>
      <c r="P631" s="12">
        <f t="shared" si="158"/>
        <v>180.77434065503999</v>
      </c>
      <c r="Q631">
        <v>0.37662337662337703</v>
      </c>
      <c r="R631" s="12"/>
      <c r="S631" s="12"/>
      <c r="Z631" s="12"/>
      <c r="AA631" s="12"/>
      <c r="AB631" s="12"/>
      <c r="AC631" s="12"/>
      <c r="AF631">
        <v>0.440590879897238</v>
      </c>
      <c r="AG631" s="12"/>
      <c r="AH631" s="12"/>
      <c r="AI631" t="str">
        <v>20121012</v>
      </c>
      <c r="AJ631">
        <v>42.6</v>
      </c>
      <c r="AK631">
        <v>26.6</v>
      </c>
      <c r="AL631">
        <f t="shared" si="159"/>
        <v>1.6015037593984962</v>
      </c>
      <c r="BI631" t="str">
        <v>03/05/2022</v>
      </c>
      <c r="BJ631">
        <v>27.6</v>
      </c>
      <c r="BK631">
        <v>40.799999999999997</v>
      </c>
      <c r="BL631">
        <f t="shared" si="160"/>
        <v>0.67647058823529416</v>
      </c>
    </row>
    <row r="632" spans="1:64" x14ac:dyDescent="0.3">
      <c r="A632" s="11">
        <v>44649</v>
      </c>
      <c r="B632">
        <v>0.42528735632183901</v>
      </c>
      <c r="C632">
        <v>4575.5200000000004</v>
      </c>
      <c r="D632">
        <v>364.91</v>
      </c>
      <c r="E632">
        <v>129.76</v>
      </c>
      <c r="F632">
        <v>1922.7</v>
      </c>
      <c r="G632">
        <v>83.25</v>
      </c>
      <c r="H632">
        <v>52.28</v>
      </c>
      <c r="I632" s="12">
        <f t="shared" si="151"/>
        <v>127.39807414775973</v>
      </c>
      <c r="J632" s="12">
        <f t="shared" si="152"/>
        <v>98.779326816392441</v>
      </c>
      <c r="K632" s="12">
        <f t="shared" si="153"/>
        <v>165.29017345138388</v>
      </c>
      <c r="L632" s="12">
        <f t="shared" si="154"/>
        <v>141.25411508689919</v>
      </c>
      <c r="M632" s="12">
        <f t="shared" si="155"/>
        <v>163.27666251721908</v>
      </c>
      <c r="N632" s="12">
        <f t="shared" si="156"/>
        <v>126.28066253555767</v>
      </c>
      <c r="O632" s="12">
        <f t="shared" si="157"/>
        <v>210.54767056643396</v>
      </c>
      <c r="P632" s="12">
        <f t="shared" si="158"/>
        <v>181.08703683309761</v>
      </c>
      <c r="Q632">
        <v>0.36363636363636398</v>
      </c>
      <c r="R632" s="12"/>
      <c r="S632" s="12"/>
      <c r="Z632" s="12"/>
      <c r="AA632" s="12"/>
      <c r="AB632" s="12"/>
      <c r="AC632" s="12"/>
      <c r="AF632">
        <v>0.44306282722513102</v>
      </c>
      <c r="AG632" s="12"/>
      <c r="AH632" s="12"/>
      <c r="AI632" t="str">
        <v>20121005</v>
      </c>
      <c r="AJ632">
        <v>45.7</v>
      </c>
      <c r="AK632">
        <v>25.5</v>
      </c>
      <c r="AL632">
        <f t="shared" si="159"/>
        <v>1.7921568627450981</v>
      </c>
      <c r="BI632" t="str">
        <v>02/05/2022</v>
      </c>
      <c r="BJ632">
        <v>27.6</v>
      </c>
      <c r="BK632">
        <v>40.799999999999997</v>
      </c>
      <c r="BL632">
        <f t="shared" si="160"/>
        <v>0.67647058823529416</v>
      </c>
    </row>
    <row r="633" spans="1:64" x14ac:dyDescent="0.3">
      <c r="A633" s="11">
        <v>44646</v>
      </c>
      <c r="B633">
        <v>0.43304843304843299</v>
      </c>
      <c r="C633">
        <v>4543.0600000000004</v>
      </c>
      <c r="D633">
        <v>359.35</v>
      </c>
      <c r="E633">
        <v>128.66</v>
      </c>
      <c r="F633">
        <v>1958.2049999999999</v>
      </c>
      <c r="G633">
        <v>83.33</v>
      </c>
      <c r="H633">
        <v>52.35</v>
      </c>
      <c r="I633" s="12">
        <f t="shared" si="151"/>
        <v>127.5772821880836</v>
      </c>
      <c r="J633" s="12">
        <f t="shared" si="152"/>
        <v>96.344098231752554</v>
      </c>
      <c r="K633" s="12">
        <f t="shared" si="153"/>
        <v>163.96126699404604</v>
      </c>
      <c r="L633" s="12">
        <f t="shared" si="154"/>
        <v>140.06605828915465</v>
      </c>
      <c r="M633" s="12">
        <f t="shared" si="155"/>
        <v>162.15411580339756</v>
      </c>
      <c r="N633" s="12">
        <f t="shared" si="156"/>
        <v>122.17511659578606</v>
      </c>
      <c r="O633" s="12">
        <f t="shared" si="157"/>
        <v>207.14379688436651</v>
      </c>
      <c r="P633" s="12">
        <f t="shared" si="158"/>
        <v>178.0933701897884</v>
      </c>
      <c r="Q633">
        <v>0.35135135135135098</v>
      </c>
      <c r="R633" s="12"/>
      <c r="S633" s="12"/>
      <c r="Z633" s="12"/>
      <c r="AA633" s="12"/>
      <c r="AB633" s="12"/>
      <c r="AC633" s="12"/>
      <c r="AF633">
        <v>0.44868421052631602</v>
      </c>
      <c r="AG633" s="12"/>
      <c r="AH633" s="12"/>
      <c r="AI633" t="str">
        <v>20120928</v>
      </c>
      <c r="AJ633">
        <v>46.8</v>
      </c>
      <c r="AK633">
        <v>25.5</v>
      </c>
      <c r="AL633">
        <f t="shared" si="159"/>
        <v>1.8352941176470587</v>
      </c>
      <c r="BI633" t="str">
        <v>29/04/2022</v>
      </c>
      <c r="BJ633">
        <v>30.9</v>
      </c>
      <c r="BK633">
        <v>39.299999999999997</v>
      </c>
      <c r="BL633">
        <f t="shared" si="160"/>
        <v>0.7862595419847328</v>
      </c>
    </row>
    <row r="634" spans="1:64" x14ac:dyDescent="0.3">
      <c r="A634" s="11">
        <v>44645</v>
      </c>
      <c r="B634">
        <v>0.43589743589743601</v>
      </c>
      <c r="C634">
        <v>4520.16</v>
      </c>
      <c r="D634">
        <v>359.65</v>
      </c>
      <c r="E634">
        <v>130.47</v>
      </c>
      <c r="F634">
        <v>1957.57</v>
      </c>
      <c r="G634">
        <v>83.555000000000007</v>
      </c>
      <c r="H634">
        <v>52.39</v>
      </c>
      <c r="I634" s="12">
        <f t="shared" si="151"/>
        <v>125.20599172187197</v>
      </c>
      <c r="J634" s="12">
        <f t="shared" si="152"/>
        <v>95.889408817728608</v>
      </c>
      <c r="K634" s="12">
        <f t="shared" si="153"/>
        <v>162.69888158835533</v>
      </c>
      <c r="L634" s="12">
        <f t="shared" si="154"/>
        <v>139.25424823924561</v>
      </c>
      <c r="M634" s="12">
        <f t="shared" si="155"/>
        <v>160.06703744969636</v>
      </c>
      <c r="N634" s="12">
        <f t="shared" si="156"/>
        <v>122.31682382449492</v>
      </c>
      <c r="O634" s="12">
        <f t="shared" si="157"/>
        <v>206.75949451165329</v>
      </c>
      <c r="P634" s="12">
        <f t="shared" si="158"/>
        <v>178.10595156239279</v>
      </c>
      <c r="Q634">
        <v>0.37333333333333302</v>
      </c>
      <c r="R634" s="12"/>
      <c r="S634" s="12"/>
      <c r="Z634" s="12"/>
      <c r="AA634" s="12"/>
      <c r="AB634" s="12"/>
      <c r="AC634" s="12"/>
      <c r="AF634">
        <v>0.45184696569920801</v>
      </c>
      <c r="AG634" s="12"/>
      <c r="AH634" s="12"/>
      <c r="AI634" t="str">
        <v>20120921</v>
      </c>
      <c r="AJ634">
        <v>51</v>
      </c>
      <c r="AK634">
        <v>24.5</v>
      </c>
      <c r="AL634">
        <f t="shared" si="159"/>
        <v>2.0816326530612246</v>
      </c>
      <c r="BI634" t="str">
        <v>28/04/2022</v>
      </c>
      <c r="BJ634">
        <v>30.9</v>
      </c>
      <c r="BK634">
        <v>39.299999999999997</v>
      </c>
      <c r="BL634">
        <f t="shared" si="160"/>
        <v>0.7862595419847328</v>
      </c>
    </row>
    <row r="635" spans="1:64" x14ac:dyDescent="0.3">
      <c r="A635" s="11">
        <v>44644</v>
      </c>
      <c r="B635">
        <v>0.46610169491525399</v>
      </c>
      <c r="C635">
        <v>4456.24</v>
      </c>
      <c r="D635">
        <v>351.83</v>
      </c>
      <c r="E635">
        <v>131.5</v>
      </c>
      <c r="F635">
        <v>1944.5</v>
      </c>
      <c r="G635">
        <v>83.58</v>
      </c>
      <c r="H635">
        <v>52.05</v>
      </c>
      <c r="I635" s="12">
        <f t="shared" si="151"/>
        <v>122.48958540624503</v>
      </c>
      <c r="J635" s="12">
        <f t="shared" si="152"/>
        <v>95.164029664926417</v>
      </c>
      <c r="K635" s="12">
        <f t="shared" si="153"/>
        <v>160.35085664604048</v>
      </c>
      <c r="L635" s="12">
        <f t="shared" si="154"/>
        <v>138.17486068685074</v>
      </c>
      <c r="M635" s="12">
        <f t="shared" si="155"/>
        <v>155.39593763327608</v>
      </c>
      <c r="N635" s="12">
        <f t="shared" si="156"/>
        <v>120.44924368972289</v>
      </c>
      <c r="O635" s="12">
        <f t="shared" si="157"/>
        <v>202.20468077171446</v>
      </c>
      <c r="P635" s="12">
        <f t="shared" si="158"/>
        <v>175.35386679614456</v>
      </c>
      <c r="Q635">
        <v>0.37179487179487197</v>
      </c>
      <c r="R635" s="12"/>
      <c r="S635" s="12"/>
      <c r="Z635" s="12"/>
      <c r="AA635" s="12"/>
      <c r="AB635" s="12"/>
      <c r="AC635" s="12"/>
      <c r="AF635">
        <v>0.45603674540682398</v>
      </c>
      <c r="AG635" s="12"/>
      <c r="AH635" s="12"/>
      <c r="AI635" t="str">
        <v>20120914</v>
      </c>
      <c r="AJ635">
        <v>54.2</v>
      </c>
      <c r="AK635">
        <v>24.5</v>
      </c>
      <c r="AL635">
        <f t="shared" si="159"/>
        <v>2.212244897959184</v>
      </c>
      <c r="BI635" t="str">
        <v>27/04/2022</v>
      </c>
      <c r="BJ635">
        <v>30.9</v>
      </c>
      <c r="BK635">
        <v>39.299999999999997</v>
      </c>
      <c r="BL635">
        <f t="shared" si="160"/>
        <v>0.7862595419847328</v>
      </c>
    </row>
    <row r="636" spans="1:64" x14ac:dyDescent="0.3">
      <c r="A636" s="11">
        <v>44643</v>
      </c>
      <c r="B636">
        <v>0.47338935574229701</v>
      </c>
      <c r="C636">
        <v>4511.6099999999997</v>
      </c>
      <c r="D636">
        <v>356.96</v>
      </c>
      <c r="E636">
        <v>128.68</v>
      </c>
      <c r="F636">
        <v>1921.7</v>
      </c>
      <c r="G636">
        <v>83.51</v>
      </c>
      <c r="H636">
        <v>52.6</v>
      </c>
      <c r="I636" s="12">
        <f t="shared" si="151"/>
        <v>126.82544398869571</v>
      </c>
      <c r="J636" s="12">
        <f t="shared" si="152"/>
        <v>97.517844764680561</v>
      </c>
      <c r="K636" s="12">
        <f t="shared" si="153"/>
        <v>162.48114756278147</v>
      </c>
      <c r="L636" s="12">
        <f t="shared" si="154"/>
        <v>138.42631304046867</v>
      </c>
      <c r="M636" s="12">
        <f t="shared" si="155"/>
        <v>161.24697530909992</v>
      </c>
      <c r="N636" s="12">
        <f t="shared" si="156"/>
        <v>123.69447373358221</v>
      </c>
      <c r="O636" s="12">
        <f t="shared" si="157"/>
        <v>205.3276279821284</v>
      </c>
      <c r="P636" s="12">
        <f t="shared" si="158"/>
        <v>176.04309034780658</v>
      </c>
      <c r="Q636">
        <v>0.42666666666666703</v>
      </c>
      <c r="R636" s="12"/>
      <c r="S636" s="12"/>
      <c r="Z636" s="12"/>
      <c r="AA636" s="12"/>
      <c r="AB636" s="12"/>
      <c r="AC636" s="12"/>
      <c r="AF636">
        <v>0.45827900912646702</v>
      </c>
      <c r="AG636" s="12"/>
      <c r="AH636" s="12"/>
      <c r="AI636" t="str">
        <v>20120907</v>
      </c>
      <c r="AJ636">
        <v>51.1</v>
      </c>
      <c r="AK636">
        <v>25.5</v>
      </c>
      <c r="AL636">
        <f t="shared" si="159"/>
        <v>2.003921568627451</v>
      </c>
      <c r="BI636" t="str">
        <v>26/04/2022</v>
      </c>
      <c r="BJ636">
        <v>30.9</v>
      </c>
      <c r="BK636">
        <v>39.299999999999997</v>
      </c>
      <c r="BL636">
        <f t="shared" si="160"/>
        <v>0.7862595419847328</v>
      </c>
    </row>
    <row r="637" spans="1:64" x14ac:dyDescent="0.3">
      <c r="A637" s="11">
        <v>44642</v>
      </c>
      <c r="B637">
        <v>0.483050847457627</v>
      </c>
      <c r="C637">
        <v>4461.18</v>
      </c>
      <c r="D637">
        <v>350.08</v>
      </c>
      <c r="E637">
        <v>130.35</v>
      </c>
      <c r="F637">
        <v>1936.03</v>
      </c>
      <c r="G637">
        <v>83.57</v>
      </c>
      <c r="H637">
        <v>51.99</v>
      </c>
      <c r="I637" s="12">
        <f t="shared" si="151"/>
        <v>123.83896275693299</v>
      </c>
      <c r="J637" s="12">
        <f t="shared" si="152"/>
        <v>95.727178961002551</v>
      </c>
      <c r="K637" s="12">
        <f t="shared" si="153"/>
        <v>160.55098038298561</v>
      </c>
      <c r="L637" s="12">
        <f t="shared" si="154"/>
        <v>138.48570145461588</v>
      </c>
      <c r="M637" s="12">
        <f t="shared" si="155"/>
        <v>156.17680289407789</v>
      </c>
      <c r="N637" s="12">
        <f t="shared" si="156"/>
        <v>120.43614657592327</v>
      </c>
      <c r="O637" s="12">
        <f t="shared" si="157"/>
        <v>201.22848071565838</v>
      </c>
      <c r="P637" s="12">
        <f t="shared" si="158"/>
        <v>174.65984979282834</v>
      </c>
      <c r="Q637">
        <v>0.43421052631578899</v>
      </c>
      <c r="R637" s="12"/>
      <c r="S637" s="12"/>
      <c r="Z637" s="12"/>
      <c r="AA637" s="12"/>
      <c r="AB637" s="12"/>
      <c r="AC637" s="12"/>
      <c r="AF637">
        <v>0.45830597504924497</v>
      </c>
      <c r="AG637" s="12"/>
      <c r="AH637" s="12"/>
      <c r="AI637" t="str">
        <v>20120831</v>
      </c>
      <c r="AJ637">
        <v>51</v>
      </c>
      <c r="AK637">
        <v>24.5</v>
      </c>
      <c r="AL637">
        <f t="shared" si="159"/>
        <v>2.0816326530612246</v>
      </c>
      <c r="BI637" t="str">
        <v>25/04/2022</v>
      </c>
      <c r="BJ637">
        <v>30.9</v>
      </c>
      <c r="BK637">
        <v>39.299999999999997</v>
      </c>
      <c r="BL637">
        <f t="shared" si="160"/>
        <v>0.7862595419847328</v>
      </c>
    </row>
    <row r="638" spans="1:64" x14ac:dyDescent="0.3">
      <c r="A638" s="11">
        <v>44639</v>
      </c>
      <c r="B638">
        <v>0.48554913294797702</v>
      </c>
      <c r="C638">
        <v>4463.12</v>
      </c>
      <c r="D638">
        <v>351.49</v>
      </c>
      <c r="E638">
        <v>133.44</v>
      </c>
      <c r="F638">
        <v>1921.9</v>
      </c>
      <c r="G638">
        <v>83.85</v>
      </c>
      <c r="H638">
        <v>52.39</v>
      </c>
      <c r="I638" s="12">
        <f t="shared" si="151"/>
        <v>121.08763360408996</v>
      </c>
      <c r="J638" s="12">
        <f t="shared" si="152"/>
        <v>96.478434629587795</v>
      </c>
      <c r="K638" s="12">
        <f t="shared" si="153"/>
        <v>160.08599095399762</v>
      </c>
      <c r="L638" s="12">
        <f t="shared" si="154"/>
        <v>137.49568148833629</v>
      </c>
      <c r="M638" s="12">
        <f t="shared" si="155"/>
        <v>153.24296917700065</v>
      </c>
      <c r="N638" s="12">
        <f t="shared" si="156"/>
        <v>121.82046480709889</v>
      </c>
      <c r="O638" s="12">
        <f t="shared" si="157"/>
        <v>201.36383699622527</v>
      </c>
      <c r="P638" s="12">
        <f t="shared" si="158"/>
        <v>174.0292459567892</v>
      </c>
      <c r="Q638">
        <v>0.46052631578947401</v>
      </c>
      <c r="R638" s="12"/>
      <c r="S638" s="12"/>
      <c r="Z638" s="12"/>
      <c r="AA638" s="12"/>
      <c r="AB638" s="12"/>
      <c r="AC638" s="12"/>
      <c r="AF638">
        <v>0.45140247879973899</v>
      </c>
      <c r="AG638" s="12"/>
      <c r="AH638" s="12"/>
      <c r="AI638" t="str">
        <v>20120824</v>
      </c>
      <c r="AJ638">
        <v>48.9</v>
      </c>
      <c r="AK638">
        <v>24.5</v>
      </c>
      <c r="AL638">
        <f t="shared" si="159"/>
        <v>1.9959183673469387</v>
      </c>
      <c r="BI638" t="str">
        <v>22/04/2022</v>
      </c>
      <c r="BJ638">
        <v>34.200000000000003</v>
      </c>
      <c r="BK638">
        <v>32.9</v>
      </c>
      <c r="BL638">
        <f t="shared" si="160"/>
        <v>1.0395136778115504</v>
      </c>
    </row>
    <row r="639" spans="1:64" x14ac:dyDescent="0.3">
      <c r="A639" s="11">
        <v>44638</v>
      </c>
      <c r="B639">
        <v>0.50432276657060504</v>
      </c>
      <c r="C639">
        <v>4411.67</v>
      </c>
      <c r="D639">
        <v>344.44</v>
      </c>
      <c r="E639">
        <v>131.83000000000001</v>
      </c>
      <c r="F639">
        <v>1942.92</v>
      </c>
      <c r="G639">
        <v>83.87</v>
      </c>
      <c r="H639">
        <v>51.82</v>
      </c>
      <c r="I639" s="12">
        <f t="shared" si="151"/>
        <v>121.15432273719647</v>
      </c>
      <c r="J639" s="12">
        <f t="shared" si="152"/>
        <v>94.357188968067007</v>
      </c>
      <c r="K639" s="12">
        <f t="shared" si="153"/>
        <v>158.20325911224595</v>
      </c>
      <c r="L639" s="12">
        <f t="shared" si="154"/>
        <v>137.40463219111939</v>
      </c>
      <c r="M639" s="12">
        <f t="shared" si="155"/>
        <v>151.98825930428956</v>
      </c>
      <c r="N639" s="12">
        <f t="shared" si="156"/>
        <v>118.12472332399655</v>
      </c>
      <c r="O639" s="12">
        <f t="shared" si="157"/>
        <v>197.27888756438256</v>
      </c>
      <c r="P639" s="12">
        <f t="shared" si="158"/>
        <v>172.39692429962284</v>
      </c>
      <c r="Q639">
        <v>0.46052631578947401</v>
      </c>
      <c r="R639" s="12"/>
      <c r="S639" s="12"/>
      <c r="Z639" s="12"/>
      <c r="AA639" s="12"/>
      <c r="AB639" s="12"/>
      <c r="AC639" s="12"/>
      <c r="AF639">
        <v>0.46062210456651198</v>
      </c>
      <c r="AG639" s="12"/>
      <c r="AH639" s="12"/>
      <c r="AI639" t="str">
        <v>20120817</v>
      </c>
      <c r="AJ639">
        <v>47.3</v>
      </c>
      <c r="AK639">
        <v>24.7</v>
      </c>
      <c r="AL639">
        <f t="shared" si="159"/>
        <v>1.9149797570850202</v>
      </c>
      <c r="BI639" t="str">
        <v>21/04/2022</v>
      </c>
      <c r="BJ639">
        <v>34.200000000000003</v>
      </c>
      <c r="BK639">
        <v>32.9</v>
      </c>
      <c r="BL639">
        <f t="shared" si="160"/>
        <v>1.0395136778115504</v>
      </c>
    </row>
    <row r="640" spans="1:64" x14ac:dyDescent="0.3">
      <c r="A640" s="11">
        <v>44637</v>
      </c>
      <c r="B640">
        <v>0.48746518105849601</v>
      </c>
      <c r="C640">
        <v>4357.8599999999997</v>
      </c>
      <c r="D640">
        <v>340.32</v>
      </c>
      <c r="E640">
        <v>132.82</v>
      </c>
      <c r="F640">
        <v>1927.22</v>
      </c>
      <c r="G640">
        <v>83.9</v>
      </c>
      <c r="H640">
        <v>51.51</v>
      </c>
      <c r="I640" s="12">
        <f t="shared" si="151"/>
        <v>118.80186750190747</v>
      </c>
      <c r="J640" s="12">
        <f t="shared" si="152"/>
        <v>93.962419538710336</v>
      </c>
      <c r="K640" s="12">
        <f t="shared" si="153"/>
        <v>156.2184456050029</v>
      </c>
      <c r="L640" s="12">
        <f t="shared" si="154"/>
        <v>136.54039228823234</v>
      </c>
      <c r="M640" s="12">
        <f t="shared" si="155"/>
        <v>149.0724104584136</v>
      </c>
      <c r="N640" s="12">
        <f t="shared" si="156"/>
        <v>117.65881750911511</v>
      </c>
      <c r="O640" s="12">
        <f t="shared" si="157"/>
        <v>194.85030811025811</v>
      </c>
      <c r="P640" s="12">
        <f t="shared" si="158"/>
        <v>171.35372214441986</v>
      </c>
      <c r="Q640">
        <v>0.468354430379747</v>
      </c>
      <c r="R640" s="12"/>
      <c r="S640" s="12"/>
      <c r="Z640" s="12"/>
      <c r="AA640" s="12"/>
      <c r="AB640" s="12"/>
      <c r="AC640" s="12"/>
      <c r="AF640">
        <v>0.45940594059405898</v>
      </c>
      <c r="AG640" s="12"/>
      <c r="AH640" s="12"/>
      <c r="AI640" t="str">
        <v>20120810</v>
      </c>
      <c r="AJ640">
        <v>43.6</v>
      </c>
      <c r="AK640">
        <v>26.6</v>
      </c>
      <c r="AL640">
        <f t="shared" si="159"/>
        <v>1.6390977443609023</v>
      </c>
      <c r="BI640" t="str">
        <v>20/04/2022</v>
      </c>
      <c r="BJ640">
        <v>34.200000000000003</v>
      </c>
      <c r="BK640">
        <v>32.9</v>
      </c>
      <c r="BL640">
        <f t="shared" si="160"/>
        <v>1.0395136778115504</v>
      </c>
    </row>
    <row r="641" spans="1:64" x14ac:dyDescent="0.3">
      <c r="A641" s="11">
        <v>44636</v>
      </c>
      <c r="B641">
        <v>0.50415512465374002</v>
      </c>
      <c r="C641">
        <v>4262.45</v>
      </c>
      <c r="D641">
        <v>328.15</v>
      </c>
      <c r="E641">
        <v>131.53</v>
      </c>
      <c r="F641">
        <v>1918.06</v>
      </c>
      <c r="G641">
        <v>83.98</v>
      </c>
      <c r="H641">
        <v>49.28</v>
      </c>
      <c r="I641" s="12">
        <f t="shared" si="151"/>
        <v>117.32634883176597</v>
      </c>
      <c r="J641" s="12">
        <f t="shared" si="152"/>
        <v>92.336540962561187</v>
      </c>
      <c r="K641" s="12">
        <f t="shared" si="153"/>
        <v>152.65599686563388</v>
      </c>
      <c r="L641" s="12">
        <f t="shared" si="154"/>
        <v>139.73584119556548</v>
      </c>
      <c r="M641" s="12">
        <f t="shared" si="155"/>
        <v>145.11384272884339</v>
      </c>
      <c r="N641" s="12">
        <f t="shared" si="156"/>
        <v>113.97613027123145</v>
      </c>
      <c r="O641" s="12">
        <f t="shared" si="157"/>
        <v>187.70995182841284</v>
      </c>
      <c r="P641" s="12">
        <f t="shared" si="158"/>
        <v>172.76432997943587</v>
      </c>
      <c r="Q641">
        <v>0.53246753246753198</v>
      </c>
      <c r="R641" s="12"/>
      <c r="S641" s="12"/>
      <c r="Z641" s="12"/>
      <c r="AA641" s="12"/>
      <c r="AB641" s="12"/>
      <c r="AC641" s="12"/>
      <c r="AF641">
        <v>0.45484508899143</v>
      </c>
      <c r="AG641" s="12"/>
      <c r="AH641" s="12"/>
      <c r="AI641" t="str">
        <v>20120803</v>
      </c>
      <c r="AJ641">
        <v>43.6</v>
      </c>
      <c r="AK641">
        <v>25.5</v>
      </c>
      <c r="AL641">
        <f t="shared" si="159"/>
        <v>1.7098039215686276</v>
      </c>
      <c r="BI641" t="str">
        <v>19/04/2022</v>
      </c>
      <c r="BJ641">
        <v>34.200000000000003</v>
      </c>
      <c r="BK641">
        <v>32.9</v>
      </c>
      <c r="BL641">
        <f t="shared" si="160"/>
        <v>1.0395136778115504</v>
      </c>
    </row>
    <row r="642" spans="1:64" x14ac:dyDescent="0.3">
      <c r="A642" s="11">
        <v>44635</v>
      </c>
      <c r="B642">
        <v>0.50958904109588998</v>
      </c>
      <c r="C642">
        <v>4173.1099999999997</v>
      </c>
      <c r="D642">
        <v>318.17</v>
      </c>
      <c r="E642">
        <v>131.76</v>
      </c>
      <c r="F642">
        <v>1950.4</v>
      </c>
      <c r="G642">
        <v>83.95</v>
      </c>
      <c r="H642">
        <v>48.85</v>
      </c>
      <c r="I642" s="12">
        <f t="shared" ref="I642:I705" si="161">I643*(1+((C642/C643)-(E642/E643)))</f>
        <v>114.67124038645018</v>
      </c>
      <c r="J642" s="12">
        <f t="shared" ref="J642:J705" si="162">J643*(1+((C642/C643)-(F642/F643)))</f>
        <v>88.957087194193193</v>
      </c>
      <c r="K642" s="12">
        <f t="shared" si="153"/>
        <v>149.5086691880891</v>
      </c>
      <c r="L642" s="12">
        <f t="shared" si="154"/>
        <v>137.99625524018367</v>
      </c>
      <c r="M642" s="12">
        <f t="shared" si="155"/>
        <v>140.46277235396923</v>
      </c>
      <c r="N642" s="12">
        <f t="shared" si="156"/>
        <v>108.76123634700186</v>
      </c>
      <c r="O642" s="12">
        <f t="shared" si="157"/>
        <v>182.06422685756209</v>
      </c>
      <c r="P642" s="12">
        <f t="shared" si="158"/>
        <v>168.95202504632169</v>
      </c>
      <c r="Q642">
        <v>0.52564102564102599</v>
      </c>
      <c r="R642" s="12"/>
      <c r="S642" s="12"/>
      <c r="Z642" s="12"/>
      <c r="AA642" s="12"/>
      <c r="AB642" s="12"/>
      <c r="AC642" s="12"/>
      <c r="AF642">
        <v>0.46006600660065999</v>
      </c>
      <c r="AG642" s="12"/>
      <c r="AH642" s="12"/>
      <c r="AI642" t="str">
        <v>20120727</v>
      </c>
      <c r="AJ642">
        <v>39.4</v>
      </c>
      <c r="AK642">
        <v>27.7</v>
      </c>
      <c r="AL642">
        <f t="shared" si="159"/>
        <v>1.4223826714801444</v>
      </c>
      <c r="BI642" t="str">
        <v>18/04/2022</v>
      </c>
      <c r="BJ642">
        <v>34.200000000000003</v>
      </c>
      <c r="BK642">
        <v>32.9</v>
      </c>
      <c r="BL642">
        <f t="shared" si="160"/>
        <v>1.0395136778115504</v>
      </c>
    </row>
    <row r="643" spans="1:64" x14ac:dyDescent="0.3">
      <c r="A643" s="11">
        <v>44632</v>
      </c>
      <c r="B643">
        <v>0.51923076923076905</v>
      </c>
      <c r="C643">
        <v>4204.3100000000004</v>
      </c>
      <c r="D643">
        <v>324.39999999999998</v>
      </c>
      <c r="E643">
        <v>134.91</v>
      </c>
      <c r="F643">
        <v>1988.4</v>
      </c>
      <c r="G643">
        <v>84.17</v>
      </c>
      <c r="H643">
        <v>48.97</v>
      </c>
      <c r="I643" s="12">
        <f t="shared" si="161"/>
        <v>112.87339929903158</v>
      </c>
      <c r="J643" s="12">
        <f t="shared" si="162"/>
        <v>87.929204746519474</v>
      </c>
      <c r="K643" s="12">
        <f t="shared" ref="K643:K706" si="163">K644*(1+((C643/C644)-(G643/G644)))</f>
        <v>150.23085870813139</v>
      </c>
      <c r="L643" s="12">
        <f t="shared" ref="L643:L706" si="164">L644*(1+((C643/C644)-(H643/H644)))</f>
        <v>138.68558866185447</v>
      </c>
      <c r="M643" s="12">
        <f t="shared" ref="M643:M706" si="165">M644*(1+((D643/D644)-(E643/E644)))</f>
        <v>139.883067032182</v>
      </c>
      <c r="N643" s="12">
        <f t="shared" ref="N643:N706" si="166">N644*(1+((D643/D644)-(F643/F644)))</f>
        <v>108.77144375129252</v>
      </c>
      <c r="O643" s="12">
        <f t="shared" ref="O643:O706" si="167">O644*(1+((D643/D644)-(G643/G644)))</f>
        <v>185.13580155630692</v>
      </c>
      <c r="P643" s="12">
        <f t="shared" ref="P643:P706" si="168">P644*(1+((D643/D644)-(H643/H644)))</f>
        <v>171.83091554893818</v>
      </c>
      <c r="Q643">
        <v>0.512820512820513</v>
      </c>
      <c r="R643" s="12"/>
      <c r="S643" s="12"/>
      <c r="Z643" s="12"/>
      <c r="AA643" s="12"/>
      <c r="AB643" s="12"/>
      <c r="AC643" s="12"/>
      <c r="AF643">
        <v>0.46754098360655699</v>
      </c>
      <c r="AG643" s="12"/>
      <c r="AH643" s="12"/>
      <c r="AI643" t="str">
        <v>20120720</v>
      </c>
      <c r="AJ643">
        <v>40.4</v>
      </c>
      <c r="AK643">
        <v>26.6</v>
      </c>
      <c r="AL643">
        <f t="shared" si="159"/>
        <v>1.5187969924812028</v>
      </c>
      <c r="BI643" t="str">
        <v>15/04/2022</v>
      </c>
      <c r="BJ643">
        <v>32.1</v>
      </c>
      <c r="BK643">
        <v>33.299999999999997</v>
      </c>
      <c r="BL643">
        <f t="shared" si="160"/>
        <v>0.96396396396396411</v>
      </c>
    </row>
    <row r="644" spans="1:64" x14ac:dyDescent="0.3">
      <c r="A644" s="11">
        <v>44631</v>
      </c>
      <c r="B644">
        <v>0.53866666666666696</v>
      </c>
      <c r="C644">
        <v>4259.5200000000004</v>
      </c>
      <c r="D644">
        <v>331.27</v>
      </c>
      <c r="E644">
        <v>134.46</v>
      </c>
      <c r="F644">
        <v>1996.7</v>
      </c>
      <c r="G644">
        <v>84.2</v>
      </c>
      <c r="H644">
        <v>49.62</v>
      </c>
      <c r="I644" s="12">
        <f t="shared" si="161"/>
        <v>114.74468716246558</v>
      </c>
      <c r="J644" s="12">
        <f t="shared" si="162"/>
        <v>88.710271679618188</v>
      </c>
      <c r="K644" s="12">
        <f t="shared" si="163"/>
        <v>152.14873301861661</v>
      </c>
      <c r="L644" s="12">
        <f t="shared" si="164"/>
        <v>138.6664523757041</v>
      </c>
      <c r="M644" s="12">
        <f t="shared" si="165"/>
        <v>143.33531100214728</v>
      </c>
      <c r="N644" s="12">
        <f t="shared" si="166"/>
        <v>110.6054493025924</v>
      </c>
      <c r="O644" s="12">
        <f t="shared" si="167"/>
        <v>188.98776453165041</v>
      </c>
      <c r="P644" s="12">
        <f t="shared" si="168"/>
        <v>173.15360370079443</v>
      </c>
      <c r="Q644">
        <v>0.544303797468354</v>
      </c>
      <c r="R644" s="12"/>
      <c r="S644" s="12"/>
      <c r="Z644" s="12"/>
      <c r="AA644" s="12"/>
      <c r="AB644" s="12"/>
      <c r="AC644" s="12"/>
      <c r="AF644">
        <v>0.47874427730542801</v>
      </c>
      <c r="AG644" s="12"/>
      <c r="AH644" s="12"/>
      <c r="AI644" t="str">
        <v>20120713</v>
      </c>
      <c r="AJ644">
        <v>43.6</v>
      </c>
      <c r="AK644">
        <v>24.5</v>
      </c>
      <c r="AL644">
        <f t="shared" si="159"/>
        <v>1.7795918367346939</v>
      </c>
      <c r="BI644" t="str">
        <v>14/04/2022</v>
      </c>
      <c r="BJ644">
        <v>32.1</v>
      </c>
      <c r="BK644">
        <v>33.299999999999997</v>
      </c>
      <c r="BL644">
        <f t="shared" si="160"/>
        <v>0.96396396396396411</v>
      </c>
    </row>
    <row r="645" spans="1:64" x14ac:dyDescent="0.3">
      <c r="A645" s="11">
        <v>44630</v>
      </c>
      <c r="B645">
        <v>0.54232804232804199</v>
      </c>
      <c r="C645">
        <v>4277.88</v>
      </c>
      <c r="D645">
        <v>334.99</v>
      </c>
      <c r="E645">
        <v>136.41999999999999</v>
      </c>
      <c r="F645">
        <v>1991.7</v>
      </c>
      <c r="G645">
        <v>84.27</v>
      </c>
      <c r="H645">
        <v>50.32</v>
      </c>
      <c r="I645" s="12">
        <f t="shared" si="161"/>
        <v>113.600103715115</v>
      </c>
      <c r="J645" s="12">
        <f t="shared" si="162"/>
        <v>89.317835150033531</v>
      </c>
      <c r="K645" s="12">
        <f t="shared" si="163"/>
        <v>152.67717653668896</v>
      </c>
      <c r="L645" s="12">
        <f t="shared" si="164"/>
        <v>137.34531075951904</v>
      </c>
      <c r="M645" s="12">
        <f t="shared" si="165"/>
        <v>142.86918803068392</v>
      </c>
      <c r="N645" s="12">
        <f t="shared" si="166"/>
        <v>112.13215407178211</v>
      </c>
      <c r="O645" s="12">
        <f t="shared" si="167"/>
        <v>190.94960864266065</v>
      </c>
      <c r="P645" s="12">
        <f t="shared" si="168"/>
        <v>172.66906655306968</v>
      </c>
      <c r="Q645">
        <v>0.53846153846153799</v>
      </c>
      <c r="R645" s="12"/>
      <c r="S645" s="12"/>
      <c r="Z645" s="12"/>
      <c r="AA645" s="12"/>
      <c r="AB645" s="12"/>
      <c r="AC645" s="12"/>
      <c r="AF645">
        <v>0.48504551365409598</v>
      </c>
      <c r="AG645" s="12"/>
      <c r="AH645" s="12"/>
      <c r="AI645" t="str">
        <v>20120706</v>
      </c>
      <c r="AJ645">
        <v>44.7</v>
      </c>
      <c r="AK645">
        <v>24.5</v>
      </c>
      <c r="AL645">
        <f t="shared" si="159"/>
        <v>1.8244897959183675</v>
      </c>
      <c r="BI645" t="str">
        <v>13/04/2022</v>
      </c>
      <c r="BJ645">
        <v>32.1</v>
      </c>
      <c r="BK645">
        <v>33.299999999999997</v>
      </c>
      <c r="BL645">
        <f t="shared" si="160"/>
        <v>0.96396396396396411</v>
      </c>
    </row>
    <row r="646" spans="1:64" x14ac:dyDescent="0.3">
      <c r="A646" s="11">
        <v>44629</v>
      </c>
      <c r="B646">
        <v>0.54010695187165803</v>
      </c>
      <c r="C646">
        <v>4170.7</v>
      </c>
      <c r="D646">
        <v>323.35000000000002</v>
      </c>
      <c r="E646">
        <v>137.77000000000001</v>
      </c>
      <c r="F646">
        <v>2049.8000000000002</v>
      </c>
      <c r="G646">
        <v>84.32</v>
      </c>
      <c r="H646">
        <v>48.58</v>
      </c>
      <c r="I646" s="12">
        <f t="shared" si="161"/>
        <v>109.70584629554124</v>
      </c>
      <c r="J646" s="12">
        <f t="shared" si="162"/>
        <v>84.738357971319431</v>
      </c>
      <c r="K646" s="12">
        <f t="shared" si="163"/>
        <v>148.76592646566669</v>
      </c>
      <c r="L646" s="12">
        <f t="shared" si="164"/>
        <v>138.74929891824522</v>
      </c>
      <c r="M646" s="12">
        <f t="shared" si="165"/>
        <v>136.61272356029355</v>
      </c>
      <c r="N646" s="12">
        <f t="shared" si="166"/>
        <v>105.35346229046873</v>
      </c>
      <c r="O646" s="12">
        <f t="shared" si="167"/>
        <v>184.2091875031926</v>
      </c>
      <c r="P646" s="12">
        <f t="shared" si="168"/>
        <v>172.63783020681637</v>
      </c>
      <c r="Q646">
        <v>0.53333333333333299</v>
      </c>
      <c r="R646" s="12"/>
      <c r="S646" s="12"/>
      <c r="Z646" s="12"/>
      <c r="AA646" s="12"/>
      <c r="AB646" s="12"/>
      <c r="AC646" s="12"/>
      <c r="AF646">
        <v>0.48246753246753199</v>
      </c>
      <c r="AG646" s="12"/>
      <c r="AH646" s="12"/>
      <c r="AI646" t="str">
        <v>20120629</v>
      </c>
      <c r="AJ646">
        <v>42.5</v>
      </c>
      <c r="AK646">
        <v>24.5</v>
      </c>
      <c r="AL646">
        <f t="shared" si="159"/>
        <v>1.7346938775510203</v>
      </c>
      <c r="BI646" t="str">
        <v>12/04/2022</v>
      </c>
      <c r="BJ646">
        <v>32.1</v>
      </c>
      <c r="BK646">
        <v>33.299999999999997</v>
      </c>
      <c r="BL646">
        <f t="shared" si="160"/>
        <v>0.96396396396396411</v>
      </c>
    </row>
    <row r="647" spans="1:64" x14ac:dyDescent="0.3">
      <c r="A647" s="11">
        <v>44628</v>
      </c>
      <c r="B647">
        <v>0.54089709762533</v>
      </c>
      <c r="C647">
        <v>4201.09</v>
      </c>
      <c r="D647">
        <v>324.86</v>
      </c>
      <c r="E647">
        <v>139.16999999999999</v>
      </c>
      <c r="F647">
        <v>1998.11</v>
      </c>
      <c r="G647">
        <v>84.43</v>
      </c>
      <c r="H647">
        <v>48.26</v>
      </c>
      <c r="I647" s="12">
        <f t="shared" si="161"/>
        <v>109.39671280661355</v>
      </c>
      <c r="J647" s="12">
        <f t="shared" si="162"/>
        <v>87.639513642474384</v>
      </c>
      <c r="K647" s="12">
        <f t="shared" si="163"/>
        <v>149.65351886670484</v>
      </c>
      <c r="L647" s="12">
        <f t="shared" si="164"/>
        <v>140.70004696542313</v>
      </c>
      <c r="M647" s="12">
        <f t="shared" si="165"/>
        <v>135.87742516203076</v>
      </c>
      <c r="N647" s="12">
        <f t="shared" si="166"/>
        <v>108.66980420680885</v>
      </c>
      <c r="O647" s="12">
        <f t="shared" si="167"/>
        <v>184.82749122252304</v>
      </c>
      <c r="P647" s="12">
        <f t="shared" si="168"/>
        <v>174.60720853943366</v>
      </c>
      <c r="Q647">
        <v>0.54054054054054101</v>
      </c>
      <c r="R647" s="12"/>
      <c r="S647" s="12"/>
      <c r="Z647" s="12"/>
      <c r="AA647" s="12"/>
      <c r="AB647" s="12"/>
      <c r="AC647" s="12"/>
      <c r="AF647">
        <v>0.483116883116883</v>
      </c>
      <c r="AG647" s="12"/>
      <c r="AH647" s="12"/>
      <c r="AI647" t="str">
        <v>20120622</v>
      </c>
      <c r="AJ647">
        <v>38.700000000000003</v>
      </c>
      <c r="AK647">
        <v>24.7</v>
      </c>
      <c r="AL647">
        <f t="shared" si="159"/>
        <v>1.5668016194331986</v>
      </c>
      <c r="BI647" t="str">
        <v>11/04/2022</v>
      </c>
      <c r="BJ647">
        <v>32.1</v>
      </c>
      <c r="BK647">
        <v>33.299999999999997</v>
      </c>
      <c r="BL647">
        <f t="shared" si="160"/>
        <v>0.96396396396396411</v>
      </c>
    </row>
    <row r="648" spans="1:64" x14ac:dyDescent="0.3">
      <c r="A648" s="11">
        <v>44625</v>
      </c>
      <c r="B648">
        <v>0.54330708661417304</v>
      </c>
      <c r="C648">
        <v>4328.87</v>
      </c>
      <c r="D648">
        <v>337.3</v>
      </c>
      <c r="E648">
        <v>140.24</v>
      </c>
      <c r="F648">
        <v>1974.5</v>
      </c>
      <c r="G648">
        <v>84.54</v>
      </c>
      <c r="H648">
        <v>49.86</v>
      </c>
      <c r="I648" s="12">
        <f t="shared" si="161"/>
        <v>111.84480756855184</v>
      </c>
      <c r="J648" s="12">
        <f t="shared" si="162"/>
        <v>91.431693751050062</v>
      </c>
      <c r="K648" s="12">
        <f t="shared" si="163"/>
        <v>153.99889597111093</v>
      </c>
      <c r="L648" s="12">
        <f t="shared" si="164"/>
        <v>140.33912901914744</v>
      </c>
      <c r="M648" s="12">
        <f t="shared" si="165"/>
        <v>139.97178710663101</v>
      </c>
      <c r="N648" s="12">
        <f t="shared" si="166"/>
        <v>114.24959112538575</v>
      </c>
      <c r="O648" s="12">
        <f t="shared" si="167"/>
        <v>191.64625650454551</v>
      </c>
      <c r="P648" s="12">
        <f t="shared" si="168"/>
        <v>175.4478252392891</v>
      </c>
      <c r="Q648">
        <v>0.487179487179487</v>
      </c>
      <c r="R648" s="12"/>
      <c r="S648" s="12"/>
      <c r="Z648" s="12"/>
      <c r="AA648" s="12"/>
      <c r="AB648" s="12"/>
      <c r="AC648" s="12"/>
      <c r="AF648">
        <v>0.49156939040207498</v>
      </c>
      <c r="AG648" s="12"/>
      <c r="AH648" s="12"/>
      <c r="AI648" t="str">
        <v>20120615</v>
      </c>
      <c r="AJ648">
        <v>37.200000000000003</v>
      </c>
      <c r="AK648">
        <v>25.6</v>
      </c>
      <c r="AL648">
        <f t="shared" ref="AL648:AL711" si="169">IFERROR(AJ648/AK648,"")</f>
        <v>1.453125</v>
      </c>
      <c r="BI648" t="str">
        <v>08/04/2022</v>
      </c>
      <c r="BJ648">
        <v>35.799999999999997</v>
      </c>
      <c r="BK648">
        <v>32.1</v>
      </c>
      <c r="BL648">
        <f t="shared" ref="BL648:BL711" si="170">IFERROR(BJ648/BK648,"")</f>
        <v>1.1152647975077881</v>
      </c>
    </row>
    <row r="649" spans="1:64" x14ac:dyDescent="0.3">
      <c r="A649" s="11">
        <v>44624</v>
      </c>
      <c r="B649">
        <v>0.565217391304348</v>
      </c>
      <c r="C649">
        <v>4363.49</v>
      </c>
      <c r="D649">
        <v>342.26</v>
      </c>
      <c r="E649">
        <v>137.86000000000001</v>
      </c>
      <c r="F649">
        <v>1935.94</v>
      </c>
      <c r="G649">
        <v>84.45</v>
      </c>
      <c r="H649">
        <v>51.08</v>
      </c>
      <c r="I649" s="12">
        <f t="shared" si="161"/>
        <v>114.73591242207002</v>
      </c>
      <c r="J649" s="12">
        <f t="shared" si="162"/>
        <v>94.051206911113297</v>
      </c>
      <c r="K649" s="12">
        <f t="shared" si="163"/>
        <v>155.39743175125113</v>
      </c>
      <c r="L649" s="12">
        <f t="shared" si="164"/>
        <v>138.13585015718212</v>
      </c>
      <c r="M649" s="12">
        <f t="shared" si="165"/>
        <v>144.56248409818878</v>
      </c>
      <c r="N649" s="12">
        <f t="shared" si="166"/>
        <v>118.32100255399357</v>
      </c>
      <c r="O649" s="12">
        <f t="shared" si="167"/>
        <v>194.67493637535168</v>
      </c>
      <c r="P649" s="12">
        <f t="shared" si="168"/>
        <v>173.81531759914432</v>
      </c>
      <c r="Q649">
        <v>0.51807228915662695</v>
      </c>
      <c r="R649" s="12"/>
      <c r="S649" s="12"/>
      <c r="Z649" s="12"/>
      <c r="AA649" s="12"/>
      <c r="AB649" s="12"/>
      <c r="AC649" s="12"/>
      <c r="AF649">
        <v>0.49903412749517101</v>
      </c>
      <c r="AG649" s="12"/>
      <c r="AH649" s="12"/>
      <c r="AI649" t="str">
        <v>20120608</v>
      </c>
      <c r="AJ649">
        <v>37.200000000000003</v>
      </c>
      <c r="AK649">
        <v>26.6</v>
      </c>
      <c r="AL649">
        <f t="shared" si="169"/>
        <v>1.3984962406015038</v>
      </c>
      <c r="BI649" t="str">
        <v>07/04/2022</v>
      </c>
      <c r="BJ649">
        <v>35.799999999999997</v>
      </c>
      <c r="BK649">
        <v>32.1</v>
      </c>
      <c r="BL649">
        <f t="shared" si="170"/>
        <v>1.1152647975077881</v>
      </c>
    </row>
    <row r="650" spans="1:64" x14ac:dyDescent="0.3">
      <c r="A650" s="11">
        <v>44623</v>
      </c>
      <c r="B650">
        <v>0.57816377171215905</v>
      </c>
      <c r="C650">
        <v>4386.54</v>
      </c>
      <c r="D650">
        <v>347.22</v>
      </c>
      <c r="E650">
        <v>136.47</v>
      </c>
      <c r="F650">
        <v>1928.7950000000001</v>
      </c>
      <c r="G650">
        <v>84.45</v>
      </c>
      <c r="H650">
        <v>51.93</v>
      </c>
      <c r="I650" s="12">
        <f t="shared" si="161"/>
        <v>116.53522796417691</v>
      </c>
      <c r="J650" s="12">
        <f t="shared" si="162"/>
        <v>94.901438041392751</v>
      </c>
      <c r="K650" s="12">
        <f t="shared" si="163"/>
        <v>156.21831384376571</v>
      </c>
      <c r="L650" s="12">
        <f t="shared" si="164"/>
        <v>136.61755411946402</v>
      </c>
      <c r="M650" s="12">
        <f t="shared" si="165"/>
        <v>148.1887031805912</v>
      </c>
      <c r="N650" s="12">
        <f t="shared" si="166"/>
        <v>120.4885035968752</v>
      </c>
      <c r="O650" s="12">
        <f t="shared" si="167"/>
        <v>197.49614739744527</v>
      </c>
      <c r="P650" s="12">
        <f t="shared" si="168"/>
        <v>173.4539615642893</v>
      </c>
      <c r="Q650">
        <v>0.53488372093023295</v>
      </c>
      <c r="R650" s="12"/>
      <c r="S650" s="12"/>
      <c r="Z650" s="12"/>
      <c r="AA650" s="12"/>
      <c r="AB650" s="12"/>
      <c r="AC650" s="12"/>
      <c r="AF650">
        <v>0.50257400257400298</v>
      </c>
      <c r="AG650" s="12"/>
      <c r="AH650" s="12"/>
      <c r="AI650" t="str">
        <v>20120601</v>
      </c>
      <c r="AJ650">
        <v>34</v>
      </c>
      <c r="AK650">
        <v>26.6</v>
      </c>
      <c r="AL650">
        <f t="shared" si="169"/>
        <v>1.2781954887218046</v>
      </c>
      <c r="BI650" t="str">
        <v>06/04/2022</v>
      </c>
      <c r="BJ650">
        <v>35.799999999999997</v>
      </c>
      <c r="BK650">
        <v>32.1</v>
      </c>
      <c r="BL650">
        <f t="shared" si="170"/>
        <v>1.1152647975077881</v>
      </c>
    </row>
    <row r="651" spans="1:64" x14ac:dyDescent="0.3">
      <c r="A651" s="11">
        <v>44622</v>
      </c>
      <c r="B651">
        <v>0.57869249394673095</v>
      </c>
      <c r="C651">
        <v>4306.26</v>
      </c>
      <c r="D651">
        <v>341.49</v>
      </c>
      <c r="E651">
        <v>141.30000000000001</v>
      </c>
      <c r="F651">
        <v>1945.21</v>
      </c>
      <c r="G651">
        <v>84.73</v>
      </c>
      <c r="H651">
        <v>51.38</v>
      </c>
      <c r="I651" s="12">
        <f t="shared" si="161"/>
        <v>110.68810475804644</v>
      </c>
      <c r="J651" s="12">
        <f t="shared" si="162"/>
        <v>92.399148535076179</v>
      </c>
      <c r="K651" s="12">
        <f t="shared" si="163"/>
        <v>152.86338417315818</v>
      </c>
      <c r="L651" s="12">
        <f t="shared" si="164"/>
        <v>135.54161489353186</v>
      </c>
      <c r="M651" s="12">
        <f t="shared" si="165"/>
        <v>141.00291299335632</v>
      </c>
      <c r="N651" s="12">
        <f t="shared" si="166"/>
        <v>117.52475429917045</v>
      </c>
      <c r="O651" s="12">
        <f t="shared" si="167"/>
        <v>193.60772547370308</v>
      </c>
      <c r="P651" s="12">
        <f t="shared" si="168"/>
        <v>172.40661661083243</v>
      </c>
      <c r="Q651">
        <v>0.53409090909090895</v>
      </c>
      <c r="R651" s="12"/>
      <c r="S651" s="12"/>
      <c r="Z651" s="12"/>
      <c r="AA651" s="12"/>
      <c r="AB651" s="12"/>
      <c r="AC651" s="12"/>
      <c r="AF651">
        <v>0.50518806744487699</v>
      </c>
      <c r="AG651" s="12"/>
      <c r="AH651" s="12"/>
      <c r="AI651" t="str">
        <v>20120525</v>
      </c>
      <c r="AJ651">
        <v>39.299999999999997</v>
      </c>
      <c r="AK651">
        <v>24.5</v>
      </c>
      <c r="AL651">
        <f t="shared" si="169"/>
        <v>1.6040816326530611</v>
      </c>
      <c r="BI651" t="str">
        <v>05/04/2022</v>
      </c>
      <c r="BJ651">
        <v>35.799999999999997</v>
      </c>
      <c r="BK651">
        <v>32.1</v>
      </c>
      <c r="BL651">
        <f t="shared" si="170"/>
        <v>1.1152647975077881</v>
      </c>
    </row>
    <row r="652" spans="1:64" x14ac:dyDescent="0.3">
      <c r="A652" s="11">
        <v>44620</v>
      </c>
      <c r="B652">
        <v>0.74622356495468301</v>
      </c>
      <c r="C652">
        <v>4373.9399999999996</v>
      </c>
      <c r="D652">
        <v>346.8</v>
      </c>
      <c r="E652">
        <v>139.87</v>
      </c>
      <c r="F652">
        <v>1909.02</v>
      </c>
      <c r="G652">
        <v>84.56</v>
      </c>
      <c r="H652">
        <v>52.37</v>
      </c>
      <c r="I652" s="12">
        <f t="shared" si="161"/>
        <v>113.60750434805051</v>
      </c>
      <c r="J652" s="12">
        <f t="shared" si="162"/>
        <v>95.693971800836721</v>
      </c>
      <c r="K652" s="12">
        <f t="shared" si="163"/>
        <v>155.58358740449356</v>
      </c>
      <c r="L652" s="12">
        <f t="shared" si="164"/>
        <v>135.07823046119074</v>
      </c>
      <c r="M652" s="12">
        <f t="shared" si="165"/>
        <v>144.69779995208424</v>
      </c>
      <c r="N652" s="12">
        <f t="shared" si="166"/>
        <v>121.69509799338262</v>
      </c>
      <c r="O652" s="12">
        <f t="shared" si="167"/>
        <v>197.02047984488226</v>
      </c>
      <c r="P652" s="12">
        <f t="shared" si="168"/>
        <v>171.78945715212546</v>
      </c>
      <c r="Q652">
        <v>0.75</v>
      </c>
      <c r="R652" s="12"/>
      <c r="S652" s="12"/>
      <c r="Z652" s="12"/>
      <c r="AA652" s="12"/>
      <c r="AB652" s="12"/>
      <c r="AC652" s="12"/>
      <c r="AF652">
        <v>0.540428472702142</v>
      </c>
      <c r="AG652" s="12"/>
      <c r="AH652" s="12"/>
      <c r="AI652" t="str">
        <v>20120518</v>
      </c>
      <c r="AJ652">
        <v>38.299999999999997</v>
      </c>
      <c r="AK652">
        <v>26.6</v>
      </c>
      <c r="AL652">
        <f t="shared" si="169"/>
        <v>1.4398496240601502</v>
      </c>
      <c r="BI652" t="str">
        <v>04/04/2022</v>
      </c>
      <c r="BJ652">
        <v>35.799999999999997</v>
      </c>
      <c r="BK652">
        <v>32.1</v>
      </c>
      <c r="BL652">
        <f t="shared" si="170"/>
        <v>1.1152647975077881</v>
      </c>
    </row>
    <row r="653" spans="1:64" x14ac:dyDescent="0.3">
      <c r="A653" s="11">
        <v>44618</v>
      </c>
      <c r="B653">
        <v>0.74626865671641796</v>
      </c>
      <c r="C653">
        <v>4384.6499999999996</v>
      </c>
      <c r="D653">
        <v>345.77</v>
      </c>
      <c r="E653">
        <v>136.87</v>
      </c>
      <c r="F653">
        <v>1889.2</v>
      </c>
      <c r="G653">
        <v>84.41</v>
      </c>
      <c r="H653">
        <v>53.24</v>
      </c>
      <c r="I653" s="12">
        <f t="shared" si="161"/>
        <v>116.44422794171736</v>
      </c>
      <c r="J653" s="12">
        <f t="shared" si="162"/>
        <v>96.947878747845579</v>
      </c>
      <c r="K653" s="12">
        <f t="shared" si="163"/>
        <v>156.24287812298215</v>
      </c>
      <c r="L653" s="12">
        <f t="shared" si="164"/>
        <v>133.22658284791191</v>
      </c>
      <c r="M653" s="12">
        <f t="shared" si="165"/>
        <v>147.49124732123525</v>
      </c>
      <c r="N653" s="12">
        <f t="shared" si="166"/>
        <v>122.61623460698826</v>
      </c>
      <c r="O653" s="12">
        <f t="shared" si="167"/>
        <v>196.78398128573212</v>
      </c>
      <c r="P653" s="12">
        <f t="shared" si="168"/>
        <v>168.53339934308818</v>
      </c>
      <c r="Q653">
        <v>0.74698795180722899</v>
      </c>
      <c r="R653" s="12"/>
      <c r="S653" s="12"/>
      <c r="Z653" s="12"/>
      <c r="AA653" s="12"/>
      <c r="AB653" s="12"/>
      <c r="AC653" s="12"/>
      <c r="AF653">
        <v>0.53199741435035597</v>
      </c>
      <c r="AG653" s="12"/>
      <c r="AH653" s="12"/>
      <c r="AI653" t="str">
        <v>20120511</v>
      </c>
      <c r="AJ653">
        <v>39.4</v>
      </c>
      <c r="AK653">
        <v>22.3</v>
      </c>
      <c r="AL653">
        <f t="shared" si="169"/>
        <v>1.7668161434977576</v>
      </c>
      <c r="BI653" t="str">
        <v>01/04/2022</v>
      </c>
      <c r="BJ653">
        <v>39.1</v>
      </c>
      <c r="BK653">
        <v>31</v>
      </c>
      <c r="BL653">
        <f t="shared" si="170"/>
        <v>1.2612903225806451</v>
      </c>
    </row>
    <row r="654" spans="1:64" x14ac:dyDescent="0.3">
      <c r="A654" s="11">
        <v>44617</v>
      </c>
      <c r="B654">
        <v>0.75123152709359597</v>
      </c>
      <c r="C654">
        <v>4288.7</v>
      </c>
      <c r="D654">
        <v>340.49</v>
      </c>
      <c r="E654">
        <v>136.77000000000001</v>
      </c>
      <c r="F654">
        <v>1903.91</v>
      </c>
      <c r="G654">
        <v>84.41</v>
      </c>
      <c r="H654">
        <v>52</v>
      </c>
      <c r="I654" s="12">
        <f t="shared" si="161"/>
        <v>113.97757177987886</v>
      </c>
      <c r="J654" s="12">
        <f t="shared" si="162"/>
        <v>94.11511244582347</v>
      </c>
      <c r="K654" s="12">
        <f t="shared" si="163"/>
        <v>152.82379013285748</v>
      </c>
      <c r="L654" s="12">
        <f t="shared" si="164"/>
        <v>133.42316946106379</v>
      </c>
      <c r="M654" s="12">
        <f t="shared" si="165"/>
        <v>145.34366260958313</v>
      </c>
      <c r="N654" s="12">
        <f t="shared" si="166"/>
        <v>119.83214222438825</v>
      </c>
      <c r="O654" s="12">
        <f t="shared" si="167"/>
        <v>193.77903747571779</v>
      </c>
      <c r="P654" s="12">
        <f t="shared" si="168"/>
        <v>169.95063305200824</v>
      </c>
      <c r="Q654">
        <v>0.74390243902439002</v>
      </c>
      <c r="R654" s="12"/>
      <c r="S654" s="12"/>
      <c r="Z654" s="12"/>
      <c r="AA654" s="12"/>
      <c r="AB654" s="12"/>
      <c r="AC654" s="12"/>
      <c r="AF654">
        <v>0.529754204398448</v>
      </c>
      <c r="AG654" s="12"/>
      <c r="AH654" s="12"/>
      <c r="AI654" t="str">
        <v>20120504</v>
      </c>
      <c r="AJ654">
        <v>38.700000000000003</v>
      </c>
      <c r="AK654">
        <v>20.399999999999999</v>
      </c>
      <c r="AL654">
        <f t="shared" si="169"/>
        <v>1.8970588235294121</v>
      </c>
      <c r="BI654" t="str">
        <v>31/03/2022</v>
      </c>
      <c r="BJ654">
        <v>39.1</v>
      </c>
      <c r="BK654">
        <v>31</v>
      </c>
      <c r="BL654">
        <f t="shared" si="170"/>
        <v>1.2612903225806451</v>
      </c>
    </row>
    <row r="655" spans="1:64" x14ac:dyDescent="0.3">
      <c r="A655" s="11">
        <v>44616</v>
      </c>
      <c r="B655">
        <v>0.74809160305343503</v>
      </c>
      <c r="C655">
        <v>4225.5</v>
      </c>
      <c r="D655">
        <v>329.42</v>
      </c>
      <c r="E655">
        <v>136.68</v>
      </c>
      <c r="F655">
        <v>1908.61</v>
      </c>
      <c r="G655">
        <v>84.34</v>
      </c>
      <c r="H655">
        <v>52.75</v>
      </c>
      <c r="I655" s="12">
        <f t="shared" si="161"/>
        <v>112.37085536461889</v>
      </c>
      <c r="J655" s="12">
        <f t="shared" si="162"/>
        <v>92.503758494446203</v>
      </c>
      <c r="K655" s="12">
        <f t="shared" si="163"/>
        <v>150.6949473363741</v>
      </c>
      <c r="L655" s="12">
        <f t="shared" si="164"/>
        <v>129.64091907023618</v>
      </c>
      <c r="M655" s="12">
        <f t="shared" si="165"/>
        <v>140.70789404474445</v>
      </c>
      <c r="N655" s="12">
        <f t="shared" si="166"/>
        <v>115.66060626725894</v>
      </c>
      <c r="O655" s="12">
        <f t="shared" si="167"/>
        <v>187.62956423314267</v>
      </c>
      <c r="P655" s="12">
        <f t="shared" si="168"/>
        <v>162.19410134108495</v>
      </c>
      <c r="Q655">
        <v>0.71794871794871795</v>
      </c>
      <c r="R655" s="12"/>
      <c r="S655" s="12"/>
      <c r="Z655" s="12"/>
      <c r="AA655" s="12"/>
      <c r="AB655" s="12"/>
      <c r="AC655" s="12"/>
      <c r="AF655">
        <v>0.53203883495145599</v>
      </c>
      <c r="AG655" s="12"/>
      <c r="AH655" s="12"/>
      <c r="AI655" t="str">
        <v>20120427</v>
      </c>
      <c r="AJ655">
        <v>43</v>
      </c>
      <c r="AK655">
        <v>20.399999999999999</v>
      </c>
      <c r="AL655">
        <f t="shared" si="169"/>
        <v>2.107843137254902</v>
      </c>
      <c r="BI655" t="str">
        <v>30/03/2022</v>
      </c>
      <c r="BJ655">
        <v>39.1</v>
      </c>
      <c r="BK655">
        <v>31</v>
      </c>
      <c r="BL655">
        <f t="shared" si="170"/>
        <v>1.2612903225806451</v>
      </c>
    </row>
    <row r="656" spans="1:64" x14ac:dyDescent="0.3">
      <c r="A656" s="11">
        <v>44615</v>
      </c>
      <c r="B656">
        <v>0.74285714285714299</v>
      </c>
      <c r="C656">
        <v>4304.76</v>
      </c>
      <c r="D656">
        <v>338.08</v>
      </c>
      <c r="E656">
        <v>138.59</v>
      </c>
      <c r="F656">
        <v>1898.5</v>
      </c>
      <c r="G656">
        <v>84.39</v>
      </c>
      <c r="H656">
        <v>53.25</v>
      </c>
      <c r="I656" s="12">
        <f t="shared" si="161"/>
        <v>112.89361128183921</v>
      </c>
      <c r="J656" s="12">
        <f t="shared" si="162"/>
        <v>94.752950310653432</v>
      </c>
      <c r="K656" s="12">
        <f t="shared" si="163"/>
        <v>153.42900448400897</v>
      </c>
      <c r="L656" s="12">
        <f t="shared" si="164"/>
        <v>130.82125448337811</v>
      </c>
      <c r="M656" s="12">
        <f t="shared" si="165"/>
        <v>142.39291208498841</v>
      </c>
      <c r="N656" s="12">
        <f t="shared" si="166"/>
        <v>119.35346154017499</v>
      </c>
      <c r="O656" s="12">
        <f t="shared" si="167"/>
        <v>192.44506942809824</v>
      </c>
      <c r="P656" s="12">
        <f t="shared" si="168"/>
        <v>164.86919765865406</v>
      </c>
      <c r="Q656">
        <v>0.72</v>
      </c>
      <c r="R656" s="12"/>
      <c r="S656" s="12"/>
      <c r="Z656" s="12"/>
      <c r="AA656" s="12"/>
      <c r="AB656" s="12"/>
      <c r="AC656" s="12"/>
      <c r="AF656">
        <v>0.52910398953564397</v>
      </c>
      <c r="AG656" s="12"/>
      <c r="AH656" s="12"/>
      <c r="AI656" t="str">
        <v>20120420</v>
      </c>
      <c r="AJ656">
        <v>41.9</v>
      </c>
      <c r="AK656">
        <v>23.7</v>
      </c>
      <c r="AL656">
        <f t="shared" si="169"/>
        <v>1.7679324894514767</v>
      </c>
      <c r="BI656" t="str">
        <v>29/03/2022</v>
      </c>
      <c r="BJ656">
        <v>39.1</v>
      </c>
      <c r="BK656">
        <v>31</v>
      </c>
      <c r="BL656">
        <f t="shared" si="170"/>
        <v>1.2612903225806451</v>
      </c>
    </row>
    <row r="657" spans="1:64" x14ac:dyDescent="0.3">
      <c r="A657" s="11">
        <v>44611</v>
      </c>
      <c r="B657">
        <v>0.74334140435835305</v>
      </c>
      <c r="C657">
        <v>4348.87</v>
      </c>
      <c r="D657">
        <v>341.51</v>
      </c>
      <c r="E657">
        <v>138.22999999999999</v>
      </c>
      <c r="F657">
        <v>1898.2</v>
      </c>
      <c r="G657">
        <v>84.47</v>
      </c>
      <c r="H657">
        <v>53.92</v>
      </c>
      <c r="I657" s="12">
        <f t="shared" si="161"/>
        <v>114.3512720766752</v>
      </c>
      <c r="J657" s="12">
        <f t="shared" si="162"/>
        <v>95.73915060421335</v>
      </c>
      <c r="K657" s="12">
        <f t="shared" si="163"/>
        <v>154.85299904369887</v>
      </c>
      <c r="L657" s="12">
        <f t="shared" si="164"/>
        <v>130.52327619696871</v>
      </c>
      <c r="M657" s="12">
        <f t="shared" si="165"/>
        <v>144.21696608313272</v>
      </c>
      <c r="N657" s="12">
        <f t="shared" si="166"/>
        <v>120.58361631066268</v>
      </c>
      <c r="O657" s="12">
        <f t="shared" si="167"/>
        <v>194.2117257049303</v>
      </c>
      <c r="P657" s="12">
        <f t="shared" si="168"/>
        <v>164.47738189911729</v>
      </c>
      <c r="Q657">
        <v>0.72839506172839497</v>
      </c>
      <c r="R657" s="12"/>
      <c r="S657" s="12"/>
      <c r="Z657" s="12"/>
      <c r="AA657" s="12"/>
      <c r="AB657" s="12"/>
      <c r="AC657" s="12"/>
      <c r="AF657">
        <v>0.52872821174951601</v>
      </c>
      <c r="AG657" s="12"/>
      <c r="AH657" s="12"/>
      <c r="AI657" t="str">
        <v>20120413</v>
      </c>
      <c r="AJ657">
        <v>44.1</v>
      </c>
      <c r="AK657">
        <v>23.7</v>
      </c>
      <c r="AL657">
        <f t="shared" si="169"/>
        <v>1.8607594936708862</v>
      </c>
      <c r="BI657" t="str">
        <v>28/03/2022</v>
      </c>
      <c r="BJ657">
        <v>39.1</v>
      </c>
      <c r="BK657">
        <v>31</v>
      </c>
      <c r="BL657">
        <f t="shared" si="170"/>
        <v>1.2612903225806451</v>
      </c>
    </row>
    <row r="658" spans="1:64" x14ac:dyDescent="0.3">
      <c r="A658" s="11">
        <v>44610</v>
      </c>
      <c r="B658">
        <v>0.737349397590361</v>
      </c>
      <c r="C658">
        <v>4380.26</v>
      </c>
      <c r="D658">
        <v>345.45</v>
      </c>
      <c r="E658">
        <v>136.79</v>
      </c>
      <c r="F658">
        <v>1898.2</v>
      </c>
      <c r="G658">
        <v>84.46</v>
      </c>
      <c r="H658">
        <v>54.26</v>
      </c>
      <c r="I658" s="12">
        <f t="shared" si="161"/>
        <v>116.41096937610978</v>
      </c>
      <c r="J658" s="12">
        <f t="shared" si="162"/>
        <v>96.43019263064005</v>
      </c>
      <c r="K658" s="12">
        <f t="shared" si="163"/>
        <v>155.98932520206603</v>
      </c>
      <c r="L658" s="12">
        <f t="shared" si="164"/>
        <v>130.64086802980503</v>
      </c>
      <c r="M658" s="12">
        <f t="shared" si="165"/>
        <v>147.45093346645771</v>
      </c>
      <c r="N658" s="12">
        <f t="shared" si="166"/>
        <v>121.97478918485088</v>
      </c>
      <c r="O658" s="12">
        <f t="shared" si="167"/>
        <v>196.47587686507063</v>
      </c>
      <c r="P658" s="12">
        <f t="shared" si="168"/>
        <v>165.3270450605533</v>
      </c>
      <c r="Q658">
        <v>0.72499999999999998</v>
      </c>
      <c r="R658" s="12"/>
      <c r="S658" s="12"/>
      <c r="Z658" s="12"/>
      <c r="AA658" s="12"/>
      <c r="AB658" s="12"/>
      <c r="AC658" s="12"/>
      <c r="AF658">
        <v>0.52815533980582496</v>
      </c>
      <c r="AG658" s="12"/>
      <c r="AH658" s="12"/>
      <c r="AI658" t="str">
        <v>20120406</v>
      </c>
      <c r="AJ658">
        <v>48.4</v>
      </c>
      <c r="AK658">
        <v>21.5</v>
      </c>
      <c r="AL658">
        <f t="shared" si="169"/>
        <v>2.2511627906976743</v>
      </c>
      <c r="BI658" t="str">
        <v>25/03/2022</v>
      </c>
      <c r="BJ658">
        <v>37.700000000000003</v>
      </c>
      <c r="BK658">
        <v>34.1</v>
      </c>
      <c r="BL658">
        <f t="shared" si="170"/>
        <v>1.1055718475073315</v>
      </c>
    </row>
    <row r="659" spans="1:64" x14ac:dyDescent="0.3">
      <c r="A659" s="11">
        <v>44609</v>
      </c>
      <c r="B659">
        <v>0.72431077694235602</v>
      </c>
      <c r="C659">
        <v>4475.01</v>
      </c>
      <c r="D659">
        <v>356.04</v>
      </c>
      <c r="E659">
        <v>135.78</v>
      </c>
      <c r="F659">
        <v>1869.7</v>
      </c>
      <c r="G659">
        <v>84.41</v>
      </c>
      <c r="H659">
        <v>55.04</v>
      </c>
      <c r="I659" s="12">
        <f t="shared" si="161"/>
        <v>119.83978214089265</v>
      </c>
      <c r="J659" s="12">
        <f t="shared" si="162"/>
        <v>100.07452911661238</v>
      </c>
      <c r="K659" s="12">
        <f t="shared" si="163"/>
        <v>159.46005036441031</v>
      </c>
      <c r="L659" s="12">
        <f t="shared" si="164"/>
        <v>131.56201598461922</v>
      </c>
      <c r="M659" s="12">
        <f t="shared" si="165"/>
        <v>153.14523351778956</v>
      </c>
      <c r="N659" s="12">
        <f t="shared" si="166"/>
        <v>127.72054519424967</v>
      </c>
      <c r="O659" s="12">
        <f t="shared" si="167"/>
        <v>202.62267811904312</v>
      </c>
      <c r="P659" s="12">
        <f t="shared" si="168"/>
        <v>167.94229920376154</v>
      </c>
      <c r="Q659">
        <v>0.70270270270270296</v>
      </c>
      <c r="R659" s="12"/>
      <c r="S659" s="12"/>
      <c r="Z659" s="12"/>
      <c r="AA659" s="12"/>
      <c r="AB659" s="12"/>
      <c r="AC659" s="12"/>
      <c r="AF659">
        <v>0.532988357050453</v>
      </c>
      <c r="AG659" s="12"/>
      <c r="AH659" s="12"/>
      <c r="AI659" t="str">
        <v>20120330</v>
      </c>
      <c r="AJ659">
        <v>52.7</v>
      </c>
      <c r="AK659">
        <v>21.5</v>
      </c>
      <c r="AL659">
        <f t="shared" si="169"/>
        <v>2.4511627906976745</v>
      </c>
      <c r="BI659" t="str">
        <v>24/03/2022</v>
      </c>
      <c r="BJ659">
        <v>37.700000000000003</v>
      </c>
      <c r="BK659">
        <v>34.1</v>
      </c>
      <c r="BL659">
        <f t="shared" si="170"/>
        <v>1.1055718475073315</v>
      </c>
    </row>
    <row r="660" spans="1:64" x14ac:dyDescent="0.3">
      <c r="A660" s="11">
        <v>44608</v>
      </c>
      <c r="B660">
        <v>0.72122762148337605</v>
      </c>
      <c r="C660">
        <v>4471.07</v>
      </c>
      <c r="D660">
        <v>356.13</v>
      </c>
      <c r="E660">
        <v>134.97999999999999</v>
      </c>
      <c r="F660">
        <v>1853.7</v>
      </c>
      <c r="G660">
        <v>84.3</v>
      </c>
      <c r="H660">
        <v>54.79</v>
      </c>
      <c r="I660" s="12">
        <f t="shared" si="161"/>
        <v>120.44751006750118</v>
      </c>
      <c r="J660" s="12">
        <f t="shared" si="162"/>
        <v>100.85618116702604</v>
      </c>
      <c r="K660" s="12">
        <f t="shared" si="163"/>
        <v>159.52763309056834</v>
      </c>
      <c r="L660" s="12">
        <f t="shared" si="164"/>
        <v>132.04817187753065</v>
      </c>
      <c r="M660" s="12">
        <f t="shared" si="165"/>
        <v>154.0974820944397</v>
      </c>
      <c r="N660" s="12">
        <f t="shared" si="166"/>
        <v>128.86539861474495</v>
      </c>
      <c r="O660" s="12">
        <f t="shared" si="167"/>
        <v>202.93877154907958</v>
      </c>
      <c r="P660" s="12">
        <f t="shared" si="168"/>
        <v>168.75495440485182</v>
      </c>
      <c r="Q660">
        <v>0.70833333333333304</v>
      </c>
      <c r="R660" s="12"/>
      <c r="S660" s="12"/>
      <c r="Z660" s="12"/>
      <c r="AA660" s="12"/>
      <c r="AB660" s="12"/>
      <c r="AC660" s="12"/>
      <c r="AF660">
        <v>0.52964169381107495</v>
      </c>
      <c r="AG660" s="12"/>
      <c r="AH660" s="12"/>
      <c r="AI660" t="str">
        <v>20120323</v>
      </c>
      <c r="AJ660">
        <v>50.5</v>
      </c>
      <c r="AK660">
        <v>22.6</v>
      </c>
      <c r="AL660">
        <f t="shared" si="169"/>
        <v>2.2345132743362832</v>
      </c>
      <c r="BI660" t="str">
        <v>23/03/2022</v>
      </c>
      <c r="BJ660">
        <v>37.700000000000003</v>
      </c>
      <c r="BK660">
        <v>34.1</v>
      </c>
      <c r="BL660">
        <f t="shared" si="170"/>
        <v>1.1055718475073315</v>
      </c>
    </row>
    <row r="661" spans="1:64" x14ac:dyDescent="0.3">
      <c r="A661" s="11">
        <v>44607</v>
      </c>
      <c r="B661">
        <v>0.71354166666666696</v>
      </c>
      <c r="C661">
        <v>4401.67</v>
      </c>
      <c r="D661">
        <v>347.49</v>
      </c>
      <c r="E661">
        <v>136.53</v>
      </c>
      <c r="F661">
        <v>1871.49</v>
      </c>
      <c r="G661">
        <v>84.27</v>
      </c>
      <c r="H661">
        <v>53.82</v>
      </c>
      <c r="I661" s="12">
        <f t="shared" si="161"/>
        <v>117.26727329451207</v>
      </c>
      <c r="J661" s="12">
        <f t="shared" si="162"/>
        <v>98.370118613673768</v>
      </c>
      <c r="K661" s="12">
        <f t="shared" si="163"/>
        <v>157.1065048843422</v>
      </c>
      <c r="L661" s="12">
        <f t="shared" si="164"/>
        <v>132.34678549091888</v>
      </c>
      <c r="M661" s="12">
        <f t="shared" si="165"/>
        <v>148.71161708935057</v>
      </c>
      <c r="N661" s="12">
        <f t="shared" si="166"/>
        <v>124.58348663984363</v>
      </c>
      <c r="O661" s="12">
        <f t="shared" si="167"/>
        <v>198.08412071144434</v>
      </c>
      <c r="P661" s="12">
        <f t="shared" si="168"/>
        <v>167.60834819192439</v>
      </c>
      <c r="Q661">
        <v>0.70833333333333304</v>
      </c>
      <c r="R661" s="12"/>
      <c r="S661" s="12"/>
      <c r="Z661" s="12"/>
      <c r="AA661" s="12"/>
      <c r="AB661" s="12"/>
      <c r="AC661" s="12"/>
      <c r="AF661">
        <v>0.52941176470588203</v>
      </c>
      <c r="AG661" s="12"/>
      <c r="AH661" s="12"/>
      <c r="AI661" t="str">
        <v>20120316</v>
      </c>
      <c r="AJ661">
        <v>48.4</v>
      </c>
      <c r="AK661">
        <v>23.6</v>
      </c>
      <c r="AL661">
        <f t="shared" si="169"/>
        <v>2.0508474576271185</v>
      </c>
      <c r="BI661" t="str">
        <v>22/03/2022</v>
      </c>
      <c r="BJ661">
        <v>37.700000000000003</v>
      </c>
      <c r="BK661">
        <v>34.1</v>
      </c>
      <c r="BL661">
        <f t="shared" si="170"/>
        <v>1.1055718475073315</v>
      </c>
    </row>
    <row r="662" spans="1:64" x14ac:dyDescent="0.3">
      <c r="A662" s="11">
        <v>44604</v>
      </c>
      <c r="B662">
        <v>0.71464646464646497</v>
      </c>
      <c r="C662">
        <v>4418.6400000000003</v>
      </c>
      <c r="D662">
        <v>347.06</v>
      </c>
      <c r="E662">
        <v>138.25</v>
      </c>
      <c r="F662">
        <v>1858.4649999999999</v>
      </c>
      <c r="G662">
        <v>84.45</v>
      </c>
      <c r="H662">
        <v>54.16</v>
      </c>
      <c r="I662" s="12">
        <f t="shared" si="161"/>
        <v>116.26729532628339</v>
      </c>
      <c r="J662" s="12">
        <f t="shared" si="162"/>
        <v>99.44904330011579</v>
      </c>
      <c r="K662" s="12">
        <f t="shared" si="163"/>
        <v>157.37547680711077</v>
      </c>
      <c r="L662" s="12">
        <f t="shared" si="164"/>
        <v>132.025021041819</v>
      </c>
      <c r="M662" s="12">
        <f t="shared" si="165"/>
        <v>146.70466666043623</v>
      </c>
      <c r="N662" s="12">
        <f t="shared" si="166"/>
        <v>125.30644130015935</v>
      </c>
      <c r="O662" s="12">
        <f t="shared" si="167"/>
        <v>197.41873713076572</v>
      </c>
      <c r="P662" s="12">
        <f t="shared" si="168"/>
        <v>166.35789007055888</v>
      </c>
      <c r="Q662">
        <v>0.69863013698630105</v>
      </c>
      <c r="R662" s="12"/>
      <c r="S662" s="12"/>
      <c r="Z662" s="12"/>
      <c r="AA662" s="12"/>
      <c r="AB662" s="12"/>
      <c r="AC662" s="12"/>
      <c r="AF662">
        <v>0.53393085787451999</v>
      </c>
      <c r="AG662" s="12"/>
      <c r="AH662" s="12"/>
      <c r="AI662" t="str">
        <v>20120309</v>
      </c>
      <c r="AJ662">
        <v>43.6</v>
      </c>
      <c r="AK662">
        <v>26.6</v>
      </c>
      <c r="AL662">
        <f t="shared" si="169"/>
        <v>1.6390977443609023</v>
      </c>
      <c r="BI662" t="str">
        <v>21/03/2022</v>
      </c>
      <c r="BJ662">
        <v>37.700000000000003</v>
      </c>
      <c r="BK662">
        <v>34.1</v>
      </c>
      <c r="BL662">
        <f t="shared" si="170"/>
        <v>1.1055718475073315</v>
      </c>
    </row>
    <row r="663" spans="1:64" x14ac:dyDescent="0.3">
      <c r="A663" s="11">
        <v>44603</v>
      </c>
      <c r="B663">
        <v>0.70179948586118301</v>
      </c>
      <c r="C663">
        <v>4504.08</v>
      </c>
      <c r="D663">
        <v>358.43</v>
      </c>
      <c r="E663">
        <v>136.22999999999999</v>
      </c>
      <c r="F663">
        <v>1826.93</v>
      </c>
      <c r="G663">
        <v>84.19</v>
      </c>
      <c r="H663">
        <v>54.95</v>
      </c>
      <c r="I663" s="12">
        <f t="shared" si="161"/>
        <v>120.33427273168047</v>
      </c>
      <c r="J663" s="12">
        <f t="shared" si="162"/>
        <v>103.18759866379527</v>
      </c>
      <c r="K663" s="12">
        <f t="shared" si="163"/>
        <v>160.92511807404517</v>
      </c>
      <c r="L663" s="12">
        <f t="shared" si="164"/>
        <v>132.63417820047306</v>
      </c>
      <c r="M663" s="12">
        <f t="shared" si="165"/>
        <v>153.86710980025117</v>
      </c>
      <c r="N663" s="12">
        <f t="shared" si="166"/>
        <v>131.76044649484578</v>
      </c>
      <c r="O663" s="12">
        <f t="shared" si="167"/>
        <v>204.53871504283643</v>
      </c>
      <c r="P663" s="12">
        <f t="shared" si="168"/>
        <v>169.29429435575929</v>
      </c>
      <c r="Q663">
        <v>0.69014084507042295</v>
      </c>
      <c r="R663" s="12"/>
      <c r="S663" s="12"/>
      <c r="Z663" s="12"/>
      <c r="AA663" s="12"/>
      <c r="AB663" s="12"/>
      <c r="AC663" s="12"/>
      <c r="AF663">
        <v>0.53585147247119103</v>
      </c>
      <c r="AG663" s="12"/>
      <c r="AH663" s="12"/>
      <c r="AI663" t="str">
        <v>20120302</v>
      </c>
      <c r="AJ663">
        <v>47.9</v>
      </c>
      <c r="AK663">
        <v>26.6</v>
      </c>
      <c r="AL663">
        <f t="shared" si="169"/>
        <v>1.8007518796992479</v>
      </c>
      <c r="BI663" t="str">
        <v>18/03/2022</v>
      </c>
      <c r="BJ663">
        <v>35.299999999999997</v>
      </c>
      <c r="BK663">
        <v>35.299999999999997</v>
      </c>
      <c r="BL663">
        <f t="shared" si="170"/>
        <v>1</v>
      </c>
    </row>
    <row r="664" spans="1:64" x14ac:dyDescent="0.3">
      <c r="A664" s="11">
        <v>44602</v>
      </c>
      <c r="B664">
        <v>0.68652849740932598</v>
      </c>
      <c r="C664">
        <v>4587.18</v>
      </c>
      <c r="D664">
        <v>366.73</v>
      </c>
      <c r="E664">
        <v>138.43</v>
      </c>
      <c r="F664">
        <v>1833.2</v>
      </c>
      <c r="G664">
        <v>84.62</v>
      </c>
      <c r="H664">
        <v>55.54</v>
      </c>
      <c r="I664" s="12">
        <f t="shared" si="161"/>
        <v>120.60239552206687</v>
      </c>
      <c r="J664" s="12">
        <f t="shared" si="162"/>
        <v>104.72660389779085</v>
      </c>
      <c r="K664" s="12">
        <f t="shared" si="163"/>
        <v>163.05034299580893</v>
      </c>
      <c r="L664" s="12">
        <f t="shared" si="164"/>
        <v>133.63547280224483</v>
      </c>
      <c r="M664" s="12">
        <f t="shared" si="165"/>
        <v>154.91120287191882</v>
      </c>
      <c r="N664" s="12">
        <f t="shared" si="166"/>
        <v>134.34144190386968</v>
      </c>
      <c r="O664" s="12">
        <f t="shared" si="167"/>
        <v>208.19268685776439</v>
      </c>
      <c r="P664" s="12">
        <f t="shared" si="168"/>
        <v>171.35214450149286</v>
      </c>
      <c r="Q664">
        <v>0.70588235294117696</v>
      </c>
      <c r="R664" s="12"/>
      <c r="S664" s="12"/>
      <c r="Z664" s="12"/>
      <c r="AA664" s="12"/>
      <c r="AB664" s="12"/>
      <c r="AC664" s="12"/>
      <c r="AF664">
        <v>0.53195610071013599</v>
      </c>
      <c r="AG664" s="12"/>
      <c r="AH664" s="12"/>
      <c r="AI664" t="str">
        <v>20120224</v>
      </c>
      <c r="AJ664">
        <v>51.1</v>
      </c>
      <c r="AK664">
        <v>25.5</v>
      </c>
      <c r="AL664">
        <f t="shared" si="169"/>
        <v>2.003921568627451</v>
      </c>
      <c r="BI664" t="str">
        <v>17/03/2022</v>
      </c>
      <c r="BJ664">
        <v>35.299999999999997</v>
      </c>
      <c r="BK664">
        <v>35.299999999999997</v>
      </c>
      <c r="BL664">
        <f t="shared" si="170"/>
        <v>1</v>
      </c>
    </row>
    <row r="665" spans="1:64" x14ac:dyDescent="0.3">
      <c r="A665" s="11">
        <v>44601</v>
      </c>
      <c r="B665">
        <v>0.67539267015706805</v>
      </c>
      <c r="C665">
        <v>4521.54</v>
      </c>
      <c r="D665">
        <v>359.12</v>
      </c>
      <c r="E665">
        <v>138.16999999999999</v>
      </c>
      <c r="F665">
        <v>1825.95</v>
      </c>
      <c r="G665">
        <v>84.63</v>
      </c>
      <c r="H665">
        <v>54.65</v>
      </c>
      <c r="I665" s="12">
        <f t="shared" si="161"/>
        <v>119.09754587826288</v>
      </c>
      <c r="J665" s="12">
        <f t="shared" si="162"/>
        <v>103.63361724887221</v>
      </c>
      <c r="K665" s="12">
        <f t="shared" si="163"/>
        <v>160.69846643317899</v>
      </c>
      <c r="L665" s="12">
        <f t="shared" si="164"/>
        <v>133.8721956732746</v>
      </c>
      <c r="M665" s="12">
        <f t="shared" si="165"/>
        <v>151.97669274404802</v>
      </c>
      <c r="N665" s="12">
        <f t="shared" si="166"/>
        <v>132.0672241682131</v>
      </c>
      <c r="O665" s="12">
        <f t="shared" si="167"/>
        <v>203.84890124778633</v>
      </c>
      <c r="P665" s="12">
        <f t="shared" si="168"/>
        <v>170.51572472085599</v>
      </c>
      <c r="Q665">
        <v>0.70588235294117696</v>
      </c>
      <c r="R665" s="12"/>
      <c r="S665" s="12"/>
      <c r="Z665" s="12"/>
      <c r="AA665" s="12"/>
      <c r="AB665" s="12"/>
      <c r="AC665" s="12"/>
      <c r="AF665">
        <v>0.52806788511749303</v>
      </c>
      <c r="AG665" s="12"/>
      <c r="AH665" s="12"/>
      <c r="AI665" t="str">
        <v>20120217</v>
      </c>
      <c r="AJ665">
        <v>51.1</v>
      </c>
      <c r="AK665">
        <v>26.6</v>
      </c>
      <c r="AL665">
        <f t="shared" si="169"/>
        <v>1.9210526315789473</v>
      </c>
      <c r="BI665" t="str">
        <v>16/03/2022</v>
      </c>
      <c r="BJ665">
        <v>35.299999999999997</v>
      </c>
      <c r="BK665">
        <v>35.299999999999997</v>
      </c>
      <c r="BL665">
        <f t="shared" si="170"/>
        <v>1</v>
      </c>
    </row>
    <row r="666" spans="1:64" x14ac:dyDescent="0.3">
      <c r="A666" s="11">
        <v>44600</v>
      </c>
      <c r="B666">
        <v>0.66666666666666696</v>
      </c>
      <c r="C666">
        <v>4483.87</v>
      </c>
      <c r="D666">
        <v>355.13</v>
      </c>
      <c r="E666">
        <v>139.1</v>
      </c>
      <c r="F666">
        <v>1820.53</v>
      </c>
      <c r="G666">
        <v>84.72</v>
      </c>
      <c r="H666">
        <v>54.31</v>
      </c>
      <c r="I666" s="12">
        <f t="shared" si="161"/>
        <v>117.32741977930857</v>
      </c>
      <c r="J666" s="12">
        <f t="shared" si="162"/>
        <v>103.07453377990537</v>
      </c>
      <c r="K666" s="12">
        <f t="shared" si="163"/>
        <v>159.19194584730704</v>
      </c>
      <c r="L666" s="12">
        <f t="shared" si="164"/>
        <v>133.58620529106278</v>
      </c>
      <c r="M666" s="12">
        <f t="shared" si="165"/>
        <v>149.30104486030552</v>
      </c>
      <c r="N666" s="12">
        <f t="shared" si="166"/>
        <v>130.98552380243714</v>
      </c>
      <c r="O666" s="12">
        <f t="shared" si="167"/>
        <v>201.37249376192699</v>
      </c>
      <c r="P666" s="12">
        <f t="shared" si="168"/>
        <v>169.67161436639739</v>
      </c>
      <c r="Q666">
        <v>0.67647058823529405</v>
      </c>
      <c r="R666" s="12"/>
      <c r="S666" s="12"/>
      <c r="Z666" s="12"/>
      <c r="AA666" s="12"/>
      <c r="AB666" s="12"/>
      <c r="AC666" s="12"/>
      <c r="AF666">
        <v>0.52642007926023804</v>
      </c>
      <c r="AG666" s="12"/>
      <c r="AH666" s="12"/>
      <c r="AI666" t="str">
        <v>20120210</v>
      </c>
      <c r="AJ666">
        <v>54.8</v>
      </c>
      <c r="AK666">
        <v>25.8</v>
      </c>
      <c r="AL666">
        <f t="shared" si="169"/>
        <v>2.1240310077519378</v>
      </c>
      <c r="BI666" t="str">
        <v>15/03/2022</v>
      </c>
      <c r="BJ666">
        <v>35.299999999999997</v>
      </c>
      <c r="BK666">
        <v>35.299999999999997</v>
      </c>
      <c r="BL666">
        <f t="shared" si="170"/>
        <v>1</v>
      </c>
    </row>
    <row r="667" spans="1:64" x14ac:dyDescent="0.3">
      <c r="A667" s="11">
        <v>44597</v>
      </c>
      <c r="B667">
        <v>0.67357512953367904</v>
      </c>
      <c r="C667">
        <v>4500.53</v>
      </c>
      <c r="D667">
        <v>358.01</v>
      </c>
      <c r="E667">
        <v>139.01</v>
      </c>
      <c r="F667">
        <v>1808.0250000000001</v>
      </c>
      <c r="G667">
        <v>84.7</v>
      </c>
      <c r="H667">
        <v>54.25</v>
      </c>
      <c r="I667" s="12">
        <f t="shared" si="161"/>
        <v>117.83993176417167</v>
      </c>
      <c r="J667" s="12">
        <f t="shared" si="162"/>
        <v>104.18074292099436</v>
      </c>
      <c r="K667" s="12">
        <f t="shared" si="163"/>
        <v>159.8213083739644</v>
      </c>
      <c r="L667" s="12">
        <f t="shared" si="164"/>
        <v>134.23156070363362</v>
      </c>
      <c r="M667" s="12">
        <f t="shared" si="165"/>
        <v>150.61013360287203</v>
      </c>
      <c r="N667" s="12">
        <f t="shared" si="166"/>
        <v>132.97494259692195</v>
      </c>
      <c r="O667" s="12">
        <f t="shared" si="167"/>
        <v>203.05390098893176</v>
      </c>
      <c r="P667" s="12">
        <f t="shared" si="168"/>
        <v>171.23852544099154</v>
      </c>
      <c r="Q667">
        <v>0.68055555555555602</v>
      </c>
      <c r="R667" s="12"/>
      <c r="S667" s="12"/>
      <c r="Z667" s="12"/>
      <c r="AA667" s="12"/>
      <c r="AB667" s="12"/>
      <c r="AC667" s="12"/>
      <c r="AF667">
        <v>0.52490170380078605</v>
      </c>
      <c r="AG667" s="12"/>
      <c r="AH667" s="12"/>
      <c r="AI667" t="str">
        <v>20120203</v>
      </c>
      <c r="AJ667">
        <v>52.1</v>
      </c>
      <c r="AK667">
        <v>28.7</v>
      </c>
      <c r="AL667">
        <f t="shared" si="169"/>
        <v>1.8153310104529619</v>
      </c>
      <c r="BI667" t="str">
        <v>14/03/2022</v>
      </c>
      <c r="BJ667">
        <v>35.299999999999997</v>
      </c>
      <c r="BK667">
        <v>35.299999999999997</v>
      </c>
      <c r="BL667">
        <f t="shared" si="170"/>
        <v>1</v>
      </c>
    </row>
    <row r="668" spans="1:64" x14ac:dyDescent="0.3">
      <c r="A668" s="11">
        <v>44596</v>
      </c>
      <c r="B668">
        <v>0.67352185089974304</v>
      </c>
      <c r="C668">
        <v>4477.4399999999996</v>
      </c>
      <c r="D668">
        <v>353.55</v>
      </c>
      <c r="E668">
        <v>141.09</v>
      </c>
      <c r="F668">
        <v>1804.85</v>
      </c>
      <c r="G668">
        <v>84.87</v>
      </c>
      <c r="H668">
        <v>54.09</v>
      </c>
      <c r="I668" s="12">
        <f t="shared" si="161"/>
        <v>115.54074854333896</v>
      </c>
      <c r="J668" s="12">
        <f t="shared" si="162"/>
        <v>103.82795466297374</v>
      </c>
      <c r="K668" s="12">
        <f t="shared" si="163"/>
        <v>158.6851184504616</v>
      </c>
      <c r="L668" s="12">
        <f t="shared" si="164"/>
        <v>133.93704228403311</v>
      </c>
      <c r="M668" s="12">
        <f t="shared" si="165"/>
        <v>146.59956974045778</v>
      </c>
      <c r="N668" s="12">
        <f t="shared" si="166"/>
        <v>131.54690140196897</v>
      </c>
      <c r="O668" s="12">
        <f t="shared" si="167"/>
        <v>200.12842971472537</v>
      </c>
      <c r="P668" s="12">
        <f t="shared" si="168"/>
        <v>169.60071288815683</v>
      </c>
      <c r="Q668">
        <v>0.68055555555555602</v>
      </c>
      <c r="R668" s="12"/>
      <c r="S668" s="12"/>
      <c r="Z668" s="12"/>
      <c r="AA668" s="12"/>
      <c r="AB668" s="12"/>
      <c r="AC668" s="12"/>
      <c r="AF668">
        <v>0.52013201320131996</v>
      </c>
      <c r="AG668" s="12"/>
      <c r="AH668" s="12"/>
      <c r="AI668" t="str">
        <v>20120127</v>
      </c>
      <c r="AJ668">
        <v>48.9</v>
      </c>
      <c r="AK668">
        <v>29.8</v>
      </c>
      <c r="AL668">
        <f t="shared" si="169"/>
        <v>1.6409395973154361</v>
      </c>
      <c r="BI668" t="str">
        <v>11/03/2022</v>
      </c>
      <c r="BJ668">
        <v>30.6</v>
      </c>
      <c r="BK668">
        <v>36.5</v>
      </c>
      <c r="BL668">
        <f t="shared" si="170"/>
        <v>0.83835616438356164</v>
      </c>
    </row>
    <row r="669" spans="1:64" x14ac:dyDescent="0.3">
      <c r="A669" s="11">
        <v>44595</v>
      </c>
      <c r="B669">
        <v>0.637566137566138</v>
      </c>
      <c r="C669">
        <v>4589.38</v>
      </c>
      <c r="D669">
        <v>368.49</v>
      </c>
      <c r="E669">
        <v>142.19999999999999</v>
      </c>
      <c r="F669">
        <v>1806.9</v>
      </c>
      <c r="G669">
        <v>84.94</v>
      </c>
      <c r="H669">
        <v>54.89</v>
      </c>
      <c r="I669" s="12">
        <f t="shared" si="161"/>
        <v>117.48933107547371</v>
      </c>
      <c r="J669" s="12">
        <f t="shared" si="162"/>
        <v>106.30012940546311</v>
      </c>
      <c r="K669" s="12">
        <f t="shared" si="163"/>
        <v>162.51510928190078</v>
      </c>
      <c r="L669" s="12">
        <f t="shared" si="164"/>
        <v>135.26486857720053</v>
      </c>
      <c r="M669" s="12">
        <f t="shared" si="165"/>
        <v>151.56137605270297</v>
      </c>
      <c r="N669" s="12">
        <f t="shared" si="166"/>
        <v>136.94375926680908</v>
      </c>
      <c r="O669" s="12">
        <f t="shared" si="167"/>
        <v>208.40627049750057</v>
      </c>
      <c r="P669" s="12">
        <f t="shared" si="168"/>
        <v>174.12254251902448</v>
      </c>
      <c r="Q669">
        <v>0.61428571428571399</v>
      </c>
      <c r="R669" s="12"/>
      <c r="S669" s="12"/>
      <c r="Z669" s="12"/>
      <c r="AA669" s="12"/>
      <c r="AB669" s="12"/>
      <c r="AC669" s="12"/>
      <c r="AF669">
        <v>0.52729693741677797</v>
      </c>
      <c r="AG669" s="12"/>
      <c r="AH669" s="12"/>
      <c r="AI669" t="str">
        <v>20120120</v>
      </c>
      <c r="AJ669">
        <v>50</v>
      </c>
      <c r="AK669">
        <v>28.7</v>
      </c>
      <c r="AL669">
        <f t="shared" si="169"/>
        <v>1.7421602787456447</v>
      </c>
      <c r="BI669" t="str">
        <v>10/03/2022</v>
      </c>
      <c r="BJ669">
        <v>30.6</v>
      </c>
      <c r="BK669">
        <v>36.5</v>
      </c>
      <c r="BL669">
        <f t="shared" si="170"/>
        <v>0.83835616438356164</v>
      </c>
    </row>
    <row r="670" spans="1:64" x14ac:dyDescent="0.3">
      <c r="A670" s="11">
        <v>44594</v>
      </c>
      <c r="B670">
        <v>0.63561643835616399</v>
      </c>
      <c r="C670">
        <v>4546.54</v>
      </c>
      <c r="D670">
        <v>365.52</v>
      </c>
      <c r="E670">
        <v>141.72</v>
      </c>
      <c r="F670">
        <v>1801.01</v>
      </c>
      <c r="G670">
        <v>84.92</v>
      </c>
      <c r="H670">
        <v>54.61</v>
      </c>
      <c r="I670" s="12">
        <f t="shared" si="161"/>
        <v>116.78446794457719</v>
      </c>
      <c r="J670" s="12">
        <f t="shared" si="162"/>
        <v>105.65015247567625</v>
      </c>
      <c r="K670" s="12">
        <f t="shared" si="163"/>
        <v>161.03566909609808</v>
      </c>
      <c r="L670" s="12">
        <f t="shared" si="164"/>
        <v>134.68635246579055</v>
      </c>
      <c r="M670" s="12">
        <f t="shared" si="165"/>
        <v>150.84659696949149</v>
      </c>
      <c r="N670" s="12">
        <f t="shared" si="166"/>
        <v>136.28210647775779</v>
      </c>
      <c r="O670" s="12">
        <f t="shared" si="167"/>
        <v>206.77483881441788</v>
      </c>
      <c r="P670" s="12">
        <f t="shared" si="168"/>
        <v>173.6020584958741</v>
      </c>
      <c r="Q670">
        <v>0.64705882352941202</v>
      </c>
      <c r="R670" s="12"/>
      <c r="S670" s="12"/>
      <c r="Z670" s="12"/>
      <c r="AA670" s="12"/>
      <c r="AB670" s="12"/>
      <c r="AC670" s="12"/>
      <c r="AF670">
        <v>0.52173913043478304</v>
      </c>
      <c r="AG670" s="12"/>
      <c r="AH670" s="12"/>
      <c r="AI670" t="str">
        <v>20120113</v>
      </c>
      <c r="AJ670">
        <v>60</v>
      </c>
      <c r="AK670">
        <v>29.8</v>
      </c>
      <c r="AL670">
        <f t="shared" si="169"/>
        <v>2.0134228187919461</v>
      </c>
      <c r="BI670" t="str">
        <v>09/03/2022</v>
      </c>
      <c r="BJ670">
        <v>30.6</v>
      </c>
      <c r="BK670">
        <v>36.5</v>
      </c>
      <c r="BL670">
        <f t="shared" si="170"/>
        <v>0.83835616438356164</v>
      </c>
    </row>
    <row r="671" spans="1:64" x14ac:dyDescent="0.3">
      <c r="A671" s="11">
        <v>44592</v>
      </c>
      <c r="B671">
        <v>0.63231197771587699</v>
      </c>
      <c r="C671">
        <v>4515.55</v>
      </c>
      <c r="D671">
        <v>363.05</v>
      </c>
      <c r="E671">
        <v>142.38999999999999</v>
      </c>
      <c r="F671">
        <v>1797.08</v>
      </c>
      <c r="G671">
        <v>84.95</v>
      </c>
      <c r="H671">
        <v>54.18</v>
      </c>
      <c r="I671" s="12">
        <f t="shared" si="161"/>
        <v>115.4489158674136</v>
      </c>
      <c r="J671" s="12">
        <f t="shared" si="162"/>
        <v>105.15842427883022</v>
      </c>
      <c r="K671" s="12">
        <f t="shared" si="163"/>
        <v>159.88194495027773</v>
      </c>
      <c r="L671" s="12">
        <f t="shared" si="164"/>
        <v>134.83110128169685</v>
      </c>
      <c r="M671" s="12">
        <f t="shared" si="165"/>
        <v>149.13027789542124</v>
      </c>
      <c r="N671" s="12">
        <f t="shared" si="166"/>
        <v>135.65583913401608</v>
      </c>
      <c r="O671" s="12">
        <f t="shared" si="167"/>
        <v>205.30554514504303</v>
      </c>
      <c r="P671" s="12">
        <f t="shared" si="168"/>
        <v>173.79897922902427</v>
      </c>
      <c r="Q671">
        <v>0.64179104477611904</v>
      </c>
      <c r="R671" s="12"/>
      <c r="S671" s="12"/>
      <c r="Z671" s="12"/>
      <c r="AA671" s="12"/>
      <c r="AB671" s="12"/>
      <c r="AC671" s="12"/>
      <c r="AF671">
        <v>0.52674339878131304</v>
      </c>
      <c r="AG671" s="12"/>
      <c r="AH671" s="12"/>
      <c r="AI671" t="str">
        <v>20120106</v>
      </c>
      <c r="AJ671">
        <v>51.1</v>
      </c>
      <c r="AK671">
        <v>29.8</v>
      </c>
      <c r="AL671">
        <f t="shared" si="169"/>
        <v>1.7147651006711409</v>
      </c>
      <c r="BI671" t="str">
        <v>08/03/2022</v>
      </c>
      <c r="BJ671">
        <v>30.6</v>
      </c>
      <c r="BK671">
        <v>36.5</v>
      </c>
      <c r="BL671">
        <f t="shared" si="170"/>
        <v>0.83835616438356164</v>
      </c>
    </row>
    <row r="672" spans="1:64" x14ac:dyDescent="0.3">
      <c r="A672" s="11">
        <v>44590</v>
      </c>
      <c r="B672">
        <v>0.63739376770538203</v>
      </c>
      <c r="C672">
        <v>4431.8500000000004</v>
      </c>
      <c r="D672">
        <v>351.8</v>
      </c>
      <c r="E672">
        <v>143.13</v>
      </c>
      <c r="F672">
        <v>1791.9</v>
      </c>
      <c r="G672">
        <v>84.95</v>
      </c>
      <c r="H672">
        <v>53.1</v>
      </c>
      <c r="I672" s="12">
        <f t="shared" si="161"/>
        <v>112.73690082425564</v>
      </c>
      <c r="J672" s="12">
        <f t="shared" si="162"/>
        <v>103.50287183753692</v>
      </c>
      <c r="K672" s="12">
        <f t="shared" si="163"/>
        <v>156.91838153223603</v>
      </c>
      <c r="L672" s="12">
        <f t="shared" si="164"/>
        <v>135.02729118236772</v>
      </c>
      <c r="M672" s="12">
        <f t="shared" si="165"/>
        <v>143.7887387868586</v>
      </c>
      <c r="N672" s="12">
        <f t="shared" si="166"/>
        <v>131.82146762808915</v>
      </c>
      <c r="O672" s="12">
        <f t="shared" si="167"/>
        <v>198.94364628019869</v>
      </c>
      <c r="P672" s="12">
        <f t="shared" si="168"/>
        <v>171.79933567644372</v>
      </c>
      <c r="Q672">
        <v>0.65151515151515105</v>
      </c>
      <c r="R672" s="12"/>
      <c r="S672" s="12"/>
      <c r="Z672" s="12"/>
      <c r="AA672" s="12"/>
      <c r="AB672" s="12"/>
      <c r="AC672" s="12"/>
      <c r="AF672">
        <v>0.52695417789757404</v>
      </c>
      <c r="AG672" s="12"/>
      <c r="AH672" s="12"/>
      <c r="AI672" t="str">
        <v>20111230</v>
      </c>
      <c r="AJ672">
        <v>49.5</v>
      </c>
      <c r="AK672">
        <v>30.5</v>
      </c>
      <c r="AL672">
        <f t="shared" si="169"/>
        <v>1.6229508196721312</v>
      </c>
      <c r="BI672" t="str">
        <v>07/03/2022</v>
      </c>
      <c r="BJ672">
        <v>30.6</v>
      </c>
      <c r="BK672">
        <v>36.5</v>
      </c>
      <c r="BL672">
        <f t="shared" si="170"/>
        <v>0.83835616438356164</v>
      </c>
    </row>
    <row r="673" spans="1:64" x14ac:dyDescent="0.3">
      <c r="A673" s="11">
        <v>44589</v>
      </c>
      <c r="B673">
        <v>0.63478260869565195</v>
      </c>
      <c r="C673">
        <v>4326.51</v>
      </c>
      <c r="D673">
        <v>341.1</v>
      </c>
      <c r="E673">
        <v>143.08000000000001</v>
      </c>
      <c r="F673">
        <v>1797.42</v>
      </c>
      <c r="G673">
        <v>84.92</v>
      </c>
      <c r="H673">
        <v>52.87</v>
      </c>
      <c r="I673" s="12">
        <f t="shared" si="161"/>
        <v>110.09483248616672</v>
      </c>
      <c r="J673" s="12">
        <f t="shared" si="162"/>
        <v>100.74069914068332</v>
      </c>
      <c r="K673" s="12">
        <f t="shared" si="163"/>
        <v>153.24146069415099</v>
      </c>
      <c r="L673" s="12">
        <f t="shared" si="164"/>
        <v>132.38005081515948</v>
      </c>
      <c r="M673" s="12">
        <f t="shared" si="165"/>
        <v>139.46265666944518</v>
      </c>
      <c r="N673" s="12">
        <f t="shared" si="166"/>
        <v>127.43266516704591</v>
      </c>
      <c r="O673" s="12">
        <f t="shared" si="167"/>
        <v>192.95886756063345</v>
      </c>
      <c r="P673" s="12">
        <f t="shared" si="168"/>
        <v>167.27963941765327</v>
      </c>
      <c r="Q673">
        <v>0.671875</v>
      </c>
      <c r="R673" s="12"/>
      <c r="S673" s="12"/>
      <c r="Z673" s="12"/>
      <c r="AA673" s="12"/>
      <c r="AB673" s="12"/>
      <c r="AC673" s="12"/>
      <c r="AF673">
        <v>0.52889191026512605</v>
      </c>
      <c r="AG673" s="12"/>
      <c r="AH673" s="12"/>
      <c r="AI673" t="str">
        <v>20111223</v>
      </c>
      <c r="AJ673">
        <v>50.5</v>
      </c>
      <c r="AK673">
        <v>29.5</v>
      </c>
      <c r="AL673">
        <f t="shared" si="169"/>
        <v>1.7118644067796611</v>
      </c>
      <c r="BI673" t="str">
        <v>04/03/2022</v>
      </c>
      <c r="BJ673">
        <v>32.200000000000003</v>
      </c>
      <c r="BK673">
        <v>35.6</v>
      </c>
      <c r="BL673">
        <f t="shared" si="170"/>
        <v>0.9044943820224719</v>
      </c>
    </row>
    <row r="674" spans="1:64" x14ac:dyDescent="0.3">
      <c r="A674" s="11">
        <v>44588</v>
      </c>
      <c r="B674">
        <v>0.62426035502958599</v>
      </c>
      <c r="C674">
        <v>4349.93</v>
      </c>
      <c r="D674">
        <v>344.57</v>
      </c>
      <c r="E674">
        <v>140.5</v>
      </c>
      <c r="F674">
        <v>1819.77</v>
      </c>
      <c r="G674">
        <v>84.99</v>
      </c>
      <c r="H674">
        <v>53.2</v>
      </c>
      <c r="I674" s="12">
        <f t="shared" si="161"/>
        <v>112.7728474921924</v>
      </c>
      <c r="J674" s="12">
        <f t="shared" si="162"/>
        <v>100.05057258354051</v>
      </c>
      <c r="K674" s="12">
        <f t="shared" si="163"/>
        <v>153.94349976215625</v>
      </c>
      <c r="L674" s="12">
        <f t="shared" si="164"/>
        <v>132.27171858009029</v>
      </c>
      <c r="M674" s="12">
        <f t="shared" si="165"/>
        <v>143.54412013237365</v>
      </c>
      <c r="N674" s="12">
        <f t="shared" si="166"/>
        <v>127.15150151208768</v>
      </c>
      <c r="O674" s="12">
        <f t="shared" si="167"/>
        <v>194.75979116688171</v>
      </c>
      <c r="P674" s="12">
        <f t="shared" si="168"/>
        <v>167.92910778810531</v>
      </c>
      <c r="Q674">
        <v>0.70491803278688503</v>
      </c>
      <c r="R674" s="12"/>
      <c r="S674" s="12"/>
      <c r="Z674" s="12"/>
      <c r="AA674" s="12"/>
      <c r="AB674" s="12"/>
      <c r="AC674" s="12"/>
      <c r="AF674">
        <v>0.53756830601092898</v>
      </c>
      <c r="AG674" s="12"/>
      <c r="AH674" s="12"/>
      <c r="AI674" t="str">
        <v>20111216</v>
      </c>
      <c r="AJ674">
        <v>48.4</v>
      </c>
      <c r="AK674">
        <v>30.5</v>
      </c>
      <c r="AL674">
        <f t="shared" si="169"/>
        <v>1.5868852459016394</v>
      </c>
      <c r="BI674" t="str">
        <v>03/03/2022</v>
      </c>
      <c r="BJ674">
        <v>32.200000000000003</v>
      </c>
      <c r="BK674">
        <v>35.6</v>
      </c>
      <c r="BL674">
        <f t="shared" si="170"/>
        <v>0.9044943820224719</v>
      </c>
    </row>
    <row r="675" spans="1:64" x14ac:dyDescent="0.3">
      <c r="A675" s="11">
        <v>44587</v>
      </c>
      <c r="B675">
        <v>0.59938837920489296</v>
      </c>
      <c r="C675">
        <v>4356.45</v>
      </c>
      <c r="D675">
        <v>345.11</v>
      </c>
      <c r="E675">
        <v>142.22</v>
      </c>
      <c r="F675">
        <v>1848.15</v>
      </c>
      <c r="G675">
        <v>85.14</v>
      </c>
      <c r="H675">
        <v>53.6</v>
      </c>
      <c r="I675" s="12">
        <f t="shared" si="161"/>
        <v>111.59029086187059</v>
      </c>
      <c r="J675" s="12">
        <f t="shared" si="162"/>
        <v>98.682900119283758</v>
      </c>
      <c r="K675" s="12">
        <f t="shared" si="163"/>
        <v>153.90268897738071</v>
      </c>
      <c r="L675" s="12">
        <f t="shared" si="164"/>
        <v>131.48725834716109</v>
      </c>
      <c r="M675" s="12">
        <f t="shared" si="165"/>
        <v>142.04846057325497</v>
      </c>
      <c r="N675" s="12">
        <f t="shared" si="166"/>
        <v>125.42178732535213</v>
      </c>
      <c r="O675" s="12">
        <f t="shared" si="167"/>
        <v>194.72141438168566</v>
      </c>
      <c r="P675" s="12">
        <f t="shared" si="168"/>
        <v>166.94447460714036</v>
      </c>
      <c r="Q675">
        <v>0.70175438596491202</v>
      </c>
      <c r="R675" s="12"/>
      <c r="S675" s="12"/>
      <c r="Z675" s="12"/>
      <c r="AA675" s="12"/>
      <c r="AB675" s="12"/>
      <c r="AC675" s="12"/>
      <c r="AF675">
        <v>0.53278122843340203</v>
      </c>
      <c r="AG675" s="12"/>
      <c r="AH675" s="12"/>
      <c r="AI675" t="str">
        <v>20111209</v>
      </c>
      <c r="AJ675">
        <v>45.3</v>
      </c>
      <c r="AK675">
        <v>30.5</v>
      </c>
      <c r="AL675">
        <f t="shared" si="169"/>
        <v>1.4852459016393442</v>
      </c>
      <c r="BI675" t="str">
        <v>02/03/2022</v>
      </c>
      <c r="BJ675">
        <v>32.200000000000003</v>
      </c>
      <c r="BK675">
        <v>35.6</v>
      </c>
      <c r="BL675">
        <f t="shared" si="170"/>
        <v>0.9044943820224719</v>
      </c>
    </row>
    <row r="676" spans="1:64" x14ac:dyDescent="0.3">
      <c r="A676" s="11">
        <v>44586</v>
      </c>
      <c r="B676">
        <v>0.57846153846153803</v>
      </c>
      <c r="C676">
        <v>4410.13</v>
      </c>
      <c r="D676">
        <v>353.3</v>
      </c>
      <c r="E676">
        <v>142.44999999999999</v>
      </c>
      <c r="F676">
        <v>1843.8</v>
      </c>
      <c r="G676">
        <v>85.18</v>
      </c>
      <c r="H676">
        <v>53.78</v>
      </c>
      <c r="I676" s="12">
        <f t="shared" si="161"/>
        <v>112.78096178808713</v>
      </c>
      <c r="J676" s="12">
        <f t="shared" si="162"/>
        <v>100.13802934042673</v>
      </c>
      <c r="K676" s="12">
        <f t="shared" si="163"/>
        <v>155.72504307230381</v>
      </c>
      <c r="L676" s="12">
        <f t="shared" si="164"/>
        <v>132.65796591200277</v>
      </c>
      <c r="M676" s="12">
        <f t="shared" si="165"/>
        <v>145.17952274633095</v>
      </c>
      <c r="N676" s="12">
        <f t="shared" si="166"/>
        <v>128.7091067552212</v>
      </c>
      <c r="O676" s="12">
        <f t="shared" si="167"/>
        <v>199.24667261366272</v>
      </c>
      <c r="P676" s="12">
        <f t="shared" si="168"/>
        <v>170.32273459770568</v>
      </c>
      <c r="Q676">
        <v>0.67857142857142905</v>
      </c>
      <c r="R676" s="12"/>
      <c r="S676" s="12"/>
      <c r="Z676" s="12"/>
      <c r="AA676" s="12"/>
      <c r="AB676" s="12"/>
      <c r="AC676" s="12"/>
      <c r="AF676">
        <v>0.53467406380027704</v>
      </c>
      <c r="AG676" s="12"/>
      <c r="AH676" s="12"/>
      <c r="AI676" t="str">
        <v>20111202</v>
      </c>
      <c r="AJ676">
        <v>47.4</v>
      </c>
      <c r="AK676">
        <v>29.5</v>
      </c>
      <c r="AL676">
        <f t="shared" si="169"/>
        <v>1.6067796610169491</v>
      </c>
      <c r="BI676" t="str">
        <v>01/03/2022</v>
      </c>
      <c r="BJ676">
        <v>32.200000000000003</v>
      </c>
      <c r="BK676">
        <v>35.6</v>
      </c>
      <c r="BL676">
        <f t="shared" si="170"/>
        <v>0.9044943820224719</v>
      </c>
    </row>
    <row r="677" spans="1:64" x14ac:dyDescent="0.3">
      <c r="A677" s="11">
        <v>44583</v>
      </c>
      <c r="B677">
        <v>0.58282208588957096</v>
      </c>
      <c r="C677">
        <v>4397.9399999999996</v>
      </c>
      <c r="D677">
        <v>351.69</v>
      </c>
      <c r="E677">
        <v>143.63</v>
      </c>
      <c r="F677">
        <v>1833.6</v>
      </c>
      <c r="G677">
        <v>85.13</v>
      </c>
      <c r="H677">
        <v>54.38</v>
      </c>
      <c r="I677" s="12">
        <f t="shared" si="161"/>
        <v>111.55526989259384</v>
      </c>
      <c r="J677" s="12">
        <f t="shared" si="162"/>
        <v>100.41830435883104</v>
      </c>
      <c r="K677" s="12">
        <f t="shared" si="163"/>
        <v>155.38561636764447</v>
      </c>
      <c r="L677" s="12">
        <f t="shared" si="164"/>
        <v>130.85153167541498</v>
      </c>
      <c r="M677" s="12">
        <f t="shared" si="165"/>
        <v>143.34563761925918</v>
      </c>
      <c r="N677" s="12">
        <f t="shared" si="166"/>
        <v>128.83600144543922</v>
      </c>
      <c r="O677" s="12">
        <f t="shared" si="167"/>
        <v>198.45472745551859</v>
      </c>
      <c r="P677" s="12">
        <f t="shared" si="168"/>
        <v>167.70463655705959</v>
      </c>
      <c r="Q677">
        <v>0.66071428571428603</v>
      </c>
      <c r="R677" s="12"/>
      <c r="S677" s="12"/>
      <c r="Z677" s="12"/>
      <c r="AA677" s="12"/>
      <c r="AB677" s="12"/>
      <c r="AC677" s="12"/>
      <c r="AF677">
        <v>0.53071083505866101</v>
      </c>
      <c r="AG677" s="12"/>
      <c r="AH677" s="12"/>
      <c r="AI677" t="str">
        <v>20111125</v>
      </c>
      <c r="AJ677">
        <v>44.2</v>
      </c>
      <c r="AK677">
        <v>30.5</v>
      </c>
      <c r="AL677">
        <f t="shared" si="169"/>
        <v>1.4491803278688526</v>
      </c>
      <c r="BI677" t="str">
        <v>28/02/2022</v>
      </c>
      <c r="BJ677">
        <v>32.200000000000003</v>
      </c>
      <c r="BK677">
        <v>35.6</v>
      </c>
      <c r="BL677">
        <f t="shared" si="170"/>
        <v>0.9044943820224719</v>
      </c>
    </row>
    <row r="678" spans="1:64" x14ac:dyDescent="0.3">
      <c r="A678" s="11">
        <v>44582</v>
      </c>
      <c r="B678">
        <v>0.58176100628930805</v>
      </c>
      <c r="C678">
        <v>4482.7299999999996</v>
      </c>
      <c r="D678">
        <v>361.72</v>
      </c>
      <c r="E678">
        <v>141.94</v>
      </c>
      <c r="F678">
        <v>1839.4</v>
      </c>
      <c r="G678">
        <v>85.06</v>
      </c>
      <c r="H678">
        <v>55.15</v>
      </c>
      <c r="I678" s="12">
        <f t="shared" si="161"/>
        <v>115.10288496340793</v>
      </c>
      <c r="J678" s="12">
        <f t="shared" si="162"/>
        <v>102.02640485784497</v>
      </c>
      <c r="K678" s="12">
        <f t="shared" si="163"/>
        <v>158.51433450894635</v>
      </c>
      <c r="L678" s="12">
        <f t="shared" si="164"/>
        <v>131.50285096779643</v>
      </c>
      <c r="M678" s="12">
        <f t="shared" si="165"/>
        <v>149.26163276582764</v>
      </c>
      <c r="N678" s="12">
        <f t="shared" si="166"/>
        <v>132.08197241539125</v>
      </c>
      <c r="O678" s="12">
        <f t="shared" si="167"/>
        <v>204.28745679145845</v>
      </c>
      <c r="P678" s="12">
        <f t="shared" si="168"/>
        <v>170.04560471815981</v>
      </c>
      <c r="Q678">
        <v>0.679245283018868</v>
      </c>
      <c r="R678" s="12"/>
      <c r="S678" s="12"/>
      <c r="Z678" s="12"/>
      <c r="AA678" s="12"/>
      <c r="AB678" s="12"/>
      <c r="AC678" s="12"/>
      <c r="AF678">
        <v>0.53088133240805002</v>
      </c>
      <c r="AG678" s="12"/>
      <c r="AH678" s="12"/>
      <c r="AI678" t="str">
        <v>20111118</v>
      </c>
      <c r="AJ678">
        <v>47.4</v>
      </c>
      <c r="AK678">
        <v>32.6</v>
      </c>
      <c r="AL678">
        <f t="shared" si="169"/>
        <v>1.4539877300613495</v>
      </c>
      <c r="BI678" t="str">
        <v>25/02/2022</v>
      </c>
      <c r="BJ678">
        <v>29.9</v>
      </c>
      <c r="BK678">
        <v>34.5</v>
      </c>
      <c r="BL678">
        <f t="shared" si="170"/>
        <v>0.86666666666666659</v>
      </c>
    </row>
    <row r="679" spans="1:64" x14ac:dyDescent="0.3">
      <c r="A679" s="11">
        <v>44581</v>
      </c>
      <c r="B679">
        <v>0.57281553398058205</v>
      </c>
      <c r="C679">
        <v>4532.76</v>
      </c>
      <c r="D679">
        <v>366.48</v>
      </c>
      <c r="E679">
        <v>141.07</v>
      </c>
      <c r="F679">
        <v>1840.25</v>
      </c>
      <c r="G679">
        <v>85.08</v>
      </c>
      <c r="H679">
        <v>55.34</v>
      </c>
      <c r="I679" s="12">
        <f t="shared" si="161"/>
        <v>117.11784792361092</v>
      </c>
      <c r="J679" s="12">
        <f t="shared" si="162"/>
        <v>103.11692111111664</v>
      </c>
      <c r="K679" s="12">
        <f t="shared" si="163"/>
        <v>160.24536138087547</v>
      </c>
      <c r="L679" s="12">
        <f t="shared" si="164"/>
        <v>132.51047440084724</v>
      </c>
      <c r="M679" s="12">
        <f t="shared" si="165"/>
        <v>152.17666528518708</v>
      </c>
      <c r="N679" s="12">
        <f t="shared" si="166"/>
        <v>133.7574905306623</v>
      </c>
      <c r="O679" s="12">
        <f t="shared" si="167"/>
        <v>206.92646398377576</v>
      </c>
      <c r="P679" s="12">
        <f t="shared" si="168"/>
        <v>171.68608399665408</v>
      </c>
      <c r="Q679">
        <v>0.679245283018868</v>
      </c>
      <c r="R679" s="12"/>
      <c r="S679" s="12"/>
      <c r="Z679" s="12"/>
      <c r="AA679" s="12"/>
      <c r="AB679" s="12"/>
      <c r="AC679" s="12"/>
      <c r="AF679">
        <v>0.52982456140350898</v>
      </c>
      <c r="AG679" s="12"/>
      <c r="AH679" s="12"/>
      <c r="AI679" t="str">
        <v>20111111</v>
      </c>
      <c r="AJ679">
        <v>47.4</v>
      </c>
      <c r="AK679">
        <v>32.6</v>
      </c>
      <c r="AL679">
        <f t="shared" si="169"/>
        <v>1.4539877300613495</v>
      </c>
      <c r="BI679" t="str">
        <v>24/02/2022</v>
      </c>
      <c r="BJ679">
        <v>29.9</v>
      </c>
      <c r="BK679">
        <v>34.5</v>
      </c>
      <c r="BL679">
        <f t="shared" si="170"/>
        <v>0.86666666666666659</v>
      </c>
    </row>
    <row r="680" spans="1:64" x14ac:dyDescent="0.3">
      <c r="A680" s="11">
        <v>44580</v>
      </c>
      <c r="B680">
        <v>0.58193979933110396</v>
      </c>
      <c r="C680">
        <v>4577.1099999999997</v>
      </c>
      <c r="D680">
        <v>370.55</v>
      </c>
      <c r="E680">
        <v>140.1</v>
      </c>
      <c r="F680">
        <v>1813.81</v>
      </c>
      <c r="G680">
        <v>85.04</v>
      </c>
      <c r="H680">
        <v>55.28</v>
      </c>
      <c r="I680" s="12">
        <f t="shared" si="161"/>
        <v>119.09641406529903</v>
      </c>
      <c r="J680" s="12">
        <f t="shared" si="162"/>
        <v>105.68144743339386</v>
      </c>
      <c r="K680" s="12">
        <f t="shared" si="163"/>
        <v>161.89014700175812</v>
      </c>
      <c r="L680" s="12">
        <f t="shared" si="164"/>
        <v>133.95381385141118</v>
      </c>
      <c r="M680" s="12">
        <f t="shared" si="165"/>
        <v>154.95142679988592</v>
      </c>
      <c r="N680" s="12">
        <f t="shared" si="166"/>
        <v>137.26611164770748</v>
      </c>
      <c r="O680" s="12">
        <f t="shared" si="167"/>
        <v>209.32407021613531</v>
      </c>
      <c r="P680" s="12">
        <f t="shared" si="168"/>
        <v>173.78348670267292</v>
      </c>
      <c r="Q680">
        <v>0.64150943396226401</v>
      </c>
      <c r="R680" s="12"/>
      <c r="S680" s="12"/>
      <c r="Z680" s="12"/>
      <c r="AA680" s="12"/>
      <c r="AB680" s="12"/>
      <c r="AC680" s="12"/>
      <c r="AF680">
        <v>0.52861230329041498</v>
      </c>
      <c r="AG680" s="12"/>
      <c r="AH680" s="12"/>
      <c r="AI680" t="str">
        <v>20111104</v>
      </c>
      <c r="AJ680">
        <v>44.2</v>
      </c>
      <c r="AK680">
        <v>34.700000000000003</v>
      </c>
      <c r="AL680">
        <f t="shared" si="169"/>
        <v>1.2737752161383284</v>
      </c>
      <c r="BI680" t="str">
        <v>23/02/2022</v>
      </c>
      <c r="BJ680">
        <v>29.9</v>
      </c>
      <c r="BK680">
        <v>34.5</v>
      </c>
      <c r="BL680">
        <f t="shared" si="170"/>
        <v>0.86666666666666659</v>
      </c>
    </row>
    <row r="681" spans="1:64" x14ac:dyDescent="0.3">
      <c r="A681" s="11">
        <v>44576</v>
      </c>
      <c r="B681">
        <v>0.56351791530944595</v>
      </c>
      <c r="C681">
        <v>4662.8500000000004</v>
      </c>
      <c r="D681">
        <v>380.01</v>
      </c>
      <c r="E681">
        <v>142.1</v>
      </c>
      <c r="F681">
        <v>1817.7</v>
      </c>
      <c r="G681">
        <v>85.17</v>
      </c>
      <c r="H681">
        <v>56.13</v>
      </c>
      <c r="I681" s="12">
        <f t="shared" si="161"/>
        <v>119.61233801782215</v>
      </c>
      <c r="J681" s="12">
        <f t="shared" si="162"/>
        <v>107.42690132354896</v>
      </c>
      <c r="K681" s="12">
        <f t="shared" si="163"/>
        <v>164.66668028589265</v>
      </c>
      <c r="L681" s="12">
        <f t="shared" si="164"/>
        <v>134.38983882733547</v>
      </c>
      <c r="M681" s="12">
        <f t="shared" si="165"/>
        <v>156.64625886403482</v>
      </c>
      <c r="N681" s="12">
        <f t="shared" si="166"/>
        <v>140.46219038075361</v>
      </c>
      <c r="O681" s="12">
        <f t="shared" si="167"/>
        <v>214.33253342013023</v>
      </c>
      <c r="P681" s="12">
        <f t="shared" si="168"/>
        <v>175.49467644354732</v>
      </c>
      <c r="Q681">
        <v>0.58823529411764697</v>
      </c>
      <c r="R681" s="12"/>
      <c r="S681" s="12"/>
      <c r="Z681" s="12"/>
      <c r="AA681" s="12"/>
      <c r="AB681" s="12"/>
      <c r="AC681" s="12"/>
      <c r="AF681">
        <v>0.52028469750889705</v>
      </c>
      <c r="AG681" s="12"/>
      <c r="AH681" s="12"/>
      <c r="AI681" t="str">
        <v>20111028</v>
      </c>
      <c r="AJ681">
        <v>43.2</v>
      </c>
      <c r="AK681">
        <v>36.799999999999997</v>
      </c>
      <c r="AL681">
        <f t="shared" si="169"/>
        <v>1.173913043478261</v>
      </c>
      <c r="BI681" t="str">
        <v>22/02/2022</v>
      </c>
      <c r="BJ681">
        <v>29.9</v>
      </c>
      <c r="BK681">
        <v>34.5</v>
      </c>
      <c r="BL681">
        <f t="shared" si="170"/>
        <v>0.86666666666666659</v>
      </c>
    </row>
    <row r="682" spans="1:64" x14ac:dyDescent="0.3">
      <c r="A682" s="11">
        <v>44575</v>
      </c>
      <c r="B682">
        <v>0.56026058631921805</v>
      </c>
      <c r="C682">
        <v>4659.03</v>
      </c>
      <c r="D682">
        <v>377.66</v>
      </c>
      <c r="E682">
        <v>144.28</v>
      </c>
      <c r="F682">
        <v>1822.8</v>
      </c>
      <c r="G682">
        <v>85.28</v>
      </c>
      <c r="H682">
        <v>56.17</v>
      </c>
      <c r="I682" s="12">
        <f t="shared" si="161"/>
        <v>117.73685787139635</v>
      </c>
      <c r="J682" s="12">
        <f t="shared" si="162"/>
        <v>107.03965257177748</v>
      </c>
      <c r="K682" s="12">
        <f t="shared" si="163"/>
        <v>164.32000093430491</v>
      </c>
      <c r="L682" s="12">
        <f t="shared" si="164"/>
        <v>134.18426356169056</v>
      </c>
      <c r="M682" s="12">
        <f t="shared" si="165"/>
        <v>153.37446894292435</v>
      </c>
      <c r="N682" s="12">
        <f t="shared" si="166"/>
        <v>139.20648916586273</v>
      </c>
      <c r="O682" s="12">
        <f t="shared" si="167"/>
        <v>212.73438826801404</v>
      </c>
      <c r="P682" s="12">
        <f t="shared" si="168"/>
        <v>174.28606322752518</v>
      </c>
      <c r="Q682">
        <v>0.57407407407407396</v>
      </c>
      <c r="R682" s="12"/>
      <c r="S682" s="12"/>
      <c r="Z682" s="12"/>
      <c r="AA682" s="12"/>
      <c r="AB682" s="12"/>
      <c r="AC682" s="12"/>
      <c r="AF682">
        <v>0.52608695652173898</v>
      </c>
      <c r="AG682" s="12"/>
      <c r="AH682" s="12"/>
      <c r="AI682" t="str">
        <v>20111021</v>
      </c>
      <c r="AJ682">
        <v>40</v>
      </c>
      <c r="AK682">
        <v>37.9</v>
      </c>
      <c r="AL682">
        <f t="shared" si="169"/>
        <v>1.0554089709762533</v>
      </c>
      <c r="BI682" t="str">
        <v>21/02/2022</v>
      </c>
      <c r="BJ682">
        <v>29.9</v>
      </c>
      <c r="BK682">
        <v>34.5</v>
      </c>
      <c r="BL682">
        <f t="shared" si="170"/>
        <v>0.86666666666666659</v>
      </c>
    </row>
    <row r="683" spans="1:64" x14ac:dyDescent="0.3">
      <c r="A683" s="11">
        <v>44574</v>
      </c>
      <c r="B683">
        <v>0.57516339869280997</v>
      </c>
      <c r="C683">
        <v>4726.3500000000004</v>
      </c>
      <c r="D683">
        <v>387.35</v>
      </c>
      <c r="E683">
        <v>143.01</v>
      </c>
      <c r="F683">
        <v>1826.3</v>
      </c>
      <c r="G683">
        <v>85.24</v>
      </c>
      <c r="H683">
        <v>56.7</v>
      </c>
      <c r="I683" s="12">
        <f t="shared" si="161"/>
        <v>120.52385725077805</v>
      </c>
      <c r="J683" s="12">
        <f t="shared" si="162"/>
        <v>108.37561024835165</v>
      </c>
      <c r="K683" s="12">
        <f t="shared" si="163"/>
        <v>166.77371131529705</v>
      </c>
      <c r="L683" s="12">
        <f t="shared" si="164"/>
        <v>134.84447651758683</v>
      </c>
      <c r="M683" s="12">
        <f t="shared" si="165"/>
        <v>158.75575451339469</v>
      </c>
      <c r="N683" s="12">
        <f t="shared" si="166"/>
        <v>142.49815263019462</v>
      </c>
      <c r="O683" s="12">
        <f t="shared" si="167"/>
        <v>218.29779456169982</v>
      </c>
      <c r="P683" s="12">
        <f t="shared" si="168"/>
        <v>177.06036770020157</v>
      </c>
      <c r="Q683">
        <v>0.61538461538461497</v>
      </c>
      <c r="R683" s="12"/>
      <c r="S683" s="12"/>
      <c r="Z683" s="12"/>
      <c r="AA683" s="12"/>
      <c r="AB683" s="12"/>
      <c r="AC683" s="12"/>
      <c r="AF683">
        <v>0.52325581395348797</v>
      </c>
      <c r="AG683" s="12"/>
      <c r="AH683" s="12"/>
      <c r="AI683" t="str">
        <v>20111014</v>
      </c>
      <c r="AJ683">
        <v>35.799999999999997</v>
      </c>
      <c r="AK683">
        <v>41</v>
      </c>
      <c r="AL683">
        <f t="shared" si="169"/>
        <v>0.87317073170731696</v>
      </c>
      <c r="BI683" t="str">
        <v>18/02/2022</v>
      </c>
      <c r="BJ683">
        <v>32.200000000000003</v>
      </c>
      <c r="BK683">
        <v>31</v>
      </c>
      <c r="BL683">
        <f t="shared" si="170"/>
        <v>1.0387096774193549</v>
      </c>
    </row>
    <row r="684" spans="1:64" x14ac:dyDescent="0.3">
      <c r="A684" s="11">
        <v>44573</v>
      </c>
      <c r="B684">
        <v>0.59060402684563795</v>
      </c>
      <c r="C684">
        <v>4713.07</v>
      </c>
      <c r="D684">
        <v>385.82</v>
      </c>
      <c r="E684">
        <v>143.56</v>
      </c>
      <c r="F684">
        <v>1821.65</v>
      </c>
      <c r="G684">
        <v>85.27</v>
      </c>
      <c r="H684">
        <v>56.06</v>
      </c>
      <c r="I684" s="12">
        <f t="shared" si="161"/>
        <v>119.72780538401625</v>
      </c>
      <c r="J684" s="12">
        <f t="shared" si="162"/>
        <v>108.34689122930722</v>
      </c>
      <c r="K684" s="12">
        <f t="shared" si="163"/>
        <v>166.24678880319539</v>
      </c>
      <c r="L684" s="12">
        <f t="shared" si="164"/>
        <v>136.0140124968926</v>
      </c>
      <c r="M684" s="12">
        <f t="shared" si="165"/>
        <v>157.5275546170391</v>
      </c>
      <c r="N684" s="12">
        <f t="shared" si="166"/>
        <v>142.29709410086488</v>
      </c>
      <c r="O684" s="12">
        <f t="shared" si="167"/>
        <v>217.35936648876827</v>
      </c>
      <c r="P684" s="12">
        <f t="shared" si="168"/>
        <v>178.38950505895417</v>
      </c>
      <c r="Q684">
        <v>0.63461538461538503</v>
      </c>
      <c r="R684" s="12"/>
      <c r="S684" s="12"/>
      <c r="Z684" s="12"/>
      <c r="AA684" s="12"/>
      <c r="AB684" s="12"/>
      <c r="AC684" s="12"/>
      <c r="AF684">
        <v>0.51973194341027595</v>
      </c>
      <c r="AG684" s="12"/>
      <c r="AH684" s="12"/>
      <c r="AI684" t="str">
        <v>20111007</v>
      </c>
      <c r="AJ684">
        <v>34.4</v>
      </c>
      <c r="AK684">
        <v>46.3</v>
      </c>
      <c r="AL684">
        <f t="shared" si="169"/>
        <v>0.74298056155507564</v>
      </c>
      <c r="BI684" t="str">
        <v>17/02/2022</v>
      </c>
      <c r="BJ684">
        <v>32.200000000000003</v>
      </c>
      <c r="BK684">
        <v>31</v>
      </c>
      <c r="BL684">
        <f t="shared" si="170"/>
        <v>1.0387096774193549</v>
      </c>
    </row>
    <row r="685" spans="1:64" x14ac:dyDescent="0.3">
      <c r="A685" s="11">
        <v>44572</v>
      </c>
      <c r="B685">
        <v>0.58823529411764697</v>
      </c>
      <c r="C685">
        <v>4670.29</v>
      </c>
      <c r="D685">
        <v>380.11</v>
      </c>
      <c r="E685">
        <v>142.61000000000001</v>
      </c>
      <c r="F685">
        <v>1801.7349999999999</v>
      </c>
      <c r="G685">
        <v>85.24</v>
      </c>
      <c r="H685">
        <v>55.22</v>
      </c>
      <c r="I685" s="12">
        <f t="shared" si="161"/>
        <v>119.42941024887654</v>
      </c>
      <c r="J685" s="12">
        <f t="shared" si="162"/>
        <v>108.55240307857494</v>
      </c>
      <c r="K685" s="12">
        <f t="shared" si="163"/>
        <v>164.79525843859267</v>
      </c>
      <c r="L685" s="12">
        <f t="shared" si="164"/>
        <v>136.84216059046238</v>
      </c>
      <c r="M685" s="12">
        <f t="shared" si="165"/>
        <v>156.22147390656849</v>
      </c>
      <c r="N685" s="12">
        <f t="shared" si="166"/>
        <v>141.73458743357762</v>
      </c>
      <c r="O685" s="12">
        <f t="shared" si="167"/>
        <v>214.21680174791103</v>
      </c>
      <c r="P685" s="12">
        <f t="shared" si="168"/>
        <v>178.42338987822083</v>
      </c>
      <c r="Q685">
        <v>0.58823529411764697</v>
      </c>
      <c r="R685" s="12"/>
      <c r="S685" s="12"/>
      <c r="Z685" s="12"/>
      <c r="AA685" s="12"/>
      <c r="AB685" s="12"/>
      <c r="AC685" s="12"/>
      <c r="AF685">
        <v>0.51482059282371295</v>
      </c>
      <c r="AG685" s="12"/>
      <c r="AH685" s="12"/>
      <c r="AI685" t="str">
        <v>20110930</v>
      </c>
      <c r="AJ685">
        <v>34.4</v>
      </c>
      <c r="AK685">
        <v>45.2</v>
      </c>
      <c r="AL685">
        <f t="shared" si="169"/>
        <v>0.76106194690265483</v>
      </c>
      <c r="BI685" t="str">
        <v>16/02/2022</v>
      </c>
      <c r="BJ685">
        <v>32.200000000000003</v>
      </c>
      <c r="BK685">
        <v>31</v>
      </c>
      <c r="BL685">
        <f t="shared" si="170"/>
        <v>1.0387096774193549</v>
      </c>
    </row>
    <row r="686" spans="1:64" x14ac:dyDescent="0.3">
      <c r="A686" s="11">
        <v>44569</v>
      </c>
      <c r="B686">
        <v>0.57597173144876301</v>
      </c>
      <c r="C686">
        <v>4677.03</v>
      </c>
      <c r="D686">
        <v>379.86</v>
      </c>
      <c r="E686">
        <v>142.26</v>
      </c>
      <c r="F686">
        <v>1796.425</v>
      </c>
      <c r="G686">
        <v>85.29</v>
      </c>
      <c r="H686">
        <v>55.6</v>
      </c>
      <c r="I686" s="12">
        <f t="shared" si="161"/>
        <v>119.89717341986689</v>
      </c>
      <c r="J686" s="12">
        <f t="shared" si="162"/>
        <v>109.03181117265173</v>
      </c>
      <c r="K686" s="12">
        <f t="shared" si="163"/>
        <v>164.93625424132088</v>
      </c>
      <c r="L686" s="12">
        <f t="shared" si="164"/>
        <v>136.10806894807683</v>
      </c>
      <c r="M686" s="12">
        <f t="shared" si="165"/>
        <v>156.50351621415663</v>
      </c>
      <c r="N686" s="12">
        <f t="shared" si="166"/>
        <v>142.06100576260295</v>
      </c>
      <c r="O686" s="12">
        <f t="shared" si="167"/>
        <v>213.95056756538318</v>
      </c>
      <c r="P686" s="12">
        <f t="shared" si="168"/>
        <v>177.09646458484949</v>
      </c>
      <c r="Q686">
        <v>0.58823529411764697</v>
      </c>
      <c r="R686" s="12"/>
      <c r="S686" s="12"/>
      <c r="Z686" s="12"/>
      <c r="AA686" s="12"/>
      <c r="AB686" s="12"/>
      <c r="AC686" s="12"/>
      <c r="AF686">
        <v>0.51157580283793902</v>
      </c>
      <c r="AG686" s="12"/>
      <c r="AH686" s="12"/>
      <c r="AI686" t="str">
        <v>20110923</v>
      </c>
      <c r="AJ686">
        <v>37.6</v>
      </c>
      <c r="AK686">
        <v>40.9</v>
      </c>
      <c r="AL686">
        <f t="shared" si="169"/>
        <v>0.9193154034229829</v>
      </c>
      <c r="BI686" t="str">
        <v>15/02/2022</v>
      </c>
      <c r="BJ686">
        <v>32.200000000000003</v>
      </c>
      <c r="BK686">
        <v>31</v>
      </c>
      <c r="BL686">
        <f t="shared" si="170"/>
        <v>1.0387096774193549</v>
      </c>
    </row>
    <row r="687" spans="1:64" x14ac:dyDescent="0.3">
      <c r="A687" s="11">
        <v>44568</v>
      </c>
      <c r="B687">
        <v>0.55052264808362406</v>
      </c>
      <c r="C687">
        <v>4696.05</v>
      </c>
      <c r="D687">
        <v>384.02</v>
      </c>
      <c r="E687">
        <v>143.29</v>
      </c>
      <c r="F687">
        <v>1791.375</v>
      </c>
      <c r="G687">
        <v>85.31</v>
      </c>
      <c r="H687">
        <v>55.35</v>
      </c>
      <c r="I687" s="12">
        <f t="shared" si="161"/>
        <v>119.52211216157175</v>
      </c>
      <c r="J687" s="12">
        <f t="shared" si="162"/>
        <v>109.78596123924871</v>
      </c>
      <c r="K687" s="12">
        <f t="shared" si="163"/>
        <v>165.56802428908082</v>
      </c>
      <c r="L687" s="12">
        <f t="shared" si="164"/>
        <v>137.28417205025349</v>
      </c>
      <c r="M687" s="12">
        <f t="shared" si="165"/>
        <v>157.07598741491475</v>
      </c>
      <c r="N687" s="12">
        <f t="shared" si="166"/>
        <v>144.0272415680258</v>
      </c>
      <c r="O687" s="12">
        <f t="shared" si="167"/>
        <v>216.24237562705576</v>
      </c>
      <c r="P687" s="12">
        <f t="shared" si="168"/>
        <v>179.85717892840094</v>
      </c>
      <c r="Q687">
        <v>0.56603773584905703</v>
      </c>
      <c r="R687" s="12"/>
      <c r="S687" s="12"/>
      <c r="Z687" s="12"/>
      <c r="AA687" s="12"/>
      <c r="AB687" s="12"/>
      <c r="AC687" s="12"/>
      <c r="AF687">
        <v>0.50950570342205304</v>
      </c>
      <c r="AG687" s="12"/>
      <c r="AH687" s="12"/>
      <c r="AI687" t="str">
        <v>20110916</v>
      </c>
      <c r="AJ687">
        <v>37.6</v>
      </c>
      <c r="AK687">
        <v>39.799999999999997</v>
      </c>
      <c r="AL687">
        <f t="shared" si="169"/>
        <v>0.94472361809045236</v>
      </c>
      <c r="BI687" t="str">
        <v>14/02/2022</v>
      </c>
      <c r="BJ687">
        <v>32.200000000000003</v>
      </c>
      <c r="BK687">
        <v>31</v>
      </c>
      <c r="BL687">
        <f t="shared" si="170"/>
        <v>1.0387096774193549</v>
      </c>
    </row>
    <row r="688" spans="1:64" x14ac:dyDescent="0.3">
      <c r="A688" s="11">
        <v>44567</v>
      </c>
      <c r="B688">
        <v>0.56204379562043805</v>
      </c>
      <c r="C688">
        <v>4700.58</v>
      </c>
      <c r="D688">
        <v>384.29</v>
      </c>
      <c r="E688">
        <v>142.91999999999999</v>
      </c>
      <c r="F688">
        <v>1810.27</v>
      </c>
      <c r="G688">
        <v>85.38</v>
      </c>
      <c r="H688">
        <v>55.41</v>
      </c>
      <c r="I688" s="12">
        <f t="shared" si="161"/>
        <v>119.94823688086635</v>
      </c>
      <c r="J688" s="12">
        <f t="shared" si="162"/>
        <v>108.75561503858059</v>
      </c>
      <c r="K688" s="12">
        <f t="shared" si="163"/>
        <v>165.59184413344889</v>
      </c>
      <c r="L688" s="12">
        <f t="shared" si="164"/>
        <v>137.26781986036031</v>
      </c>
      <c r="M688" s="12">
        <f t="shared" si="165"/>
        <v>157.59470333584076</v>
      </c>
      <c r="N688" s="12">
        <f t="shared" si="166"/>
        <v>142.63864365643732</v>
      </c>
      <c r="O688" s="12">
        <f t="shared" si="167"/>
        <v>216.2170199129271</v>
      </c>
      <c r="P688" s="12">
        <f t="shared" si="168"/>
        <v>179.7888155548612</v>
      </c>
      <c r="Q688">
        <v>0.56000000000000005</v>
      </c>
      <c r="R688" s="12"/>
      <c r="S688" s="12"/>
      <c r="Z688" s="12"/>
      <c r="AA688" s="12"/>
      <c r="AB688" s="12"/>
      <c r="AC688" s="12"/>
      <c r="AF688">
        <v>0.51239669421487599</v>
      </c>
      <c r="AG688" s="12"/>
      <c r="AH688" s="12"/>
      <c r="AI688" t="str">
        <v>20110909</v>
      </c>
      <c r="AJ688">
        <v>35.5</v>
      </c>
      <c r="AK688">
        <v>40.9</v>
      </c>
      <c r="AL688">
        <f t="shared" si="169"/>
        <v>0.86797066014669932</v>
      </c>
      <c r="BI688" t="str">
        <v>11/02/2022</v>
      </c>
      <c r="BJ688">
        <v>33.700000000000003</v>
      </c>
      <c r="BK688">
        <v>27.9</v>
      </c>
      <c r="BL688">
        <f t="shared" si="170"/>
        <v>1.2078853046594984</v>
      </c>
    </row>
    <row r="689" spans="1:64" x14ac:dyDescent="0.3">
      <c r="A689" s="11">
        <v>44566</v>
      </c>
      <c r="B689">
        <v>0.55078125</v>
      </c>
      <c r="C689">
        <v>4793.54</v>
      </c>
      <c r="D689">
        <v>396.47</v>
      </c>
      <c r="E689">
        <v>143.69999999999999</v>
      </c>
      <c r="F689">
        <v>1814.5</v>
      </c>
      <c r="G689">
        <v>85.49</v>
      </c>
      <c r="H689">
        <v>56.02</v>
      </c>
      <c r="I689" s="12">
        <f t="shared" si="161"/>
        <v>121.64701199741951</v>
      </c>
      <c r="J689" s="12">
        <f t="shared" si="162"/>
        <v>110.64336177604753</v>
      </c>
      <c r="K689" s="12">
        <f t="shared" si="163"/>
        <v>168.64534791635739</v>
      </c>
      <c r="L689" s="12">
        <f t="shared" si="164"/>
        <v>138.44512925592568</v>
      </c>
      <c r="M689" s="12">
        <f t="shared" si="165"/>
        <v>161.68420437200518</v>
      </c>
      <c r="N689" s="12">
        <f t="shared" si="166"/>
        <v>146.80646346161498</v>
      </c>
      <c r="O689" s="12">
        <f t="shared" si="167"/>
        <v>222.77424931348722</v>
      </c>
      <c r="P689" s="12">
        <f t="shared" si="168"/>
        <v>183.4265577559006</v>
      </c>
      <c r="Q689">
        <v>0.56000000000000005</v>
      </c>
      <c r="R689" s="12"/>
      <c r="S689" s="12"/>
      <c r="Z689" s="12"/>
      <c r="AA689" s="12"/>
      <c r="AB689" s="12"/>
      <c r="AC689" s="12"/>
      <c r="AF689">
        <v>0.51321928460342103</v>
      </c>
      <c r="AG689" s="12"/>
      <c r="AH689" s="12"/>
      <c r="AI689" t="str">
        <v>20110902</v>
      </c>
      <c r="AJ689">
        <v>38.700000000000003</v>
      </c>
      <c r="AK689">
        <v>37.6</v>
      </c>
      <c r="AL689">
        <f t="shared" si="169"/>
        <v>1.0292553191489362</v>
      </c>
      <c r="BI689" t="str">
        <v>10/02/2022</v>
      </c>
      <c r="BJ689">
        <v>33.700000000000003</v>
      </c>
      <c r="BK689">
        <v>27.9</v>
      </c>
      <c r="BL689">
        <f t="shared" si="170"/>
        <v>1.2078853046594984</v>
      </c>
    </row>
    <row r="690" spans="1:64" x14ac:dyDescent="0.3">
      <c r="A690" s="11">
        <v>44565</v>
      </c>
      <c r="B690">
        <v>0.547619047619048</v>
      </c>
      <c r="C690">
        <v>4796.5600000000004</v>
      </c>
      <c r="D690">
        <v>401.68</v>
      </c>
      <c r="E690">
        <v>144.30000000000001</v>
      </c>
      <c r="F690">
        <v>1801.4</v>
      </c>
      <c r="G690">
        <v>85.44</v>
      </c>
      <c r="H690">
        <v>55.92</v>
      </c>
      <c r="I690" s="12">
        <f t="shared" si="161"/>
        <v>121.2193034719742</v>
      </c>
      <c r="J690" s="12">
        <f t="shared" si="162"/>
        <v>111.52460012252867</v>
      </c>
      <c r="K690" s="12">
        <f t="shared" si="163"/>
        <v>168.85047150218793</v>
      </c>
      <c r="L690" s="12">
        <f t="shared" si="164"/>
        <v>138.78068524961296</v>
      </c>
      <c r="M690" s="12">
        <f t="shared" si="165"/>
        <v>163.12171771339706</v>
      </c>
      <c r="N690" s="12">
        <f t="shared" si="166"/>
        <v>149.83961363986265</v>
      </c>
      <c r="O690" s="12">
        <f t="shared" si="167"/>
        <v>225.83561590016376</v>
      </c>
      <c r="P690" s="12">
        <f t="shared" si="168"/>
        <v>186.17426515171783</v>
      </c>
      <c r="Q690">
        <v>0.54166666666666696</v>
      </c>
      <c r="R690" s="12"/>
      <c r="S690" s="12"/>
      <c r="Z690" s="12"/>
      <c r="AA690" s="12"/>
      <c r="AB690" s="12"/>
      <c r="AC690" s="12"/>
      <c r="AF690">
        <v>0.51151707704527405</v>
      </c>
      <c r="AG690" s="12"/>
      <c r="AH690" s="12"/>
      <c r="AI690" t="str">
        <v>20110826</v>
      </c>
      <c r="AJ690">
        <v>40.9</v>
      </c>
      <c r="AK690">
        <v>36.6</v>
      </c>
      <c r="AL690">
        <f t="shared" si="169"/>
        <v>1.1174863387978142</v>
      </c>
      <c r="BI690" t="str">
        <v>09/02/2022</v>
      </c>
      <c r="BJ690">
        <v>33.700000000000003</v>
      </c>
      <c r="BK690">
        <v>27.9</v>
      </c>
      <c r="BL690">
        <f t="shared" si="170"/>
        <v>1.2078853046594984</v>
      </c>
    </row>
    <row r="691" spans="1:64" x14ac:dyDescent="0.3">
      <c r="A691" s="11">
        <v>44561</v>
      </c>
      <c r="B691">
        <v>0.61623616236162404</v>
      </c>
      <c r="C691">
        <v>4766.18</v>
      </c>
      <c r="D691">
        <v>397.85</v>
      </c>
      <c r="E691">
        <v>148.19</v>
      </c>
      <c r="F691">
        <v>1821.9</v>
      </c>
      <c r="G691">
        <v>85.54</v>
      </c>
      <c r="H691">
        <v>55.6</v>
      </c>
      <c r="I691" s="12">
        <f t="shared" si="161"/>
        <v>117.3895672476625</v>
      </c>
      <c r="J691" s="12">
        <f t="shared" si="162"/>
        <v>109.59290817650873</v>
      </c>
      <c r="K691" s="12">
        <f t="shared" si="163"/>
        <v>167.58634739318563</v>
      </c>
      <c r="L691" s="12">
        <f t="shared" si="164"/>
        <v>138.69487727133628</v>
      </c>
      <c r="M691" s="12">
        <f t="shared" si="165"/>
        <v>157.47211761921616</v>
      </c>
      <c r="N691" s="12">
        <f t="shared" si="166"/>
        <v>146.77513472791034</v>
      </c>
      <c r="O691" s="12">
        <f t="shared" si="167"/>
        <v>223.42358238893382</v>
      </c>
      <c r="P691" s="12">
        <f t="shared" si="168"/>
        <v>185.45629926656034</v>
      </c>
      <c r="Q691">
        <v>0.61016949152542399</v>
      </c>
      <c r="R691" s="12"/>
      <c r="S691" s="12"/>
      <c r="Z691" s="12"/>
      <c r="AA691" s="12"/>
      <c r="AB691" s="12"/>
      <c r="AC691" s="12"/>
      <c r="AF691">
        <v>0.51331360946745597</v>
      </c>
      <c r="AG691" s="12"/>
      <c r="AH691" s="12"/>
      <c r="AI691" t="str">
        <v>20110819</v>
      </c>
      <c r="AJ691">
        <v>40.9</v>
      </c>
      <c r="AK691">
        <v>33.299999999999997</v>
      </c>
      <c r="AL691">
        <f t="shared" si="169"/>
        <v>1.2282282282282282</v>
      </c>
      <c r="BI691" t="str">
        <v>08/02/2022</v>
      </c>
      <c r="BJ691">
        <v>33.700000000000003</v>
      </c>
      <c r="BK691">
        <v>27.9</v>
      </c>
      <c r="BL691">
        <f t="shared" si="170"/>
        <v>1.2078853046594984</v>
      </c>
    </row>
    <row r="692" spans="1:64" x14ac:dyDescent="0.3">
      <c r="A692" s="11">
        <v>44561</v>
      </c>
      <c r="B692">
        <v>0.61068702290076304</v>
      </c>
      <c r="C692">
        <v>4778.7299999999996</v>
      </c>
      <c r="D692">
        <v>400.35</v>
      </c>
      <c r="E692">
        <v>147.9</v>
      </c>
      <c r="F692">
        <v>1802.27</v>
      </c>
      <c r="G692">
        <v>85.55</v>
      </c>
      <c r="H692">
        <v>55.69</v>
      </c>
      <c r="I692" s="12">
        <f t="shared" si="161"/>
        <v>117.93051512053482</v>
      </c>
      <c r="J692" s="12">
        <f t="shared" si="162"/>
        <v>111.0946907087072</v>
      </c>
      <c r="K692" s="12">
        <f t="shared" si="163"/>
        <v>168.0079347553534</v>
      </c>
      <c r="L692" s="12">
        <f t="shared" si="164"/>
        <v>138.83511902748239</v>
      </c>
      <c r="M692" s="12">
        <f t="shared" si="165"/>
        <v>158.77491667322275</v>
      </c>
      <c r="N692" s="12">
        <f t="shared" si="166"/>
        <v>149.33417833978842</v>
      </c>
      <c r="O692" s="12">
        <f t="shared" si="167"/>
        <v>224.80108369823895</v>
      </c>
      <c r="P692" s="12">
        <f t="shared" si="168"/>
        <v>186.31866532790124</v>
      </c>
      <c r="Q692">
        <v>0.65454545454545499</v>
      </c>
      <c r="R692" s="12"/>
      <c r="S692" s="12"/>
      <c r="Z692" s="12"/>
      <c r="AA692" s="12"/>
      <c r="AB692" s="12"/>
      <c r="AC692" s="12"/>
      <c r="AF692">
        <v>0.510479041916168</v>
      </c>
      <c r="AG692" s="12"/>
      <c r="AH692" s="12"/>
      <c r="AI692" t="str">
        <v>20110812</v>
      </c>
      <c r="AJ692">
        <v>46.2</v>
      </c>
      <c r="AK692">
        <v>23.7</v>
      </c>
      <c r="AL692">
        <f t="shared" si="169"/>
        <v>1.9493670886075951</v>
      </c>
      <c r="BI692" t="str">
        <v>07/02/2022</v>
      </c>
      <c r="BJ692">
        <v>33.700000000000003</v>
      </c>
      <c r="BK692">
        <v>27.9</v>
      </c>
      <c r="BL692">
        <f t="shared" si="170"/>
        <v>1.2078853046594984</v>
      </c>
    </row>
    <row r="693" spans="1:64" x14ac:dyDescent="0.3">
      <c r="A693" s="11">
        <v>44560</v>
      </c>
      <c r="B693">
        <v>0.61685823754789304</v>
      </c>
      <c r="C693">
        <v>4793.0600000000004</v>
      </c>
      <c r="D693">
        <v>401.55</v>
      </c>
      <c r="E693">
        <v>146.66999999999999</v>
      </c>
      <c r="F693">
        <v>1804.47</v>
      </c>
      <c r="G693">
        <v>85.5</v>
      </c>
      <c r="H693">
        <v>55.66</v>
      </c>
      <c r="I693" s="12">
        <f t="shared" si="161"/>
        <v>119.28751948943585</v>
      </c>
      <c r="J693" s="12">
        <f t="shared" si="162"/>
        <v>111.29173771349531</v>
      </c>
      <c r="K693" s="12">
        <f t="shared" si="163"/>
        <v>168.61063932851241</v>
      </c>
      <c r="L693" s="12">
        <f t="shared" si="164"/>
        <v>139.32676501074943</v>
      </c>
      <c r="M693" s="12">
        <f t="shared" si="165"/>
        <v>160.601695581847</v>
      </c>
      <c r="N693" s="12">
        <f t="shared" si="166"/>
        <v>149.59885241691597</v>
      </c>
      <c r="O693" s="12">
        <f t="shared" si="167"/>
        <v>225.60722686930657</v>
      </c>
      <c r="P693" s="12">
        <f t="shared" si="168"/>
        <v>186.97821350817017</v>
      </c>
      <c r="Q693">
        <v>0.65454545454545499</v>
      </c>
      <c r="R693" s="12"/>
      <c r="S693" s="12"/>
      <c r="Z693" s="12"/>
      <c r="AA693" s="12"/>
      <c r="AB693" s="12"/>
      <c r="AC693" s="12"/>
      <c r="AF693">
        <v>0.50892857142857095</v>
      </c>
      <c r="AG693" s="12"/>
      <c r="AH693" s="12"/>
      <c r="AI693" t="str">
        <v>20110805</v>
      </c>
      <c r="AJ693">
        <v>47.3</v>
      </c>
      <c r="AK693">
        <v>23.7</v>
      </c>
      <c r="AL693">
        <f t="shared" si="169"/>
        <v>1.9957805907172994</v>
      </c>
      <c r="BI693" t="str">
        <v>04/02/2022</v>
      </c>
      <c r="BJ693">
        <v>34.1</v>
      </c>
      <c r="BK693">
        <v>25.9</v>
      </c>
      <c r="BL693">
        <f t="shared" si="170"/>
        <v>1.3166023166023166</v>
      </c>
    </row>
    <row r="694" spans="1:64" x14ac:dyDescent="0.3">
      <c r="A694" s="11">
        <v>44559</v>
      </c>
      <c r="B694">
        <v>0.61029411764705899</v>
      </c>
      <c r="C694">
        <v>4786.3500000000004</v>
      </c>
      <c r="D694">
        <v>401.61</v>
      </c>
      <c r="E694">
        <v>148.29</v>
      </c>
      <c r="F694">
        <v>1806.2850000000001</v>
      </c>
      <c r="G694">
        <v>85.51</v>
      </c>
      <c r="H694">
        <v>55.81</v>
      </c>
      <c r="I694" s="12">
        <f t="shared" si="161"/>
        <v>117.83503266615836</v>
      </c>
      <c r="J694" s="12">
        <f t="shared" si="162"/>
        <v>111.02453184743935</v>
      </c>
      <c r="K694" s="12">
        <f t="shared" si="163"/>
        <v>168.35493365373992</v>
      </c>
      <c r="L694" s="12">
        <f t="shared" si="164"/>
        <v>138.75929586753631</v>
      </c>
      <c r="M694" s="12">
        <f t="shared" si="165"/>
        <v>158.88963732309028</v>
      </c>
      <c r="N694" s="12">
        <f t="shared" si="166"/>
        <v>149.4709910225809</v>
      </c>
      <c r="O694" s="12">
        <f t="shared" si="167"/>
        <v>225.61454880229891</v>
      </c>
      <c r="P694" s="12">
        <f t="shared" si="168"/>
        <v>186.50480989576246</v>
      </c>
      <c r="Q694">
        <v>0.660377358490566</v>
      </c>
      <c r="R694" s="12"/>
      <c r="S694" s="12"/>
      <c r="Z694" s="12"/>
      <c r="AA694" s="12"/>
      <c r="AB694" s="12"/>
      <c r="AC694" s="12"/>
      <c r="AF694">
        <v>0.51194786386676305</v>
      </c>
      <c r="AG694" s="12"/>
      <c r="AH694" s="12"/>
      <c r="AI694" t="str">
        <v>20110729</v>
      </c>
      <c r="AJ694">
        <v>46.3</v>
      </c>
      <c r="AK694">
        <v>24.7</v>
      </c>
      <c r="AL694">
        <f t="shared" si="169"/>
        <v>1.8744939271255061</v>
      </c>
      <c r="BI694" t="str">
        <v>03/02/2022</v>
      </c>
      <c r="BJ694">
        <v>34.1</v>
      </c>
      <c r="BK694">
        <v>25.9</v>
      </c>
      <c r="BL694">
        <f t="shared" si="170"/>
        <v>1.3166023166023166</v>
      </c>
    </row>
    <row r="695" spans="1:64" x14ac:dyDescent="0.3">
      <c r="A695" s="11">
        <v>44558</v>
      </c>
      <c r="B695">
        <v>0.61254612546125498</v>
      </c>
      <c r="C695">
        <v>4791.1899999999996</v>
      </c>
      <c r="D695">
        <v>403.48</v>
      </c>
      <c r="E695">
        <v>148.88</v>
      </c>
      <c r="F695">
        <v>1812.1</v>
      </c>
      <c r="G695">
        <v>85.51</v>
      </c>
      <c r="H695">
        <v>55.8</v>
      </c>
      <c r="I695" s="12">
        <f t="shared" si="161"/>
        <v>117.48812129474847</v>
      </c>
      <c r="J695" s="12">
        <f t="shared" si="162"/>
        <v>110.7809470772799</v>
      </c>
      <c r="K695" s="12">
        <f t="shared" si="163"/>
        <v>168.52517567091041</v>
      </c>
      <c r="L695" s="12">
        <f t="shared" si="164"/>
        <v>138.92453255620705</v>
      </c>
      <c r="M695" s="12">
        <f t="shared" si="165"/>
        <v>158.9964440014642</v>
      </c>
      <c r="N695" s="12">
        <f t="shared" si="166"/>
        <v>149.68439520371064</v>
      </c>
      <c r="O695" s="12">
        <f t="shared" si="167"/>
        <v>226.66506847626198</v>
      </c>
      <c r="P695" s="12">
        <f t="shared" si="168"/>
        <v>187.40696637370345</v>
      </c>
      <c r="Q695">
        <v>0.660377358490566</v>
      </c>
      <c r="R695" s="12"/>
      <c r="S695" s="12"/>
      <c r="Z695" s="12"/>
      <c r="AA695" s="12"/>
      <c r="AB695" s="12"/>
      <c r="AC695" s="12"/>
      <c r="AF695">
        <v>0.51057622173595896</v>
      </c>
      <c r="AG695" s="12"/>
      <c r="AH695" s="12"/>
      <c r="AI695" t="str">
        <v>20110722</v>
      </c>
      <c r="AJ695">
        <v>49.5</v>
      </c>
      <c r="AK695">
        <v>21.5</v>
      </c>
      <c r="AL695">
        <f t="shared" si="169"/>
        <v>2.3023255813953489</v>
      </c>
      <c r="BI695" t="str">
        <v>02/02/2022</v>
      </c>
      <c r="BJ695">
        <v>34.1</v>
      </c>
      <c r="BK695">
        <v>25.9</v>
      </c>
      <c r="BL695">
        <f t="shared" si="170"/>
        <v>1.3166023166023166</v>
      </c>
    </row>
    <row r="696" spans="1:64" x14ac:dyDescent="0.3">
      <c r="A696" s="11">
        <v>44554</v>
      </c>
      <c r="B696">
        <v>0.61921708185053403</v>
      </c>
      <c r="C696">
        <v>4725.79</v>
      </c>
      <c r="D696">
        <v>396.92</v>
      </c>
      <c r="E696">
        <v>148.52000000000001</v>
      </c>
      <c r="F696">
        <v>1808.45</v>
      </c>
      <c r="G696">
        <v>85.54</v>
      </c>
      <c r="H696">
        <v>55.47</v>
      </c>
      <c r="I696" s="12">
        <f t="shared" si="161"/>
        <v>116.16212597382672</v>
      </c>
      <c r="J696" s="12">
        <f t="shared" si="162"/>
        <v>109.48674228211841</v>
      </c>
      <c r="K696" s="12">
        <f t="shared" si="163"/>
        <v>166.16731642839954</v>
      </c>
      <c r="L696" s="12">
        <f t="shared" si="164"/>
        <v>137.83702676570809</v>
      </c>
      <c r="M696" s="12">
        <f t="shared" si="165"/>
        <v>156.78524772953313</v>
      </c>
      <c r="N696" s="12">
        <f t="shared" si="166"/>
        <v>147.54369015724561</v>
      </c>
      <c r="O696" s="12">
        <f t="shared" si="167"/>
        <v>222.90291902337208</v>
      </c>
      <c r="P696" s="12">
        <f t="shared" si="168"/>
        <v>185.44530769957319</v>
      </c>
      <c r="Q696">
        <v>0.63636363636363602</v>
      </c>
      <c r="R696" s="12"/>
      <c r="S696" s="12"/>
      <c r="Z696" s="12"/>
      <c r="AA696" s="12"/>
      <c r="AB696" s="12"/>
      <c r="AC696" s="12"/>
      <c r="AF696">
        <v>0.52036516853932602</v>
      </c>
      <c r="AG696" s="12"/>
      <c r="AH696" s="12"/>
      <c r="AI696" t="str">
        <v>20110715</v>
      </c>
      <c r="AJ696">
        <v>46.2</v>
      </c>
      <c r="AK696">
        <v>21.5</v>
      </c>
      <c r="AL696">
        <f t="shared" si="169"/>
        <v>2.1488372093023256</v>
      </c>
      <c r="BI696" t="str">
        <v>01/02/2022</v>
      </c>
      <c r="BJ696">
        <v>34.1</v>
      </c>
      <c r="BK696">
        <v>25.9</v>
      </c>
      <c r="BL696">
        <f t="shared" si="170"/>
        <v>1.3166023166023166</v>
      </c>
    </row>
    <row r="697" spans="1:64" x14ac:dyDescent="0.3">
      <c r="A697" s="11">
        <v>44553</v>
      </c>
      <c r="B697">
        <v>0.62068965517241403</v>
      </c>
      <c r="C697">
        <v>4696.5600000000004</v>
      </c>
      <c r="D697">
        <v>393.95</v>
      </c>
      <c r="E697">
        <v>149.82</v>
      </c>
      <c r="F697">
        <v>1803.61</v>
      </c>
      <c r="G697">
        <v>85.55</v>
      </c>
      <c r="H697">
        <v>55.15</v>
      </c>
      <c r="I697" s="12">
        <f t="shared" si="161"/>
        <v>114.45663249354958</v>
      </c>
      <c r="J697" s="12">
        <f t="shared" si="162"/>
        <v>109.10050498081017</v>
      </c>
      <c r="K697" s="12">
        <f t="shared" si="163"/>
        <v>165.12035515239259</v>
      </c>
      <c r="L697" s="12">
        <f t="shared" si="164"/>
        <v>137.77897401518842</v>
      </c>
      <c r="M697" s="12">
        <f t="shared" si="165"/>
        <v>154.28337206640748</v>
      </c>
      <c r="N697" s="12">
        <f t="shared" si="166"/>
        <v>146.83075039041344</v>
      </c>
      <c r="O697" s="12">
        <f t="shared" si="167"/>
        <v>221.20935820494387</v>
      </c>
      <c r="P697" s="12">
        <f t="shared" si="168"/>
        <v>185.12380862603271</v>
      </c>
      <c r="Q697">
        <v>0.644067796610169</v>
      </c>
      <c r="R697" s="12"/>
      <c r="S697" s="12"/>
      <c r="Z697" s="12"/>
      <c r="AA697" s="12"/>
      <c r="AB697" s="12"/>
      <c r="AC697" s="12"/>
      <c r="AF697">
        <v>0.52</v>
      </c>
      <c r="AG697" s="12"/>
      <c r="AH697" s="12"/>
      <c r="AI697" t="str">
        <v>20110708</v>
      </c>
      <c r="AJ697">
        <v>44.1</v>
      </c>
      <c r="AK697">
        <v>22.6</v>
      </c>
      <c r="AL697">
        <f t="shared" si="169"/>
        <v>1.9513274336283186</v>
      </c>
      <c r="BI697" t="str">
        <v>31/01/2022</v>
      </c>
      <c r="BJ697">
        <v>34.1</v>
      </c>
      <c r="BK697">
        <v>25.9</v>
      </c>
      <c r="BL697">
        <f t="shared" si="170"/>
        <v>1.3166023166023166</v>
      </c>
    </row>
    <row r="698" spans="1:64" x14ac:dyDescent="0.3">
      <c r="A698" s="11">
        <v>44552</v>
      </c>
      <c r="B698">
        <v>0.61355932203389796</v>
      </c>
      <c r="C698">
        <v>4649.2299999999996</v>
      </c>
      <c r="D698">
        <v>389.21</v>
      </c>
      <c r="E698">
        <v>149.13</v>
      </c>
      <c r="F698">
        <v>1788.8</v>
      </c>
      <c r="G698">
        <v>85.56</v>
      </c>
      <c r="H698">
        <v>54.67</v>
      </c>
      <c r="I698" s="12">
        <f t="shared" si="161"/>
        <v>113.82452566412627</v>
      </c>
      <c r="J698" s="12">
        <f t="shared" si="162"/>
        <v>108.8935107226644</v>
      </c>
      <c r="K698" s="12">
        <f t="shared" si="163"/>
        <v>163.43743054560122</v>
      </c>
      <c r="L698" s="12">
        <f t="shared" si="164"/>
        <v>137.5863218043327</v>
      </c>
      <c r="M698" s="12">
        <f t="shared" si="165"/>
        <v>153.12700594759011</v>
      </c>
      <c r="N698" s="12">
        <f t="shared" si="166"/>
        <v>146.26044842147121</v>
      </c>
      <c r="O698" s="12">
        <f t="shared" si="167"/>
        <v>218.5225378322591</v>
      </c>
      <c r="P698" s="12">
        <f t="shared" si="168"/>
        <v>184.49678467770971</v>
      </c>
      <c r="Q698">
        <v>0.644067796610169</v>
      </c>
      <c r="R698" s="12"/>
      <c r="S698" s="12"/>
      <c r="Z698" s="12"/>
      <c r="AA698" s="12"/>
      <c r="AB698" s="12"/>
      <c r="AC698" s="12"/>
      <c r="AF698">
        <v>0.517501715854496</v>
      </c>
      <c r="AG698" s="12"/>
      <c r="AH698" s="12"/>
      <c r="AI698" t="str">
        <v>20110701</v>
      </c>
      <c r="AJ698">
        <v>40.9</v>
      </c>
      <c r="AK698">
        <v>24.7</v>
      </c>
      <c r="AL698">
        <f t="shared" si="169"/>
        <v>1.6558704453441295</v>
      </c>
      <c r="BI698" t="str">
        <v>28/01/2022</v>
      </c>
      <c r="BJ698">
        <v>35.700000000000003</v>
      </c>
      <c r="BK698">
        <v>25</v>
      </c>
      <c r="BL698">
        <f t="shared" si="170"/>
        <v>1.4280000000000002</v>
      </c>
    </row>
    <row r="699" spans="1:64" x14ac:dyDescent="0.3">
      <c r="A699" s="11">
        <v>44551</v>
      </c>
      <c r="B699">
        <v>0.60338983050847494</v>
      </c>
      <c r="C699">
        <v>4568.0200000000004</v>
      </c>
      <c r="D699">
        <v>380.69</v>
      </c>
      <c r="E699">
        <v>149.69999999999999</v>
      </c>
      <c r="F699">
        <v>1790.72</v>
      </c>
      <c r="G699">
        <v>85.61</v>
      </c>
      <c r="H699">
        <v>53.94</v>
      </c>
      <c r="I699" s="12">
        <f t="shared" si="161"/>
        <v>111.4194740980446</v>
      </c>
      <c r="J699" s="12">
        <f t="shared" si="162"/>
        <v>106.87883006896634</v>
      </c>
      <c r="K699" s="12">
        <f t="shared" si="163"/>
        <v>160.49050594591276</v>
      </c>
      <c r="L699" s="12">
        <f t="shared" si="164"/>
        <v>137.00482027468865</v>
      </c>
      <c r="M699" s="12">
        <f t="shared" si="165"/>
        <v>149.21924784704868</v>
      </c>
      <c r="N699" s="12">
        <f t="shared" si="166"/>
        <v>142.90886275003714</v>
      </c>
      <c r="O699" s="12">
        <f t="shared" si="167"/>
        <v>213.61694048247796</v>
      </c>
      <c r="P699" s="12">
        <f t="shared" si="168"/>
        <v>182.87888105637253</v>
      </c>
      <c r="Q699">
        <v>0.63333333333333297</v>
      </c>
      <c r="R699" s="12"/>
      <c r="S699" s="12"/>
      <c r="Z699" s="12"/>
      <c r="AA699" s="12"/>
      <c r="AB699" s="12"/>
      <c r="AC699" s="12"/>
      <c r="AF699">
        <v>0.51994497936726303</v>
      </c>
      <c r="AG699" s="12"/>
      <c r="AH699" s="12"/>
      <c r="AI699" t="str">
        <v>20110624</v>
      </c>
      <c r="AJ699">
        <v>39.799999999999997</v>
      </c>
      <c r="AK699">
        <v>26.9</v>
      </c>
      <c r="AL699">
        <f t="shared" si="169"/>
        <v>1.4795539033457248</v>
      </c>
      <c r="BI699" t="str">
        <v>27/01/2022</v>
      </c>
      <c r="BJ699">
        <v>35.700000000000003</v>
      </c>
      <c r="BK699">
        <v>25</v>
      </c>
      <c r="BL699">
        <f t="shared" si="170"/>
        <v>1.4280000000000002</v>
      </c>
    </row>
    <row r="700" spans="1:64" x14ac:dyDescent="0.3">
      <c r="A700" s="11">
        <v>44548</v>
      </c>
      <c r="B700">
        <v>0.61414790996784596</v>
      </c>
      <c r="C700">
        <v>4620.6400000000003</v>
      </c>
      <c r="D700">
        <v>384.91</v>
      </c>
      <c r="E700">
        <v>150.83000000000001</v>
      </c>
      <c r="F700">
        <v>1797.95</v>
      </c>
      <c r="G700">
        <v>85.59</v>
      </c>
      <c r="H700">
        <v>54.31</v>
      </c>
      <c r="I700" s="12">
        <f t="shared" si="161"/>
        <v>111.85527955476662</v>
      </c>
      <c r="J700" s="12">
        <f t="shared" si="162"/>
        <v>107.67202689310608</v>
      </c>
      <c r="K700" s="12">
        <f t="shared" si="163"/>
        <v>162.37761063278862</v>
      </c>
      <c r="L700" s="12">
        <f t="shared" si="164"/>
        <v>137.63453836114564</v>
      </c>
      <c r="M700" s="12">
        <f t="shared" si="165"/>
        <v>149.73910061761461</v>
      </c>
      <c r="N700" s="12">
        <f t="shared" si="166"/>
        <v>143.90792270315785</v>
      </c>
      <c r="O700" s="12">
        <f t="shared" si="167"/>
        <v>216.03595426463906</v>
      </c>
      <c r="P700" s="12">
        <f t="shared" si="168"/>
        <v>183.64114979849626</v>
      </c>
      <c r="Q700">
        <v>0.64615384615384597</v>
      </c>
      <c r="R700" s="12"/>
      <c r="S700" s="12"/>
      <c r="Z700" s="12"/>
      <c r="AA700" s="12"/>
      <c r="AB700" s="12"/>
      <c r="AC700" s="12"/>
      <c r="AF700">
        <v>0.52462380300957601</v>
      </c>
      <c r="AG700" s="12"/>
      <c r="AH700" s="12"/>
      <c r="AI700" t="str">
        <v>20110617</v>
      </c>
      <c r="AJ700">
        <v>37.6</v>
      </c>
      <c r="AK700">
        <v>28</v>
      </c>
      <c r="AL700">
        <f t="shared" si="169"/>
        <v>1.342857142857143</v>
      </c>
      <c r="BI700" t="str">
        <v>26/01/2022</v>
      </c>
      <c r="BJ700">
        <v>35.700000000000003</v>
      </c>
      <c r="BK700">
        <v>25</v>
      </c>
      <c r="BL700">
        <f t="shared" si="170"/>
        <v>1.4280000000000002</v>
      </c>
    </row>
    <row r="701" spans="1:64" x14ac:dyDescent="0.3">
      <c r="A701" s="11">
        <v>44547</v>
      </c>
      <c r="B701">
        <v>0.62179487179487203</v>
      </c>
      <c r="C701">
        <v>4668.67</v>
      </c>
      <c r="D701">
        <v>386.84</v>
      </c>
      <c r="E701">
        <v>149.13999999999999</v>
      </c>
      <c r="F701">
        <v>1799.2750000000001</v>
      </c>
      <c r="G701">
        <v>85.63</v>
      </c>
      <c r="H701">
        <v>54.89</v>
      </c>
      <c r="I701" s="12">
        <f t="shared" si="161"/>
        <v>114.32695529490023</v>
      </c>
      <c r="J701" s="12">
        <f t="shared" si="162"/>
        <v>108.71035413835877</v>
      </c>
      <c r="K701" s="12">
        <f t="shared" si="163"/>
        <v>163.98807197042174</v>
      </c>
      <c r="L701" s="12">
        <f t="shared" si="164"/>
        <v>137.59616812339098</v>
      </c>
      <c r="M701" s="12">
        <f t="shared" si="165"/>
        <v>152.22350659966096</v>
      </c>
      <c r="N701" s="12">
        <f t="shared" si="166"/>
        <v>144.52253877340158</v>
      </c>
      <c r="O701" s="12">
        <f t="shared" si="167"/>
        <v>217.01731018519413</v>
      </c>
      <c r="P701" s="12">
        <f t="shared" si="168"/>
        <v>182.62258240347398</v>
      </c>
      <c r="Q701">
        <v>0.640625</v>
      </c>
      <c r="R701" s="12"/>
      <c r="S701" s="12"/>
      <c r="Z701" s="12"/>
      <c r="AA701" s="12"/>
      <c r="AB701" s="12"/>
      <c r="AC701" s="12"/>
      <c r="AF701">
        <v>0.52575250836120402</v>
      </c>
      <c r="AG701" s="12"/>
      <c r="AH701" s="12"/>
      <c r="AI701" t="str">
        <v>20110610</v>
      </c>
      <c r="AJ701">
        <v>37</v>
      </c>
      <c r="AK701">
        <v>26</v>
      </c>
      <c r="AL701">
        <f t="shared" si="169"/>
        <v>1.4230769230769231</v>
      </c>
      <c r="BI701" t="str">
        <v>25/01/2022</v>
      </c>
      <c r="BJ701">
        <v>35.700000000000003</v>
      </c>
      <c r="BK701">
        <v>25</v>
      </c>
      <c r="BL701">
        <f t="shared" si="170"/>
        <v>1.4280000000000002</v>
      </c>
    </row>
    <row r="702" spans="1:64" x14ac:dyDescent="0.3">
      <c r="A702" s="11">
        <v>44546</v>
      </c>
      <c r="B702">
        <v>0.64102564102564097</v>
      </c>
      <c r="C702">
        <v>4709.8500000000004</v>
      </c>
      <c r="D702">
        <v>397.05</v>
      </c>
      <c r="E702">
        <v>149.25</v>
      </c>
      <c r="F702">
        <v>1776.875</v>
      </c>
      <c r="G702">
        <v>85.58</v>
      </c>
      <c r="H702">
        <v>54.83</v>
      </c>
      <c r="I702" s="12">
        <f t="shared" si="161"/>
        <v>115.24968574741698</v>
      </c>
      <c r="J702" s="12">
        <f t="shared" si="162"/>
        <v>111.08192887374425</v>
      </c>
      <c r="K702" s="12">
        <f t="shared" si="163"/>
        <v>165.53209357854513</v>
      </c>
      <c r="L702" s="12">
        <f t="shared" si="164"/>
        <v>138.96324260254229</v>
      </c>
      <c r="M702" s="12">
        <f t="shared" si="165"/>
        <v>156.12309094466244</v>
      </c>
      <c r="N702" s="12">
        <f t="shared" si="166"/>
        <v>150.2814825597076</v>
      </c>
      <c r="O702" s="12">
        <f t="shared" si="167"/>
        <v>222.87877551449111</v>
      </c>
      <c r="P702" s="12">
        <f t="shared" si="168"/>
        <v>187.65336976321132</v>
      </c>
      <c r="Q702">
        <v>0.65079365079365104</v>
      </c>
      <c r="R702" s="12"/>
      <c r="S702" s="12"/>
      <c r="Z702" s="12"/>
      <c r="AA702" s="12"/>
      <c r="AB702" s="12"/>
      <c r="AC702" s="12"/>
      <c r="AF702">
        <v>0.53195739014647103</v>
      </c>
      <c r="AG702" s="12"/>
      <c r="AH702" s="12"/>
      <c r="AI702" t="str">
        <v>20110603</v>
      </c>
      <c r="AJ702">
        <v>40.9</v>
      </c>
      <c r="AK702">
        <v>22.6</v>
      </c>
      <c r="AL702">
        <f t="shared" si="169"/>
        <v>1.8097345132743361</v>
      </c>
      <c r="BI702" t="str">
        <v>24/01/2022</v>
      </c>
      <c r="BJ702">
        <v>35.700000000000003</v>
      </c>
      <c r="BK702">
        <v>25</v>
      </c>
      <c r="BL702">
        <f t="shared" si="170"/>
        <v>1.4280000000000002</v>
      </c>
    </row>
    <row r="703" spans="1:64" x14ac:dyDescent="0.3">
      <c r="A703" s="11">
        <v>44545</v>
      </c>
      <c r="B703">
        <v>0.65472312703583102</v>
      </c>
      <c r="C703">
        <v>4634.09</v>
      </c>
      <c r="D703">
        <v>388.2</v>
      </c>
      <c r="E703">
        <v>150.69999999999999</v>
      </c>
      <c r="F703">
        <v>1770.5</v>
      </c>
      <c r="G703">
        <v>85.55</v>
      </c>
      <c r="H703">
        <v>54.35</v>
      </c>
      <c r="I703" s="12">
        <f t="shared" si="161"/>
        <v>112.33239388905913</v>
      </c>
      <c r="J703" s="12">
        <f t="shared" si="162"/>
        <v>109.68371038234015</v>
      </c>
      <c r="K703" s="12">
        <f t="shared" si="163"/>
        <v>162.92565182292171</v>
      </c>
      <c r="L703" s="12">
        <f t="shared" si="164"/>
        <v>137.92648198747531</v>
      </c>
      <c r="M703" s="12">
        <f t="shared" si="165"/>
        <v>151.22062531437746</v>
      </c>
      <c r="N703" s="12">
        <f t="shared" si="166"/>
        <v>147.45089004824149</v>
      </c>
      <c r="O703" s="12">
        <f t="shared" si="167"/>
        <v>217.98568252287924</v>
      </c>
      <c r="P703" s="12">
        <f t="shared" si="168"/>
        <v>185.0687221399796</v>
      </c>
      <c r="Q703">
        <v>0.65625</v>
      </c>
      <c r="R703" s="12"/>
      <c r="S703" s="12"/>
      <c r="Z703" s="12"/>
      <c r="AA703" s="12"/>
      <c r="AB703" s="12"/>
      <c r="AC703" s="12"/>
      <c r="AF703">
        <v>0.53403833443489801</v>
      </c>
      <c r="AG703" s="12"/>
      <c r="AH703" s="12"/>
      <c r="AI703" t="str">
        <v>20110527</v>
      </c>
      <c r="AJ703">
        <v>45.2</v>
      </c>
      <c r="AK703">
        <v>20.399999999999999</v>
      </c>
      <c r="AL703">
        <f t="shared" si="169"/>
        <v>2.215686274509804</v>
      </c>
      <c r="BI703" t="str">
        <v>21/01/2022</v>
      </c>
      <c r="BJ703">
        <v>34.9</v>
      </c>
      <c r="BK703">
        <v>26.7</v>
      </c>
      <c r="BL703">
        <f t="shared" si="170"/>
        <v>1.3071161048689139</v>
      </c>
    </row>
    <row r="704" spans="1:64" x14ac:dyDescent="0.3">
      <c r="A704" s="11">
        <v>44544</v>
      </c>
      <c r="B704">
        <v>0.66447368421052599</v>
      </c>
      <c r="C704">
        <v>4668.97</v>
      </c>
      <c r="D704">
        <v>392.26</v>
      </c>
      <c r="E704">
        <v>151.06</v>
      </c>
      <c r="F704">
        <v>1786.6</v>
      </c>
      <c r="G704">
        <v>85.6</v>
      </c>
      <c r="H704">
        <v>54.6</v>
      </c>
      <c r="I704" s="12">
        <f t="shared" si="161"/>
        <v>112.9068003973923</v>
      </c>
      <c r="J704" s="12">
        <f t="shared" si="162"/>
        <v>109.51495530069114</v>
      </c>
      <c r="K704" s="12">
        <f t="shared" si="163"/>
        <v>164.05541720443293</v>
      </c>
      <c r="L704" s="12">
        <f t="shared" si="164"/>
        <v>138.32650062921468</v>
      </c>
      <c r="M704" s="12">
        <f t="shared" si="165"/>
        <v>152.43509382643356</v>
      </c>
      <c r="N704" s="12">
        <f t="shared" si="166"/>
        <v>147.64855419521402</v>
      </c>
      <c r="O704" s="12">
        <f t="shared" si="167"/>
        <v>220.13556291277675</v>
      </c>
      <c r="P704" s="12">
        <f t="shared" si="168"/>
        <v>186.14305109617246</v>
      </c>
      <c r="Q704">
        <v>0.67692307692307696</v>
      </c>
      <c r="R704" s="12"/>
      <c r="S704" s="12"/>
      <c r="Z704" s="12"/>
      <c r="AA704" s="12"/>
      <c r="AB704" s="12"/>
      <c r="AC704" s="12"/>
      <c r="AF704">
        <v>0.537184594953519</v>
      </c>
      <c r="AG704" s="12"/>
      <c r="AH704" s="12"/>
      <c r="AI704" t="str">
        <v>20110520</v>
      </c>
      <c r="AJ704">
        <v>43</v>
      </c>
      <c r="AK704">
        <v>19.399999999999999</v>
      </c>
      <c r="AL704">
        <f t="shared" si="169"/>
        <v>2.2164948453608249</v>
      </c>
      <c r="BI704" t="str">
        <v>20/01/2022</v>
      </c>
      <c r="BJ704">
        <v>34.9</v>
      </c>
      <c r="BK704">
        <v>26.7</v>
      </c>
      <c r="BL704">
        <f t="shared" si="170"/>
        <v>1.3071161048689139</v>
      </c>
    </row>
    <row r="705" spans="1:64" x14ac:dyDescent="0.3">
      <c r="A705" s="11">
        <v>44541</v>
      </c>
      <c r="B705">
        <v>0.65584415584415601</v>
      </c>
      <c r="C705">
        <v>4712.0200000000004</v>
      </c>
      <c r="D705">
        <v>398.01</v>
      </c>
      <c r="E705">
        <v>148.86000000000001</v>
      </c>
      <c r="F705">
        <v>1782.905</v>
      </c>
      <c r="G705">
        <v>85.55</v>
      </c>
      <c r="H705">
        <v>56.1</v>
      </c>
      <c r="I705" s="12">
        <f t="shared" si="161"/>
        <v>115.6731463725678</v>
      </c>
      <c r="J705" s="12">
        <f t="shared" si="162"/>
        <v>110.75638703733948</v>
      </c>
      <c r="K705" s="12">
        <f t="shared" si="163"/>
        <v>165.66579854225753</v>
      </c>
      <c r="L705" s="12">
        <f t="shared" si="164"/>
        <v>135.93382620552367</v>
      </c>
      <c r="M705" s="12">
        <f t="shared" si="165"/>
        <v>157.02426297823922</v>
      </c>
      <c r="N705" s="12">
        <f t="shared" si="166"/>
        <v>150.12857826072019</v>
      </c>
      <c r="O705" s="12">
        <f t="shared" si="167"/>
        <v>223.494989116727</v>
      </c>
      <c r="P705" s="12">
        <f t="shared" si="168"/>
        <v>183.88292860326402</v>
      </c>
      <c r="Q705">
        <v>0.63076923076923097</v>
      </c>
      <c r="R705" s="12"/>
      <c r="S705" s="12"/>
      <c r="Z705" s="12"/>
      <c r="AA705" s="12"/>
      <c r="AB705" s="12"/>
      <c r="AC705" s="12"/>
      <c r="AF705">
        <v>0.54325032765399695</v>
      </c>
      <c r="AG705" s="12"/>
      <c r="AH705" s="12"/>
      <c r="AI705" t="str">
        <v>20110513</v>
      </c>
      <c r="AJ705">
        <v>45.6</v>
      </c>
      <c r="AK705">
        <v>19.600000000000001</v>
      </c>
      <c r="AL705">
        <f t="shared" si="169"/>
        <v>2.3265306122448979</v>
      </c>
      <c r="BI705" t="str">
        <v>19/01/2022</v>
      </c>
      <c r="BJ705">
        <v>34.9</v>
      </c>
      <c r="BK705">
        <v>26.7</v>
      </c>
      <c r="BL705">
        <f t="shared" si="170"/>
        <v>1.3071161048689139</v>
      </c>
    </row>
    <row r="706" spans="1:64" x14ac:dyDescent="0.3">
      <c r="A706" s="11">
        <v>44540</v>
      </c>
      <c r="B706">
        <v>0.663430420711974</v>
      </c>
      <c r="C706">
        <v>4667.45</v>
      </c>
      <c r="D706">
        <v>393.73</v>
      </c>
      <c r="E706">
        <v>149.22</v>
      </c>
      <c r="F706">
        <v>1775</v>
      </c>
      <c r="G706">
        <v>85.51</v>
      </c>
      <c r="H706">
        <v>56</v>
      </c>
      <c r="I706" s="12">
        <f t="shared" ref="I706:I769" si="171">I707*(1+((C706/C707)-(E706/E707)))</f>
        <v>114.30585893666935</v>
      </c>
      <c r="J706" s="12">
        <f t="shared" ref="J706:J769" si="172">J707*(1+((C706/C707)-(F706/F707)))</f>
        <v>110.19487908341399</v>
      </c>
      <c r="K706" s="12">
        <f t="shared" si="163"/>
        <v>164.17487237264436</v>
      </c>
      <c r="L706" s="12">
        <f t="shared" si="164"/>
        <v>134.88664759494299</v>
      </c>
      <c r="M706" s="12">
        <f t="shared" si="165"/>
        <v>154.96586095402765</v>
      </c>
      <c r="N706" s="12">
        <f t="shared" si="166"/>
        <v>149.17136466433698</v>
      </c>
      <c r="O706" s="12">
        <f t="shared" si="167"/>
        <v>221.1939938505497</v>
      </c>
      <c r="P706" s="12">
        <f t="shared" si="168"/>
        <v>182.22745068491429</v>
      </c>
      <c r="Q706">
        <v>0.61764705882352899</v>
      </c>
      <c r="R706" s="12"/>
      <c r="S706" s="12"/>
      <c r="Z706" s="12"/>
      <c r="AA706" s="12"/>
      <c r="AB706" s="12"/>
      <c r="AC706" s="12"/>
      <c r="AF706">
        <v>0.54320987654320996</v>
      </c>
      <c r="AG706" s="12"/>
      <c r="AH706" s="12"/>
      <c r="AI706" t="str">
        <v>20110506</v>
      </c>
      <c r="AJ706">
        <v>51.1</v>
      </c>
      <c r="AK706">
        <v>18.5</v>
      </c>
      <c r="AL706">
        <f t="shared" si="169"/>
        <v>2.7621621621621624</v>
      </c>
      <c r="BI706" t="str">
        <v>18/01/2022</v>
      </c>
      <c r="BJ706">
        <v>34.9</v>
      </c>
      <c r="BK706">
        <v>26.7</v>
      </c>
      <c r="BL706">
        <f t="shared" si="170"/>
        <v>1.3071161048689139</v>
      </c>
    </row>
    <row r="707" spans="1:64" x14ac:dyDescent="0.3">
      <c r="A707" s="11">
        <v>44539</v>
      </c>
      <c r="B707">
        <v>0.65064102564102599</v>
      </c>
      <c r="C707">
        <v>4701.21</v>
      </c>
      <c r="D707">
        <v>399.61</v>
      </c>
      <c r="E707">
        <v>148.38999999999999</v>
      </c>
      <c r="F707">
        <v>1783.09</v>
      </c>
      <c r="G707">
        <v>85.54</v>
      </c>
      <c r="H707">
        <v>56.42</v>
      </c>
      <c r="I707" s="12">
        <f t="shared" si="171"/>
        <v>115.78495368742715</v>
      </c>
      <c r="J707" s="12">
        <f t="shared" si="172"/>
        <v>110.48701362966024</v>
      </c>
      <c r="K707" s="12">
        <f t="shared" ref="K707:K770" si="173">K708*(1+((C707/C708)-(G707/G708)))</f>
        <v>165.30396737641092</v>
      </c>
      <c r="L707" s="12">
        <f t="shared" ref="L707:L770" si="174">L708*(1+((C707/C708)-(H707/H708)))</f>
        <v>134.85117650733093</v>
      </c>
      <c r="M707" s="12">
        <f t="shared" ref="M707:M770" si="175">M708*(1+((D707/D708)-(E707/E708)))</f>
        <v>158.17809671081764</v>
      </c>
      <c r="N707" s="12">
        <f t="shared" ref="N707:N770" si="176">N708*(1+((D707/D708)-(F707/F708)))</f>
        <v>150.7051328196182</v>
      </c>
      <c r="O707" s="12">
        <f t="shared" ref="O707:O770" si="177">O708*(1+((D707/D708)-(G707/G708)))</f>
        <v>224.41744373444308</v>
      </c>
      <c r="P707" s="12">
        <f t="shared" ref="P707:P770" si="178">P708*(1+((D707/D708)-(H707/H708)))</f>
        <v>183.56197890027306</v>
      </c>
      <c r="Q707">
        <v>0.61194029850746301</v>
      </c>
      <c r="R707" s="12"/>
      <c r="S707" s="12"/>
      <c r="Z707" s="12"/>
      <c r="AA707" s="12"/>
      <c r="AB707" s="12"/>
      <c r="AC707" s="12"/>
      <c r="AF707">
        <v>0.54302477183833098</v>
      </c>
      <c r="AG707" s="12"/>
      <c r="AH707" s="12"/>
      <c r="AI707" t="str">
        <v>20110429</v>
      </c>
      <c r="AJ707">
        <v>54.9</v>
      </c>
      <c r="AK707">
        <v>16.5</v>
      </c>
      <c r="AL707">
        <f t="shared" si="169"/>
        <v>3.3272727272727272</v>
      </c>
      <c r="BI707" t="str">
        <v>17/01/2022</v>
      </c>
      <c r="BJ707">
        <v>34.9</v>
      </c>
      <c r="BK707">
        <v>26.7</v>
      </c>
      <c r="BL707">
        <f t="shared" si="170"/>
        <v>1.3071161048689139</v>
      </c>
    </row>
    <row r="708" spans="1:64" x14ac:dyDescent="0.3">
      <c r="A708" s="11">
        <v>44538</v>
      </c>
      <c r="B708">
        <v>0.667721518987342</v>
      </c>
      <c r="C708">
        <v>4686.75</v>
      </c>
      <c r="D708">
        <v>397.83</v>
      </c>
      <c r="E708">
        <v>151</v>
      </c>
      <c r="F708">
        <v>1784.15</v>
      </c>
      <c r="G708">
        <v>85.51</v>
      </c>
      <c r="H708">
        <v>56.305</v>
      </c>
      <c r="I708" s="12">
        <f t="shared" si="171"/>
        <v>113.47349164330713</v>
      </c>
      <c r="J708" s="12">
        <f t="shared" si="172"/>
        <v>110.08197645372609</v>
      </c>
      <c r="K708" s="12">
        <f t="shared" si="173"/>
        <v>164.85318335485294</v>
      </c>
      <c r="L708" s="12">
        <f t="shared" si="174"/>
        <v>134.71069396365201</v>
      </c>
      <c r="M708" s="12">
        <f t="shared" si="175"/>
        <v>154.8095885052673</v>
      </c>
      <c r="N708" s="12">
        <f t="shared" si="176"/>
        <v>149.94515180482313</v>
      </c>
      <c r="O708" s="12">
        <f t="shared" si="177"/>
        <v>223.49587263502283</v>
      </c>
      <c r="P708" s="12">
        <f t="shared" si="178"/>
        <v>183.11667110161358</v>
      </c>
      <c r="Q708">
        <v>0.62686567164179097</v>
      </c>
      <c r="R708" s="12"/>
      <c r="S708" s="12"/>
      <c r="Z708" s="12"/>
      <c r="AA708" s="12"/>
      <c r="AB708" s="12"/>
      <c r="AC708" s="12"/>
      <c r="AF708">
        <v>0.54699738903394302</v>
      </c>
      <c r="AG708" s="12"/>
      <c r="AH708" s="12"/>
      <c r="AI708" t="str">
        <v>20110422</v>
      </c>
      <c r="AJ708">
        <v>54.3</v>
      </c>
      <c r="AK708">
        <v>18.5</v>
      </c>
      <c r="AL708">
        <f t="shared" si="169"/>
        <v>2.9351351351351349</v>
      </c>
      <c r="BI708" t="str">
        <v>14/01/2022</v>
      </c>
      <c r="BJ708">
        <v>39.799999999999997</v>
      </c>
      <c r="BK708">
        <v>25</v>
      </c>
      <c r="BL708">
        <f t="shared" si="170"/>
        <v>1.5919999999999999</v>
      </c>
    </row>
    <row r="709" spans="1:64" x14ac:dyDescent="0.3">
      <c r="A709" s="11">
        <v>44537</v>
      </c>
      <c r="B709">
        <v>0.67197452229299404</v>
      </c>
      <c r="C709">
        <v>4591.67</v>
      </c>
      <c r="D709">
        <v>386.2</v>
      </c>
      <c r="E709">
        <v>152.22999999999999</v>
      </c>
      <c r="F709">
        <v>1778.3</v>
      </c>
      <c r="G709">
        <v>85.62</v>
      </c>
      <c r="H709">
        <v>55.22</v>
      </c>
      <c r="I709" s="12">
        <f t="shared" si="171"/>
        <v>110.29833971989082</v>
      </c>
      <c r="J709" s="12">
        <f t="shared" si="172"/>
        <v>108.19745758587264</v>
      </c>
      <c r="K709" s="12">
        <f t="shared" si="173"/>
        <v>161.30577741663654</v>
      </c>
      <c r="L709" s="12">
        <f t="shared" si="174"/>
        <v>134.56826892737075</v>
      </c>
      <c r="M709" s="12">
        <f t="shared" si="175"/>
        <v>149.11434363551885</v>
      </c>
      <c r="N709" s="12">
        <f t="shared" si="176"/>
        <v>146.02805553190791</v>
      </c>
      <c r="O709" s="12">
        <f t="shared" si="177"/>
        <v>216.69202955575949</v>
      </c>
      <c r="P709" s="12">
        <f t="shared" si="178"/>
        <v>181.22015639046271</v>
      </c>
      <c r="Q709">
        <v>0.65151515151515105</v>
      </c>
      <c r="R709" s="12"/>
      <c r="S709" s="12"/>
      <c r="Z709" s="12"/>
      <c r="AA709" s="12"/>
      <c r="AB709" s="12"/>
      <c r="AC709" s="12"/>
      <c r="AF709">
        <v>0.54944335297969904</v>
      </c>
      <c r="AG709" s="12"/>
      <c r="AH709" s="12"/>
      <c r="AI709" t="str">
        <v>20110415</v>
      </c>
      <c r="AJ709">
        <v>54.2</v>
      </c>
      <c r="AK709">
        <v>19.2</v>
      </c>
      <c r="AL709">
        <f t="shared" si="169"/>
        <v>2.822916666666667</v>
      </c>
      <c r="BI709" t="str">
        <v>13/01/2022</v>
      </c>
      <c r="BJ709">
        <v>39.799999999999997</v>
      </c>
      <c r="BK709">
        <v>25</v>
      </c>
      <c r="BL709">
        <f t="shared" si="170"/>
        <v>1.5919999999999999</v>
      </c>
    </row>
    <row r="710" spans="1:64" x14ac:dyDescent="0.3">
      <c r="A710" s="11">
        <v>44534</v>
      </c>
      <c r="B710">
        <v>0.699421965317919</v>
      </c>
      <c r="C710">
        <v>4538.43</v>
      </c>
      <c r="D710">
        <v>383.13</v>
      </c>
      <c r="E710">
        <v>154.35</v>
      </c>
      <c r="F710">
        <v>1783.3</v>
      </c>
      <c r="G710">
        <v>85.69</v>
      </c>
      <c r="H710">
        <v>54.71</v>
      </c>
      <c r="I710" s="12">
        <f t="shared" si="171"/>
        <v>107.55924179120164</v>
      </c>
      <c r="J710" s="12">
        <f t="shared" si="172"/>
        <v>106.64736798517715</v>
      </c>
      <c r="K710" s="12">
        <f t="shared" si="173"/>
        <v>159.30682294664666</v>
      </c>
      <c r="L710" s="12">
        <f t="shared" si="174"/>
        <v>134.24486633490724</v>
      </c>
      <c r="M710" s="12">
        <f t="shared" si="175"/>
        <v>145.94043630768641</v>
      </c>
      <c r="N710" s="12">
        <f t="shared" si="176"/>
        <v>144.46541121330554</v>
      </c>
      <c r="O710" s="12">
        <f t="shared" si="177"/>
        <v>214.79541948432865</v>
      </c>
      <c r="P710" s="12">
        <f t="shared" si="178"/>
        <v>181.45767232603907</v>
      </c>
      <c r="Q710">
        <v>0.70270270270270296</v>
      </c>
      <c r="R710" s="12"/>
      <c r="S710" s="12"/>
      <c r="Z710" s="12"/>
      <c r="AA710" s="12"/>
      <c r="AB710" s="12"/>
      <c r="AC710" s="12"/>
      <c r="AF710">
        <v>0.56142584341183999</v>
      </c>
      <c r="AG710" s="12"/>
      <c r="AH710" s="12"/>
      <c r="AI710" t="str">
        <v>20110408</v>
      </c>
      <c r="AJ710">
        <v>55.4</v>
      </c>
      <c r="AK710">
        <v>16.3</v>
      </c>
      <c r="AL710">
        <f t="shared" si="169"/>
        <v>3.3987730061349692</v>
      </c>
      <c r="BI710" t="str">
        <v>12/01/2022</v>
      </c>
      <c r="BJ710">
        <v>39.799999999999997</v>
      </c>
      <c r="BK710">
        <v>25</v>
      </c>
      <c r="BL710">
        <f t="shared" si="170"/>
        <v>1.5919999999999999</v>
      </c>
    </row>
    <row r="711" spans="1:64" x14ac:dyDescent="0.3">
      <c r="A711" s="11">
        <v>44533</v>
      </c>
      <c r="B711">
        <v>0.71629213483146104</v>
      </c>
      <c r="C711">
        <v>4577.1000000000004</v>
      </c>
      <c r="D711">
        <v>389.91</v>
      </c>
      <c r="E711">
        <v>152.53</v>
      </c>
      <c r="F711">
        <v>1767.7</v>
      </c>
      <c r="G711">
        <v>85.64</v>
      </c>
      <c r="H711">
        <v>55.1</v>
      </c>
      <c r="I711" s="12">
        <f t="shared" si="171"/>
        <v>109.79697663157155</v>
      </c>
      <c r="J711" s="12">
        <f t="shared" si="172"/>
        <v>108.52193330423064</v>
      </c>
      <c r="K711" s="12">
        <f t="shared" si="173"/>
        <v>160.75886457954732</v>
      </c>
      <c r="L711" s="12">
        <f t="shared" si="174"/>
        <v>134.42910694453394</v>
      </c>
      <c r="M711" s="12">
        <f t="shared" si="175"/>
        <v>150.34876850901526</v>
      </c>
      <c r="N711" s="12">
        <f t="shared" si="176"/>
        <v>148.35432018271314</v>
      </c>
      <c r="O711" s="12">
        <f t="shared" si="177"/>
        <v>218.72647392224314</v>
      </c>
      <c r="P711" s="12">
        <f t="shared" si="178"/>
        <v>183.34809907608346</v>
      </c>
      <c r="Q711">
        <v>0.68055555555555602</v>
      </c>
      <c r="R711" s="12"/>
      <c r="S711" s="12"/>
      <c r="Z711" s="12"/>
      <c r="AA711" s="12"/>
      <c r="AB711" s="12"/>
      <c r="AC711" s="12"/>
      <c r="AF711">
        <v>0.57251908396946605</v>
      </c>
      <c r="AG711" s="12"/>
      <c r="AH711" s="12"/>
      <c r="AI711" t="str">
        <v>20110401</v>
      </c>
      <c r="AJ711">
        <v>57.3</v>
      </c>
      <c r="AK711">
        <v>15.7</v>
      </c>
      <c r="AL711">
        <f t="shared" si="169"/>
        <v>3.6496815286624202</v>
      </c>
      <c r="BI711" t="str">
        <v>11/01/2022</v>
      </c>
      <c r="BJ711">
        <v>39.799999999999997</v>
      </c>
      <c r="BK711">
        <v>25</v>
      </c>
      <c r="BL711">
        <f t="shared" si="170"/>
        <v>1.5919999999999999</v>
      </c>
    </row>
    <row r="712" spans="1:64" x14ac:dyDescent="0.3">
      <c r="A712" s="11">
        <v>44532</v>
      </c>
      <c r="B712">
        <v>0.69945355191256797</v>
      </c>
      <c r="C712">
        <v>4513.04</v>
      </c>
      <c r="D712">
        <v>387.12</v>
      </c>
      <c r="E712">
        <v>152.34</v>
      </c>
      <c r="F712">
        <v>1782.04</v>
      </c>
      <c r="G712">
        <v>85.75</v>
      </c>
      <c r="H712">
        <v>54.41</v>
      </c>
      <c r="I712" s="12">
        <f t="shared" si="171"/>
        <v>108.39358183072601</v>
      </c>
      <c r="J712" s="12">
        <f t="shared" si="172"/>
        <v>106.16077117802924</v>
      </c>
      <c r="K712" s="12">
        <f t="shared" si="173"/>
        <v>158.30868588691675</v>
      </c>
      <c r="L712" s="12">
        <f t="shared" si="174"/>
        <v>134.22603223298478</v>
      </c>
      <c r="M712" s="12">
        <f t="shared" si="175"/>
        <v>149.45802002414746</v>
      </c>
      <c r="N712" s="12">
        <f t="shared" si="176"/>
        <v>146.1253208854464</v>
      </c>
      <c r="O712" s="12">
        <f t="shared" si="177"/>
        <v>216.88514798954981</v>
      </c>
      <c r="P712" s="12">
        <f t="shared" si="178"/>
        <v>184.35734952177413</v>
      </c>
      <c r="Q712">
        <v>0.68055555555555602</v>
      </c>
      <c r="R712" s="12"/>
      <c r="S712" s="12"/>
      <c r="Z712" s="12"/>
      <c r="AA712" s="12"/>
      <c r="AB712" s="12"/>
      <c r="AC712" s="12"/>
      <c r="AF712">
        <v>0.57197696737044101</v>
      </c>
      <c r="AG712" s="12"/>
      <c r="AH712" s="12"/>
      <c r="AI712" t="str">
        <v>20110325</v>
      </c>
      <c r="AJ712">
        <v>51.6</v>
      </c>
      <c r="AK712">
        <v>23.1</v>
      </c>
      <c r="AL712">
        <f t="shared" ref="AL712:AL775" si="179">IFERROR(AJ712/AK712,"")</f>
        <v>2.2337662337662336</v>
      </c>
      <c r="BI712" t="str">
        <v>10/01/2022</v>
      </c>
      <c r="BJ712">
        <v>39.799999999999997</v>
      </c>
      <c r="BK712">
        <v>25</v>
      </c>
      <c r="BL712">
        <f t="shared" ref="BL712:BL775" si="180">IFERROR(BJ712/BK712,"")</f>
        <v>1.5919999999999999</v>
      </c>
    </row>
    <row r="713" spans="1:64" x14ac:dyDescent="0.3">
      <c r="A713" s="11">
        <v>44530</v>
      </c>
      <c r="B713">
        <v>0.70899470899470896</v>
      </c>
      <c r="C713">
        <v>4567</v>
      </c>
      <c r="D713">
        <v>393.82</v>
      </c>
      <c r="E713">
        <v>151.59</v>
      </c>
      <c r="F713">
        <v>1774.88</v>
      </c>
      <c r="G713">
        <v>85.79</v>
      </c>
      <c r="H713">
        <v>54.68</v>
      </c>
      <c r="I713" s="12">
        <f t="shared" si="171"/>
        <v>110.2415333001393</v>
      </c>
      <c r="J713" s="12">
        <f t="shared" si="172"/>
        <v>107.8704390549709</v>
      </c>
      <c r="K713" s="12">
        <f t="shared" si="173"/>
        <v>160.12594582472636</v>
      </c>
      <c r="L713" s="12">
        <f t="shared" si="174"/>
        <v>135.15554774346393</v>
      </c>
      <c r="M713" s="12">
        <f t="shared" si="175"/>
        <v>152.81387450886842</v>
      </c>
      <c r="N713" s="12">
        <f t="shared" si="176"/>
        <v>149.2669306381533</v>
      </c>
      <c r="O713" s="12">
        <f t="shared" si="177"/>
        <v>220.53423843005964</v>
      </c>
      <c r="P713" s="12">
        <f t="shared" si="178"/>
        <v>186.61067878002402</v>
      </c>
      <c r="Q713">
        <v>0.69333333333333302</v>
      </c>
      <c r="R713" s="12"/>
      <c r="S713" s="12"/>
      <c r="Z713" s="12"/>
      <c r="AA713" s="12"/>
      <c r="AB713" s="12"/>
      <c r="AC713" s="12"/>
      <c r="AF713">
        <v>0.56862745098039202</v>
      </c>
      <c r="AG713" s="12"/>
      <c r="AH713" s="12"/>
      <c r="AI713" t="str">
        <v>20110318</v>
      </c>
      <c r="AJ713">
        <v>50.6</v>
      </c>
      <c r="AK713">
        <v>22.4</v>
      </c>
      <c r="AL713">
        <f t="shared" si="179"/>
        <v>2.2589285714285716</v>
      </c>
      <c r="BI713" t="str">
        <v>07/01/2022</v>
      </c>
      <c r="BJ713">
        <v>43.7</v>
      </c>
      <c r="BK713">
        <v>23</v>
      </c>
      <c r="BL713">
        <f t="shared" si="180"/>
        <v>1.9000000000000001</v>
      </c>
    </row>
    <row r="714" spans="1:64" x14ac:dyDescent="0.3">
      <c r="A714" s="11">
        <v>44530</v>
      </c>
      <c r="B714">
        <v>0.715817694369973</v>
      </c>
      <c r="C714">
        <v>4655.2700000000004</v>
      </c>
      <c r="D714">
        <v>399.69</v>
      </c>
      <c r="E714">
        <v>149.32</v>
      </c>
      <c r="F714">
        <v>1784.66</v>
      </c>
      <c r="G714">
        <v>85.86</v>
      </c>
      <c r="H714">
        <v>55.05</v>
      </c>
      <c r="I714" s="12">
        <f t="shared" si="171"/>
        <v>114.14099564461689</v>
      </c>
      <c r="J714" s="12">
        <f t="shared" si="172"/>
        <v>109.34454244276012</v>
      </c>
      <c r="K714" s="12">
        <f t="shared" si="173"/>
        <v>163.0852957650923</v>
      </c>
      <c r="L714" s="12">
        <f t="shared" si="174"/>
        <v>136.83037114040988</v>
      </c>
      <c r="M714" s="12">
        <f t="shared" si="175"/>
        <v>157.5219913637909</v>
      </c>
      <c r="N714" s="12">
        <f t="shared" si="176"/>
        <v>150.65390267272235</v>
      </c>
      <c r="O714" s="12">
        <f t="shared" si="177"/>
        <v>223.63632047601661</v>
      </c>
      <c r="P714" s="12">
        <f t="shared" si="178"/>
        <v>188.10900829592237</v>
      </c>
      <c r="Q714">
        <v>0.69333333333333302</v>
      </c>
      <c r="R714" s="12"/>
      <c r="S714" s="12"/>
      <c r="Z714" s="12"/>
      <c r="AA714" s="12"/>
      <c r="AB714" s="12"/>
      <c r="AC714" s="12"/>
      <c r="AF714">
        <v>0.57206918641896198</v>
      </c>
      <c r="AG714" s="12"/>
      <c r="AH714" s="12"/>
      <c r="AI714" t="str">
        <v>20110311</v>
      </c>
      <c r="AJ714">
        <v>52.2</v>
      </c>
      <c r="AK714">
        <v>22.3</v>
      </c>
      <c r="AL714">
        <f t="shared" si="179"/>
        <v>2.3408071748878925</v>
      </c>
      <c r="BI714" t="str">
        <v>06/01/2022</v>
      </c>
      <c r="BJ714">
        <v>43.7</v>
      </c>
      <c r="BK714">
        <v>23</v>
      </c>
      <c r="BL714">
        <f t="shared" si="180"/>
        <v>1.9000000000000001</v>
      </c>
    </row>
    <row r="715" spans="1:64" x14ac:dyDescent="0.3">
      <c r="A715" s="11">
        <v>44527</v>
      </c>
      <c r="B715">
        <v>0.72979214780600499</v>
      </c>
      <c r="C715">
        <v>4594.62</v>
      </c>
      <c r="D715">
        <v>391.2</v>
      </c>
      <c r="E715">
        <v>150.53</v>
      </c>
      <c r="F715">
        <v>1792.28</v>
      </c>
      <c r="G715">
        <v>85.82</v>
      </c>
      <c r="H715">
        <v>54.8</v>
      </c>
      <c r="I715" s="12">
        <f t="shared" si="171"/>
        <v>111.7672289260928</v>
      </c>
      <c r="J715" s="12">
        <f t="shared" si="172"/>
        <v>107.46901585788551</v>
      </c>
      <c r="K715" s="12">
        <f t="shared" si="173"/>
        <v>161.0346595868277</v>
      </c>
      <c r="L715" s="12">
        <f t="shared" si="174"/>
        <v>135.65852871271409</v>
      </c>
      <c r="M715" s="12">
        <f t="shared" si="175"/>
        <v>152.97247985840983</v>
      </c>
      <c r="N715" s="12">
        <f t="shared" si="176"/>
        <v>146.84274291845108</v>
      </c>
      <c r="O715" s="12">
        <f t="shared" si="177"/>
        <v>218.98585749662672</v>
      </c>
      <c r="P715" s="12">
        <f t="shared" si="178"/>
        <v>184.939076661396</v>
      </c>
      <c r="Q715">
        <v>0.73033707865168496</v>
      </c>
      <c r="R715" s="12"/>
      <c r="S715" s="12"/>
      <c r="Z715" s="12"/>
      <c r="AA715" s="12"/>
      <c r="AB715" s="12"/>
      <c r="AC715" s="12"/>
      <c r="AF715">
        <v>0.56462585034013602</v>
      </c>
      <c r="AG715" s="12"/>
      <c r="AH715" s="12"/>
      <c r="AI715" t="str">
        <v>20110304</v>
      </c>
      <c r="AJ715">
        <v>52.2</v>
      </c>
      <c r="AK715">
        <v>21.1</v>
      </c>
      <c r="AL715">
        <f t="shared" si="179"/>
        <v>2.4739336492890995</v>
      </c>
      <c r="BI715" t="str">
        <v>05/01/2022</v>
      </c>
      <c r="BJ715">
        <v>43.7</v>
      </c>
      <c r="BK715">
        <v>23</v>
      </c>
      <c r="BL715">
        <f t="shared" si="180"/>
        <v>1.9000000000000001</v>
      </c>
    </row>
    <row r="716" spans="1:64" x14ac:dyDescent="0.3">
      <c r="A716" s="11">
        <v>44525</v>
      </c>
      <c r="B716">
        <v>0.73409090909090902</v>
      </c>
      <c r="C716">
        <v>4701.46</v>
      </c>
      <c r="D716">
        <v>398.76</v>
      </c>
      <c r="E716">
        <v>146.82</v>
      </c>
      <c r="F716">
        <v>1788.7</v>
      </c>
      <c r="G716">
        <v>85.65</v>
      </c>
      <c r="H716">
        <v>56.39</v>
      </c>
      <c r="I716" s="12">
        <f t="shared" si="171"/>
        <v>117.40179822084276</v>
      </c>
      <c r="J716" s="12">
        <f t="shared" si="172"/>
        <v>110.19369934561071</v>
      </c>
      <c r="K716" s="12">
        <f t="shared" si="173"/>
        <v>165.11458782446326</v>
      </c>
      <c r="L716" s="12">
        <f t="shared" si="174"/>
        <v>134.920294370112</v>
      </c>
      <c r="M716" s="12">
        <f t="shared" si="175"/>
        <v>160.0511934919603</v>
      </c>
      <c r="N716" s="12">
        <f t="shared" si="176"/>
        <v>149.986493687609</v>
      </c>
      <c r="O716" s="12">
        <f t="shared" si="177"/>
        <v>223.67031785576711</v>
      </c>
      <c r="P716" s="12">
        <f t="shared" si="178"/>
        <v>183.24629929056766</v>
      </c>
      <c r="Q716">
        <v>0.74157303370786498</v>
      </c>
      <c r="R716" s="12"/>
      <c r="S716" s="12"/>
      <c r="Z716" s="12"/>
      <c r="AA716" s="12"/>
      <c r="AB716" s="12"/>
      <c r="AC716" s="12"/>
      <c r="AF716">
        <v>0.56207111665626996</v>
      </c>
      <c r="AG716" s="12"/>
      <c r="AH716" s="12"/>
      <c r="AI716" t="str">
        <v>20110225</v>
      </c>
      <c r="AJ716">
        <v>50.6</v>
      </c>
      <c r="AK716">
        <v>19.5</v>
      </c>
      <c r="AL716">
        <f t="shared" si="179"/>
        <v>2.594871794871795</v>
      </c>
      <c r="BI716" t="str">
        <v>04/01/2022</v>
      </c>
      <c r="BJ716">
        <v>43.7</v>
      </c>
      <c r="BK716">
        <v>23</v>
      </c>
      <c r="BL716">
        <f t="shared" si="180"/>
        <v>1.9000000000000001</v>
      </c>
    </row>
    <row r="717" spans="1:64" x14ac:dyDescent="0.3">
      <c r="A717" s="11">
        <v>44524</v>
      </c>
      <c r="B717">
        <v>0.73226544622425604</v>
      </c>
      <c r="C717">
        <v>4690.7</v>
      </c>
      <c r="D717">
        <v>397.48</v>
      </c>
      <c r="E717">
        <v>144.5</v>
      </c>
      <c r="F717">
        <v>1789.16</v>
      </c>
      <c r="G717">
        <v>85.67</v>
      </c>
      <c r="H717">
        <v>56.62</v>
      </c>
      <c r="I717" s="12">
        <f t="shared" si="171"/>
        <v>119.03996221166128</v>
      </c>
      <c r="J717" s="12">
        <f t="shared" si="172"/>
        <v>109.91330998739086</v>
      </c>
      <c r="K717" s="12">
        <f t="shared" si="173"/>
        <v>164.69833671758747</v>
      </c>
      <c r="L717" s="12">
        <f t="shared" si="174"/>
        <v>134.06814789869338</v>
      </c>
      <c r="M717" s="12">
        <f t="shared" si="175"/>
        <v>162.13217216405539</v>
      </c>
      <c r="N717" s="12">
        <f t="shared" si="176"/>
        <v>149.46673928815238</v>
      </c>
      <c r="O717" s="12">
        <f t="shared" si="177"/>
        <v>222.90047716845874</v>
      </c>
      <c r="P717" s="12">
        <f t="shared" si="178"/>
        <v>181.92146411297691</v>
      </c>
      <c r="Q717">
        <v>0.74157303370786498</v>
      </c>
      <c r="R717" s="12"/>
      <c r="S717" s="12"/>
      <c r="Z717" s="12"/>
      <c r="AA717" s="12"/>
      <c r="AB717" s="12"/>
      <c r="AC717" s="12"/>
      <c r="AF717">
        <v>0.56293049467751999</v>
      </c>
      <c r="AG717" s="12"/>
      <c r="AH717" s="12"/>
      <c r="AI717" t="str">
        <v>20110218</v>
      </c>
      <c r="AJ717">
        <v>53.3</v>
      </c>
      <c r="AK717">
        <v>18.899999999999999</v>
      </c>
      <c r="AL717">
        <f t="shared" si="179"/>
        <v>2.82010582010582</v>
      </c>
      <c r="BI717" t="str">
        <v>03/01/2022</v>
      </c>
      <c r="BJ717">
        <v>43.7</v>
      </c>
      <c r="BK717">
        <v>23</v>
      </c>
      <c r="BL717">
        <f t="shared" si="180"/>
        <v>1.9000000000000001</v>
      </c>
    </row>
    <row r="718" spans="1:64" x14ac:dyDescent="0.3">
      <c r="A718" s="11">
        <v>44523</v>
      </c>
      <c r="B718">
        <v>0.72811059907834097</v>
      </c>
      <c r="C718">
        <v>4682.9399999999996</v>
      </c>
      <c r="D718">
        <v>399.3</v>
      </c>
      <c r="E718">
        <v>146.62</v>
      </c>
      <c r="F718">
        <v>1804.72</v>
      </c>
      <c r="G718">
        <v>85.67</v>
      </c>
      <c r="H718">
        <v>56.65</v>
      </c>
      <c r="I718" s="12">
        <f t="shared" si="171"/>
        <v>117.1519156081015</v>
      </c>
      <c r="J718" s="12">
        <f t="shared" si="172"/>
        <v>108.79501530021125</v>
      </c>
      <c r="K718" s="12">
        <f t="shared" si="173"/>
        <v>164.42587011496343</v>
      </c>
      <c r="L718" s="12">
        <f t="shared" si="174"/>
        <v>133.77562793120711</v>
      </c>
      <c r="M718" s="12">
        <f t="shared" si="175"/>
        <v>160.54261252410745</v>
      </c>
      <c r="N718" s="12">
        <f t="shared" si="176"/>
        <v>148.86178588819146</v>
      </c>
      <c r="O718" s="12">
        <f t="shared" si="177"/>
        <v>223.92110429044371</v>
      </c>
      <c r="P718" s="12">
        <f t="shared" si="178"/>
        <v>182.65728234192636</v>
      </c>
      <c r="Q718">
        <v>0.74418604651162801</v>
      </c>
      <c r="R718" s="12"/>
      <c r="S718" s="12"/>
      <c r="Z718" s="12"/>
      <c r="AA718" s="12"/>
      <c r="AB718" s="12"/>
      <c r="AC718" s="12"/>
      <c r="AF718">
        <v>0.56273525721455497</v>
      </c>
      <c r="AG718" s="12"/>
      <c r="AH718" s="12"/>
      <c r="AI718" t="str">
        <v>20110211</v>
      </c>
      <c r="AJ718">
        <v>52.2</v>
      </c>
      <c r="AK718">
        <v>19.600000000000001</v>
      </c>
      <c r="AL718">
        <f t="shared" si="179"/>
        <v>2.6632653061224487</v>
      </c>
      <c r="BI718" t="str">
        <v>31/12/2021</v>
      </c>
      <c r="BJ718">
        <v>50.6</v>
      </c>
      <c r="BK718">
        <v>23.5</v>
      </c>
      <c r="BL718">
        <f t="shared" si="180"/>
        <v>2.1531914893617023</v>
      </c>
    </row>
    <row r="719" spans="1:64" x14ac:dyDescent="0.3">
      <c r="A719" s="11">
        <v>44520</v>
      </c>
      <c r="B719">
        <v>0.73951434878587197</v>
      </c>
      <c r="C719">
        <v>4697.96</v>
      </c>
      <c r="D719">
        <v>403.99</v>
      </c>
      <c r="E719">
        <v>148.36000000000001</v>
      </c>
      <c r="F719">
        <v>1845.68</v>
      </c>
      <c r="G719">
        <v>85.77</v>
      </c>
      <c r="H719">
        <v>57.05</v>
      </c>
      <c r="I719" s="12">
        <f t="shared" si="171"/>
        <v>116.16093548573905</v>
      </c>
      <c r="J719" s="12">
        <f t="shared" si="172"/>
        <v>106.76695244642377</v>
      </c>
      <c r="K719" s="12">
        <f t="shared" si="173"/>
        <v>164.76053559438338</v>
      </c>
      <c r="L719" s="12">
        <f t="shared" si="174"/>
        <v>133.26731160304587</v>
      </c>
      <c r="M719" s="12">
        <f t="shared" si="175"/>
        <v>160.52350534937213</v>
      </c>
      <c r="N719" s="12">
        <f t="shared" si="176"/>
        <v>147.30285554271052</v>
      </c>
      <c r="O719" s="12">
        <f t="shared" si="177"/>
        <v>226.28425627021414</v>
      </c>
      <c r="P719" s="12">
        <f t="shared" si="178"/>
        <v>183.50098403483562</v>
      </c>
      <c r="Q719">
        <v>0.74725274725274704</v>
      </c>
      <c r="R719" s="12"/>
      <c r="S719" s="12"/>
      <c r="Z719" s="12"/>
      <c r="AA719" s="12"/>
      <c r="AB719" s="12"/>
      <c r="AC719" s="12"/>
      <c r="AF719">
        <v>0.56054087277197295</v>
      </c>
      <c r="AG719" s="12"/>
      <c r="AH719" s="12"/>
      <c r="AI719" t="str">
        <v>20110204</v>
      </c>
      <c r="AJ719">
        <v>53.4</v>
      </c>
      <c r="AK719">
        <v>23.3</v>
      </c>
      <c r="AL719">
        <f t="shared" si="179"/>
        <v>2.2918454935622314</v>
      </c>
      <c r="BI719" t="str">
        <v>30/12/2021</v>
      </c>
      <c r="BJ719">
        <v>50.6</v>
      </c>
      <c r="BK719">
        <v>23.5</v>
      </c>
      <c r="BL719">
        <f t="shared" si="180"/>
        <v>2.1531914893617023</v>
      </c>
    </row>
    <row r="720" spans="1:64" x14ac:dyDescent="0.3">
      <c r="A720" s="11">
        <v>44519</v>
      </c>
      <c r="B720">
        <v>0.73245614035087703</v>
      </c>
      <c r="C720">
        <v>4704.54</v>
      </c>
      <c r="D720">
        <v>401.75</v>
      </c>
      <c r="E720">
        <v>146.81</v>
      </c>
      <c r="F720">
        <v>1858.85</v>
      </c>
      <c r="G720">
        <v>85.79</v>
      </c>
      <c r="H720">
        <v>57.44</v>
      </c>
      <c r="I720" s="12">
        <f t="shared" si="171"/>
        <v>117.56662231861465</v>
      </c>
      <c r="J720" s="12">
        <f t="shared" si="172"/>
        <v>106.16326810977405</v>
      </c>
      <c r="K720" s="12">
        <f t="shared" si="173"/>
        <v>164.95279162949069</v>
      </c>
      <c r="L720" s="12">
        <f t="shared" si="174"/>
        <v>132.55271400618355</v>
      </c>
      <c r="M720" s="12">
        <f t="shared" si="175"/>
        <v>161.32727934605168</v>
      </c>
      <c r="N720" s="12">
        <f t="shared" si="176"/>
        <v>145.46122445025225</v>
      </c>
      <c r="O720" s="12">
        <f t="shared" si="177"/>
        <v>224.97742224035417</v>
      </c>
      <c r="P720" s="12">
        <f t="shared" si="178"/>
        <v>181.25965397859446</v>
      </c>
      <c r="Q720">
        <v>0.73626373626373598</v>
      </c>
      <c r="R720" s="12"/>
      <c r="S720" s="12"/>
      <c r="Z720" s="12"/>
      <c r="AA720" s="12"/>
      <c r="AB720" s="12"/>
      <c r="AC720" s="12"/>
      <c r="AF720">
        <v>0.55384615384615399</v>
      </c>
      <c r="AG720" s="12"/>
      <c r="AH720" s="12"/>
      <c r="AI720" t="str">
        <v>20110128</v>
      </c>
      <c r="AJ720">
        <v>52.7</v>
      </c>
      <c r="AK720">
        <v>22</v>
      </c>
      <c r="AL720">
        <f t="shared" si="179"/>
        <v>2.3954545454545455</v>
      </c>
      <c r="BI720" t="str">
        <v>29/12/2021</v>
      </c>
      <c r="BJ720">
        <v>50.6</v>
      </c>
      <c r="BK720">
        <v>23.5</v>
      </c>
      <c r="BL720">
        <f t="shared" si="180"/>
        <v>2.1531914893617023</v>
      </c>
    </row>
    <row r="721" spans="1:64" x14ac:dyDescent="0.3">
      <c r="A721" s="11">
        <v>44518</v>
      </c>
      <c r="B721">
        <v>0.73144104803493404</v>
      </c>
      <c r="C721">
        <v>4688.67</v>
      </c>
      <c r="D721">
        <v>397.63</v>
      </c>
      <c r="E721">
        <v>146.26</v>
      </c>
      <c r="F721">
        <v>1867.63</v>
      </c>
      <c r="G721">
        <v>85.8</v>
      </c>
      <c r="H721">
        <v>57.58</v>
      </c>
      <c r="I721" s="12">
        <f t="shared" si="171"/>
        <v>117.61080534302614</v>
      </c>
      <c r="J721" s="12">
        <f t="shared" si="172"/>
        <v>105.31172795949524</v>
      </c>
      <c r="K721" s="12">
        <f t="shared" si="173"/>
        <v>164.37725667251829</v>
      </c>
      <c r="L721" s="12">
        <f t="shared" si="174"/>
        <v>131.78622490100014</v>
      </c>
      <c r="M721" s="12">
        <f t="shared" si="175"/>
        <v>160.26934705875092</v>
      </c>
      <c r="N721" s="12">
        <f t="shared" si="176"/>
        <v>143.30272196368838</v>
      </c>
      <c r="O721" s="12">
        <f t="shared" si="177"/>
        <v>222.64456553859256</v>
      </c>
      <c r="P721" s="12">
        <f t="shared" si="178"/>
        <v>178.97012654820765</v>
      </c>
      <c r="Q721">
        <v>0.71428571428571397</v>
      </c>
      <c r="R721" s="12"/>
      <c r="S721" s="12"/>
      <c r="Z721" s="12"/>
      <c r="AA721" s="12"/>
      <c r="AB721" s="12"/>
      <c r="AC721" s="12"/>
      <c r="AF721">
        <v>0.55174525413349695</v>
      </c>
      <c r="AG721" s="12"/>
      <c r="AH721" s="12"/>
      <c r="AI721" t="str">
        <v>20110121</v>
      </c>
      <c r="AJ721">
        <v>55.1</v>
      </c>
      <c r="AK721">
        <v>19.100000000000001</v>
      </c>
      <c r="AL721">
        <f t="shared" si="179"/>
        <v>2.8848167539267013</v>
      </c>
      <c r="BI721" t="str">
        <v>28/12/2021</v>
      </c>
      <c r="BJ721">
        <v>50.6</v>
      </c>
      <c r="BK721">
        <v>23.5</v>
      </c>
      <c r="BL721">
        <f t="shared" si="180"/>
        <v>2.1531914893617023</v>
      </c>
    </row>
    <row r="722" spans="1:64" x14ac:dyDescent="0.3">
      <c r="A722" s="11">
        <v>44517</v>
      </c>
      <c r="B722">
        <v>0.72707423580786001</v>
      </c>
      <c r="C722">
        <v>4700.8999999999996</v>
      </c>
      <c r="D722">
        <v>397.42</v>
      </c>
      <c r="E722">
        <v>145.11000000000001</v>
      </c>
      <c r="F722">
        <v>1850.53</v>
      </c>
      <c r="G722">
        <v>85.77</v>
      </c>
      <c r="H722">
        <v>57.73</v>
      </c>
      <c r="I722" s="12">
        <f t="shared" si="171"/>
        <v>118.86202449569454</v>
      </c>
      <c r="J722" s="12">
        <f t="shared" si="172"/>
        <v>106.57379890925436</v>
      </c>
      <c r="K722" s="12">
        <f t="shared" si="173"/>
        <v>164.86383614853065</v>
      </c>
      <c r="L722" s="12">
        <f t="shared" si="174"/>
        <v>131.78666335955208</v>
      </c>
      <c r="M722" s="12">
        <f t="shared" si="175"/>
        <v>161.46363124050671</v>
      </c>
      <c r="N722" s="12">
        <f t="shared" si="176"/>
        <v>144.56217476518111</v>
      </c>
      <c r="O722" s="12">
        <f t="shared" si="177"/>
        <v>222.60480039977713</v>
      </c>
      <c r="P722" s="12">
        <f t="shared" si="178"/>
        <v>178.41228295843979</v>
      </c>
      <c r="Q722">
        <v>0.70786516853932602</v>
      </c>
      <c r="R722" s="12"/>
      <c r="S722" s="12"/>
      <c r="Z722" s="12"/>
      <c r="AA722" s="12"/>
      <c r="AB722" s="12"/>
      <c r="AC722" s="12"/>
      <c r="AF722">
        <v>0.55074257425742601</v>
      </c>
      <c r="AG722" s="12"/>
      <c r="AH722" s="12"/>
      <c r="AI722" t="str">
        <v>20110114</v>
      </c>
      <c r="AJ722">
        <v>56</v>
      </c>
      <c r="AK722">
        <v>20.9</v>
      </c>
      <c r="AL722">
        <f t="shared" si="179"/>
        <v>2.6794258373205744</v>
      </c>
      <c r="BI722" t="str">
        <v>27/12/2021</v>
      </c>
      <c r="BJ722">
        <v>50.6</v>
      </c>
      <c r="BK722">
        <v>23.5</v>
      </c>
      <c r="BL722">
        <f t="shared" si="180"/>
        <v>2.1531914893617023</v>
      </c>
    </row>
    <row r="723" spans="1:64" x14ac:dyDescent="0.3">
      <c r="A723" s="11">
        <v>44516</v>
      </c>
      <c r="B723">
        <v>0.72587719298245601</v>
      </c>
      <c r="C723">
        <v>4682.8</v>
      </c>
      <c r="D723">
        <v>394.61</v>
      </c>
      <c r="E723">
        <v>145.47999999999999</v>
      </c>
      <c r="F723">
        <v>1862.79</v>
      </c>
      <c r="G723">
        <v>85.77</v>
      </c>
      <c r="H723">
        <v>57.81</v>
      </c>
      <c r="I723" s="12">
        <f t="shared" si="171"/>
        <v>118.10514604086043</v>
      </c>
      <c r="J723" s="12">
        <f t="shared" si="172"/>
        <v>105.47196134136377</v>
      </c>
      <c r="K723" s="12">
        <f t="shared" si="173"/>
        <v>164.22905654584002</v>
      </c>
      <c r="L723" s="12">
        <f t="shared" si="174"/>
        <v>131.09852034684658</v>
      </c>
      <c r="M723" s="12">
        <f t="shared" si="175"/>
        <v>159.91814078308997</v>
      </c>
      <c r="N723" s="12">
        <f t="shared" si="176"/>
        <v>142.60809020034341</v>
      </c>
      <c r="O723" s="12">
        <f t="shared" si="177"/>
        <v>221.03084969492238</v>
      </c>
      <c r="P723" s="12">
        <f t="shared" si="178"/>
        <v>176.90771846115956</v>
      </c>
      <c r="Q723">
        <v>0.70786516853932602</v>
      </c>
      <c r="R723" s="12"/>
      <c r="S723" s="12"/>
      <c r="Z723" s="12"/>
      <c r="AA723" s="12"/>
      <c r="AB723" s="12"/>
      <c r="AC723" s="12"/>
      <c r="AF723">
        <v>0.55090568394753303</v>
      </c>
      <c r="AG723" s="12"/>
      <c r="AH723" s="12"/>
      <c r="AI723" t="str">
        <v>20110107</v>
      </c>
      <c r="AJ723">
        <v>57.3</v>
      </c>
      <c r="AK723">
        <v>19.100000000000001</v>
      </c>
      <c r="AL723">
        <f t="shared" si="179"/>
        <v>2.9999999999999996</v>
      </c>
      <c r="BI723" t="str">
        <v>24/12/2021</v>
      </c>
      <c r="BJ723" t="e">
        <v>#N/A</v>
      </c>
      <c r="BK723" t="e">
        <v>#N/A</v>
      </c>
      <c r="BL723" t="str">
        <f t="shared" si="180"/>
        <v/>
      </c>
    </row>
    <row r="724" spans="1:64" x14ac:dyDescent="0.3">
      <c r="A724" s="11">
        <v>44513</v>
      </c>
      <c r="B724">
        <v>0.71490280777537796</v>
      </c>
      <c r="C724">
        <v>4682.8500000000004</v>
      </c>
      <c r="D724">
        <v>394.7</v>
      </c>
      <c r="E724">
        <v>147.33000000000001</v>
      </c>
      <c r="F724">
        <v>1864.855</v>
      </c>
      <c r="G724">
        <v>85.78</v>
      </c>
      <c r="H724">
        <v>57.92</v>
      </c>
      <c r="I724" s="12">
        <f t="shared" si="171"/>
        <v>116.6417391945629</v>
      </c>
      <c r="J724" s="12">
        <f t="shared" si="172"/>
        <v>105.35642249038798</v>
      </c>
      <c r="K724" s="12">
        <f t="shared" si="173"/>
        <v>164.21166652506136</v>
      </c>
      <c r="L724" s="12">
        <f t="shared" si="174"/>
        <v>130.85140824588481</v>
      </c>
      <c r="M724" s="12">
        <f t="shared" si="175"/>
        <v>157.97054969522122</v>
      </c>
      <c r="N724" s="12">
        <f t="shared" si="176"/>
        <v>142.48280458352613</v>
      </c>
      <c r="O724" s="12">
        <f t="shared" si="177"/>
        <v>221.05548500045688</v>
      </c>
      <c r="P724" s="12">
        <f t="shared" si="178"/>
        <v>176.61257236284544</v>
      </c>
      <c r="Q724">
        <v>0.72222222222222199</v>
      </c>
      <c r="R724" s="12"/>
      <c r="S724" s="12"/>
      <c r="Z724" s="12"/>
      <c r="AA724" s="12"/>
      <c r="AB724" s="12"/>
      <c r="AC724" s="12"/>
      <c r="AF724">
        <v>0.54653341661461596</v>
      </c>
      <c r="AG724" s="12"/>
      <c r="AH724" s="12"/>
      <c r="AI724" t="str">
        <v>20101231</v>
      </c>
      <c r="AJ724">
        <v>54.5</v>
      </c>
      <c r="AK724">
        <v>20.5</v>
      </c>
      <c r="AL724">
        <f t="shared" si="179"/>
        <v>2.6585365853658538</v>
      </c>
      <c r="BI724" t="str">
        <v>23/12/2021</v>
      </c>
      <c r="BJ724" t="e">
        <v>#N/A</v>
      </c>
      <c r="BK724" t="e">
        <v>#N/A</v>
      </c>
      <c r="BL724" t="str">
        <f t="shared" si="180"/>
        <v/>
      </c>
    </row>
    <row r="725" spans="1:64" x14ac:dyDescent="0.3">
      <c r="A725" s="11">
        <v>44512</v>
      </c>
      <c r="B725">
        <v>0.70779220779220797</v>
      </c>
      <c r="C725">
        <v>4649.2700000000004</v>
      </c>
      <c r="D725">
        <v>390.59</v>
      </c>
      <c r="E725">
        <v>147.97999999999999</v>
      </c>
      <c r="F725">
        <v>1862.08</v>
      </c>
      <c r="G725">
        <v>85.71</v>
      </c>
      <c r="H725">
        <v>57.63</v>
      </c>
      <c r="I725" s="12">
        <f t="shared" si="171"/>
        <v>115.30248643364264</v>
      </c>
      <c r="J725" s="12">
        <f t="shared" si="172"/>
        <v>104.75592274939045</v>
      </c>
      <c r="K725" s="12">
        <f t="shared" si="173"/>
        <v>163.16643348808225</v>
      </c>
      <c r="L725" s="12">
        <f t="shared" si="174"/>
        <v>130.56539978701164</v>
      </c>
      <c r="M725" s="12">
        <f t="shared" si="175"/>
        <v>155.64903986223294</v>
      </c>
      <c r="N725" s="12">
        <f t="shared" si="176"/>
        <v>141.20738084678905</v>
      </c>
      <c r="O725" s="12">
        <f t="shared" si="177"/>
        <v>218.93058083682544</v>
      </c>
      <c r="P725" s="12">
        <f t="shared" si="178"/>
        <v>175.64818627438314</v>
      </c>
      <c r="Q725">
        <v>0.71590909090909105</v>
      </c>
      <c r="R725" s="12"/>
      <c r="S725" s="12"/>
      <c r="Z725" s="12"/>
      <c r="AA725" s="12"/>
      <c r="AB725" s="12"/>
      <c r="AC725" s="12"/>
      <c r="AF725">
        <v>0.54574132492113603</v>
      </c>
      <c r="AG725" s="12"/>
      <c r="AH725" s="12"/>
      <c r="AI725" t="str">
        <v>20101224</v>
      </c>
      <c r="AJ725">
        <v>55.6</v>
      </c>
      <c r="AK725">
        <v>20</v>
      </c>
      <c r="AL725">
        <f t="shared" si="179"/>
        <v>2.7800000000000002</v>
      </c>
      <c r="BI725" t="str">
        <v>22/12/2021</v>
      </c>
      <c r="BJ725" t="e">
        <v>#N/A</v>
      </c>
      <c r="BK725" t="e">
        <v>#N/A</v>
      </c>
      <c r="BL725" t="str">
        <f t="shared" si="180"/>
        <v/>
      </c>
    </row>
    <row r="726" spans="1:64" x14ac:dyDescent="0.3">
      <c r="A726" s="11">
        <v>44511</v>
      </c>
      <c r="B726">
        <v>0.70281995661605201</v>
      </c>
      <c r="C726">
        <v>4646.71</v>
      </c>
      <c r="D726">
        <v>389.51</v>
      </c>
      <c r="E726">
        <v>148.19999999999999</v>
      </c>
      <c r="F726">
        <v>1848.89</v>
      </c>
      <c r="G726">
        <v>85.77</v>
      </c>
      <c r="H726">
        <v>57.21</v>
      </c>
      <c r="I726" s="12">
        <f t="shared" si="171"/>
        <v>115.0682755608734</v>
      </c>
      <c r="J726" s="12">
        <f t="shared" si="172"/>
        <v>105.45010954180135</v>
      </c>
      <c r="K726" s="12">
        <f t="shared" si="173"/>
        <v>162.96265313499114</v>
      </c>
      <c r="L726" s="12">
        <f t="shared" si="174"/>
        <v>131.45805869570367</v>
      </c>
      <c r="M726" s="12">
        <f t="shared" si="175"/>
        <v>154.98922054793104</v>
      </c>
      <c r="N726" s="12">
        <f t="shared" si="176"/>
        <v>141.82592564642027</v>
      </c>
      <c r="O726" s="12">
        <f t="shared" si="177"/>
        <v>218.17302741918692</v>
      </c>
      <c r="P726" s="12">
        <f t="shared" si="178"/>
        <v>176.4543460900702</v>
      </c>
      <c r="Q726">
        <v>0.72413793103448298</v>
      </c>
      <c r="R726" s="12"/>
      <c r="S726" s="12"/>
      <c r="Z726" s="12"/>
      <c r="AA726" s="12"/>
      <c r="AB726" s="12"/>
      <c r="AC726" s="12"/>
      <c r="AF726">
        <v>0.54424778761061898</v>
      </c>
      <c r="AG726" s="12"/>
      <c r="AH726" s="12"/>
      <c r="AI726" t="str">
        <v>20101217</v>
      </c>
      <c r="AJ726">
        <v>58.8</v>
      </c>
      <c r="AK726">
        <v>20.6</v>
      </c>
      <c r="AL726">
        <f t="shared" si="179"/>
        <v>2.8543689320388346</v>
      </c>
      <c r="BI726" t="str">
        <v>21/12/2021</v>
      </c>
      <c r="BJ726" t="e">
        <v>#N/A</v>
      </c>
      <c r="BK726" t="e">
        <v>#N/A</v>
      </c>
      <c r="BL726" t="str">
        <f t="shared" si="180"/>
        <v/>
      </c>
    </row>
    <row r="727" spans="1:64" x14ac:dyDescent="0.3">
      <c r="A727" s="11">
        <v>44510</v>
      </c>
      <c r="B727">
        <v>0.70217391304347798</v>
      </c>
      <c r="C727">
        <v>4685.25</v>
      </c>
      <c r="D727">
        <v>395.32</v>
      </c>
      <c r="E727">
        <v>150.96</v>
      </c>
      <c r="F727">
        <v>1831.91</v>
      </c>
      <c r="G727">
        <v>85.94</v>
      </c>
      <c r="H727">
        <v>57.75</v>
      </c>
      <c r="I727" s="12">
        <f t="shared" si="171"/>
        <v>113.92253680695045</v>
      </c>
      <c r="J727" s="12">
        <f t="shared" si="172"/>
        <v>107.3277909302884</v>
      </c>
      <c r="K727" s="12">
        <f t="shared" si="173"/>
        <v>163.98719441844119</v>
      </c>
      <c r="L727" s="12">
        <f t="shared" si="174"/>
        <v>131.31035630393916</v>
      </c>
      <c r="M727" s="12">
        <f t="shared" si="175"/>
        <v>154.43540983943123</v>
      </c>
      <c r="N727" s="12">
        <f t="shared" si="176"/>
        <v>145.30838177197228</v>
      </c>
      <c r="O727" s="12">
        <f t="shared" si="177"/>
        <v>220.98368131523503</v>
      </c>
      <c r="P727" s="12">
        <f t="shared" si="178"/>
        <v>177.40279554564788</v>
      </c>
      <c r="Q727">
        <v>0.73255813953488402</v>
      </c>
      <c r="R727" s="12"/>
      <c r="S727" s="12"/>
      <c r="Z727" s="12"/>
      <c r="AA727" s="12"/>
      <c r="AB727" s="12"/>
      <c r="AC727" s="12"/>
      <c r="AF727">
        <v>0.53384418901660302</v>
      </c>
      <c r="AG727" s="12"/>
      <c r="AH727" s="12"/>
      <c r="AI727" t="str">
        <v>20101210</v>
      </c>
      <c r="AJ727">
        <v>56.8</v>
      </c>
      <c r="AK727">
        <v>20.5</v>
      </c>
      <c r="AL727">
        <f t="shared" si="179"/>
        <v>2.770731707317073</v>
      </c>
      <c r="BI727" t="str">
        <v>20/12/2021</v>
      </c>
      <c r="BJ727" t="e">
        <v>#N/A</v>
      </c>
      <c r="BK727" t="e">
        <v>#N/A</v>
      </c>
      <c r="BL727" t="str">
        <f t="shared" si="180"/>
        <v/>
      </c>
    </row>
    <row r="728" spans="1:64" x14ac:dyDescent="0.3">
      <c r="A728" s="11">
        <v>44509</v>
      </c>
      <c r="B728">
        <v>0.69868995633187803</v>
      </c>
      <c r="C728">
        <v>4701.7</v>
      </c>
      <c r="D728">
        <v>398.06</v>
      </c>
      <c r="E728">
        <v>149.02000000000001</v>
      </c>
      <c r="F728">
        <v>1824</v>
      </c>
      <c r="G728">
        <v>85.89</v>
      </c>
      <c r="H728">
        <v>57.92</v>
      </c>
      <c r="I728" s="12">
        <f t="shared" si="171"/>
        <v>115.83581094654407</v>
      </c>
      <c r="J728" s="12">
        <f t="shared" si="172"/>
        <v>108.17538371353876</v>
      </c>
      <c r="K728" s="12">
        <f t="shared" si="173"/>
        <v>164.65914772681995</v>
      </c>
      <c r="L728" s="12">
        <f t="shared" si="174"/>
        <v>131.3844113412012</v>
      </c>
      <c r="M728" s="12">
        <f t="shared" si="175"/>
        <v>157.57135897469965</v>
      </c>
      <c r="N728" s="12">
        <f t="shared" si="176"/>
        <v>146.95724310080439</v>
      </c>
      <c r="O728" s="12">
        <f t="shared" si="177"/>
        <v>222.64584932723031</v>
      </c>
      <c r="P728" s="12">
        <f t="shared" si="178"/>
        <v>178.10601178653181</v>
      </c>
      <c r="Q728">
        <v>0.72093023255813904</v>
      </c>
      <c r="R728" s="12"/>
      <c r="S728" s="12"/>
      <c r="Z728" s="12"/>
      <c r="AA728" s="12"/>
      <c r="AB728" s="12"/>
      <c r="AC728" s="12"/>
      <c r="AF728">
        <v>0.53062540296582805</v>
      </c>
      <c r="AG728" s="12"/>
      <c r="AH728" s="12"/>
      <c r="AI728" t="str">
        <v>20101203</v>
      </c>
      <c r="AJ728">
        <v>56.2</v>
      </c>
      <c r="AK728">
        <v>21.3</v>
      </c>
      <c r="AL728">
        <f t="shared" si="179"/>
        <v>2.6384976525821595</v>
      </c>
      <c r="BI728" t="str">
        <v>17/12/2021</v>
      </c>
      <c r="BJ728">
        <v>42.2</v>
      </c>
      <c r="BK728">
        <v>24.1</v>
      </c>
      <c r="BL728">
        <f t="shared" si="180"/>
        <v>1.7510373443983402</v>
      </c>
    </row>
    <row r="729" spans="1:64" x14ac:dyDescent="0.3">
      <c r="A729" s="11">
        <v>44506</v>
      </c>
      <c r="B729">
        <v>0.68695652173913002</v>
      </c>
      <c r="C729">
        <v>4697.53</v>
      </c>
      <c r="D729">
        <v>398.6</v>
      </c>
      <c r="E729">
        <v>149.30000000000001</v>
      </c>
      <c r="F729">
        <v>1817.7</v>
      </c>
      <c r="G729">
        <v>85.99</v>
      </c>
      <c r="H729">
        <v>57.75</v>
      </c>
      <c r="I729" s="12">
        <f t="shared" si="171"/>
        <v>115.51662474536069</v>
      </c>
      <c r="J729" s="12">
        <f t="shared" si="172"/>
        <v>108.45500434827265</v>
      </c>
      <c r="K729" s="12">
        <f t="shared" si="173"/>
        <v>164.32218430457397</v>
      </c>
      <c r="L729" s="12">
        <f t="shared" si="174"/>
        <v>131.65509716823593</v>
      </c>
      <c r="M729" s="12">
        <f t="shared" si="175"/>
        <v>157.48935788442341</v>
      </c>
      <c r="N729" s="12">
        <f t="shared" si="176"/>
        <v>147.66910566114854</v>
      </c>
      <c r="O729" s="12">
        <f t="shared" si="177"/>
        <v>222.68856448431137</v>
      </c>
      <c r="P729" s="12">
        <f t="shared" si="178"/>
        <v>178.87489919770536</v>
      </c>
      <c r="Q729">
        <v>0.72727272727272696</v>
      </c>
      <c r="R729" s="12"/>
      <c r="S729" s="12"/>
      <c r="Z729" s="12"/>
      <c r="AA729" s="12"/>
      <c r="AB729" s="12"/>
      <c r="AC729" s="12"/>
      <c r="AF729">
        <v>0.52892030848329097</v>
      </c>
      <c r="AG729" s="12"/>
      <c r="AH729" s="12"/>
      <c r="AI729" t="str">
        <v>20101126</v>
      </c>
      <c r="AJ729">
        <v>55.4</v>
      </c>
      <c r="AK729">
        <v>21.8</v>
      </c>
      <c r="AL729">
        <f t="shared" si="179"/>
        <v>2.5412844036697244</v>
      </c>
      <c r="BI729" t="str">
        <v>16/12/2021</v>
      </c>
      <c r="BJ729">
        <v>42.2</v>
      </c>
      <c r="BK729">
        <v>24.1</v>
      </c>
      <c r="BL729">
        <f t="shared" si="180"/>
        <v>1.7510373443983402</v>
      </c>
    </row>
    <row r="730" spans="1:64" x14ac:dyDescent="0.3">
      <c r="A730" s="11">
        <v>44505</v>
      </c>
      <c r="B730">
        <v>0.68314606741573003</v>
      </c>
      <c r="C730">
        <v>4680.0600000000004</v>
      </c>
      <c r="D730">
        <v>398.22</v>
      </c>
      <c r="E730">
        <v>147.1</v>
      </c>
      <c r="F730">
        <v>1791.62</v>
      </c>
      <c r="G730">
        <v>85.95</v>
      </c>
      <c r="H730">
        <v>57.68</v>
      </c>
      <c r="I730" s="12">
        <f t="shared" si="171"/>
        <v>116.82777754753025</v>
      </c>
      <c r="J730" s="12">
        <f t="shared" si="172"/>
        <v>109.64174467460825</v>
      </c>
      <c r="K730" s="12">
        <f t="shared" si="173"/>
        <v>163.787014938384</v>
      </c>
      <c r="L730" s="12">
        <f t="shared" si="174"/>
        <v>131.32425644807677</v>
      </c>
      <c r="M730" s="12">
        <f t="shared" si="175"/>
        <v>159.72576877399118</v>
      </c>
      <c r="N730" s="12">
        <f t="shared" si="176"/>
        <v>149.70546099380886</v>
      </c>
      <c r="O730" s="12">
        <f t="shared" si="177"/>
        <v>222.57975424722591</v>
      </c>
      <c r="P730" s="12">
        <f t="shared" si="178"/>
        <v>178.92130169236856</v>
      </c>
      <c r="Q730">
        <v>0.72727272727272696</v>
      </c>
      <c r="R730" s="12"/>
      <c r="S730" s="12"/>
      <c r="Z730" s="12"/>
      <c r="AA730" s="12"/>
      <c r="AB730" s="12"/>
      <c r="AC730" s="12"/>
      <c r="AF730">
        <v>0.526791478373144</v>
      </c>
      <c r="AG730" s="12"/>
      <c r="AH730" s="12"/>
      <c r="AI730" t="str">
        <v>20101119</v>
      </c>
      <c r="AJ730">
        <v>55.7</v>
      </c>
      <c r="AK730">
        <v>21.6</v>
      </c>
      <c r="AL730">
        <f t="shared" si="179"/>
        <v>2.5787037037037037</v>
      </c>
      <c r="BI730" t="str">
        <v>15/12/2021</v>
      </c>
      <c r="BJ730">
        <v>42.2</v>
      </c>
      <c r="BK730">
        <v>24.1</v>
      </c>
      <c r="BL730">
        <f t="shared" si="180"/>
        <v>1.7510373443983402</v>
      </c>
    </row>
    <row r="731" spans="1:64" x14ac:dyDescent="0.3">
      <c r="A731" s="11">
        <v>44504</v>
      </c>
      <c r="B731">
        <v>0.66281755196304804</v>
      </c>
      <c r="C731">
        <v>4660.57</v>
      </c>
      <c r="D731">
        <v>393.18</v>
      </c>
      <c r="E731">
        <v>145.57</v>
      </c>
      <c r="F731">
        <v>1769.4</v>
      </c>
      <c r="G731">
        <v>85.87</v>
      </c>
      <c r="H731">
        <v>57.74</v>
      </c>
      <c r="I731" s="12">
        <f t="shared" si="171"/>
        <v>117.57183270726136</v>
      </c>
      <c r="J731" s="12">
        <f t="shared" si="172"/>
        <v>110.56786524103856</v>
      </c>
      <c r="K731" s="12">
        <f t="shared" si="173"/>
        <v>163.25639068118488</v>
      </c>
      <c r="L731" s="12">
        <f t="shared" si="174"/>
        <v>130.64216938472819</v>
      </c>
      <c r="M731" s="12">
        <f t="shared" si="175"/>
        <v>159.35794688470412</v>
      </c>
      <c r="N731" s="12">
        <f t="shared" si="176"/>
        <v>149.66645385326316</v>
      </c>
      <c r="O731" s="12">
        <f t="shared" si="177"/>
        <v>219.96504829769293</v>
      </c>
      <c r="P731" s="12">
        <f t="shared" si="178"/>
        <v>176.47575410011012</v>
      </c>
      <c r="Q731">
        <v>0.71590909090909105</v>
      </c>
      <c r="R731" s="12"/>
      <c r="S731" s="12"/>
      <c r="Z731" s="12"/>
      <c r="AA731" s="12"/>
      <c r="AB731" s="12"/>
      <c r="AC731" s="12"/>
      <c r="AF731">
        <v>0.51631853785900805</v>
      </c>
      <c r="AG731" s="12"/>
      <c r="AH731" s="12"/>
      <c r="AI731" t="str">
        <v>20101112</v>
      </c>
      <c r="AJ731">
        <v>56.2</v>
      </c>
      <c r="AK731">
        <v>20.2</v>
      </c>
      <c r="AL731">
        <f t="shared" si="179"/>
        <v>2.7821782178217824</v>
      </c>
      <c r="BI731" t="str">
        <v>14/12/2021</v>
      </c>
      <c r="BJ731">
        <v>42.2</v>
      </c>
      <c r="BK731">
        <v>24.1</v>
      </c>
      <c r="BL731">
        <f t="shared" si="180"/>
        <v>1.7510373443983402</v>
      </c>
    </row>
    <row r="732" spans="1:64" x14ac:dyDescent="0.3">
      <c r="A732" s="11">
        <v>44503</v>
      </c>
      <c r="B732">
        <v>0.64622641509433998</v>
      </c>
      <c r="C732">
        <v>4630.6499999999996</v>
      </c>
      <c r="D732">
        <v>389.05</v>
      </c>
      <c r="E732">
        <v>147.09</v>
      </c>
      <c r="F732">
        <v>1788.04</v>
      </c>
      <c r="G732">
        <v>85.89</v>
      </c>
      <c r="H732">
        <v>57.35</v>
      </c>
      <c r="I732" s="12">
        <f t="shared" si="171"/>
        <v>115.62981775805711</v>
      </c>
      <c r="J732" s="12">
        <f t="shared" si="172"/>
        <v>108.73180704715966</v>
      </c>
      <c r="K732" s="12">
        <f t="shared" si="173"/>
        <v>162.1707947459596</v>
      </c>
      <c r="L732" s="12">
        <f t="shared" si="174"/>
        <v>130.68647900206898</v>
      </c>
      <c r="M732" s="12">
        <f t="shared" si="175"/>
        <v>156.08799526660601</v>
      </c>
      <c r="N732" s="12">
        <f t="shared" si="176"/>
        <v>146.58229999057409</v>
      </c>
      <c r="O732" s="12">
        <f t="shared" si="177"/>
        <v>217.60437634156142</v>
      </c>
      <c r="P732" s="12">
        <f t="shared" si="178"/>
        <v>175.80501342983109</v>
      </c>
      <c r="Q732">
        <v>0.69767441860465096</v>
      </c>
      <c r="R732" s="12"/>
      <c r="S732" s="12"/>
      <c r="Z732" s="12"/>
      <c r="AA732" s="12"/>
      <c r="AB732" s="12"/>
      <c r="AC732" s="12"/>
      <c r="AF732">
        <v>0.51413543721235999</v>
      </c>
      <c r="AG732" s="12"/>
      <c r="AH732" s="12"/>
      <c r="AI732" t="str">
        <v>20101105</v>
      </c>
      <c r="AJ732">
        <v>48.4</v>
      </c>
      <c r="AK732">
        <v>23.1</v>
      </c>
      <c r="AL732">
        <f t="shared" si="179"/>
        <v>2.0952380952380949</v>
      </c>
      <c r="BI732" t="str">
        <v>13/12/2021</v>
      </c>
      <c r="BJ732">
        <v>42.2</v>
      </c>
      <c r="BK732">
        <v>24.1</v>
      </c>
      <c r="BL732">
        <f t="shared" si="180"/>
        <v>1.7510373443983402</v>
      </c>
    </row>
    <row r="733" spans="1:64" x14ac:dyDescent="0.3">
      <c r="A733" s="11">
        <v>44502</v>
      </c>
      <c r="B733">
        <v>0.63503649635036497</v>
      </c>
      <c r="C733">
        <v>4613.67</v>
      </c>
      <c r="D733">
        <v>387.43</v>
      </c>
      <c r="E733">
        <v>146.44</v>
      </c>
      <c r="F733">
        <v>1793.27</v>
      </c>
      <c r="G733">
        <v>85.8</v>
      </c>
      <c r="H733">
        <v>57.6</v>
      </c>
      <c r="I733" s="12">
        <f t="shared" si="171"/>
        <v>115.71756762781433</v>
      </c>
      <c r="J733" s="12">
        <f t="shared" si="172"/>
        <v>108.01922290677413</v>
      </c>
      <c r="K733" s="12">
        <f t="shared" si="173"/>
        <v>161.74517586869626</v>
      </c>
      <c r="L733" s="12">
        <f t="shared" si="174"/>
        <v>129.64662940770756</v>
      </c>
      <c r="M733" s="12">
        <f t="shared" si="175"/>
        <v>156.12816352173158</v>
      </c>
      <c r="N733" s="12">
        <f t="shared" si="176"/>
        <v>145.54921200446867</v>
      </c>
      <c r="O733" s="12">
        <f t="shared" si="177"/>
        <v>216.92487014874592</v>
      </c>
      <c r="P733" s="12">
        <f t="shared" si="178"/>
        <v>174.31951857308613</v>
      </c>
      <c r="Q733">
        <v>0.69411764705882395</v>
      </c>
      <c r="R733" s="12"/>
      <c r="S733" s="12"/>
      <c r="Z733" s="12"/>
      <c r="AA733" s="12"/>
      <c r="AB733" s="12"/>
      <c r="AC733" s="12"/>
      <c r="AF733">
        <v>0.51290536068828596</v>
      </c>
      <c r="AG733" s="12"/>
      <c r="AH733" s="12"/>
      <c r="AI733" t="str">
        <v>20101029</v>
      </c>
      <c r="AJ733">
        <v>46.7</v>
      </c>
      <c r="AK733">
        <v>24.4</v>
      </c>
      <c r="AL733">
        <f t="shared" si="179"/>
        <v>1.9139344262295084</v>
      </c>
      <c r="BI733" t="str">
        <v>10/12/2021</v>
      </c>
      <c r="BJ733">
        <v>43.9</v>
      </c>
      <c r="BK733">
        <v>24.4</v>
      </c>
      <c r="BL733">
        <f t="shared" si="180"/>
        <v>1.7991803278688525</v>
      </c>
    </row>
    <row r="734" spans="1:64" x14ac:dyDescent="0.3">
      <c r="A734" s="11">
        <v>44499</v>
      </c>
      <c r="B734">
        <v>0.63017031630170295</v>
      </c>
      <c r="C734">
        <v>4605.38</v>
      </c>
      <c r="D734">
        <v>386.11</v>
      </c>
      <c r="E734">
        <v>147.69</v>
      </c>
      <c r="F734">
        <v>1783.5050000000001</v>
      </c>
      <c r="G734">
        <v>85.85</v>
      </c>
      <c r="H734">
        <v>57.07</v>
      </c>
      <c r="I734" s="12">
        <f t="shared" si="171"/>
        <v>114.54193866085888</v>
      </c>
      <c r="J734" s="12">
        <f t="shared" si="172"/>
        <v>108.4176692543826</v>
      </c>
      <c r="K734" s="12">
        <f t="shared" si="173"/>
        <v>161.36073717224198</v>
      </c>
      <c r="L734" s="12">
        <f t="shared" si="174"/>
        <v>130.62458591395367</v>
      </c>
      <c r="M734" s="12">
        <f t="shared" si="175"/>
        <v>154.2947730408784</v>
      </c>
      <c r="N734" s="12">
        <f t="shared" si="176"/>
        <v>145.84914479254303</v>
      </c>
      <c r="O734" s="12">
        <f t="shared" si="177"/>
        <v>216.06038531134368</v>
      </c>
      <c r="P734" s="12">
        <f t="shared" si="178"/>
        <v>175.34848555355671</v>
      </c>
      <c r="Q734">
        <v>0.66666666666666696</v>
      </c>
      <c r="R734" s="12"/>
      <c r="S734" s="12"/>
      <c r="Z734" s="12"/>
      <c r="AA734" s="12"/>
      <c r="AB734" s="12"/>
      <c r="AC734" s="12"/>
      <c r="AF734">
        <v>0.51543624161073798</v>
      </c>
      <c r="AG734" s="12"/>
      <c r="AH734" s="12"/>
      <c r="AI734" t="str">
        <v>20101022</v>
      </c>
      <c r="AJ734">
        <v>45.6</v>
      </c>
      <c r="AK734">
        <v>24.4</v>
      </c>
      <c r="AL734">
        <f t="shared" si="179"/>
        <v>1.8688524590163935</v>
      </c>
      <c r="BI734" t="str">
        <v>09/12/2021</v>
      </c>
      <c r="BJ734">
        <v>43.9</v>
      </c>
      <c r="BK734">
        <v>24.4</v>
      </c>
      <c r="BL734">
        <f t="shared" si="180"/>
        <v>1.7991803278688525</v>
      </c>
    </row>
    <row r="735" spans="1:64" x14ac:dyDescent="0.3">
      <c r="A735" s="11">
        <v>44498</v>
      </c>
      <c r="B735">
        <v>0.61083743842364502</v>
      </c>
      <c r="C735">
        <v>4596.42</v>
      </c>
      <c r="D735">
        <v>384.22</v>
      </c>
      <c r="E735">
        <v>147.24</v>
      </c>
      <c r="F735">
        <v>1798.78</v>
      </c>
      <c r="G735">
        <v>85.84</v>
      </c>
      <c r="H735">
        <v>57.58</v>
      </c>
      <c r="I735" s="12">
        <f t="shared" si="171"/>
        <v>114.66886465640033</v>
      </c>
      <c r="J735" s="12">
        <f t="shared" si="172"/>
        <v>107.29735504922786</v>
      </c>
      <c r="K735" s="12">
        <f t="shared" si="173"/>
        <v>161.06552864033461</v>
      </c>
      <c r="L735" s="12">
        <f t="shared" si="174"/>
        <v>129.22807173585628</v>
      </c>
      <c r="M735" s="12">
        <f t="shared" si="175"/>
        <v>154.00788375582471</v>
      </c>
      <c r="N735" s="12">
        <f t="shared" si="176"/>
        <v>143.91905732456553</v>
      </c>
      <c r="O735" s="12">
        <f t="shared" si="177"/>
        <v>215.02770166081885</v>
      </c>
      <c r="P735" s="12">
        <f t="shared" si="178"/>
        <v>172.96565893860139</v>
      </c>
      <c r="Q735">
        <v>0.67469879518072295</v>
      </c>
      <c r="R735" s="12"/>
      <c r="S735" s="12"/>
      <c r="Z735" s="12"/>
      <c r="AA735" s="12"/>
      <c r="AB735" s="12"/>
      <c r="AC735" s="12"/>
      <c r="AF735">
        <v>0.52029769959404604</v>
      </c>
      <c r="AG735" s="12"/>
      <c r="AH735" s="12"/>
      <c r="AI735" t="str">
        <v>20101015</v>
      </c>
      <c r="AJ735">
        <v>45.1</v>
      </c>
      <c r="AK735">
        <v>22</v>
      </c>
      <c r="AL735">
        <f t="shared" si="179"/>
        <v>2.0500000000000003</v>
      </c>
      <c r="BI735" t="str">
        <v>08/12/2021</v>
      </c>
      <c r="BJ735">
        <v>43.9</v>
      </c>
      <c r="BK735">
        <v>24.4</v>
      </c>
      <c r="BL735">
        <f t="shared" si="180"/>
        <v>1.7991803278688525</v>
      </c>
    </row>
    <row r="736" spans="1:64" x14ac:dyDescent="0.3">
      <c r="A736" s="11">
        <v>44497</v>
      </c>
      <c r="B736">
        <v>0.58375634517766495</v>
      </c>
      <c r="C736">
        <v>4551.68</v>
      </c>
      <c r="D736">
        <v>380</v>
      </c>
      <c r="E736">
        <v>147.74</v>
      </c>
      <c r="F736">
        <v>1796.93</v>
      </c>
      <c r="G736">
        <v>85.83</v>
      </c>
      <c r="H736">
        <v>57.14</v>
      </c>
      <c r="I736" s="12">
        <f t="shared" si="171"/>
        <v>113.17342926550465</v>
      </c>
      <c r="J736" s="12">
        <f t="shared" si="172"/>
        <v>106.36139561103344</v>
      </c>
      <c r="K736" s="12">
        <f t="shared" si="173"/>
        <v>159.51617540794913</v>
      </c>
      <c r="L736" s="12">
        <f t="shared" si="174"/>
        <v>128.95353575518482</v>
      </c>
      <c r="M736" s="12">
        <f t="shared" si="175"/>
        <v>151.80824498731835</v>
      </c>
      <c r="N736" s="12">
        <f t="shared" si="176"/>
        <v>142.48343280407033</v>
      </c>
      <c r="O736" s="12">
        <f t="shared" si="177"/>
        <v>212.69049814558758</v>
      </c>
      <c r="P736" s="12">
        <f t="shared" si="178"/>
        <v>172.3787303680042</v>
      </c>
      <c r="Q736">
        <v>0.662337662337662</v>
      </c>
      <c r="R736" s="12"/>
      <c r="S736" s="12"/>
      <c r="Z736" s="12"/>
      <c r="AA736" s="12"/>
      <c r="AB736" s="12"/>
      <c r="AC736" s="12"/>
      <c r="AF736">
        <v>0.51844262295082</v>
      </c>
      <c r="AG736" s="12"/>
      <c r="AH736" s="12"/>
      <c r="AI736" t="str">
        <v>20101008</v>
      </c>
      <c r="AJ736">
        <v>47.2</v>
      </c>
      <c r="AK736">
        <v>24.7</v>
      </c>
      <c r="AL736">
        <f t="shared" si="179"/>
        <v>1.9109311740890691</v>
      </c>
      <c r="BI736" t="str">
        <v>07/12/2021</v>
      </c>
      <c r="BJ736">
        <v>43.9</v>
      </c>
      <c r="BK736">
        <v>24.4</v>
      </c>
      <c r="BL736">
        <f t="shared" si="180"/>
        <v>1.7991803278688525</v>
      </c>
    </row>
    <row r="737" spans="1:64" x14ac:dyDescent="0.3">
      <c r="A737" s="11">
        <v>44496</v>
      </c>
      <c r="B737">
        <v>0.56578947368421095</v>
      </c>
      <c r="C737">
        <v>4574.79</v>
      </c>
      <c r="D737">
        <v>379.12</v>
      </c>
      <c r="E737">
        <v>145.1</v>
      </c>
      <c r="F737">
        <v>1792.845</v>
      </c>
      <c r="G737">
        <v>85.85</v>
      </c>
      <c r="H737">
        <v>57.45</v>
      </c>
      <c r="I737" s="12">
        <f t="shared" si="171"/>
        <v>115.86686421794458</v>
      </c>
      <c r="J737" s="12">
        <f t="shared" si="172"/>
        <v>107.14679225774995</v>
      </c>
      <c r="K737" s="12">
        <f t="shared" si="173"/>
        <v>160.28854717486797</v>
      </c>
      <c r="L737" s="12">
        <f t="shared" si="174"/>
        <v>128.90913963803871</v>
      </c>
      <c r="M737" s="12">
        <f t="shared" si="175"/>
        <v>154.25679140861365</v>
      </c>
      <c r="N737" s="12">
        <f t="shared" si="176"/>
        <v>142.47735424784815</v>
      </c>
      <c r="O737" s="12">
        <f t="shared" si="177"/>
        <v>212.14864308550005</v>
      </c>
      <c r="P737" s="12">
        <f t="shared" si="178"/>
        <v>171.05864322283156</v>
      </c>
      <c r="Q737">
        <v>0.66216216216216195</v>
      </c>
      <c r="R737" s="12"/>
      <c r="S737" s="12"/>
      <c r="Z737" s="12"/>
      <c r="AA737" s="12"/>
      <c r="AB737" s="12"/>
      <c r="AC737" s="12"/>
      <c r="AF737">
        <v>0.50945945945945903</v>
      </c>
      <c r="AG737" s="12"/>
      <c r="AH737" s="12"/>
      <c r="AI737" t="str">
        <v>20101001</v>
      </c>
      <c r="AJ737">
        <v>45.6</v>
      </c>
      <c r="AK737">
        <v>28.3</v>
      </c>
      <c r="AL737">
        <f t="shared" si="179"/>
        <v>1.6113074204946995</v>
      </c>
      <c r="BI737" t="str">
        <v>06/12/2021</v>
      </c>
      <c r="BJ737">
        <v>43.9</v>
      </c>
      <c r="BK737">
        <v>24.4</v>
      </c>
      <c r="BL737">
        <f t="shared" si="180"/>
        <v>1.7991803278688525</v>
      </c>
    </row>
    <row r="738" spans="1:64" x14ac:dyDescent="0.3">
      <c r="A738" s="11">
        <v>44495</v>
      </c>
      <c r="B738">
        <v>0.56032171581769397</v>
      </c>
      <c r="C738">
        <v>4566.4799999999996</v>
      </c>
      <c r="D738">
        <v>377.93</v>
      </c>
      <c r="E738">
        <v>143.91</v>
      </c>
      <c r="F738">
        <v>1807.8</v>
      </c>
      <c r="G738">
        <v>85.87</v>
      </c>
      <c r="H738">
        <v>57.49</v>
      </c>
      <c r="I738" s="12">
        <f t="shared" si="171"/>
        <v>116.61897199600769</v>
      </c>
      <c r="J738" s="12">
        <f t="shared" si="172"/>
        <v>106.07624235866417</v>
      </c>
      <c r="K738" s="12">
        <f t="shared" si="173"/>
        <v>159.96019805561352</v>
      </c>
      <c r="L738" s="12">
        <f t="shared" si="174"/>
        <v>128.5856752236264</v>
      </c>
      <c r="M738" s="12">
        <f t="shared" si="175"/>
        <v>155.05070151636392</v>
      </c>
      <c r="N738" s="12">
        <f t="shared" si="176"/>
        <v>140.86846492166075</v>
      </c>
      <c r="O738" s="12">
        <f t="shared" si="177"/>
        <v>211.43365028772402</v>
      </c>
      <c r="P738" s="12">
        <f t="shared" si="178"/>
        <v>170.40352611274565</v>
      </c>
      <c r="Q738">
        <v>0.65753424657534199</v>
      </c>
      <c r="R738" s="12"/>
      <c r="S738" s="12"/>
      <c r="Z738" s="12"/>
      <c r="AA738" s="12"/>
      <c r="AB738" s="12"/>
      <c r="AC738" s="12"/>
      <c r="AF738">
        <v>0.50819672131147497</v>
      </c>
      <c r="AG738" s="12"/>
      <c r="AH738" s="12"/>
      <c r="AI738" t="str">
        <v>20100924</v>
      </c>
      <c r="AJ738">
        <v>43.3</v>
      </c>
      <c r="AK738">
        <v>27.8</v>
      </c>
      <c r="AL738">
        <f t="shared" si="179"/>
        <v>1.5575539568345322</v>
      </c>
      <c r="BI738" t="str">
        <v>03/12/2021</v>
      </c>
      <c r="BJ738">
        <v>39.799999999999997</v>
      </c>
      <c r="BK738">
        <v>25.3</v>
      </c>
      <c r="BL738">
        <f t="shared" si="180"/>
        <v>1.5731225296442686</v>
      </c>
    </row>
    <row r="739" spans="1:64" x14ac:dyDescent="0.3">
      <c r="A739" s="11">
        <v>44492</v>
      </c>
      <c r="B739">
        <v>0.559055118110236</v>
      </c>
      <c r="C739">
        <v>4544.8999999999996</v>
      </c>
      <c r="D739">
        <v>374.1</v>
      </c>
      <c r="E739">
        <v>144.13</v>
      </c>
      <c r="F739">
        <v>1792.7</v>
      </c>
      <c r="G739">
        <v>85.83</v>
      </c>
      <c r="H739">
        <v>57.47</v>
      </c>
      <c r="I739" s="12">
        <f t="shared" si="171"/>
        <v>115.89179973663542</v>
      </c>
      <c r="J739" s="12">
        <f t="shared" si="172"/>
        <v>106.46749654152215</v>
      </c>
      <c r="K739" s="12">
        <f t="shared" si="173"/>
        <v>159.27814645293705</v>
      </c>
      <c r="L739" s="12">
        <f t="shared" si="174"/>
        <v>128.02235489069272</v>
      </c>
      <c r="M739" s="12">
        <f t="shared" si="175"/>
        <v>153.24784724155748</v>
      </c>
      <c r="N739" s="12">
        <f t="shared" si="176"/>
        <v>140.6132721833992</v>
      </c>
      <c r="O739" s="12">
        <f t="shared" si="177"/>
        <v>209.38754310946669</v>
      </c>
      <c r="P739" s="12">
        <f t="shared" si="178"/>
        <v>168.73475680708361</v>
      </c>
      <c r="Q739">
        <v>0.66216216216216195</v>
      </c>
      <c r="R739" s="12"/>
      <c r="S739" s="12"/>
      <c r="Z739" s="12"/>
      <c r="AA739" s="12"/>
      <c r="AB739" s="12"/>
      <c r="AC739" s="12"/>
      <c r="AF739">
        <v>0.51712328767123295</v>
      </c>
      <c r="AG739" s="12"/>
      <c r="AH739" s="12"/>
      <c r="AI739" t="str">
        <v>20100917</v>
      </c>
      <c r="AJ739">
        <v>41.4</v>
      </c>
      <c r="AK739">
        <v>29.3</v>
      </c>
      <c r="AL739">
        <f t="shared" si="179"/>
        <v>1.4129692832764504</v>
      </c>
      <c r="BI739" t="str">
        <v>02/12/2021</v>
      </c>
      <c r="BJ739">
        <v>39.799999999999997</v>
      </c>
      <c r="BK739">
        <v>25.3</v>
      </c>
      <c r="BL739">
        <f t="shared" si="180"/>
        <v>1.5731225296442686</v>
      </c>
    </row>
    <row r="740" spans="1:64" x14ac:dyDescent="0.3">
      <c r="A740" s="11">
        <v>44491</v>
      </c>
      <c r="B740">
        <v>0.56692913385826804</v>
      </c>
      <c r="C740">
        <v>4549.78</v>
      </c>
      <c r="D740">
        <v>377.27</v>
      </c>
      <c r="E740">
        <v>142.56</v>
      </c>
      <c r="F740">
        <v>1782.8</v>
      </c>
      <c r="G740">
        <v>85.85</v>
      </c>
      <c r="H740">
        <v>57.25</v>
      </c>
      <c r="I740" s="12">
        <f t="shared" si="171"/>
        <v>117.3095425923881</v>
      </c>
      <c r="J740" s="12">
        <f t="shared" si="172"/>
        <v>107.17761705521932</v>
      </c>
      <c r="K740" s="12">
        <f t="shared" si="173"/>
        <v>159.41199112964549</v>
      </c>
      <c r="L740" s="12">
        <f t="shared" si="174"/>
        <v>128.65474107194203</v>
      </c>
      <c r="M740" s="12">
        <f t="shared" si="175"/>
        <v>156.2821236253528</v>
      </c>
      <c r="N740" s="12">
        <f t="shared" si="176"/>
        <v>142.60337833241502</v>
      </c>
      <c r="O740" s="12">
        <f t="shared" si="177"/>
        <v>211.11222568410327</v>
      </c>
      <c r="P740" s="12">
        <f t="shared" si="178"/>
        <v>170.82657349230584</v>
      </c>
      <c r="Q740">
        <v>0.64864864864864902</v>
      </c>
      <c r="R740" s="12"/>
      <c r="S740" s="12"/>
      <c r="Z740" s="12"/>
      <c r="AA740" s="12"/>
      <c r="AB740" s="12"/>
      <c r="AC740" s="12"/>
      <c r="AF740">
        <v>0.51174033149171305</v>
      </c>
      <c r="AG740" s="12"/>
      <c r="AH740" s="12"/>
      <c r="AI740" t="str">
        <v>20100910</v>
      </c>
      <c r="AJ740">
        <v>36.700000000000003</v>
      </c>
      <c r="AK740">
        <v>31.1</v>
      </c>
      <c r="AL740">
        <f t="shared" si="179"/>
        <v>1.180064308681672</v>
      </c>
      <c r="BI740" t="str">
        <v>01/12/2021</v>
      </c>
      <c r="BJ740">
        <v>39.799999999999997</v>
      </c>
      <c r="BK740">
        <v>25.3</v>
      </c>
      <c r="BL740">
        <f t="shared" si="180"/>
        <v>1.5731225296442686</v>
      </c>
    </row>
    <row r="741" spans="1:64" x14ac:dyDescent="0.3">
      <c r="A741" s="11">
        <v>44490</v>
      </c>
      <c r="B741">
        <v>0.55945945945945896</v>
      </c>
      <c r="C741">
        <v>4536.1899999999996</v>
      </c>
      <c r="D741">
        <v>374.98</v>
      </c>
      <c r="E741">
        <v>142.72999999999999</v>
      </c>
      <c r="F741">
        <v>1782.22</v>
      </c>
      <c r="G741">
        <v>85.95</v>
      </c>
      <c r="H741">
        <v>57.58</v>
      </c>
      <c r="I741" s="12">
        <f t="shared" si="171"/>
        <v>116.82041943311999</v>
      </c>
      <c r="J741" s="12">
        <f t="shared" si="172"/>
        <v>106.89216479561053</v>
      </c>
      <c r="K741" s="12">
        <f t="shared" si="173"/>
        <v>158.75168360154368</v>
      </c>
      <c r="L741" s="12">
        <f t="shared" si="174"/>
        <v>127.54167683484486</v>
      </c>
      <c r="M741" s="12">
        <f t="shared" si="175"/>
        <v>155.1498320188887</v>
      </c>
      <c r="N741" s="12">
        <f t="shared" si="176"/>
        <v>141.78364829257185</v>
      </c>
      <c r="O741" s="12">
        <f t="shared" si="177"/>
        <v>209.5884215524932</v>
      </c>
      <c r="P741" s="12">
        <f t="shared" si="178"/>
        <v>168.82796290789241</v>
      </c>
      <c r="Q741">
        <v>0.625</v>
      </c>
      <c r="R741" s="12"/>
      <c r="S741" s="12"/>
      <c r="Z741" s="12"/>
      <c r="AA741" s="12"/>
      <c r="AB741" s="12"/>
      <c r="AC741" s="12"/>
      <c r="AF741">
        <v>0.51534170153417003</v>
      </c>
      <c r="AG741" s="12"/>
      <c r="AH741" s="12"/>
      <c r="AI741" t="str">
        <v>20100903</v>
      </c>
      <c r="AJ741">
        <v>33.299999999999997</v>
      </c>
      <c r="AK741">
        <v>32.200000000000003</v>
      </c>
      <c r="AL741">
        <f t="shared" si="179"/>
        <v>1.0341614906832297</v>
      </c>
      <c r="BI741" t="str">
        <v>30/11/2021</v>
      </c>
      <c r="BJ741">
        <v>39.799999999999997</v>
      </c>
      <c r="BK741">
        <v>25.3</v>
      </c>
      <c r="BL741">
        <f t="shared" si="180"/>
        <v>1.5731225296442686</v>
      </c>
    </row>
    <row r="742" spans="1:64" x14ac:dyDescent="0.3">
      <c r="A742" s="11">
        <v>44489</v>
      </c>
      <c r="B742">
        <v>0.54032258064516103</v>
      </c>
      <c r="C742">
        <v>4519.63</v>
      </c>
      <c r="D742">
        <v>375.47</v>
      </c>
      <c r="E742">
        <v>143.69999999999999</v>
      </c>
      <c r="F742">
        <v>1769.15</v>
      </c>
      <c r="G742">
        <v>85.92</v>
      </c>
      <c r="H742">
        <v>57.4</v>
      </c>
      <c r="I742" s="12">
        <f t="shared" si="171"/>
        <v>115.61636852118434</v>
      </c>
      <c r="J742" s="12">
        <f t="shared" si="172"/>
        <v>107.29168812345195</v>
      </c>
      <c r="K742" s="12">
        <f t="shared" si="173"/>
        <v>158.22718347342888</v>
      </c>
      <c r="L742" s="12">
        <f t="shared" si="174"/>
        <v>127.47435402822548</v>
      </c>
      <c r="M742" s="12">
        <f t="shared" si="175"/>
        <v>154.30959422045342</v>
      </c>
      <c r="N742" s="12">
        <f t="shared" si="176"/>
        <v>143.02694716027136</v>
      </c>
      <c r="O742" s="12">
        <f t="shared" si="177"/>
        <v>209.93569571897905</v>
      </c>
      <c r="P742" s="12">
        <f t="shared" si="178"/>
        <v>169.58105874350323</v>
      </c>
      <c r="Q742">
        <v>0.57142857142857095</v>
      </c>
      <c r="R742" s="12"/>
      <c r="S742" s="12"/>
      <c r="Z742" s="12"/>
      <c r="AA742" s="12"/>
      <c r="AB742" s="12"/>
      <c r="AC742" s="12"/>
      <c r="AF742">
        <v>0.52081863091037395</v>
      </c>
      <c r="AG742" s="12"/>
      <c r="AH742" s="12"/>
      <c r="AI742" t="str">
        <v>20100827</v>
      </c>
      <c r="AJ742">
        <v>29.4</v>
      </c>
      <c r="AK742">
        <v>37.700000000000003</v>
      </c>
      <c r="AL742">
        <f t="shared" si="179"/>
        <v>0.77984084880636595</v>
      </c>
      <c r="BI742" t="str">
        <v>29/11/2021</v>
      </c>
      <c r="BJ742">
        <v>39.799999999999997</v>
      </c>
      <c r="BK742">
        <v>25.3</v>
      </c>
      <c r="BL742">
        <f t="shared" si="180"/>
        <v>1.5731225296442686</v>
      </c>
    </row>
    <row r="743" spans="1:64" x14ac:dyDescent="0.3">
      <c r="A743" s="11">
        <v>44488</v>
      </c>
      <c r="B743">
        <v>0.51498637602179798</v>
      </c>
      <c r="C743">
        <v>4486.46</v>
      </c>
      <c r="D743">
        <v>372.65</v>
      </c>
      <c r="E743">
        <v>145.71</v>
      </c>
      <c r="F743">
        <v>1764.91</v>
      </c>
      <c r="G743">
        <v>85.89</v>
      </c>
      <c r="H743">
        <v>56.94</v>
      </c>
      <c r="I743" s="12">
        <f t="shared" si="171"/>
        <v>113.21752907089238</v>
      </c>
      <c r="J743" s="12">
        <f t="shared" si="172"/>
        <v>106.7588580673588</v>
      </c>
      <c r="K743" s="12">
        <f t="shared" si="173"/>
        <v>157.12041580528427</v>
      </c>
      <c r="L743" s="12">
        <f t="shared" si="174"/>
        <v>127.5617749714023</v>
      </c>
      <c r="M743" s="12">
        <f t="shared" si="175"/>
        <v>151.0821847656409</v>
      </c>
      <c r="N743" s="12">
        <f t="shared" si="176"/>
        <v>142.29200416012017</v>
      </c>
      <c r="O743" s="12">
        <f t="shared" si="177"/>
        <v>208.43121036513674</v>
      </c>
      <c r="P743" s="12">
        <f t="shared" si="178"/>
        <v>169.66780256081697</v>
      </c>
      <c r="Q743">
        <v>0.53623188405797095</v>
      </c>
      <c r="R743" s="12"/>
      <c r="S743" s="12"/>
      <c r="Z743" s="12"/>
      <c r="AA743" s="12"/>
      <c r="AB743" s="12"/>
      <c r="AC743" s="12"/>
      <c r="AF743">
        <v>0.51960085531004996</v>
      </c>
      <c r="AG743" s="12"/>
      <c r="AH743" s="12"/>
      <c r="AI743" t="str">
        <v>20100820</v>
      </c>
      <c r="AJ743">
        <v>33.299999999999997</v>
      </c>
      <c r="AK743">
        <v>31.2</v>
      </c>
      <c r="AL743">
        <f t="shared" si="179"/>
        <v>1.0673076923076923</v>
      </c>
      <c r="BI743" t="str">
        <v>26/11/2021</v>
      </c>
      <c r="BJ743">
        <v>49.4</v>
      </c>
      <c r="BK743">
        <v>24.7</v>
      </c>
      <c r="BL743">
        <f t="shared" si="180"/>
        <v>2</v>
      </c>
    </row>
    <row r="744" spans="1:64" x14ac:dyDescent="0.3">
      <c r="A744" s="11">
        <v>44485</v>
      </c>
      <c r="B744">
        <v>0.51063829787234005</v>
      </c>
      <c r="C744">
        <v>4471.37</v>
      </c>
      <c r="D744">
        <v>368.94</v>
      </c>
      <c r="E744">
        <v>145.03</v>
      </c>
      <c r="F744">
        <v>1767.61</v>
      </c>
      <c r="G744">
        <v>85.95</v>
      </c>
      <c r="H744">
        <v>57.11</v>
      </c>
      <c r="I744" s="12">
        <f t="shared" si="171"/>
        <v>113.36647907818868</v>
      </c>
      <c r="J744" s="12">
        <f t="shared" si="172"/>
        <v>106.238048254749</v>
      </c>
      <c r="K744" s="12">
        <f t="shared" si="173"/>
        <v>156.4830782436006</v>
      </c>
      <c r="L744" s="12">
        <f t="shared" si="174"/>
        <v>126.75667787849174</v>
      </c>
      <c r="M744" s="12">
        <f t="shared" si="175"/>
        <v>150.27563282215186</v>
      </c>
      <c r="N744" s="12">
        <f t="shared" si="176"/>
        <v>140.66266325180092</v>
      </c>
      <c r="O744" s="12">
        <f t="shared" si="177"/>
        <v>206.21360657915395</v>
      </c>
      <c r="P744" s="12">
        <f t="shared" si="178"/>
        <v>167.48504578851166</v>
      </c>
      <c r="Q744">
        <v>0.52941176470588203</v>
      </c>
      <c r="R744" s="12"/>
      <c r="S744" s="12"/>
      <c r="Z744" s="12"/>
      <c r="AA744" s="12"/>
      <c r="AB744" s="12"/>
      <c r="AC744" s="12"/>
      <c r="AF744">
        <v>0.51841155234656999</v>
      </c>
      <c r="AG744" s="12"/>
      <c r="AH744" s="12"/>
      <c r="AI744" t="str">
        <v>20100813</v>
      </c>
      <c r="AJ744">
        <v>36.700000000000003</v>
      </c>
      <c r="AK744">
        <v>31.1</v>
      </c>
      <c r="AL744">
        <f t="shared" si="179"/>
        <v>1.180064308681672</v>
      </c>
      <c r="BI744" t="str">
        <v>25/11/2021</v>
      </c>
      <c r="BJ744">
        <v>49.4</v>
      </c>
      <c r="BK744">
        <v>24.7</v>
      </c>
      <c r="BL744">
        <f t="shared" si="180"/>
        <v>2</v>
      </c>
    </row>
    <row r="745" spans="1:64" x14ac:dyDescent="0.3">
      <c r="A745" s="11">
        <v>44484</v>
      </c>
      <c r="B745">
        <v>0.51104972375690605</v>
      </c>
      <c r="C745">
        <v>4438.26</v>
      </c>
      <c r="D745">
        <v>366.63</v>
      </c>
      <c r="E745">
        <v>145.88</v>
      </c>
      <c r="F745">
        <v>1795.82</v>
      </c>
      <c r="G745">
        <v>86</v>
      </c>
      <c r="H745">
        <v>56.64</v>
      </c>
      <c r="I745" s="12">
        <f t="shared" si="171"/>
        <v>111.87994836745456</v>
      </c>
      <c r="J745" s="12">
        <f t="shared" si="172"/>
        <v>103.83237342931378</v>
      </c>
      <c r="K745" s="12">
        <f t="shared" si="173"/>
        <v>155.23475391513512</v>
      </c>
      <c r="L745" s="12">
        <f t="shared" si="174"/>
        <v>126.86297532865596</v>
      </c>
      <c r="M745" s="12">
        <f t="shared" si="175"/>
        <v>148.47502615203271</v>
      </c>
      <c r="N745" s="12">
        <f t="shared" si="176"/>
        <v>137.63344319155729</v>
      </c>
      <c r="O745" s="12">
        <f t="shared" si="177"/>
        <v>204.80413928812234</v>
      </c>
      <c r="P745" s="12">
        <f t="shared" si="178"/>
        <v>167.82024870063307</v>
      </c>
      <c r="Q745">
        <v>0.492307692307692</v>
      </c>
      <c r="R745" s="12"/>
      <c r="S745" s="12"/>
      <c r="Z745" s="12"/>
      <c r="AA745" s="12"/>
      <c r="AB745" s="12"/>
      <c r="AC745" s="12"/>
      <c r="AF745">
        <v>0.52346570397111902</v>
      </c>
      <c r="AG745" s="12"/>
      <c r="AH745" s="12"/>
      <c r="AI745" t="str">
        <v>20100806</v>
      </c>
      <c r="AJ745">
        <v>41.7</v>
      </c>
      <c r="AK745">
        <v>27.5</v>
      </c>
      <c r="AL745">
        <f t="shared" si="179"/>
        <v>1.5163636363636364</v>
      </c>
      <c r="BI745" t="str">
        <v>24/11/2021</v>
      </c>
      <c r="BJ745">
        <v>49.4</v>
      </c>
      <c r="BK745">
        <v>24.7</v>
      </c>
      <c r="BL745">
        <f t="shared" si="180"/>
        <v>2</v>
      </c>
    </row>
    <row r="746" spans="1:64" x14ac:dyDescent="0.3">
      <c r="A746" s="11">
        <v>44483</v>
      </c>
      <c r="B746">
        <v>0.51694915254237295</v>
      </c>
      <c r="C746">
        <v>4363.8</v>
      </c>
      <c r="D746">
        <v>360</v>
      </c>
      <c r="E746">
        <v>145.34</v>
      </c>
      <c r="F746">
        <v>1793.125</v>
      </c>
      <c r="G746">
        <v>86</v>
      </c>
      <c r="H746">
        <v>56.16</v>
      </c>
      <c r="I746" s="12">
        <f t="shared" si="171"/>
        <v>110.40628020170874</v>
      </c>
      <c r="J746" s="12">
        <f t="shared" si="172"/>
        <v>102.24148091298979</v>
      </c>
      <c r="K746" s="12">
        <f t="shared" si="173"/>
        <v>152.63040451322513</v>
      </c>
      <c r="L746" s="12">
        <f t="shared" si="174"/>
        <v>125.79172026019695</v>
      </c>
      <c r="M746" s="12">
        <f t="shared" si="175"/>
        <v>146.32388351032566</v>
      </c>
      <c r="N746" s="12">
        <f t="shared" si="176"/>
        <v>135.3442702712511</v>
      </c>
      <c r="O746" s="12">
        <f t="shared" si="177"/>
        <v>201.10053771847376</v>
      </c>
      <c r="P746" s="12">
        <f t="shared" si="178"/>
        <v>166.18010784986694</v>
      </c>
      <c r="Q746">
        <v>0.484375</v>
      </c>
      <c r="R746" s="12"/>
      <c r="S746" s="12"/>
      <c r="Z746" s="12"/>
      <c r="AA746" s="12"/>
      <c r="AB746" s="12"/>
      <c r="AC746" s="12"/>
      <c r="AF746">
        <v>0.52329749103942702</v>
      </c>
      <c r="AG746" s="12"/>
      <c r="AH746" s="12"/>
      <c r="AI746" t="str">
        <v>20100730</v>
      </c>
      <c r="AJ746">
        <v>38.9</v>
      </c>
      <c r="AK746">
        <v>33.299999999999997</v>
      </c>
      <c r="AL746">
        <f t="shared" si="179"/>
        <v>1.1681681681681682</v>
      </c>
      <c r="BI746" t="str">
        <v>23/11/2021</v>
      </c>
      <c r="BJ746">
        <v>49.4</v>
      </c>
      <c r="BK746">
        <v>24.7</v>
      </c>
      <c r="BL746">
        <f t="shared" si="180"/>
        <v>2</v>
      </c>
    </row>
    <row r="747" spans="1:64" x14ac:dyDescent="0.3">
      <c r="A747" s="11">
        <v>44482</v>
      </c>
      <c r="B747">
        <v>0.51851851851851805</v>
      </c>
      <c r="C747">
        <v>4350.6499999999996</v>
      </c>
      <c r="D747">
        <v>357.14</v>
      </c>
      <c r="E747">
        <v>143.94</v>
      </c>
      <c r="F747">
        <v>1759.9</v>
      </c>
      <c r="G747">
        <v>86.03</v>
      </c>
      <c r="H747">
        <v>55.54</v>
      </c>
      <c r="I747" s="12">
        <f t="shared" si="171"/>
        <v>111.15141013071339</v>
      </c>
      <c r="J747" s="12">
        <f t="shared" si="172"/>
        <v>103.88878055363243</v>
      </c>
      <c r="K747" s="12">
        <f t="shared" si="173"/>
        <v>152.11757776006598</v>
      </c>
      <c r="L747" s="12">
        <f t="shared" si="174"/>
        <v>126.8241434636806</v>
      </c>
      <c r="M747" s="12">
        <f t="shared" si="175"/>
        <v>146.57573151115486</v>
      </c>
      <c r="N747" s="12">
        <f t="shared" si="176"/>
        <v>136.83174760770146</v>
      </c>
      <c r="O747" s="12">
        <f t="shared" si="177"/>
        <v>199.43391246151342</v>
      </c>
      <c r="P747" s="12">
        <f t="shared" si="178"/>
        <v>166.70607578985803</v>
      </c>
      <c r="Q747">
        <v>0.53846153846153799</v>
      </c>
      <c r="R747" s="12"/>
      <c r="S747" s="12"/>
      <c r="Z747" s="12"/>
      <c r="AA747" s="12"/>
      <c r="AB747" s="12"/>
      <c r="AC747" s="12"/>
      <c r="AF747">
        <v>0.52455516014234904</v>
      </c>
      <c r="AG747" s="12"/>
      <c r="AH747" s="12"/>
      <c r="AI747" t="str">
        <v>20100723</v>
      </c>
      <c r="AJ747">
        <v>38.200000000000003</v>
      </c>
      <c r="AK747">
        <v>34.9</v>
      </c>
      <c r="AL747">
        <f t="shared" si="179"/>
        <v>1.0945558739255015</v>
      </c>
      <c r="BI747" t="str">
        <v>22/11/2021</v>
      </c>
      <c r="BJ747">
        <v>49.4</v>
      </c>
      <c r="BK747">
        <v>24.7</v>
      </c>
      <c r="BL747">
        <f t="shared" si="180"/>
        <v>2</v>
      </c>
    </row>
    <row r="748" spans="1:64" x14ac:dyDescent="0.3">
      <c r="A748" s="11">
        <v>44481</v>
      </c>
      <c r="B748">
        <v>0.52662721893491105</v>
      </c>
      <c r="C748">
        <v>4361.1899999999996</v>
      </c>
      <c r="D748">
        <v>358.39</v>
      </c>
      <c r="E748">
        <v>141.52000000000001</v>
      </c>
      <c r="F748">
        <v>1753.9</v>
      </c>
      <c r="G748">
        <v>85.99</v>
      </c>
      <c r="H748">
        <v>55.58</v>
      </c>
      <c r="I748" s="12">
        <f t="shared" si="171"/>
        <v>113.36391415584806</v>
      </c>
      <c r="J748" s="12">
        <f t="shared" si="172"/>
        <v>104.4988152910785</v>
      </c>
      <c r="K748" s="12">
        <f t="shared" si="173"/>
        <v>152.55723886467655</v>
      </c>
      <c r="L748" s="12">
        <f t="shared" si="174"/>
        <v>127.03974111305273</v>
      </c>
      <c r="M748" s="12">
        <f t="shared" si="175"/>
        <v>149.65684830522278</v>
      </c>
      <c r="N748" s="12">
        <f t="shared" si="176"/>
        <v>137.78366298782629</v>
      </c>
      <c r="O748" s="12">
        <f t="shared" si="177"/>
        <v>200.2254016520636</v>
      </c>
      <c r="P748" s="12">
        <f t="shared" si="178"/>
        <v>167.16882202333937</v>
      </c>
      <c r="Q748">
        <v>0.51666666666666705</v>
      </c>
      <c r="R748" s="12"/>
      <c r="S748" s="12"/>
      <c r="Z748" s="12"/>
      <c r="AA748" s="12"/>
      <c r="AB748" s="12"/>
      <c r="AC748" s="12"/>
      <c r="AF748">
        <v>0.52707581227436795</v>
      </c>
      <c r="AG748" s="12"/>
      <c r="AH748" s="12"/>
      <c r="AI748" t="str">
        <v>20100716</v>
      </c>
      <c r="AJ748">
        <v>35.6</v>
      </c>
      <c r="AK748">
        <v>35.6</v>
      </c>
      <c r="AL748">
        <f t="shared" si="179"/>
        <v>1</v>
      </c>
      <c r="BI748" t="str">
        <v>19/11/2021</v>
      </c>
      <c r="BJ748">
        <v>56.6</v>
      </c>
      <c r="BK748">
        <v>21.7</v>
      </c>
      <c r="BL748">
        <f t="shared" si="180"/>
        <v>2.6082949308755761</v>
      </c>
    </row>
    <row r="749" spans="1:64" x14ac:dyDescent="0.3">
      <c r="A749" s="11">
        <v>44478</v>
      </c>
      <c r="B749">
        <v>0.55072463768115898</v>
      </c>
      <c r="C749">
        <v>4391.34</v>
      </c>
      <c r="D749">
        <v>361.16</v>
      </c>
      <c r="E749">
        <v>141.88</v>
      </c>
      <c r="F749">
        <v>1757.2349999999999</v>
      </c>
      <c r="G749">
        <v>86.06</v>
      </c>
      <c r="H749">
        <v>55.71</v>
      </c>
      <c r="I749" s="12">
        <f t="shared" si="171"/>
        <v>113.85673510138518</v>
      </c>
      <c r="J749" s="12">
        <f t="shared" si="172"/>
        <v>105.02054875350298</v>
      </c>
      <c r="K749" s="12">
        <f t="shared" si="173"/>
        <v>153.48619870800866</v>
      </c>
      <c r="L749" s="12">
        <f t="shared" si="174"/>
        <v>127.61814137049363</v>
      </c>
      <c r="M749" s="12">
        <f t="shared" si="175"/>
        <v>150.42890591469506</v>
      </c>
      <c r="N749" s="12">
        <f t="shared" si="176"/>
        <v>138.58354822977262</v>
      </c>
      <c r="O749" s="12">
        <f t="shared" si="177"/>
        <v>201.60769352478363</v>
      </c>
      <c r="P749" s="12">
        <f t="shared" si="178"/>
        <v>168.06565701300084</v>
      </c>
      <c r="Q749">
        <v>0.546875</v>
      </c>
      <c r="R749" s="12"/>
      <c r="S749" s="12"/>
      <c r="Z749" s="12"/>
      <c r="AA749" s="12"/>
      <c r="AB749" s="12"/>
      <c r="AC749" s="12"/>
      <c r="AF749">
        <v>0.53381294964028803</v>
      </c>
      <c r="AG749" s="12"/>
      <c r="AH749" s="12"/>
      <c r="AI749" t="str">
        <v>20100709</v>
      </c>
      <c r="AJ749">
        <v>32.6</v>
      </c>
      <c r="AK749">
        <v>34.799999999999997</v>
      </c>
      <c r="AL749">
        <f t="shared" si="179"/>
        <v>0.93678160919540243</v>
      </c>
      <c r="BI749" t="str">
        <v>18/11/2021</v>
      </c>
      <c r="BJ749">
        <v>56.6</v>
      </c>
      <c r="BK749">
        <v>21.7</v>
      </c>
      <c r="BL749">
        <f t="shared" si="180"/>
        <v>2.6082949308755761</v>
      </c>
    </row>
    <row r="750" spans="1:64" x14ac:dyDescent="0.3">
      <c r="A750" s="11">
        <v>44477</v>
      </c>
      <c r="B750">
        <v>0.56213017751479299</v>
      </c>
      <c r="C750">
        <v>4399.76</v>
      </c>
      <c r="D750">
        <v>362.97</v>
      </c>
      <c r="E750">
        <v>142.88</v>
      </c>
      <c r="F750">
        <v>1755.9849999999999</v>
      </c>
      <c r="G750">
        <v>86.09</v>
      </c>
      <c r="H750">
        <v>55.68</v>
      </c>
      <c r="I750" s="12">
        <f t="shared" si="171"/>
        <v>113.2806870132334</v>
      </c>
      <c r="J750" s="12">
        <f t="shared" si="172"/>
        <v>105.29701574859351</v>
      </c>
      <c r="K750" s="12">
        <f t="shared" si="173"/>
        <v>153.72682241781558</v>
      </c>
      <c r="L750" s="12">
        <f t="shared" si="174"/>
        <v>127.93189868288479</v>
      </c>
      <c r="M750" s="12">
        <f t="shared" si="175"/>
        <v>150.1268144086433</v>
      </c>
      <c r="N750" s="12">
        <f t="shared" si="176"/>
        <v>139.37779106652269</v>
      </c>
      <c r="O750" s="12">
        <f t="shared" si="177"/>
        <v>202.54714068186311</v>
      </c>
      <c r="P750" s="12">
        <f t="shared" si="178"/>
        <v>168.9994518430735</v>
      </c>
      <c r="Q750">
        <v>0.546875</v>
      </c>
      <c r="R750" s="12"/>
      <c r="S750" s="12"/>
      <c r="Z750" s="12"/>
      <c r="AA750" s="12"/>
      <c r="AB750" s="12"/>
      <c r="AC750" s="12"/>
      <c r="AF750">
        <v>0.53444525018129097</v>
      </c>
      <c r="AG750" s="12"/>
      <c r="AH750" s="12"/>
      <c r="AI750" t="str">
        <v>20100702</v>
      </c>
      <c r="AJ750">
        <v>37</v>
      </c>
      <c r="AK750">
        <v>34.799999999999997</v>
      </c>
      <c r="AL750">
        <f t="shared" si="179"/>
        <v>1.0632183908045978</v>
      </c>
      <c r="BI750" t="str">
        <v>17/11/2021</v>
      </c>
      <c r="BJ750">
        <v>56.6</v>
      </c>
      <c r="BK750">
        <v>21.7</v>
      </c>
      <c r="BL750">
        <f t="shared" si="180"/>
        <v>2.6082949308755761</v>
      </c>
    </row>
    <row r="751" spans="1:64" x14ac:dyDescent="0.3">
      <c r="A751" s="11">
        <v>44476</v>
      </c>
      <c r="B751">
        <v>0.55263157894736803</v>
      </c>
      <c r="C751">
        <v>4363.55</v>
      </c>
      <c r="D751">
        <v>359.67</v>
      </c>
      <c r="E751">
        <v>144.38999999999999</v>
      </c>
      <c r="F751">
        <v>1762.7349999999999</v>
      </c>
      <c r="G751">
        <v>86.12</v>
      </c>
      <c r="H751">
        <v>55</v>
      </c>
      <c r="I751" s="12">
        <f t="shared" si="171"/>
        <v>111.19510307869346</v>
      </c>
      <c r="J751" s="12">
        <f t="shared" si="172"/>
        <v>104.03532054270156</v>
      </c>
      <c r="K751" s="12">
        <f t="shared" si="173"/>
        <v>152.40899663401856</v>
      </c>
      <c r="L751" s="12">
        <f t="shared" si="174"/>
        <v>128.45410922673761</v>
      </c>
      <c r="M751" s="12">
        <f t="shared" si="175"/>
        <v>147.23614699832586</v>
      </c>
      <c r="N751" s="12">
        <f t="shared" si="176"/>
        <v>137.58854099809773</v>
      </c>
      <c r="O751" s="12">
        <f t="shared" si="177"/>
        <v>200.63639436733928</v>
      </c>
      <c r="P751" s="12">
        <f t="shared" si="178"/>
        <v>169.54004029996423</v>
      </c>
      <c r="Q751">
        <v>0.546875</v>
      </c>
      <c r="R751" s="12"/>
      <c r="S751" s="12"/>
      <c r="Z751" s="12"/>
      <c r="AA751" s="12"/>
      <c r="AB751" s="12"/>
      <c r="AC751" s="12"/>
      <c r="AF751">
        <v>0.54091238233164396</v>
      </c>
      <c r="AG751" s="12"/>
      <c r="AH751" s="12"/>
      <c r="AI751" t="str">
        <v>20100625</v>
      </c>
      <c r="AJ751">
        <v>41.1</v>
      </c>
      <c r="AK751">
        <v>33.299999999999997</v>
      </c>
      <c r="AL751">
        <f t="shared" si="179"/>
        <v>1.2342342342342343</v>
      </c>
      <c r="BI751" t="str">
        <v>16/11/2021</v>
      </c>
      <c r="BJ751">
        <v>56.6</v>
      </c>
      <c r="BK751">
        <v>21.7</v>
      </c>
      <c r="BL751">
        <f t="shared" si="180"/>
        <v>2.6082949308755761</v>
      </c>
    </row>
    <row r="752" spans="1:64" x14ac:dyDescent="0.3">
      <c r="A752" s="11">
        <v>44475</v>
      </c>
      <c r="B752">
        <v>0.54925373134328404</v>
      </c>
      <c r="C752">
        <v>4345.72</v>
      </c>
      <c r="D752">
        <v>357.38</v>
      </c>
      <c r="E752">
        <v>143.58000000000001</v>
      </c>
      <c r="F752">
        <v>1760</v>
      </c>
      <c r="G752">
        <v>86.13</v>
      </c>
      <c r="H752">
        <v>55.32</v>
      </c>
      <c r="I752" s="12">
        <f t="shared" si="171"/>
        <v>111.36644779822853</v>
      </c>
      <c r="J752" s="12">
        <f t="shared" si="172"/>
        <v>103.77081804964608</v>
      </c>
      <c r="K752" s="12">
        <f t="shared" si="173"/>
        <v>151.76868591360366</v>
      </c>
      <c r="L752" s="12">
        <f t="shared" si="174"/>
        <v>127.19646513813038</v>
      </c>
      <c r="M752" s="12">
        <f t="shared" si="175"/>
        <v>147.12340765285532</v>
      </c>
      <c r="N752" s="12">
        <f t="shared" si="176"/>
        <v>136.92394394268791</v>
      </c>
      <c r="O752" s="12">
        <f t="shared" si="177"/>
        <v>199.33595672099671</v>
      </c>
      <c r="P752" s="12">
        <f t="shared" si="178"/>
        <v>167.49786087948658</v>
      </c>
      <c r="Q752">
        <v>0.537313432835821</v>
      </c>
      <c r="R752" s="12"/>
      <c r="S752" s="12"/>
      <c r="Z752" s="12"/>
      <c r="AA752" s="12"/>
      <c r="AB752" s="12"/>
      <c r="AC752" s="12"/>
      <c r="AF752">
        <v>0.54910394265232998</v>
      </c>
      <c r="AG752" s="12"/>
      <c r="AH752" s="12"/>
      <c r="AI752" t="str">
        <v>20100618</v>
      </c>
      <c r="AJ752">
        <v>41.1</v>
      </c>
      <c r="AK752">
        <v>31.1</v>
      </c>
      <c r="AL752">
        <f t="shared" si="179"/>
        <v>1.3215434083601285</v>
      </c>
      <c r="BI752" t="str">
        <v>15/11/2021</v>
      </c>
      <c r="BJ752">
        <v>56.6</v>
      </c>
      <c r="BK752">
        <v>21.7</v>
      </c>
      <c r="BL752">
        <f t="shared" si="180"/>
        <v>2.6082949308755761</v>
      </c>
    </row>
    <row r="753" spans="1:64" x14ac:dyDescent="0.3">
      <c r="A753" s="11">
        <v>44474</v>
      </c>
      <c r="B753">
        <v>0.54545454545454497</v>
      </c>
      <c r="C753">
        <v>4300.46</v>
      </c>
      <c r="D753">
        <v>352.62</v>
      </c>
      <c r="E753">
        <v>144.97999999999999</v>
      </c>
      <c r="F753">
        <v>1769.4</v>
      </c>
      <c r="G753">
        <v>86.14</v>
      </c>
      <c r="H753">
        <v>54.97</v>
      </c>
      <c r="I753" s="12">
        <f t="shared" si="171"/>
        <v>109.16342509720232</v>
      </c>
      <c r="J753" s="12">
        <f t="shared" si="172"/>
        <v>102.15302158195419</v>
      </c>
      <c r="K753" s="12">
        <f t="shared" si="173"/>
        <v>150.17078680739968</v>
      </c>
      <c r="L753" s="12">
        <f t="shared" si="174"/>
        <v>126.66985470017815</v>
      </c>
      <c r="M753" s="12">
        <f t="shared" si="175"/>
        <v>143.7937968523311</v>
      </c>
      <c r="N753" s="12">
        <f t="shared" si="176"/>
        <v>134.39575998071169</v>
      </c>
      <c r="O753" s="12">
        <f t="shared" si="177"/>
        <v>196.65844398295246</v>
      </c>
      <c r="P753" s="12">
        <f t="shared" si="178"/>
        <v>166.31175184578379</v>
      </c>
      <c r="Q753">
        <v>0.507692307692308</v>
      </c>
      <c r="R753" s="12"/>
      <c r="S753" s="12"/>
      <c r="Z753" s="12"/>
      <c r="AA753" s="12"/>
      <c r="AB753" s="12"/>
      <c r="AC753" s="12"/>
      <c r="AF753">
        <v>0.55137481910274999</v>
      </c>
      <c r="AG753" s="12"/>
      <c r="AH753" s="12"/>
      <c r="AI753" t="str">
        <v>20100611</v>
      </c>
      <c r="AJ753">
        <v>37</v>
      </c>
      <c r="AK753">
        <v>32.6</v>
      </c>
      <c r="AL753">
        <f t="shared" si="179"/>
        <v>1.1349693251533741</v>
      </c>
      <c r="BI753" t="str">
        <v>12/11/2021</v>
      </c>
      <c r="BJ753">
        <v>57.2</v>
      </c>
      <c r="BK753">
        <v>21.4</v>
      </c>
      <c r="BL753">
        <f t="shared" si="180"/>
        <v>2.6728971962616828</v>
      </c>
    </row>
    <row r="754" spans="1:64" x14ac:dyDescent="0.3">
      <c r="A754" s="11">
        <v>44471</v>
      </c>
      <c r="B754">
        <v>0.553459119496855</v>
      </c>
      <c r="C754">
        <v>4357.04</v>
      </c>
      <c r="D754">
        <v>360.18</v>
      </c>
      <c r="E754">
        <v>145.35</v>
      </c>
      <c r="F754">
        <v>1760.925</v>
      </c>
      <c r="G754">
        <v>86.18</v>
      </c>
      <c r="H754">
        <v>55.68</v>
      </c>
      <c r="I754" s="12">
        <f t="shared" si="171"/>
        <v>110.31514841701335</v>
      </c>
      <c r="J754" s="12">
        <f t="shared" si="172"/>
        <v>104.00415956087484</v>
      </c>
      <c r="K754" s="12">
        <f t="shared" si="173"/>
        <v>152.07503011202198</v>
      </c>
      <c r="L754" s="12">
        <f t="shared" si="174"/>
        <v>126.69955859331404</v>
      </c>
      <c r="M754" s="12">
        <f t="shared" si="175"/>
        <v>146.49575363484809</v>
      </c>
      <c r="N754" s="12">
        <f t="shared" si="176"/>
        <v>137.95532701832565</v>
      </c>
      <c r="O754" s="12">
        <f t="shared" si="177"/>
        <v>200.77951591490907</v>
      </c>
      <c r="P754" s="12">
        <f t="shared" si="178"/>
        <v>167.69322007399833</v>
      </c>
      <c r="Q754">
        <v>0.560606060606061</v>
      </c>
      <c r="R754" s="12"/>
      <c r="S754" s="12"/>
      <c r="Z754" s="12"/>
      <c r="AA754" s="12"/>
      <c r="AB754" s="12"/>
      <c r="AC754" s="12"/>
      <c r="AF754">
        <v>0.55476529160739696</v>
      </c>
      <c r="AG754" s="12"/>
      <c r="AH754" s="12"/>
      <c r="AI754" t="str">
        <v>20100604</v>
      </c>
      <c r="AJ754">
        <v>38.5</v>
      </c>
      <c r="AK754">
        <v>31.9</v>
      </c>
      <c r="AL754">
        <f t="shared" si="179"/>
        <v>1.2068965517241379</v>
      </c>
      <c r="BI754" t="str">
        <v>11/11/2021</v>
      </c>
      <c r="BJ754">
        <v>57.2</v>
      </c>
      <c r="BK754">
        <v>21.4</v>
      </c>
      <c r="BL754">
        <f t="shared" si="180"/>
        <v>2.6728971962616828</v>
      </c>
    </row>
    <row r="755" spans="1:64" x14ac:dyDescent="0.3">
      <c r="A755" s="11">
        <v>44469</v>
      </c>
      <c r="B755">
        <v>0.57643312101910804</v>
      </c>
      <c r="C755">
        <v>4307.54</v>
      </c>
      <c r="D755">
        <v>357.96</v>
      </c>
      <c r="E755">
        <v>144.32</v>
      </c>
      <c r="F755">
        <v>1756.9</v>
      </c>
      <c r="G755">
        <v>86.15</v>
      </c>
      <c r="H755">
        <v>55.41</v>
      </c>
      <c r="I755" s="12">
        <f t="shared" si="171"/>
        <v>109.83685725666764</v>
      </c>
      <c r="J755" s="12">
        <f t="shared" si="172"/>
        <v>103.05599180657282</v>
      </c>
      <c r="K755" s="12">
        <f t="shared" si="173"/>
        <v>150.39909570424732</v>
      </c>
      <c r="L755" s="12">
        <f t="shared" si="174"/>
        <v>125.86648469573127</v>
      </c>
      <c r="M755" s="12">
        <f t="shared" si="175"/>
        <v>146.6328711620321</v>
      </c>
      <c r="N755" s="12">
        <f t="shared" si="176"/>
        <v>137.41790712876227</v>
      </c>
      <c r="O755" s="12">
        <f t="shared" si="177"/>
        <v>199.61107642504672</v>
      </c>
      <c r="P755" s="12">
        <f t="shared" si="178"/>
        <v>167.47064428443161</v>
      </c>
      <c r="Q755">
        <v>0.59016393442622905</v>
      </c>
      <c r="R755" s="12"/>
      <c r="S755" s="12"/>
      <c r="Z755" s="12"/>
      <c r="AA755" s="12"/>
      <c r="AB755" s="12"/>
      <c r="AC755" s="12"/>
      <c r="AF755">
        <v>0.55167498218104105</v>
      </c>
      <c r="AG755" s="12"/>
      <c r="AH755" s="12"/>
      <c r="AI755" t="str">
        <v>20100528</v>
      </c>
      <c r="AJ755">
        <v>39.799999999999997</v>
      </c>
      <c r="AK755">
        <v>28.4</v>
      </c>
      <c r="AL755">
        <f t="shared" si="179"/>
        <v>1.4014084507042253</v>
      </c>
      <c r="BI755" t="str">
        <v>10/11/2021</v>
      </c>
      <c r="BJ755">
        <v>57.2</v>
      </c>
      <c r="BK755">
        <v>21.4</v>
      </c>
      <c r="BL755">
        <f t="shared" si="180"/>
        <v>2.6728971962616828</v>
      </c>
    </row>
    <row r="756" spans="1:64" x14ac:dyDescent="0.3">
      <c r="A756" s="11">
        <v>44469</v>
      </c>
      <c r="B756">
        <v>0.61612903225806404</v>
      </c>
      <c r="C756">
        <v>4359.4610000000002</v>
      </c>
      <c r="D756">
        <v>359.28</v>
      </c>
      <c r="E756">
        <v>144.34</v>
      </c>
      <c r="F756">
        <v>1727.2</v>
      </c>
      <c r="G756">
        <v>86.13</v>
      </c>
      <c r="H756">
        <v>55.43</v>
      </c>
      <c r="I756" s="12">
        <f t="shared" si="171"/>
        <v>111.14519141435962</v>
      </c>
      <c r="J756" s="12">
        <f t="shared" si="172"/>
        <v>106.14539814273674</v>
      </c>
      <c r="K756" s="12">
        <f t="shared" si="173"/>
        <v>152.24771266222774</v>
      </c>
      <c r="L756" s="12">
        <f t="shared" si="174"/>
        <v>127.33711931508677</v>
      </c>
      <c r="M756" s="12">
        <f t="shared" si="175"/>
        <v>147.15312411124631</v>
      </c>
      <c r="N756" s="12">
        <f t="shared" si="176"/>
        <v>140.34687275939567</v>
      </c>
      <c r="O756" s="12">
        <f t="shared" si="177"/>
        <v>200.39385929177172</v>
      </c>
      <c r="P756" s="12">
        <f t="shared" si="178"/>
        <v>168.02735238285658</v>
      </c>
      <c r="Q756">
        <v>0.63934426229508201</v>
      </c>
      <c r="R756" s="12"/>
      <c r="S756" s="12"/>
      <c r="Z756" s="12"/>
      <c r="AA756" s="12"/>
      <c r="AB756" s="12"/>
      <c r="AC756" s="12"/>
      <c r="AF756">
        <v>0.55254001391788399</v>
      </c>
      <c r="AG756" s="12"/>
      <c r="AH756" s="12"/>
      <c r="AI756" t="str">
        <v>20100521</v>
      </c>
      <c r="AJ756">
        <v>39.299999999999997</v>
      </c>
      <c r="AK756">
        <v>29.2</v>
      </c>
      <c r="AL756">
        <f t="shared" si="179"/>
        <v>1.345890410958904</v>
      </c>
      <c r="BI756" t="str">
        <v>09/11/2021</v>
      </c>
      <c r="BJ756">
        <v>57.2</v>
      </c>
      <c r="BK756">
        <v>21.4</v>
      </c>
      <c r="BL756">
        <f t="shared" si="180"/>
        <v>2.6728971962616828</v>
      </c>
    </row>
    <row r="757" spans="1:64" x14ac:dyDescent="0.3">
      <c r="A757" s="11">
        <v>44468</v>
      </c>
      <c r="B757">
        <v>0.61538461538461497</v>
      </c>
      <c r="C757">
        <v>4352.63</v>
      </c>
      <c r="D757">
        <v>359.87</v>
      </c>
      <c r="E757">
        <v>144.09</v>
      </c>
      <c r="F757">
        <v>1734.3</v>
      </c>
      <c r="G757">
        <v>86.1</v>
      </c>
      <c r="H757">
        <v>55.66</v>
      </c>
      <c r="I757" s="12">
        <f t="shared" si="171"/>
        <v>111.16360352483093</v>
      </c>
      <c r="J757" s="12">
        <f t="shared" si="172"/>
        <v>105.54765363063251</v>
      </c>
      <c r="K757" s="12">
        <f t="shared" si="173"/>
        <v>152.06205038531306</v>
      </c>
      <c r="L757" s="12">
        <f t="shared" si="174"/>
        <v>126.61520658657116</v>
      </c>
      <c r="M757" s="12">
        <f t="shared" si="175"/>
        <v>147.65137480403354</v>
      </c>
      <c r="N757" s="12">
        <f t="shared" si="176"/>
        <v>140.00325020979551</v>
      </c>
      <c r="O757" s="12">
        <f t="shared" si="177"/>
        <v>200.79301833910418</v>
      </c>
      <c r="P757" s="12">
        <f t="shared" si="178"/>
        <v>167.60954361234781</v>
      </c>
      <c r="Q757">
        <v>0.62903225806451601</v>
      </c>
      <c r="R757" s="12"/>
      <c r="S757" s="12"/>
      <c r="Z757" s="12"/>
      <c r="AA757" s="12"/>
      <c r="AB757" s="12"/>
      <c r="AC757" s="12"/>
      <c r="AF757">
        <v>0.554309740714786</v>
      </c>
      <c r="AG757" s="12"/>
      <c r="AH757" s="12"/>
      <c r="AI757" t="str">
        <v>20100514</v>
      </c>
      <c r="AJ757">
        <v>43.8</v>
      </c>
      <c r="AK757">
        <v>24.7</v>
      </c>
      <c r="AL757">
        <f t="shared" si="179"/>
        <v>1.7732793522267205</v>
      </c>
      <c r="BI757" t="str">
        <v>08/11/2021</v>
      </c>
      <c r="BJ757">
        <v>57.2</v>
      </c>
      <c r="BK757">
        <v>21.4</v>
      </c>
      <c r="BL757">
        <f t="shared" si="180"/>
        <v>2.6728971962616828</v>
      </c>
    </row>
    <row r="758" spans="1:64" x14ac:dyDescent="0.3">
      <c r="A758" s="11">
        <v>44467</v>
      </c>
      <c r="B758">
        <v>0.61855670103092797</v>
      </c>
      <c r="C758">
        <v>4443.1099999999997</v>
      </c>
      <c r="D758">
        <v>370.35</v>
      </c>
      <c r="E758">
        <v>146.37</v>
      </c>
      <c r="F758">
        <v>1750.8</v>
      </c>
      <c r="G758">
        <v>86.09</v>
      </c>
      <c r="H758">
        <v>56.77</v>
      </c>
      <c r="I758" s="12">
        <f t="shared" si="171"/>
        <v>111.69832034380916</v>
      </c>
      <c r="J758" s="12">
        <f t="shared" si="172"/>
        <v>106.71510094847663</v>
      </c>
      <c r="K758" s="12">
        <f t="shared" si="173"/>
        <v>155.24143721961269</v>
      </c>
      <c r="L758" s="12">
        <f t="shared" si="174"/>
        <v>126.71804255318804</v>
      </c>
      <c r="M758" s="12">
        <f t="shared" si="175"/>
        <v>149.55378780085991</v>
      </c>
      <c r="N758" s="12">
        <f t="shared" si="176"/>
        <v>142.69640122464503</v>
      </c>
      <c r="O758" s="12">
        <f t="shared" si="177"/>
        <v>206.66514256800542</v>
      </c>
      <c r="P758" s="12">
        <f t="shared" si="178"/>
        <v>169.08821596518365</v>
      </c>
      <c r="Q758">
        <v>0.67213114754098402</v>
      </c>
      <c r="R758" s="12"/>
      <c r="S758" s="12"/>
      <c r="Z758" s="12"/>
      <c r="AA758" s="12"/>
      <c r="AB758" s="12"/>
      <c r="AC758" s="12"/>
      <c r="AF758">
        <v>0.55991440798858805</v>
      </c>
      <c r="AG758" s="12"/>
      <c r="AH758" s="12"/>
      <c r="AI758" t="str">
        <v>20100507</v>
      </c>
      <c r="AJ758">
        <v>47.2</v>
      </c>
      <c r="AK758">
        <v>24.7</v>
      </c>
      <c r="AL758">
        <f t="shared" si="179"/>
        <v>1.9109311740890691</v>
      </c>
      <c r="BI758" t="str">
        <v>05/11/2021</v>
      </c>
      <c r="BJ758">
        <v>56.5</v>
      </c>
      <c r="BK758">
        <v>22.3</v>
      </c>
      <c r="BL758">
        <f t="shared" si="180"/>
        <v>2.5336322869955157</v>
      </c>
    </row>
    <row r="759" spans="1:64" x14ac:dyDescent="0.3">
      <c r="A759" s="11">
        <v>44464</v>
      </c>
      <c r="B759">
        <v>0.59735973597359704</v>
      </c>
      <c r="C759">
        <v>4455.4799999999996</v>
      </c>
      <c r="D759">
        <v>373.33</v>
      </c>
      <c r="E759">
        <v>146.91</v>
      </c>
      <c r="F759">
        <v>1750.5</v>
      </c>
      <c r="G759">
        <v>86.1</v>
      </c>
      <c r="H759">
        <v>56.64</v>
      </c>
      <c r="I759" s="12">
        <f t="shared" si="171"/>
        <v>111.59795321564894</v>
      </c>
      <c r="J759" s="12">
        <f t="shared" si="172"/>
        <v>107.03059888862293</v>
      </c>
      <c r="K759" s="12">
        <f t="shared" si="173"/>
        <v>155.65551393057567</v>
      </c>
      <c r="L759" s="12">
        <f t="shared" si="174"/>
        <v>127.36397584035441</v>
      </c>
      <c r="M759" s="12">
        <f t="shared" si="175"/>
        <v>150.20062594009383</v>
      </c>
      <c r="N759" s="12">
        <f t="shared" si="176"/>
        <v>143.86945430560371</v>
      </c>
      <c r="O759" s="12">
        <f t="shared" si="177"/>
        <v>208.30367387049316</v>
      </c>
      <c r="P759" s="12">
        <f t="shared" si="178"/>
        <v>170.84405063862766</v>
      </c>
      <c r="Q759">
        <v>0.67213114754098402</v>
      </c>
      <c r="R759" s="12"/>
      <c r="S759" s="12"/>
      <c r="Z759" s="12"/>
      <c r="AA759" s="12"/>
      <c r="AB759" s="12"/>
      <c r="AC759" s="12"/>
      <c r="AF759">
        <v>0.559782608695652</v>
      </c>
      <c r="AG759" s="12"/>
      <c r="AH759" s="12"/>
      <c r="AI759" t="str">
        <v>20100430</v>
      </c>
      <c r="AJ759">
        <v>56</v>
      </c>
      <c r="AK759">
        <v>18.7</v>
      </c>
      <c r="AL759">
        <f t="shared" si="179"/>
        <v>2.9946524064171123</v>
      </c>
      <c r="BI759" t="str">
        <v>04/11/2021</v>
      </c>
      <c r="BJ759">
        <v>56.5</v>
      </c>
      <c r="BK759">
        <v>22.3</v>
      </c>
      <c r="BL759">
        <f t="shared" si="180"/>
        <v>2.5336322869955157</v>
      </c>
    </row>
    <row r="760" spans="1:64" x14ac:dyDescent="0.3">
      <c r="A760" s="11">
        <v>44463</v>
      </c>
      <c r="B760">
        <v>0.59539473684210498</v>
      </c>
      <c r="C760">
        <v>4448.9799999999996</v>
      </c>
      <c r="D760">
        <v>372.98</v>
      </c>
      <c r="E760">
        <v>148.36000000000001</v>
      </c>
      <c r="F760">
        <v>1742.92</v>
      </c>
      <c r="G760">
        <v>86.13</v>
      </c>
      <c r="H760">
        <v>57.2</v>
      </c>
      <c r="I760" s="12">
        <f t="shared" si="171"/>
        <v>110.35813116021966</v>
      </c>
      <c r="J760" s="12">
        <f t="shared" si="172"/>
        <v>107.34060009142411</v>
      </c>
      <c r="K760" s="12">
        <f t="shared" si="173"/>
        <v>155.37439197710447</v>
      </c>
      <c r="L760" s="12">
        <f t="shared" si="174"/>
        <v>125.94691948816765</v>
      </c>
      <c r="M760" s="12">
        <f t="shared" si="175"/>
        <v>148.60874217472653</v>
      </c>
      <c r="N760" s="12">
        <f t="shared" si="176"/>
        <v>144.36181983303479</v>
      </c>
      <c r="O760" s="12">
        <f t="shared" si="177"/>
        <v>208.03599420421696</v>
      </c>
      <c r="P760" s="12">
        <f t="shared" si="178"/>
        <v>169.03058941076588</v>
      </c>
      <c r="Q760">
        <v>0.65573770491803296</v>
      </c>
      <c r="R760" s="12"/>
      <c r="S760" s="12"/>
      <c r="Z760" s="12"/>
      <c r="AA760" s="12"/>
      <c r="AB760" s="12"/>
      <c r="AC760" s="12"/>
      <c r="AF760">
        <v>0.56891891891891899</v>
      </c>
      <c r="AG760" s="12"/>
      <c r="AH760" s="12"/>
      <c r="AI760" t="str">
        <v>20100423</v>
      </c>
      <c r="AJ760">
        <v>54</v>
      </c>
      <c r="AK760">
        <v>18</v>
      </c>
      <c r="AL760">
        <f t="shared" si="179"/>
        <v>3</v>
      </c>
      <c r="BI760" t="str">
        <v>03/11/2021</v>
      </c>
      <c r="BJ760">
        <v>56.5</v>
      </c>
      <c r="BK760">
        <v>22.3</v>
      </c>
      <c r="BL760">
        <f t="shared" si="180"/>
        <v>2.5336322869955157</v>
      </c>
    </row>
    <row r="761" spans="1:64" x14ac:dyDescent="0.3">
      <c r="A761" s="11">
        <v>44462</v>
      </c>
      <c r="B761">
        <v>0.591503267973856</v>
      </c>
      <c r="C761">
        <v>4395.6400000000003</v>
      </c>
      <c r="D761">
        <v>369.57</v>
      </c>
      <c r="E761">
        <v>151.79</v>
      </c>
      <c r="F761">
        <v>1768.1</v>
      </c>
      <c r="G761">
        <v>86.18</v>
      </c>
      <c r="H761">
        <v>56.6</v>
      </c>
      <c r="I761" s="12">
        <f t="shared" si="171"/>
        <v>106.65385498742299</v>
      </c>
      <c r="J761" s="12">
        <f t="shared" si="172"/>
        <v>104.58213870868322</v>
      </c>
      <c r="K761" s="12">
        <f t="shared" si="173"/>
        <v>153.42362095819689</v>
      </c>
      <c r="L761" s="12">
        <f t="shared" si="174"/>
        <v>125.75400718288149</v>
      </c>
      <c r="M761" s="12">
        <f t="shared" si="175"/>
        <v>144.02528880935583</v>
      </c>
      <c r="N761" s="12">
        <f t="shared" si="176"/>
        <v>141.05159072475234</v>
      </c>
      <c r="O761" s="12">
        <f t="shared" si="177"/>
        <v>206.01557465261664</v>
      </c>
      <c r="P761" s="12">
        <f t="shared" si="178"/>
        <v>169.2631175463583</v>
      </c>
      <c r="Q761">
        <v>0.65573770491803296</v>
      </c>
      <c r="R761" s="12"/>
      <c r="S761" s="12"/>
      <c r="Z761" s="12"/>
      <c r="AA761" s="12"/>
      <c r="AB761" s="12"/>
      <c r="AC761" s="12"/>
      <c r="AF761">
        <v>0.57114361702127703</v>
      </c>
      <c r="AG761" s="12"/>
      <c r="AH761" s="12"/>
      <c r="AI761" t="str">
        <v>20100416</v>
      </c>
      <c r="AJ761">
        <v>53.3</v>
      </c>
      <c r="AK761">
        <v>17.399999999999999</v>
      </c>
      <c r="AL761">
        <f t="shared" si="179"/>
        <v>3.0632183908045976</v>
      </c>
      <c r="BI761" t="str">
        <v>02/11/2021</v>
      </c>
      <c r="BJ761">
        <v>56.5</v>
      </c>
      <c r="BK761">
        <v>22.3</v>
      </c>
      <c r="BL761">
        <f t="shared" si="180"/>
        <v>2.5336322869955157</v>
      </c>
    </row>
    <row r="762" spans="1:64" x14ac:dyDescent="0.3">
      <c r="A762" s="11">
        <v>44461</v>
      </c>
      <c r="B762">
        <v>0.59459459459459496</v>
      </c>
      <c r="C762">
        <v>4354.1899999999996</v>
      </c>
      <c r="D762">
        <v>366.15</v>
      </c>
      <c r="E762">
        <v>150.88999999999999</v>
      </c>
      <c r="F762">
        <v>1774.3150000000001</v>
      </c>
      <c r="G762">
        <v>86.23</v>
      </c>
      <c r="H762">
        <v>56.14</v>
      </c>
      <c r="I762" s="12">
        <f t="shared" si="171"/>
        <v>106.2760482874471</v>
      </c>
      <c r="J762" s="12">
        <f t="shared" si="172"/>
        <v>103.23774311779543</v>
      </c>
      <c r="K762" s="12">
        <f t="shared" si="173"/>
        <v>151.88962523478139</v>
      </c>
      <c r="L762" s="12">
        <f t="shared" si="174"/>
        <v>125.58750766082777</v>
      </c>
      <c r="M762" s="12">
        <f t="shared" si="175"/>
        <v>143.54072056151293</v>
      </c>
      <c r="N762" s="12">
        <f t="shared" si="176"/>
        <v>139.26300882021971</v>
      </c>
      <c r="O762" s="12">
        <f t="shared" si="177"/>
        <v>203.99191794349011</v>
      </c>
      <c r="P762" s="12">
        <f t="shared" si="178"/>
        <v>169.06925715056818</v>
      </c>
      <c r="Q762">
        <v>0.66666666666666696</v>
      </c>
      <c r="R762" s="12"/>
      <c r="S762" s="12"/>
      <c r="Z762" s="12"/>
      <c r="AA762" s="12"/>
      <c r="AB762" s="12"/>
      <c r="AC762" s="12"/>
      <c r="AF762">
        <v>0.57142857142857095</v>
      </c>
      <c r="AG762" s="12"/>
      <c r="AH762" s="12"/>
      <c r="AI762" t="str">
        <v>20100409</v>
      </c>
      <c r="AJ762">
        <v>51.1</v>
      </c>
      <c r="AK762">
        <v>18.899999999999999</v>
      </c>
      <c r="AL762">
        <f t="shared" si="179"/>
        <v>2.7037037037037042</v>
      </c>
      <c r="BI762" t="str">
        <v>01/11/2021</v>
      </c>
      <c r="BJ762">
        <v>56.5</v>
      </c>
      <c r="BK762">
        <v>22.3</v>
      </c>
      <c r="BL762">
        <f t="shared" si="180"/>
        <v>2.5336322869955157</v>
      </c>
    </row>
    <row r="763" spans="1:64" x14ac:dyDescent="0.3">
      <c r="A763" s="11">
        <v>44460</v>
      </c>
      <c r="B763">
        <v>0.59863945578231303</v>
      </c>
      <c r="C763">
        <v>4357.7299999999996</v>
      </c>
      <c r="D763">
        <v>365.7</v>
      </c>
      <c r="E763">
        <v>151.02000000000001</v>
      </c>
      <c r="F763">
        <v>1764.26</v>
      </c>
      <c r="G763">
        <v>86.21</v>
      </c>
      <c r="H763">
        <v>55.69</v>
      </c>
      <c r="I763" s="12">
        <f t="shared" si="171"/>
        <v>106.27089801838976</v>
      </c>
      <c r="J763" s="12">
        <f t="shared" si="172"/>
        <v>103.9143944683194</v>
      </c>
      <c r="K763" s="12">
        <f t="shared" si="173"/>
        <v>152.04841565923292</v>
      </c>
      <c r="L763" s="12">
        <f t="shared" si="174"/>
        <v>126.71435240400396</v>
      </c>
      <c r="M763" s="12">
        <f t="shared" si="175"/>
        <v>143.24115604118165</v>
      </c>
      <c r="N763" s="12">
        <f t="shared" si="176"/>
        <v>139.88813483661383</v>
      </c>
      <c r="O763" s="12">
        <f t="shared" si="177"/>
        <v>203.78843006696565</v>
      </c>
      <c r="P763" s="12">
        <f t="shared" si="178"/>
        <v>170.23535717629264</v>
      </c>
      <c r="Q763">
        <v>0.70769230769230795</v>
      </c>
      <c r="R763" s="12"/>
      <c r="S763" s="12"/>
      <c r="Z763" s="12"/>
      <c r="AA763" s="12"/>
      <c r="AB763" s="12"/>
      <c r="AC763" s="12"/>
      <c r="AF763">
        <v>0.56495263870094703</v>
      </c>
      <c r="AG763" s="12"/>
      <c r="AH763" s="12"/>
      <c r="AI763" t="str">
        <v>20100402</v>
      </c>
      <c r="AJ763">
        <v>48.9</v>
      </c>
      <c r="AK763">
        <v>18.899999999999999</v>
      </c>
      <c r="AL763">
        <f t="shared" si="179"/>
        <v>2.5873015873015874</v>
      </c>
      <c r="BI763" t="str">
        <v>29/10/2021</v>
      </c>
      <c r="BJ763">
        <v>54</v>
      </c>
      <c r="BK763">
        <v>24.1</v>
      </c>
      <c r="BL763">
        <f t="shared" si="180"/>
        <v>2.2406639004149378</v>
      </c>
    </row>
    <row r="764" spans="1:64" x14ac:dyDescent="0.3">
      <c r="A764" s="11">
        <v>44457</v>
      </c>
      <c r="B764">
        <v>0.63722397476340698</v>
      </c>
      <c r="C764">
        <v>4432.99</v>
      </c>
      <c r="D764">
        <v>373.83</v>
      </c>
      <c r="E764">
        <v>149.16999999999999</v>
      </c>
      <c r="F764">
        <v>1754.5</v>
      </c>
      <c r="G764">
        <v>86.19</v>
      </c>
      <c r="H764">
        <v>56.88</v>
      </c>
      <c r="I764" s="12">
        <f t="shared" si="171"/>
        <v>109.48755615603599</v>
      </c>
      <c r="J764" s="12">
        <f t="shared" si="172"/>
        <v>106.31064632823151</v>
      </c>
      <c r="K764" s="12">
        <f t="shared" si="173"/>
        <v>154.71088165192674</v>
      </c>
      <c r="L764" s="12">
        <f t="shared" si="174"/>
        <v>126.21655644300951</v>
      </c>
      <c r="M764" s="12">
        <f t="shared" si="175"/>
        <v>148.30577002826337</v>
      </c>
      <c r="N764" s="12">
        <f t="shared" si="176"/>
        <v>143.81584504476726</v>
      </c>
      <c r="O764" s="12">
        <f t="shared" si="177"/>
        <v>208.36834520418003</v>
      </c>
      <c r="P764" s="12">
        <f t="shared" si="178"/>
        <v>170.3761927966456</v>
      </c>
      <c r="Q764">
        <v>0.70769230769230795</v>
      </c>
      <c r="R764" s="12"/>
      <c r="S764" s="12"/>
      <c r="Z764" s="12"/>
      <c r="AA764" s="12"/>
      <c r="AB764" s="12"/>
      <c r="AC764" s="12"/>
      <c r="AF764">
        <v>0.56348167539267002</v>
      </c>
      <c r="AG764" s="12"/>
      <c r="AH764" s="12"/>
      <c r="AI764" t="str">
        <v>20100326</v>
      </c>
      <c r="AJ764">
        <v>48.3</v>
      </c>
      <c r="AK764">
        <v>19.100000000000001</v>
      </c>
      <c r="AL764">
        <f t="shared" si="179"/>
        <v>2.5287958115183242</v>
      </c>
      <c r="BI764" t="str">
        <v>28/10/2021</v>
      </c>
      <c r="BJ764">
        <v>54</v>
      </c>
      <c r="BK764">
        <v>24.1</v>
      </c>
      <c r="BL764">
        <f t="shared" si="180"/>
        <v>2.2406639004149378</v>
      </c>
    </row>
    <row r="765" spans="1:64" x14ac:dyDescent="0.3">
      <c r="A765" s="11">
        <v>44456</v>
      </c>
      <c r="B765">
        <v>0.63225806451612898</v>
      </c>
      <c r="C765">
        <v>4473.75</v>
      </c>
      <c r="D765">
        <v>378.31</v>
      </c>
      <c r="E765">
        <v>149.88999999999999</v>
      </c>
      <c r="F765">
        <v>1753.4</v>
      </c>
      <c r="G765">
        <v>86.21</v>
      </c>
      <c r="H765">
        <v>57.47</v>
      </c>
      <c r="I765" s="12">
        <f t="shared" si="171"/>
        <v>109.9612032911773</v>
      </c>
      <c r="J765" s="12">
        <f t="shared" si="172"/>
        <v>107.35610990833688</v>
      </c>
      <c r="K765" s="12">
        <f t="shared" si="173"/>
        <v>156.09685520058417</v>
      </c>
      <c r="L765" s="12">
        <f t="shared" si="174"/>
        <v>126.07090659632547</v>
      </c>
      <c r="M765" s="12">
        <f t="shared" si="175"/>
        <v>149.3570370773069</v>
      </c>
      <c r="N765" s="12">
        <f t="shared" si="176"/>
        <v>145.63179969573159</v>
      </c>
      <c r="O765" s="12">
        <f t="shared" si="177"/>
        <v>210.81594966393317</v>
      </c>
      <c r="P765" s="12">
        <f t="shared" si="178"/>
        <v>170.64511485407112</v>
      </c>
      <c r="Q765">
        <v>0.68656716417910402</v>
      </c>
      <c r="R765" s="12"/>
      <c r="S765" s="12"/>
      <c r="Z765" s="12"/>
      <c r="AA765" s="12"/>
      <c r="AB765" s="12"/>
      <c r="AC765" s="12"/>
      <c r="AF765">
        <v>0.56352863726135605</v>
      </c>
      <c r="AG765" s="12"/>
      <c r="AH765" s="12"/>
      <c r="AI765" t="str">
        <v>20100319</v>
      </c>
      <c r="AJ765">
        <v>48.9</v>
      </c>
      <c r="AK765">
        <v>20.5</v>
      </c>
      <c r="AL765">
        <f t="shared" si="179"/>
        <v>2.3853658536585365</v>
      </c>
      <c r="BI765" t="str">
        <v>27/10/2021</v>
      </c>
      <c r="BJ765">
        <v>54</v>
      </c>
      <c r="BK765">
        <v>24.1</v>
      </c>
      <c r="BL765">
        <f t="shared" si="180"/>
        <v>2.2406639004149378</v>
      </c>
    </row>
    <row r="766" spans="1:64" x14ac:dyDescent="0.3">
      <c r="A766" s="11">
        <v>44455</v>
      </c>
      <c r="B766">
        <v>0.65916398713826396</v>
      </c>
      <c r="C766">
        <v>4480.7</v>
      </c>
      <c r="D766">
        <v>378.05</v>
      </c>
      <c r="E766">
        <v>150.58000000000001</v>
      </c>
      <c r="F766">
        <v>1793.9</v>
      </c>
      <c r="G766">
        <v>86.24</v>
      </c>
      <c r="H766">
        <v>57.8</v>
      </c>
      <c r="I766" s="12">
        <f t="shared" si="171"/>
        <v>109.62889782963956</v>
      </c>
      <c r="J766" s="12">
        <f t="shared" si="172"/>
        <v>105.1453848349944</v>
      </c>
      <c r="K766" s="12">
        <f t="shared" si="173"/>
        <v>156.28490196249092</v>
      </c>
      <c r="L766" s="12">
        <f t="shared" si="174"/>
        <v>125.54884366533373</v>
      </c>
      <c r="M766" s="12">
        <f t="shared" si="175"/>
        <v>148.57404863765464</v>
      </c>
      <c r="N766" s="12">
        <f t="shared" si="176"/>
        <v>142.32081286752361</v>
      </c>
      <c r="O766" s="12">
        <f t="shared" si="177"/>
        <v>210.59785323483919</v>
      </c>
      <c r="P766" s="12">
        <f t="shared" si="178"/>
        <v>169.56042287790964</v>
      </c>
      <c r="Q766">
        <v>0.68656716417910402</v>
      </c>
      <c r="R766" s="12"/>
      <c r="S766" s="12"/>
      <c r="Z766" s="12"/>
      <c r="AA766" s="12"/>
      <c r="AB766" s="12"/>
      <c r="AC766" s="12"/>
      <c r="AF766">
        <v>0.57438551099611901</v>
      </c>
      <c r="AG766" s="12"/>
      <c r="AH766" s="12"/>
      <c r="AI766" t="str">
        <v>20100312</v>
      </c>
      <c r="AJ766">
        <v>46.1</v>
      </c>
      <c r="AK766">
        <v>21.3</v>
      </c>
      <c r="AL766">
        <f t="shared" si="179"/>
        <v>2.164319248826291</v>
      </c>
      <c r="BI766" t="str">
        <v>26/10/2021</v>
      </c>
      <c r="BJ766">
        <v>54</v>
      </c>
      <c r="BK766">
        <v>24.1</v>
      </c>
      <c r="BL766">
        <f t="shared" si="180"/>
        <v>2.2406639004149378</v>
      </c>
    </row>
    <row r="767" spans="1:64" x14ac:dyDescent="0.3">
      <c r="A767" s="11">
        <v>44454</v>
      </c>
      <c r="B767">
        <v>0.66123778501628705</v>
      </c>
      <c r="C767">
        <v>4443.05</v>
      </c>
      <c r="D767">
        <v>375.26</v>
      </c>
      <c r="E767">
        <v>151.11000000000001</v>
      </c>
      <c r="F767">
        <v>1804.1</v>
      </c>
      <c r="G767">
        <v>86.24</v>
      </c>
      <c r="H767">
        <v>57.63</v>
      </c>
      <c r="I767" s="12">
        <f t="shared" si="171"/>
        <v>108.33095353885371</v>
      </c>
      <c r="J767" s="12">
        <f t="shared" si="172"/>
        <v>103.68061647152528</v>
      </c>
      <c r="K767" s="12">
        <f t="shared" si="173"/>
        <v>154.97168604558337</v>
      </c>
      <c r="L767" s="12">
        <f t="shared" si="174"/>
        <v>124.8591148998575</v>
      </c>
      <c r="M767" s="12">
        <f t="shared" si="175"/>
        <v>146.96591469272215</v>
      </c>
      <c r="N767" s="12">
        <f t="shared" si="176"/>
        <v>140.4820941859499</v>
      </c>
      <c r="O767" s="12">
        <f t="shared" si="177"/>
        <v>209.04364609153751</v>
      </c>
      <c r="P767" s="12">
        <f t="shared" si="178"/>
        <v>168.80334113083384</v>
      </c>
      <c r="Q767">
        <v>0.6875</v>
      </c>
      <c r="R767" s="12"/>
      <c r="S767" s="12"/>
      <c r="Z767" s="12"/>
      <c r="AA767" s="12"/>
      <c r="AB767" s="12"/>
      <c r="AC767" s="12"/>
      <c r="AF767">
        <v>0.57373868046571797</v>
      </c>
      <c r="AG767" s="12"/>
      <c r="AH767" s="12"/>
      <c r="AI767" t="str">
        <v>20100305</v>
      </c>
      <c r="AJ767">
        <v>44.9</v>
      </c>
      <c r="AK767">
        <v>23.6</v>
      </c>
      <c r="AL767">
        <f t="shared" si="179"/>
        <v>1.9025423728813557</v>
      </c>
      <c r="BI767" t="str">
        <v>25/10/2021</v>
      </c>
      <c r="BJ767">
        <v>54</v>
      </c>
      <c r="BK767">
        <v>24.1</v>
      </c>
      <c r="BL767">
        <f t="shared" si="180"/>
        <v>2.2406639004149378</v>
      </c>
    </row>
    <row r="768" spans="1:64" x14ac:dyDescent="0.3">
      <c r="A768" s="11">
        <v>44453</v>
      </c>
      <c r="B768">
        <v>0.65562913907284803</v>
      </c>
      <c r="C768">
        <v>4468.7299999999996</v>
      </c>
      <c r="D768">
        <v>376.33</v>
      </c>
      <c r="E768">
        <v>149.30000000000001</v>
      </c>
      <c r="F768">
        <v>1793.7</v>
      </c>
      <c r="G768">
        <v>86.23</v>
      </c>
      <c r="H768">
        <v>57.96</v>
      </c>
      <c r="I768" s="12">
        <f t="shared" si="171"/>
        <v>110.30203332989045</v>
      </c>
      <c r="J768" s="12">
        <f t="shared" si="172"/>
        <v>104.89155487640035</v>
      </c>
      <c r="K768" s="12">
        <f t="shared" si="173"/>
        <v>155.88557584447102</v>
      </c>
      <c r="L768" s="12">
        <f t="shared" si="174"/>
        <v>124.86573495211346</v>
      </c>
      <c r="M768" s="12">
        <f t="shared" si="175"/>
        <v>149.1988986775749</v>
      </c>
      <c r="N768" s="12">
        <f t="shared" si="176"/>
        <v>141.70662653479141</v>
      </c>
      <c r="O768" s="12">
        <f t="shared" si="177"/>
        <v>209.66408787547471</v>
      </c>
      <c r="P768" s="12">
        <f t="shared" si="178"/>
        <v>168.32356300789615</v>
      </c>
      <c r="Q768">
        <v>0.682539682539683</v>
      </c>
      <c r="R768" s="12"/>
      <c r="S768" s="12"/>
      <c r="Z768" s="12"/>
      <c r="AA768" s="12"/>
      <c r="AB768" s="12"/>
      <c r="AC768" s="12"/>
      <c r="AF768">
        <v>0.57087126137841304</v>
      </c>
      <c r="AG768" s="12"/>
      <c r="AH768" s="12"/>
      <c r="AI768" t="str">
        <v>20100226</v>
      </c>
      <c r="AJ768">
        <v>42.1</v>
      </c>
      <c r="AK768">
        <v>22.7</v>
      </c>
      <c r="AL768">
        <f t="shared" si="179"/>
        <v>1.8546255506607932</v>
      </c>
      <c r="BI768" t="str">
        <v>22/10/2021</v>
      </c>
      <c r="BJ768">
        <v>48.9</v>
      </c>
      <c r="BK768">
        <v>23.8</v>
      </c>
      <c r="BL768">
        <f t="shared" si="180"/>
        <v>2.0546218487394956</v>
      </c>
    </row>
    <row r="769" spans="1:64" x14ac:dyDescent="0.3">
      <c r="A769" s="11">
        <v>44450</v>
      </c>
      <c r="B769">
        <v>0.69444444444444398</v>
      </c>
      <c r="C769">
        <v>4458.58</v>
      </c>
      <c r="D769">
        <v>376.59</v>
      </c>
      <c r="E769">
        <v>148.4</v>
      </c>
      <c r="F769">
        <v>1787.65</v>
      </c>
      <c r="G769">
        <v>86.21</v>
      </c>
      <c r="H769">
        <v>57.62</v>
      </c>
      <c r="I769" s="12">
        <f t="shared" si="171"/>
        <v>110.72146622536955</v>
      </c>
      <c r="J769" s="12">
        <f t="shared" si="172"/>
        <v>105.00788490292894</v>
      </c>
      <c r="K769" s="12">
        <f t="shared" si="173"/>
        <v>155.56751527280872</v>
      </c>
      <c r="L769" s="12">
        <f t="shared" si="174"/>
        <v>125.3199218380591</v>
      </c>
      <c r="M769" s="12">
        <f t="shared" si="175"/>
        <v>150.21360601252357</v>
      </c>
      <c r="N769" s="12">
        <f t="shared" si="176"/>
        <v>142.28640627547301</v>
      </c>
      <c r="O769" s="12">
        <f t="shared" si="177"/>
        <v>209.85766009010507</v>
      </c>
      <c r="P769" s="12">
        <f t="shared" si="178"/>
        <v>169.44036733078522</v>
      </c>
      <c r="Q769">
        <v>0.66176470588235303</v>
      </c>
      <c r="R769" s="12"/>
      <c r="S769" s="12"/>
      <c r="Z769" s="12"/>
      <c r="AA769" s="12"/>
      <c r="AB769" s="12"/>
      <c r="AC769" s="12"/>
      <c r="AF769">
        <v>0.58505963590709398</v>
      </c>
      <c r="AG769" s="12"/>
      <c r="AH769" s="12"/>
      <c r="AI769" t="str">
        <v>20100219</v>
      </c>
      <c r="AJ769">
        <v>41.1</v>
      </c>
      <c r="AK769">
        <v>23.3</v>
      </c>
      <c r="AL769">
        <f t="shared" si="179"/>
        <v>1.7639484978540774</v>
      </c>
      <c r="BI769" t="str">
        <v>21/10/2021</v>
      </c>
      <c r="BJ769">
        <v>48.9</v>
      </c>
      <c r="BK769">
        <v>23.8</v>
      </c>
      <c r="BL769">
        <f t="shared" si="180"/>
        <v>2.0546218487394956</v>
      </c>
    </row>
    <row r="770" spans="1:64" x14ac:dyDescent="0.3">
      <c r="A770" s="11">
        <v>44449</v>
      </c>
      <c r="B770">
        <v>0.69875776397515499</v>
      </c>
      <c r="C770">
        <v>4493.28</v>
      </c>
      <c r="D770">
        <v>379.47</v>
      </c>
      <c r="E770">
        <v>149.72</v>
      </c>
      <c r="F770">
        <v>1794.5</v>
      </c>
      <c r="G770">
        <v>86.24</v>
      </c>
      <c r="H770">
        <v>57.75</v>
      </c>
      <c r="I770" s="12">
        <f t="shared" ref="I770:I833" si="181">I771*(1+((C770/C771)-(E770/E771)))</f>
        <v>110.60048988381043</v>
      </c>
      <c r="J770" s="12">
        <f t="shared" ref="J770:J833" si="182">J771*(1+((C770/C771)-(F770/F771)))</f>
        <v>105.41959314486019</v>
      </c>
      <c r="K770" s="12">
        <f t="shared" si="173"/>
        <v>156.72331479723877</v>
      </c>
      <c r="L770" s="12">
        <f t="shared" si="174"/>
        <v>126.00938994469945</v>
      </c>
      <c r="M770" s="12">
        <f t="shared" si="175"/>
        <v>150.02953108744538</v>
      </c>
      <c r="N770" s="12">
        <f t="shared" si="176"/>
        <v>142.82518765733494</v>
      </c>
      <c r="O770" s="12">
        <f t="shared" si="177"/>
        <v>211.388464822609</v>
      </c>
      <c r="P770" s="12">
        <f t="shared" si="178"/>
        <v>170.34977115490054</v>
      </c>
      <c r="Q770">
        <v>0.69117647058823495</v>
      </c>
      <c r="R770" s="12"/>
      <c r="S770" s="12"/>
      <c r="Z770" s="12"/>
      <c r="AA770" s="12"/>
      <c r="AB770" s="12"/>
      <c r="AC770" s="12"/>
      <c r="AF770">
        <v>0.58627204030226698</v>
      </c>
      <c r="AG770" s="12"/>
      <c r="AH770" s="12"/>
      <c r="AI770" t="str">
        <v>20100212</v>
      </c>
      <c r="AJ770">
        <v>35.6</v>
      </c>
      <c r="AK770">
        <v>27.8</v>
      </c>
      <c r="AL770">
        <f t="shared" si="179"/>
        <v>1.2805755395683454</v>
      </c>
      <c r="BI770" t="str">
        <v>20/10/2021</v>
      </c>
      <c r="BJ770">
        <v>48.9</v>
      </c>
      <c r="BK770">
        <v>23.8</v>
      </c>
      <c r="BL770">
        <f t="shared" si="180"/>
        <v>2.0546218487394956</v>
      </c>
    </row>
    <row r="771" spans="1:64" x14ac:dyDescent="0.3">
      <c r="A771" s="11">
        <v>44448</v>
      </c>
      <c r="B771">
        <v>0.70426829268292701</v>
      </c>
      <c r="C771">
        <v>4514.07</v>
      </c>
      <c r="D771">
        <v>380.78</v>
      </c>
      <c r="E771">
        <v>147.93</v>
      </c>
      <c r="F771">
        <v>1789</v>
      </c>
      <c r="G771">
        <v>86.22</v>
      </c>
      <c r="H771">
        <v>57.85</v>
      </c>
      <c r="I771" s="12">
        <f t="shared" si="181"/>
        <v>112.47956420868444</v>
      </c>
      <c r="J771" s="12">
        <f t="shared" si="182"/>
        <v>106.23547554513526</v>
      </c>
      <c r="K771" s="12">
        <f t="shared" ref="K771:K834" si="183">K772*(1+((C771/C772)-(G771/G772)))</f>
        <v>157.48515942412527</v>
      </c>
      <c r="L771" s="12">
        <f t="shared" ref="L771:L834" si="184">L772*(1+((C771/C772)-(H771/H772)))</f>
        <v>126.37296386917681</v>
      </c>
      <c r="M771" s="12">
        <f t="shared" ref="M771:M834" si="185">M772*(1+((D771/D772)-(E771/E772)))</f>
        <v>152.39788945545695</v>
      </c>
      <c r="N771" s="12">
        <f t="shared" ref="N771:N834" si="186">N772*(1+((D771/D772)-(F771/F772)))</f>
        <v>143.76174510248998</v>
      </c>
      <c r="O771" s="12">
        <f t="shared" ref="O771:O834" si="187">O772*(1+((D771/D772)-(G771/G772)))</f>
        <v>212.16760185591809</v>
      </c>
      <c r="P771" s="12">
        <f t="shared" ref="P771:P834" si="188">P772*(1+((D771/D772)-(H771/H772)))</f>
        <v>170.64185852869781</v>
      </c>
      <c r="Q771">
        <v>0.69014084507042295</v>
      </c>
      <c r="R771" s="12"/>
      <c r="S771" s="12"/>
      <c r="Z771" s="12"/>
      <c r="AA771" s="12"/>
      <c r="AB771" s="12"/>
      <c r="AC771" s="12"/>
      <c r="AF771">
        <v>0.58779106356198896</v>
      </c>
      <c r="AG771" s="12"/>
      <c r="AH771" s="12"/>
      <c r="AI771" t="str">
        <v>20100205</v>
      </c>
      <c r="AJ771">
        <v>34.1</v>
      </c>
      <c r="AK771">
        <v>26.1</v>
      </c>
      <c r="AL771">
        <f t="shared" si="179"/>
        <v>1.3065134099616857</v>
      </c>
      <c r="BI771" t="str">
        <v>19/10/2021</v>
      </c>
      <c r="BJ771">
        <v>48.9</v>
      </c>
      <c r="BK771">
        <v>23.8</v>
      </c>
      <c r="BL771">
        <f t="shared" si="180"/>
        <v>2.0546218487394956</v>
      </c>
    </row>
    <row r="772" spans="1:64" x14ac:dyDescent="0.3">
      <c r="A772" s="11">
        <v>44447</v>
      </c>
      <c r="B772">
        <v>0.70769230769230795</v>
      </c>
      <c r="C772">
        <v>4520.03</v>
      </c>
      <c r="D772">
        <v>382.11</v>
      </c>
      <c r="E772">
        <v>146.93</v>
      </c>
      <c r="F772">
        <v>1793.8</v>
      </c>
      <c r="G772">
        <v>86.2</v>
      </c>
      <c r="H772">
        <v>58.44</v>
      </c>
      <c r="I772" s="12">
        <f t="shared" si="181"/>
        <v>113.40089400664881</v>
      </c>
      <c r="J772" s="12">
        <f t="shared" si="182"/>
        <v>106.09147670537907</v>
      </c>
      <c r="K772" s="12">
        <f t="shared" si="183"/>
        <v>157.72973418475266</v>
      </c>
      <c r="L772" s="12">
        <f t="shared" si="184"/>
        <v>125.27340791738713</v>
      </c>
      <c r="M772" s="12">
        <f t="shared" si="185"/>
        <v>153.98184450612555</v>
      </c>
      <c r="N772" s="12">
        <f t="shared" si="186"/>
        <v>143.87753623373385</v>
      </c>
      <c r="O772" s="12">
        <f t="shared" si="187"/>
        <v>212.95825017657342</v>
      </c>
      <c r="P772" s="12">
        <f t="shared" si="188"/>
        <v>169.52045500715863</v>
      </c>
      <c r="Q772">
        <v>0.68493150684931503</v>
      </c>
      <c r="R772" s="12"/>
      <c r="S772" s="12"/>
      <c r="Z772" s="12"/>
      <c r="AA772" s="12"/>
      <c r="AB772" s="12"/>
      <c r="AC772" s="12"/>
      <c r="AF772">
        <v>0.5625</v>
      </c>
      <c r="AG772" s="12"/>
      <c r="AH772" s="12"/>
      <c r="AI772" t="str">
        <v>20100129</v>
      </c>
      <c r="AJ772">
        <v>38.9</v>
      </c>
      <c r="AK772">
        <v>22.2</v>
      </c>
      <c r="AL772">
        <f t="shared" si="179"/>
        <v>1.7522522522522523</v>
      </c>
      <c r="BI772" t="str">
        <v>18/10/2021</v>
      </c>
      <c r="BJ772">
        <v>48.9</v>
      </c>
      <c r="BK772">
        <v>23.8</v>
      </c>
      <c r="BL772">
        <f t="shared" si="180"/>
        <v>2.0546218487394956</v>
      </c>
    </row>
    <row r="773" spans="1:64" x14ac:dyDescent="0.3">
      <c r="A773" s="11">
        <v>44443</v>
      </c>
      <c r="B773">
        <v>0.77595628415300499</v>
      </c>
      <c r="C773">
        <v>4535.43</v>
      </c>
      <c r="D773">
        <v>381.57</v>
      </c>
      <c r="E773">
        <v>148.18</v>
      </c>
      <c r="F773">
        <v>1827.1</v>
      </c>
      <c r="G773">
        <v>86.23</v>
      </c>
      <c r="H773">
        <v>58.36</v>
      </c>
      <c r="I773" s="12">
        <f t="shared" si="181"/>
        <v>112.83219740030742</v>
      </c>
      <c r="J773" s="12">
        <f t="shared" si="182"/>
        <v>104.54111987487188</v>
      </c>
      <c r="K773" s="12">
        <f t="shared" si="183"/>
        <v>158.21189786135238</v>
      </c>
      <c r="L773" s="12">
        <f t="shared" si="184"/>
        <v>125.87335688100086</v>
      </c>
      <c r="M773" s="12">
        <f t="shared" si="185"/>
        <v>152.47978264647219</v>
      </c>
      <c r="N773" s="12">
        <f t="shared" si="186"/>
        <v>141.10609830630574</v>
      </c>
      <c r="O773" s="12">
        <f t="shared" si="187"/>
        <v>212.58344168324157</v>
      </c>
      <c r="P773" s="12">
        <f t="shared" si="188"/>
        <v>169.51292800955056</v>
      </c>
      <c r="Q773">
        <v>0.80246913580246904</v>
      </c>
      <c r="R773" s="12"/>
      <c r="S773" s="12"/>
      <c r="Z773" s="12"/>
      <c r="AA773" s="12"/>
      <c r="AB773" s="12"/>
      <c r="AC773" s="12"/>
      <c r="AF773">
        <v>0.60421836228287795</v>
      </c>
      <c r="AG773" s="12"/>
      <c r="AH773" s="12"/>
      <c r="AI773" t="str">
        <v>20100122</v>
      </c>
      <c r="AJ773">
        <v>40</v>
      </c>
      <c r="AK773">
        <v>23.3</v>
      </c>
      <c r="AL773">
        <f t="shared" si="179"/>
        <v>1.7167381974248928</v>
      </c>
      <c r="BI773" t="str">
        <v>15/10/2021</v>
      </c>
      <c r="BJ773">
        <v>43.2</v>
      </c>
      <c r="BK773">
        <v>23.9</v>
      </c>
      <c r="BL773">
        <f t="shared" si="180"/>
        <v>1.8075313807531384</v>
      </c>
    </row>
    <row r="774" spans="1:64" x14ac:dyDescent="0.3">
      <c r="A774" s="11">
        <v>44442</v>
      </c>
      <c r="B774">
        <v>0.77807486631015998</v>
      </c>
      <c r="C774">
        <v>4536.95</v>
      </c>
      <c r="D774">
        <v>380.4</v>
      </c>
      <c r="E774">
        <v>149.54</v>
      </c>
      <c r="F774">
        <v>1809.7850000000001</v>
      </c>
      <c r="G774">
        <v>86.23</v>
      </c>
      <c r="H774">
        <v>58.11</v>
      </c>
      <c r="I774" s="12">
        <f t="shared" si="181"/>
        <v>111.85242276928108</v>
      </c>
      <c r="J774" s="12">
        <f t="shared" si="182"/>
        <v>105.58668800261808</v>
      </c>
      <c r="K774" s="12">
        <f t="shared" si="183"/>
        <v>158.2649208569116</v>
      </c>
      <c r="L774" s="12">
        <f t="shared" si="184"/>
        <v>126.45977772346268</v>
      </c>
      <c r="M774" s="12">
        <f t="shared" si="185"/>
        <v>150.64637611402574</v>
      </c>
      <c r="N774" s="12">
        <f t="shared" si="186"/>
        <v>142.02810571465585</v>
      </c>
      <c r="O774" s="12">
        <f t="shared" si="187"/>
        <v>211.93160158373325</v>
      </c>
      <c r="P774" s="12">
        <f t="shared" si="188"/>
        <v>169.72108680356416</v>
      </c>
      <c r="Q774">
        <v>0.81707317073170704</v>
      </c>
      <c r="R774" s="12"/>
      <c r="S774" s="12"/>
      <c r="Z774" s="12"/>
      <c r="AA774" s="12"/>
      <c r="AB774" s="12"/>
      <c r="AC774" s="12"/>
      <c r="AF774">
        <v>0.60615384615384604</v>
      </c>
      <c r="AG774" s="12"/>
      <c r="AH774" s="12"/>
      <c r="AI774" t="str">
        <v>20100115</v>
      </c>
      <c r="AJ774">
        <v>52.2</v>
      </c>
      <c r="AK774">
        <v>18.899999999999999</v>
      </c>
      <c r="AL774">
        <f t="shared" si="179"/>
        <v>2.7619047619047623</v>
      </c>
      <c r="BI774" t="str">
        <v>14/10/2021</v>
      </c>
      <c r="BJ774">
        <v>43.2</v>
      </c>
      <c r="BK774">
        <v>23.9</v>
      </c>
      <c r="BL774">
        <f t="shared" si="180"/>
        <v>1.8075313807531384</v>
      </c>
    </row>
    <row r="775" spans="1:64" x14ac:dyDescent="0.3">
      <c r="A775" s="11">
        <v>44441</v>
      </c>
      <c r="B775">
        <v>0.79586563307493496</v>
      </c>
      <c r="C775">
        <v>4524.09</v>
      </c>
      <c r="D775">
        <v>380.58</v>
      </c>
      <c r="E775">
        <v>148.88999999999999</v>
      </c>
      <c r="F775">
        <v>1814.2</v>
      </c>
      <c r="G775">
        <v>86.23</v>
      </c>
      <c r="H775">
        <v>57.95</v>
      </c>
      <c r="I775" s="12">
        <f t="shared" si="181"/>
        <v>112.023042652462</v>
      </c>
      <c r="J775" s="12">
        <f t="shared" si="182"/>
        <v>105.03252169861199</v>
      </c>
      <c r="K775" s="12">
        <f t="shared" si="183"/>
        <v>157.81631840764067</v>
      </c>
      <c r="L775" s="12">
        <f t="shared" si="184"/>
        <v>126.44946453794417</v>
      </c>
      <c r="M775" s="12">
        <f t="shared" si="185"/>
        <v>151.3788379687881</v>
      </c>
      <c r="N775" s="12">
        <f t="shared" si="186"/>
        <v>141.75018785561736</v>
      </c>
      <c r="O775" s="12">
        <f t="shared" si="187"/>
        <v>212.03188467596533</v>
      </c>
      <c r="P775" s="12">
        <f t="shared" si="188"/>
        <v>170.2717393397763</v>
      </c>
      <c r="Q775">
        <v>0.84523809523809501</v>
      </c>
      <c r="R775" s="12"/>
      <c r="S775" s="12"/>
      <c r="Z775" s="12"/>
      <c r="AA775" s="12"/>
      <c r="AB775" s="12"/>
      <c r="AC775" s="12"/>
      <c r="AF775">
        <v>0.60378510378510397</v>
      </c>
      <c r="AG775" s="12"/>
      <c r="AH775" s="12"/>
      <c r="AI775" t="str">
        <v>20100108</v>
      </c>
      <c r="AJ775">
        <v>53.4</v>
      </c>
      <c r="AK775">
        <v>15.9</v>
      </c>
      <c r="AL775">
        <f t="shared" si="179"/>
        <v>3.3584905660377355</v>
      </c>
      <c r="BI775" t="str">
        <v>13/10/2021</v>
      </c>
      <c r="BJ775">
        <v>43.2</v>
      </c>
      <c r="BK775">
        <v>23.9</v>
      </c>
      <c r="BL775">
        <f t="shared" si="180"/>
        <v>1.8075313807531384</v>
      </c>
    </row>
    <row r="776" spans="1:64" x14ac:dyDescent="0.3">
      <c r="A776" s="11">
        <v>44439</v>
      </c>
      <c r="B776">
        <v>0.79166666666666696</v>
      </c>
      <c r="C776">
        <v>4522.68</v>
      </c>
      <c r="D776">
        <v>379.95</v>
      </c>
      <c r="E776">
        <v>148.83000000000001</v>
      </c>
      <c r="F776">
        <v>1813.7</v>
      </c>
      <c r="G776">
        <v>86.25</v>
      </c>
      <c r="H776">
        <v>57.38</v>
      </c>
      <c r="I776" s="12">
        <f t="shared" si="181"/>
        <v>112.03328053088843</v>
      </c>
      <c r="J776" s="12">
        <f t="shared" si="182"/>
        <v>105.02873199912733</v>
      </c>
      <c r="K776" s="12">
        <f t="shared" si="183"/>
        <v>157.73056879739767</v>
      </c>
      <c r="L776" s="12">
        <f t="shared" si="184"/>
        <v>127.67798372934863</v>
      </c>
      <c r="M776" s="12">
        <f t="shared" si="185"/>
        <v>151.18910042800553</v>
      </c>
      <c r="N776" s="12">
        <f t="shared" si="186"/>
        <v>141.55449819512478</v>
      </c>
      <c r="O776" s="12">
        <f t="shared" si="187"/>
        <v>211.63190102478862</v>
      </c>
      <c r="P776" s="12">
        <f t="shared" si="188"/>
        <v>171.69260932958218</v>
      </c>
      <c r="Q776">
        <v>0.84146341463414598</v>
      </c>
      <c r="R776" s="12"/>
      <c r="S776" s="12"/>
      <c r="Z776" s="12"/>
      <c r="AA776" s="12"/>
      <c r="AB776" s="12"/>
      <c r="AC776" s="12"/>
      <c r="AF776">
        <v>0.60147148988350696</v>
      </c>
      <c r="AG776" s="12"/>
      <c r="AH776" s="12"/>
      <c r="AI776" t="str">
        <v>20100101</v>
      </c>
      <c r="AJ776">
        <v>48.3</v>
      </c>
      <c r="AK776">
        <v>16.899999999999999</v>
      </c>
      <c r="AL776">
        <f t="shared" ref="AL776:AL839" si="189">IFERROR(AJ776/AK776,"")</f>
        <v>2.8579881656804735</v>
      </c>
      <c r="BI776" t="str">
        <v>12/10/2021</v>
      </c>
      <c r="BJ776">
        <v>43.2</v>
      </c>
      <c r="BK776">
        <v>23.9</v>
      </c>
      <c r="BL776">
        <f t="shared" ref="BL776:BL839" si="190">IFERROR(BJ776/BK776,"")</f>
        <v>1.8075313807531384</v>
      </c>
    </row>
    <row r="777" spans="1:64" x14ac:dyDescent="0.3">
      <c r="A777" s="11">
        <v>44439</v>
      </c>
      <c r="B777">
        <v>0.79210526315789498</v>
      </c>
      <c r="C777">
        <v>4528.79</v>
      </c>
      <c r="D777">
        <v>380.26</v>
      </c>
      <c r="E777">
        <v>149.85</v>
      </c>
      <c r="F777">
        <v>1810</v>
      </c>
      <c r="G777">
        <v>86.26</v>
      </c>
      <c r="H777">
        <v>57.2</v>
      </c>
      <c r="I777" s="12">
        <f t="shared" si="181"/>
        <v>111.42515982992835</v>
      </c>
      <c r="J777" s="12">
        <f t="shared" si="182"/>
        <v>105.38634423763867</v>
      </c>
      <c r="K777" s="12">
        <f t="shared" si="183"/>
        <v>157.92532509599678</v>
      </c>
      <c r="L777" s="12">
        <f t="shared" si="184"/>
        <v>128.25461640606429</v>
      </c>
      <c r="M777" s="12">
        <f t="shared" si="185"/>
        <v>150.2886347825395</v>
      </c>
      <c r="N777" s="12">
        <f t="shared" si="186"/>
        <v>141.96042417295774</v>
      </c>
      <c r="O777" s="12">
        <f t="shared" si="187"/>
        <v>211.77999943397793</v>
      </c>
      <c r="P777" s="12">
        <f t="shared" si="188"/>
        <v>172.3755759843277</v>
      </c>
      <c r="Q777">
        <v>0.85</v>
      </c>
      <c r="R777" s="12"/>
      <c r="S777" s="12"/>
      <c r="Z777" s="12"/>
      <c r="AA777" s="12"/>
      <c r="AB777" s="12"/>
      <c r="AC777" s="12"/>
      <c r="AF777">
        <v>0.60311526479750799</v>
      </c>
      <c r="AG777" s="12"/>
      <c r="AH777" s="12"/>
      <c r="AI777" t="str">
        <v>20091225</v>
      </c>
      <c r="AJ777">
        <v>51.1</v>
      </c>
      <c r="AK777">
        <v>15.6</v>
      </c>
      <c r="AL777">
        <f t="shared" si="189"/>
        <v>3.275641025641026</v>
      </c>
      <c r="BI777" t="str">
        <v>11/10/2021</v>
      </c>
      <c r="BJ777">
        <v>43.2</v>
      </c>
      <c r="BK777">
        <v>23.9</v>
      </c>
      <c r="BL777">
        <f t="shared" si="190"/>
        <v>1.8075313807531384</v>
      </c>
    </row>
    <row r="778" spans="1:64" x14ac:dyDescent="0.3">
      <c r="A778" s="11">
        <v>44436</v>
      </c>
      <c r="B778">
        <v>0.812646370023419</v>
      </c>
      <c r="C778">
        <v>4509.37</v>
      </c>
      <c r="D778">
        <v>376.04</v>
      </c>
      <c r="E778">
        <v>149.46</v>
      </c>
      <c r="F778">
        <v>1817.1</v>
      </c>
      <c r="G778">
        <v>86.24</v>
      </c>
      <c r="H778">
        <v>57.18</v>
      </c>
      <c r="I778" s="12">
        <f t="shared" si="181"/>
        <v>111.23637007843692</v>
      </c>
      <c r="J778" s="12">
        <f t="shared" si="182"/>
        <v>104.52776227756962</v>
      </c>
      <c r="K778" s="12">
        <f t="shared" si="183"/>
        <v>157.28444174598189</v>
      </c>
      <c r="L778" s="12">
        <f t="shared" si="184"/>
        <v>127.74913662504214</v>
      </c>
      <c r="M778" s="12">
        <f t="shared" si="185"/>
        <v>149.00527963875399</v>
      </c>
      <c r="N778" s="12">
        <f t="shared" si="186"/>
        <v>139.84463976451724</v>
      </c>
      <c r="O778" s="12">
        <f t="shared" si="187"/>
        <v>209.47777594674693</v>
      </c>
      <c r="P778" s="12">
        <f t="shared" si="188"/>
        <v>170.52159060453332</v>
      </c>
      <c r="Q778">
        <v>0.88372093023255804</v>
      </c>
      <c r="R778" s="12"/>
      <c r="S778" s="12"/>
      <c r="Z778" s="12"/>
      <c r="AA778" s="12"/>
      <c r="AB778" s="12"/>
      <c r="AC778" s="12"/>
      <c r="AF778">
        <v>0.65</v>
      </c>
      <c r="AG778" s="12"/>
      <c r="AH778" s="12"/>
      <c r="AI778" t="str">
        <v>20091218</v>
      </c>
      <c r="AJ778">
        <v>52.2</v>
      </c>
      <c r="AK778">
        <v>16.7</v>
      </c>
      <c r="AL778">
        <f t="shared" si="189"/>
        <v>3.1257485029940124</v>
      </c>
      <c r="BI778" t="str">
        <v>08/10/2021</v>
      </c>
      <c r="BJ778">
        <v>42.1</v>
      </c>
      <c r="BK778">
        <v>22.7</v>
      </c>
      <c r="BL778">
        <f t="shared" si="190"/>
        <v>1.8546255506607932</v>
      </c>
    </row>
    <row r="779" spans="1:64" x14ac:dyDescent="0.3">
      <c r="A779" s="11">
        <v>44435</v>
      </c>
      <c r="B779">
        <v>0.81755196304849898</v>
      </c>
      <c r="C779">
        <v>4470</v>
      </c>
      <c r="D779">
        <v>372.42</v>
      </c>
      <c r="E779">
        <v>148.44999999999999</v>
      </c>
      <c r="F779">
        <v>1791.2</v>
      </c>
      <c r="G779">
        <v>86.18</v>
      </c>
      <c r="H779">
        <v>56.6</v>
      </c>
      <c r="I779" s="12">
        <f t="shared" si="181"/>
        <v>111.01390169688374</v>
      </c>
      <c r="J779" s="12">
        <f t="shared" si="182"/>
        <v>105.12190856168145</v>
      </c>
      <c r="K779" s="12">
        <f t="shared" si="183"/>
        <v>156.01891165529165</v>
      </c>
      <c r="L779" s="12">
        <f t="shared" si="184"/>
        <v>127.93332780978113</v>
      </c>
      <c r="M779" s="12">
        <f t="shared" si="185"/>
        <v>148.571959004619</v>
      </c>
      <c r="N779" s="12">
        <f t="shared" si="186"/>
        <v>140.51057160558298</v>
      </c>
      <c r="O779" s="12">
        <f t="shared" si="187"/>
        <v>207.60435607541771</v>
      </c>
      <c r="P779" s="12">
        <f t="shared" si="188"/>
        <v>170.61152701336584</v>
      </c>
      <c r="Q779">
        <v>0.87356321839080497</v>
      </c>
      <c r="R779" s="12"/>
      <c r="S779" s="12"/>
      <c r="Z779" s="12"/>
      <c r="AA779" s="12"/>
      <c r="AB779" s="12"/>
      <c r="AC779" s="12"/>
      <c r="AF779">
        <v>0.60587882423515305</v>
      </c>
      <c r="AG779" s="12"/>
      <c r="AH779" s="12"/>
      <c r="AI779" t="str">
        <v>20091211</v>
      </c>
      <c r="AJ779">
        <v>52.2</v>
      </c>
      <c r="AK779">
        <v>16.7</v>
      </c>
      <c r="AL779">
        <f t="shared" si="189"/>
        <v>3.1257485029940124</v>
      </c>
      <c r="BI779" t="str">
        <v>07/10/2021</v>
      </c>
      <c r="BJ779">
        <v>42.1</v>
      </c>
      <c r="BK779">
        <v>22.7</v>
      </c>
      <c r="BL779">
        <f t="shared" si="190"/>
        <v>1.8546255506607932</v>
      </c>
    </row>
    <row r="780" spans="1:64" x14ac:dyDescent="0.3">
      <c r="A780" s="11">
        <v>44434</v>
      </c>
      <c r="B780">
        <v>0.82339449541284404</v>
      </c>
      <c r="C780">
        <v>4496.1899999999996</v>
      </c>
      <c r="D780">
        <v>374.8</v>
      </c>
      <c r="E780">
        <v>148.04</v>
      </c>
      <c r="F780">
        <v>1790.38</v>
      </c>
      <c r="G780">
        <v>86.18</v>
      </c>
      <c r="H780">
        <v>56.98</v>
      </c>
      <c r="I780" s="12">
        <f t="shared" si="181"/>
        <v>111.97627660220607</v>
      </c>
      <c r="J780" s="12">
        <f t="shared" si="182"/>
        <v>105.7865586445707</v>
      </c>
      <c r="K780" s="12">
        <f t="shared" si="183"/>
        <v>156.93303588264109</v>
      </c>
      <c r="L780" s="12">
        <f t="shared" si="184"/>
        <v>127.82543357056157</v>
      </c>
      <c r="M780" s="12">
        <f t="shared" si="185"/>
        <v>149.93934209721908</v>
      </c>
      <c r="N780" s="12">
        <f t="shared" si="186"/>
        <v>141.47373279872093</v>
      </c>
      <c r="O780" s="12">
        <f t="shared" si="187"/>
        <v>208.93107957968573</v>
      </c>
      <c r="P780" s="12">
        <f t="shared" si="188"/>
        <v>170.55712725355946</v>
      </c>
      <c r="Q780">
        <v>0.875</v>
      </c>
      <c r="R780" s="12"/>
      <c r="S780" s="12"/>
      <c r="Z780" s="12"/>
      <c r="AA780" s="12"/>
      <c r="AB780" s="12"/>
      <c r="AC780" s="12"/>
      <c r="AF780">
        <v>0.60562537402752803</v>
      </c>
      <c r="AG780" s="12"/>
      <c r="AH780" s="12"/>
      <c r="AI780" t="str">
        <v>20091204</v>
      </c>
      <c r="AJ780">
        <v>48.4</v>
      </c>
      <c r="AK780">
        <v>16.5</v>
      </c>
      <c r="AL780">
        <f t="shared" si="189"/>
        <v>2.9333333333333331</v>
      </c>
      <c r="BI780" t="str">
        <v>06/10/2021</v>
      </c>
      <c r="BJ780">
        <v>42.1</v>
      </c>
      <c r="BK780">
        <v>22.7</v>
      </c>
      <c r="BL780">
        <f t="shared" si="190"/>
        <v>1.8546255506607932</v>
      </c>
    </row>
    <row r="781" spans="1:64" x14ac:dyDescent="0.3">
      <c r="A781" s="11">
        <v>44433</v>
      </c>
      <c r="B781">
        <v>0.82298850574712601</v>
      </c>
      <c r="C781">
        <v>4486.2299999999996</v>
      </c>
      <c r="D781">
        <v>374.37</v>
      </c>
      <c r="E781">
        <v>149.28</v>
      </c>
      <c r="F781">
        <v>1802.8514</v>
      </c>
      <c r="G781">
        <v>86.185000000000002</v>
      </c>
      <c r="H781">
        <v>56.98</v>
      </c>
      <c r="I781" s="12">
        <f t="shared" si="181"/>
        <v>110.80981876457231</v>
      </c>
      <c r="J781" s="12">
        <f t="shared" si="182"/>
        <v>104.82866322812046</v>
      </c>
      <c r="K781" s="12">
        <f t="shared" si="183"/>
        <v>156.57633281628057</v>
      </c>
      <c r="L781" s="12">
        <f t="shared" si="184"/>
        <v>127.54227353542899</v>
      </c>
      <c r="M781" s="12">
        <f t="shared" si="185"/>
        <v>148.53492442991327</v>
      </c>
      <c r="N781" s="12">
        <f t="shared" si="186"/>
        <v>140.34170939758215</v>
      </c>
      <c r="O781" s="12">
        <f t="shared" si="187"/>
        <v>208.67928484988843</v>
      </c>
      <c r="P781" s="12">
        <f t="shared" si="188"/>
        <v>170.36145072015753</v>
      </c>
      <c r="Q781">
        <v>0.875</v>
      </c>
      <c r="R781" s="12"/>
      <c r="S781" s="12"/>
      <c r="Z781" s="12"/>
      <c r="AA781" s="12"/>
      <c r="AB781" s="12"/>
      <c r="AC781" s="12"/>
      <c r="AF781">
        <v>0.60527894421115802</v>
      </c>
      <c r="AG781" s="12"/>
      <c r="AH781" s="12"/>
      <c r="AI781" t="str">
        <v>20091127</v>
      </c>
      <c r="AJ781">
        <v>50</v>
      </c>
      <c r="AK781">
        <v>16.7</v>
      </c>
      <c r="AL781">
        <f t="shared" si="189"/>
        <v>2.9940119760479043</v>
      </c>
      <c r="BI781" t="str">
        <v>05/10/2021</v>
      </c>
      <c r="BJ781">
        <v>42.1</v>
      </c>
      <c r="BK781">
        <v>22.7</v>
      </c>
      <c r="BL781">
        <f t="shared" si="190"/>
        <v>1.8546255506607932</v>
      </c>
    </row>
    <row r="782" spans="1:64" x14ac:dyDescent="0.3">
      <c r="A782" s="11">
        <v>44432</v>
      </c>
      <c r="B782">
        <v>0.81986143187066995</v>
      </c>
      <c r="C782">
        <v>4479.53</v>
      </c>
      <c r="D782">
        <v>373.23</v>
      </c>
      <c r="E782">
        <v>150.44999999999999</v>
      </c>
      <c r="F782">
        <v>1805.36</v>
      </c>
      <c r="G782">
        <v>86.2</v>
      </c>
      <c r="H782">
        <v>56.46</v>
      </c>
      <c r="I782" s="12">
        <f t="shared" si="181"/>
        <v>109.79178947998018</v>
      </c>
      <c r="J782" s="12">
        <f t="shared" si="182"/>
        <v>104.52707944212133</v>
      </c>
      <c r="K782" s="12">
        <f t="shared" si="183"/>
        <v>156.31533208250241</v>
      </c>
      <c r="L782" s="12">
        <f t="shared" si="184"/>
        <v>128.53383075376303</v>
      </c>
      <c r="M782" s="12">
        <f t="shared" si="185"/>
        <v>146.94336805035778</v>
      </c>
      <c r="N782" s="12">
        <f t="shared" si="186"/>
        <v>139.72079774447187</v>
      </c>
      <c r="O782" s="12">
        <f t="shared" si="187"/>
        <v>208.00774624180718</v>
      </c>
      <c r="P782" s="12">
        <f t="shared" si="188"/>
        <v>171.41663036473062</v>
      </c>
      <c r="Q782">
        <v>0.87356321839080497</v>
      </c>
      <c r="R782" s="12"/>
      <c r="S782" s="12"/>
      <c r="Z782" s="12"/>
      <c r="AA782" s="12"/>
      <c r="AB782" s="12"/>
      <c r="AC782" s="12"/>
      <c r="AF782">
        <v>0.60675512665862497</v>
      </c>
      <c r="AG782" s="12"/>
      <c r="AH782" s="12"/>
      <c r="AI782" t="str">
        <v>20091120</v>
      </c>
      <c r="AJ782">
        <v>50.6</v>
      </c>
      <c r="AK782">
        <v>17.600000000000001</v>
      </c>
      <c r="AL782">
        <f t="shared" si="189"/>
        <v>2.875</v>
      </c>
      <c r="BI782" t="str">
        <v>04/10/2021</v>
      </c>
      <c r="BJ782">
        <v>42.1</v>
      </c>
      <c r="BK782">
        <v>22.7</v>
      </c>
      <c r="BL782">
        <f t="shared" si="190"/>
        <v>1.8546255506607932</v>
      </c>
    </row>
    <row r="783" spans="1:64" x14ac:dyDescent="0.3">
      <c r="A783" s="11">
        <v>44429</v>
      </c>
      <c r="B783">
        <v>0.83296703296703301</v>
      </c>
      <c r="C783">
        <v>4441.67</v>
      </c>
      <c r="D783">
        <v>367.73</v>
      </c>
      <c r="E783">
        <v>150.55000000000001</v>
      </c>
      <c r="F783">
        <v>1781.075</v>
      </c>
      <c r="G783">
        <v>86.2</v>
      </c>
      <c r="H783">
        <v>55.83</v>
      </c>
      <c r="I783" s="12">
        <f t="shared" si="181"/>
        <v>108.79220106334736</v>
      </c>
      <c r="J783" s="12">
        <f t="shared" si="182"/>
        <v>105.06408327839131</v>
      </c>
      <c r="K783" s="12">
        <f t="shared" si="183"/>
        <v>154.99418935711748</v>
      </c>
      <c r="L783" s="12">
        <f t="shared" si="184"/>
        <v>128.88962214968177</v>
      </c>
      <c r="M783" s="12">
        <f t="shared" si="185"/>
        <v>144.68329105944773</v>
      </c>
      <c r="N783" s="12">
        <f t="shared" si="186"/>
        <v>139.53638617834508</v>
      </c>
      <c r="O783" s="12">
        <f t="shared" si="187"/>
        <v>204.94249799185422</v>
      </c>
      <c r="P783" s="12">
        <f t="shared" si="188"/>
        <v>170.78942839009778</v>
      </c>
      <c r="Q783">
        <v>0.879120879120879</v>
      </c>
      <c r="R783" s="12"/>
      <c r="S783" s="12"/>
      <c r="Z783" s="12"/>
      <c r="AA783" s="12"/>
      <c r="AB783" s="12"/>
      <c r="AC783" s="12"/>
      <c r="AF783">
        <v>0.60825358851674605</v>
      </c>
      <c r="AG783" s="12"/>
      <c r="AH783" s="12"/>
      <c r="AI783" t="str">
        <v>20091113</v>
      </c>
      <c r="AJ783">
        <v>46.1</v>
      </c>
      <c r="AK783">
        <v>21.3</v>
      </c>
      <c r="AL783">
        <f t="shared" si="189"/>
        <v>2.164319248826291</v>
      </c>
      <c r="BI783" t="str">
        <v>01/10/2021</v>
      </c>
      <c r="BJ783">
        <v>40.4</v>
      </c>
      <c r="BK783">
        <v>22.5</v>
      </c>
      <c r="BL783">
        <f t="shared" si="190"/>
        <v>1.7955555555555556</v>
      </c>
    </row>
    <row r="784" spans="1:64" x14ac:dyDescent="0.3">
      <c r="A784" s="11">
        <v>44428</v>
      </c>
      <c r="B784">
        <v>0.83406113537117899</v>
      </c>
      <c r="C784">
        <v>4405.8</v>
      </c>
      <c r="D784">
        <v>363.96</v>
      </c>
      <c r="E784">
        <v>150.44999999999999</v>
      </c>
      <c r="F784">
        <v>1779.6</v>
      </c>
      <c r="G784">
        <v>86.2</v>
      </c>
      <c r="H784">
        <v>55.68</v>
      </c>
      <c r="I784" s="12">
        <f t="shared" si="181"/>
        <v>107.98481286639687</v>
      </c>
      <c r="J784" s="12">
        <f t="shared" si="182"/>
        <v>104.30135844709949</v>
      </c>
      <c r="K784" s="12">
        <f t="shared" si="183"/>
        <v>153.74248862918412</v>
      </c>
      <c r="L784" s="12">
        <f t="shared" si="184"/>
        <v>128.19129045760639</v>
      </c>
      <c r="M784" s="12">
        <f t="shared" si="185"/>
        <v>143.29425267641449</v>
      </c>
      <c r="N784" s="12">
        <f t="shared" si="186"/>
        <v>138.21923384186559</v>
      </c>
      <c r="O784" s="12">
        <f t="shared" si="187"/>
        <v>202.84140964597736</v>
      </c>
      <c r="P784" s="12">
        <f t="shared" si="188"/>
        <v>169.49040046761593</v>
      </c>
      <c r="Q784">
        <v>0.89130434782608703</v>
      </c>
      <c r="R784" s="12"/>
      <c r="S784" s="12"/>
      <c r="Z784" s="12"/>
      <c r="AA784" s="12"/>
      <c r="AB784" s="12"/>
      <c r="AC784" s="12"/>
      <c r="AF784">
        <v>0.60695026962252896</v>
      </c>
      <c r="AG784" s="12"/>
      <c r="AH784" s="12"/>
      <c r="AI784" t="str">
        <v>20091106</v>
      </c>
      <c r="AJ784">
        <v>44.4</v>
      </c>
      <c r="AK784">
        <v>26.7</v>
      </c>
      <c r="AL784">
        <f t="shared" si="189"/>
        <v>1.6629213483146068</v>
      </c>
      <c r="BI784" t="str">
        <v>30/09/2021</v>
      </c>
      <c r="BJ784">
        <v>40.4</v>
      </c>
      <c r="BK784">
        <v>22.5</v>
      </c>
      <c r="BL784">
        <f t="shared" si="190"/>
        <v>1.7955555555555556</v>
      </c>
    </row>
    <row r="785" spans="1:64" x14ac:dyDescent="0.3">
      <c r="A785" s="11">
        <v>44427</v>
      </c>
      <c r="B785">
        <v>0.83480176211453705</v>
      </c>
      <c r="C785">
        <v>4400.2700000000004</v>
      </c>
      <c r="D785">
        <v>362.21</v>
      </c>
      <c r="E785">
        <v>149.35</v>
      </c>
      <c r="F785">
        <v>1787</v>
      </c>
      <c r="G785">
        <v>86.2</v>
      </c>
      <c r="H785">
        <v>56.38</v>
      </c>
      <c r="I785" s="12">
        <f t="shared" si="181"/>
        <v>108.64849309373041</v>
      </c>
      <c r="J785" s="12">
        <f t="shared" si="182"/>
        <v>103.74138738465531</v>
      </c>
      <c r="K785" s="12">
        <f t="shared" si="183"/>
        <v>153.54951664631625</v>
      </c>
      <c r="L785" s="12">
        <f t="shared" si="184"/>
        <v>126.46223662383653</v>
      </c>
      <c r="M785" s="12">
        <f t="shared" si="185"/>
        <v>143.65825367889752</v>
      </c>
      <c r="N785" s="12">
        <f t="shared" si="186"/>
        <v>136.99009435263454</v>
      </c>
      <c r="O785" s="12">
        <f t="shared" si="187"/>
        <v>201.86610338462867</v>
      </c>
      <c r="P785" s="12">
        <f t="shared" si="188"/>
        <v>166.61672816141157</v>
      </c>
      <c r="Q785">
        <v>0.88764044943820197</v>
      </c>
      <c r="R785" s="12"/>
      <c r="S785" s="12"/>
      <c r="Z785" s="12"/>
      <c r="AA785" s="12"/>
      <c r="AB785" s="12"/>
      <c r="AC785" s="12"/>
      <c r="AF785">
        <v>0.68421052631578905</v>
      </c>
      <c r="AG785" s="12"/>
      <c r="AH785" s="12"/>
      <c r="AI785" t="str">
        <v>20091030</v>
      </c>
      <c r="AJ785">
        <v>48.3</v>
      </c>
      <c r="AK785">
        <v>24.7</v>
      </c>
      <c r="AL785">
        <f t="shared" si="189"/>
        <v>1.9554655870445343</v>
      </c>
      <c r="BI785" t="str">
        <v>29/09/2021</v>
      </c>
      <c r="BJ785">
        <v>40.4</v>
      </c>
      <c r="BK785">
        <v>22.5</v>
      </c>
      <c r="BL785">
        <f t="shared" si="190"/>
        <v>1.7955555555555556</v>
      </c>
    </row>
    <row r="786" spans="1:64" x14ac:dyDescent="0.3">
      <c r="A786" s="11">
        <v>44426</v>
      </c>
      <c r="B786">
        <v>0.83148558758314906</v>
      </c>
      <c r="C786">
        <v>4448.08</v>
      </c>
      <c r="D786">
        <v>365.73</v>
      </c>
      <c r="E786">
        <v>148.85</v>
      </c>
      <c r="F786">
        <v>1785.8</v>
      </c>
      <c r="G786">
        <v>86.2</v>
      </c>
      <c r="H786">
        <v>56.52</v>
      </c>
      <c r="I786" s="12">
        <f t="shared" si="181"/>
        <v>110.20318944773057</v>
      </c>
      <c r="J786" s="12">
        <f t="shared" si="182"/>
        <v>104.93984506798071</v>
      </c>
      <c r="K786" s="12">
        <f t="shared" si="183"/>
        <v>155.21786935895895</v>
      </c>
      <c r="L786" s="12">
        <f t="shared" si="184"/>
        <v>127.51698809499</v>
      </c>
      <c r="M786" s="12">
        <f t="shared" si="185"/>
        <v>145.54800130041087</v>
      </c>
      <c r="N786" s="12">
        <f t="shared" si="186"/>
        <v>138.41529493755931</v>
      </c>
      <c r="O786" s="12">
        <f t="shared" si="187"/>
        <v>203.82786226459859</v>
      </c>
      <c r="P786" s="12">
        <f t="shared" si="188"/>
        <v>167.81620914164648</v>
      </c>
      <c r="Q786">
        <v>0.88636363636363602</v>
      </c>
      <c r="R786" s="12"/>
      <c r="S786" s="12"/>
      <c r="Z786" s="12"/>
      <c r="AA786" s="12"/>
      <c r="AB786" s="12"/>
      <c r="AC786" s="12"/>
      <c r="AF786">
        <v>0.60735826296743101</v>
      </c>
      <c r="AG786" s="12"/>
      <c r="AH786" s="12"/>
      <c r="AI786" t="str">
        <v>20091023</v>
      </c>
      <c r="AJ786">
        <v>48.3</v>
      </c>
      <c r="AK786">
        <v>22.5</v>
      </c>
      <c r="AL786">
        <f t="shared" si="189"/>
        <v>2.1466666666666665</v>
      </c>
      <c r="BI786" t="str">
        <v>28/09/2021</v>
      </c>
      <c r="BJ786">
        <v>40.4</v>
      </c>
      <c r="BK786">
        <v>22.5</v>
      </c>
      <c r="BL786">
        <f t="shared" si="190"/>
        <v>1.7955555555555556</v>
      </c>
    </row>
    <row r="787" spans="1:64" x14ac:dyDescent="0.3">
      <c r="A787" s="11">
        <v>44425</v>
      </c>
      <c r="B787">
        <v>0.83073496659242796</v>
      </c>
      <c r="C787">
        <v>4479.71</v>
      </c>
      <c r="D787">
        <v>368.98</v>
      </c>
      <c r="E787">
        <v>148.91</v>
      </c>
      <c r="F787">
        <v>1787.3416</v>
      </c>
      <c r="G787">
        <v>86.22</v>
      </c>
      <c r="H787">
        <v>57.16</v>
      </c>
      <c r="I787" s="12">
        <f t="shared" si="181"/>
        <v>110.94181754441784</v>
      </c>
      <c r="J787" s="12">
        <f t="shared" si="182"/>
        <v>105.59434149033598</v>
      </c>
      <c r="K787" s="12">
        <f t="shared" si="183"/>
        <v>156.28510284468499</v>
      </c>
      <c r="L787" s="12">
        <f t="shared" si="184"/>
        <v>126.99176082748917</v>
      </c>
      <c r="M787" s="12">
        <f t="shared" si="185"/>
        <v>146.78172186023369</v>
      </c>
      <c r="N787" s="12">
        <f t="shared" si="186"/>
        <v>139.52388974426802</v>
      </c>
      <c r="O787" s="12">
        <f t="shared" si="187"/>
        <v>205.591031662647</v>
      </c>
      <c r="P787" s="12">
        <f t="shared" si="188"/>
        <v>167.41632261015505</v>
      </c>
      <c r="Q787">
        <v>0.88505747126436796</v>
      </c>
      <c r="R787" s="12"/>
      <c r="S787" s="12"/>
      <c r="Z787" s="12"/>
      <c r="AA787" s="12"/>
      <c r="AB787" s="12"/>
      <c r="AC787" s="12"/>
      <c r="AF787">
        <v>0.61259079903147695</v>
      </c>
      <c r="AG787" s="12"/>
      <c r="AH787" s="12"/>
      <c r="AI787" t="str">
        <v>20091016</v>
      </c>
      <c r="AJ787">
        <v>49.5</v>
      </c>
      <c r="AK787">
        <v>23.1</v>
      </c>
      <c r="AL787">
        <f t="shared" si="189"/>
        <v>2.1428571428571428</v>
      </c>
      <c r="BI787" t="str">
        <v>27/09/2021</v>
      </c>
      <c r="BJ787">
        <v>40.4</v>
      </c>
      <c r="BK787">
        <v>22.5</v>
      </c>
      <c r="BL787">
        <f t="shared" si="190"/>
        <v>1.7955555555555556</v>
      </c>
    </row>
    <row r="788" spans="1:64" x14ac:dyDescent="0.3">
      <c r="A788" s="11">
        <v>44422</v>
      </c>
      <c r="B788">
        <v>0.82494529540481398</v>
      </c>
      <c r="C788">
        <v>4468</v>
      </c>
      <c r="D788">
        <v>368.82</v>
      </c>
      <c r="E788">
        <v>148.55000000000001</v>
      </c>
      <c r="F788">
        <v>1779.76</v>
      </c>
      <c r="G788">
        <v>86.2</v>
      </c>
      <c r="H788">
        <v>57.51</v>
      </c>
      <c r="I788" s="12">
        <f t="shared" si="181"/>
        <v>110.91991829338704</v>
      </c>
      <c r="J788" s="12">
        <f t="shared" si="182"/>
        <v>105.76769906085687</v>
      </c>
      <c r="K788" s="12">
        <f t="shared" si="183"/>
        <v>155.91265232655908</v>
      </c>
      <c r="L788" s="12">
        <f t="shared" si="184"/>
        <v>125.89561820323419</v>
      </c>
      <c r="M788" s="12">
        <f t="shared" si="185"/>
        <v>147.07434251670276</v>
      </c>
      <c r="N788" s="12">
        <f t="shared" si="186"/>
        <v>140.05977022626539</v>
      </c>
      <c r="O788" s="12">
        <f t="shared" si="187"/>
        <v>205.54955229904635</v>
      </c>
      <c r="P788" s="12">
        <f t="shared" si="188"/>
        <v>166.33188627288496</v>
      </c>
      <c r="Q788">
        <v>0.875</v>
      </c>
      <c r="R788" s="12"/>
      <c r="S788" s="12"/>
      <c r="Z788" s="12"/>
      <c r="AA788" s="12"/>
      <c r="AB788" s="12"/>
      <c r="AC788" s="12"/>
      <c r="AF788">
        <v>0.61472915398660999</v>
      </c>
      <c r="AG788" s="12"/>
      <c r="AH788" s="12"/>
      <c r="AI788" t="str">
        <v>20091009</v>
      </c>
      <c r="AJ788">
        <v>47.2</v>
      </c>
      <c r="AK788">
        <v>26.4</v>
      </c>
      <c r="AL788">
        <f t="shared" si="189"/>
        <v>1.7878787878787881</v>
      </c>
      <c r="BI788" t="str">
        <v>24/09/2021</v>
      </c>
      <c r="BJ788">
        <v>46.5</v>
      </c>
      <c r="BK788">
        <v>22.1</v>
      </c>
      <c r="BL788">
        <f t="shared" si="190"/>
        <v>2.1040723981900453</v>
      </c>
    </row>
    <row r="789" spans="1:64" x14ac:dyDescent="0.3">
      <c r="A789" s="11">
        <v>44421</v>
      </c>
      <c r="B789">
        <v>0.81263616557734197</v>
      </c>
      <c r="C789">
        <v>4460.83</v>
      </c>
      <c r="D789">
        <v>367.53</v>
      </c>
      <c r="E789">
        <v>146.24</v>
      </c>
      <c r="F789">
        <v>1752.875</v>
      </c>
      <c r="G789">
        <v>86.185000000000002</v>
      </c>
      <c r="H789">
        <v>57.35</v>
      </c>
      <c r="I789" s="12">
        <f t="shared" si="181"/>
        <v>112.51637119013289</v>
      </c>
      <c r="J789" s="12">
        <f t="shared" si="182"/>
        <v>107.24014217719478</v>
      </c>
      <c r="K789" s="12">
        <f t="shared" si="183"/>
        <v>155.6895056733799</v>
      </c>
      <c r="L789" s="12">
        <f t="shared" si="184"/>
        <v>126.04467390329613</v>
      </c>
      <c r="M789" s="12">
        <f t="shared" si="185"/>
        <v>148.90377945886243</v>
      </c>
      <c r="N789" s="12">
        <f t="shared" si="186"/>
        <v>141.73618930565479</v>
      </c>
      <c r="O789" s="12">
        <f t="shared" si="187"/>
        <v>204.86614478622982</v>
      </c>
      <c r="P789" s="12">
        <f t="shared" si="188"/>
        <v>166.21220834743349</v>
      </c>
      <c r="Q789">
        <v>0.87356321839080497</v>
      </c>
      <c r="R789" s="12"/>
      <c r="S789" s="12"/>
      <c r="Z789" s="12"/>
      <c r="AA789" s="12"/>
      <c r="AB789" s="12"/>
      <c r="AC789" s="12"/>
      <c r="AF789">
        <v>0.61288343558282199</v>
      </c>
      <c r="AG789" s="12"/>
      <c r="AH789" s="12"/>
      <c r="AI789" t="str">
        <v>20091002</v>
      </c>
      <c r="AJ789">
        <v>48.9</v>
      </c>
      <c r="AK789">
        <v>24.4</v>
      </c>
      <c r="AL789">
        <f t="shared" si="189"/>
        <v>2.0040983606557377</v>
      </c>
      <c r="BI789" t="str">
        <v>23/09/2021</v>
      </c>
      <c r="BJ789">
        <v>46.5</v>
      </c>
      <c r="BK789">
        <v>22.1</v>
      </c>
      <c r="BL789">
        <f t="shared" si="190"/>
        <v>2.1040723981900453</v>
      </c>
    </row>
    <row r="790" spans="1:64" x14ac:dyDescent="0.3">
      <c r="A790" s="11">
        <v>44420</v>
      </c>
      <c r="B790">
        <v>0.81898454746136895</v>
      </c>
      <c r="C790">
        <v>4447.7</v>
      </c>
      <c r="D790">
        <v>366.21</v>
      </c>
      <c r="E790">
        <v>146.47999999999999</v>
      </c>
      <c r="F790">
        <v>1750.9</v>
      </c>
      <c r="G790">
        <v>86.19</v>
      </c>
      <c r="H790">
        <v>57.55</v>
      </c>
      <c r="I790" s="12">
        <f t="shared" si="181"/>
        <v>112.00222090353952</v>
      </c>
      <c r="J790" s="12">
        <f t="shared" si="182"/>
        <v>107.04488200644575</v>
      </c>
      <c r="K790" s="12">
        <f t="shared" si="183"/>
        <v>155.22227127510453</v>
      </c>
      <c r="L790" s="12">
        <f t="shared" si="184"/>
        <v>125.23971734682199</v>
      </c>
      <c r="M790" s="12">
        <f t="shared" si="185"/>
        <v>148.12715792965031</v>
      </c>
      <c r="N790" s="12">
        <f t="shared" si="186"/>
        <v>141.38604705579579</v>
      </c>
      <c r="O790" s="12">
        <f t="shared" si="187"/>
        <v>204.11856043662476</v>
      </c>
      <c r="P790" s="12">
        <f t="shared" si="188"/>
        <v>165.0437435104931</v>
      </c>
      <c r="Q790">
        <v>0.86206896551724099</v>
      </c>
      <c r="R790" s="12"/>
      <c r="S790" s="12"/>
      <c r="Z790" s="12"/>
      <c r="AA790" s="12"/>
      <c r="AB790" s="12"/>
      <c r="AC790" s="12"/>
      <c r="AF790">
        <v>0.60772104607721</v>
      </c>
      <c r="AG790" s="12"/>
      <c r="AH790" s="12"/>
      <c r="AI790" t="str">
        <v>20090925</v>
      </c>
      <c r="AJ790">
        <v>50.6</v>
      </c>
      <c r="AK790">
        <v>23.6</v>
      </c>
      <c r="AL790">
        <f t="shared" si="189"/>
        <v>2.1440677966101696</v>
      </c>
      <c r="BI790" t="str">
        <v>22/09/2021</v>
      </c>
      <c r="BJ790">
        <v>46.5</v>
      </c>
      <c r="BK790">
        <v>22.1</v>
      </c>
      <c r="BL790">
        <f t="shared" si="190"/>
        <v>2.1040723981900453</v>
      </c>
    </row>
    <row r="791" spans="1:64" x14ac:dyDescent="0.3">
      <c r="A791" s="11">
        <v>44419</v>
      </c>
      <c r="B791">
        <v>0.82182628062360796</v>
      </c>
      <c r="C791">
        <v>4436.75</v>
      </c>
      <c r="D791">
        <v>366.84</v>
      </c>
      <c r="E791">
        <v>146.57</v>
      </c>
      <c r="F791">
        <v>1729</v>
      </c>
      <c r="G791">
        <v>86.15</v>
      </c>
      <c r="H791">
        <v>57.26</v>
      </c>
      <c r="I791" s="12">
        <f t="shared" si="181"/>
        <v>111.65808356209122</v>
      </c>
      <c r="J791" s="12">
        <f t="shared" si="182"/>
        <v>108.14780122034695</v>
      </c>
      <c r="K791" s="12">
        <f t="shared" si="183"/>
        <v>154.91187182902451</v>
      </c>
      <c r="L791" s="12">
        <f t="shared" si="184"/>
        <v>125.56576074441735</v>
      </c>
      <c r="M791" s="12">
        <f t="shared" si="185"/>
        <v>148.29077142307318</v>
      </c>
      <c r="N791" s="12">
        <f t="shared" si="186"/>
        <v>143.44937277831266</v>
      </c>
      <c r="O791" s="12">
        <f t="shared" si="187"/>
        <v>204.56485475513418</v>
      </c>
      <c r="P791" s="12">
        <f t="shared" si="188"/>
        <v>166.17071119746723</v>
      </c>
      <c r="Q791">
        <v>0.85714285714285698</v>
      </c>
      <c r="R791" s="12"/>
      <c r="S791" s="12"/>
      <c r="Z791" s="12"/>
      <c r="AA791" s="12"/>
      <c r="AB791" s="12"/>
      <c r="AC791" s="12"/>
      <c r="AF791">
        <v>0.60689655172413803</v>
      </c>
      <c r="AG791" s="12"/>
      <c r="AH791" s="12"/>
      <c r="AI791" t="str">
        <v>20090918</v>
      </c>
      <c r="AJ791">
        <v>46.7</v>
      </c>
      <c r="AK791">
        <v>24.4</v>
      </c>
      <c r="AL791">
        <f t="shared" si="189"/>
        <v>1.9139344262295084</v>
      </c>
      <c r="BI791" t="str">
        <v>21/09/2021</v>
      </c>
      <c r="BJ791">
        <v>46.5</v>
      </c>
      <c r="BK791">
        <v>22.1</v>
      </c>
      <c r="BL791">
        <f t="shared" si="190"/>
        <v>2.1040723981900453</v>
      </c>
    </row>
    <row r="792" spans="1:64" x14ac:dyDescent="0.3">
      <c r="A792" s="11">
        <v>44418</v>
      </c>
      <c r="B792">
        <v>0.81959910913140299</v>
      </c>
      <c r="C792">
        <v>4432.3500000000004</v>
      </c>
      <c r="D792">
        <v>368.73</v>
      </c>
      <c r="E792">
        <v>147.25</v>
      </c>
      <c r="F792">
        <v>1729.4</v>
      </c>
      <c r="G792">
        <v>86.18</v>
      </c>
      <c r="H792">
        <v>57.12</v>
      </c>
      <c r="I792" s="12">
        <f t="shared" si="181"/>
        <v>111.03509915410716</v>
      </c>
      <c r="J792" s="12">
        <f t="shared" si="182"/>
        <v>108.01559062574982</v>
      </c>
      <c r="K792" s="12">
        <f t="shared" si="183"/>
        <v>154.70444256561396</v>
      </c>
      <c r="L792" s="12">
        <f t="shared" si="184"/>
        <v>125.74913807217662</v>
      </c>
      <c r="M792" s="12">
        <f t="shared" si="185"/>
        <v>148.36609765175558</v>
      </c>
      <c r="N792" s="12">
        <f t="shared" si="186"/>
        <v>144.15492574860633</v>
      </c>
      <c r="O792" s="12">
        <f t="shared" si="187"/>
        <v>205.54687408724587</v>
      </c>
      <c r="P792" s="12">
        <f t="shared" si="188"/>
        <v>167.43934589656558</v>
      </c>
      <c r="Q792">
        <v>0.86585365853658502</v>
      </c>
      <c r="R792" s="12"/>
      <c r="S792" s="12"/>
      <c r="Z792" s="12"/>
      <c r="AA792" s="12"/>
      <c r="AB792" s="12"/>
      <c r="AC792" s="12"/>
      <c r="AF792">
        <v>0.60970996216897899</v>
      </c>
      <c r="AG792" s="12"/>
      <c r="AH792" s="12"/>
      <c r="AI792" t="str">
        <v>20090911</v>
      </c>
      <c r="AJ792">
        <v>47.8</v>
      </c>
      <c r="AK792">
        <v>24.4</v>
      </c>
      <c r="AL792">
        <f t="shared" si="189"/>
        <v>1.959016393442623</v>
      </c>
      <c r="BI792" t="str">
        <v>20/09/2021</v>
      </c>
      <c r="BJ792">
        <v>46.5</v>
      </c>
      <c r="BK792">
        <v>22.1</v>
      </c>
      <c r="BL792">
        <f t="shared" si="190"/>
        <v>2.1040723981900453</v>
      </c>
    </row>
    <row r="793" spans="1:64" x14ac:dyDescent="0.3">
      <c r="A793" s="11">
        <v>44415</v>
      </c>
      <c r="B793">
        <v>0.82511210762331799</v>
      </c>
      <c r="C793">
        <v>4436.5200000000004</v>
      </c>
      <c r="D793">
        <v>368.05</v>
      </c>
      <c r="E793">
        <v>147.78</v>
      </c>
      <c r="F793">
        <v>1763</v>
      </c>
      <c r="G793">
        <v>86.21</v>
      </c>
      <c r="H793">
        <v>57.09</v>
      </c>
      <c r="I793" s="12">
        <f t="shared" si="181"/>
        <v>110.74202190514647</v>
      </c>
      <c r="J793" s="12">
        <f t="shared" si="182"/>
        <v>106.0933387587277</v>
      </c>
      <c r="K793" s="12">
        <f t="shared" si="183"/>
        <v>154.79607230736684</v>
      </c>
      <c r="L793" s="12">
        <f t="shared" si="184"/>
        <v>125.93368279742675</v>
      </c>
      <c r="M793" s="12">
        <f t="shared" si="185"/>
        <v>147.56423547142961</v>
      </c>
      <c r="N793" s="12">
        <f t="shared" si="186"/>
        <v>141.20293739360571</v>
      </c>
      <c r="O793" s="12">
        <f t="shared" si="187"/>
        <v>205.09657173926522</v>
      </c>
      <c r="P793" s="12">
        <f t="shared" si="188"/>
        <v>167.21826846605057</v>
      </c>
      <c r="Q793">
        <v>0.86585365853658502</v>
      </c>
      <c r="R793" s="12"/>
      <c r="S793" s="12"/>
      <c r="Z793" s="12"/>
      <c r="AA793" s="12"/>
      <c r="AB793" s="12"/>
      <c r="AC793" s="12"/>
      <c r="AF793">
        <v>0.60761072988147202</v>
      </c>
      <c r="AG793" s="12"/>
      <c r="AH793" s="12"/>
      <c r="AI793" t="str">
        <v>20090904</v>
      </c>
      <c r="AJ793">
        <v>48.3</v>
      </c>
      <c r="AK793">
        <v>23.6</v>
      </c>
      <c r="AL793">
        <f t="shared" si="189"/>
        <v>2.0466101694915251</v>
      </c>
      <c r="BI793" t="str">
        <v>17/09/2021</v>
      </c>
      <c r="BJ793">
        <v>47.1</v>
      </c>
      <c r="BK793">
        <v>22.3</v>
      </c>
      <c r="BL793">
        <f t="shared" si="190"/>
        <v>2.1121076233183858</v>
      </c>
    </row>
    <row r="794" spans="1:64" x14ac:dyDescent="0.3">
      <c r="A794" s="11">
        <v>44414</v>
      </c>
      <c r="B794">
        <v>0.810690423162584</v>
      </c>
      <c r="C794">
        <v>4429.1000000000004</v>
      </c>
      <c r="D794">
        <v>369.67</v>
      </c>
      <c r="E794">
        <v>150.29</v>
      </c>
      <c r="F794">
        <v>1804.5</v>
      </c>
      <c r="G794">
        <v>86.24</v>
      </c>
      <c r="H794">
        <v>57.38</v>
      </c>
      <c r="I794" s="12">
        <f t="shared" si="181"/>
        <v>108.74371172906366</v>
      </c>
      <c r="J794" s="12">
        <f t="shared" si="182"/>
        <v>103.5386929372101</v>
      </c>
      <c r="K794" s="12">
        <f t="shared" si="183"/>
        <v>154.48352890380093</v>
      </c>
      <c r="L794" s="12">
        <f t="shared" si="184"/>
        <v>125.09190065561685</v>
      </c>
      <c r="M794" s="12">
        <f t="shared" si="185"/>
        <v>145.76854804163179</v>
      </c>
      <c r="N794" s="12">
        <f t="shared" si="186"/>
        <v>138.62237466481236</v>
      </c>
      <c r="O794" s="12">
        <f t="shared" si="187"/>
        <v>205.92736933658864</v>
      </c>
      <c r="P794" s="12">
        <f t="shared" si="188"/>
        <v>167.10601685603893</v>
      </c>
      <c r="Q794">
        <v>0.843373493975904</v>
      </c>
      <c r="R794" s="12"/>
      <c r="S794" s="12"/>
      <c r="Z794" s="12"/>
      <c r="AA794" s="12"/>
      <c r="AB794" s="12"/>
      <c r="AC794" s="12"/>
      <c r="AF794">
        <v>0.60587133041848795</v>
      </c>
      <c r="AG794" s="12"/>
      <c r="AH794" s="12"/>
      <c r="AI794" t="str">
        <v>20090828</v>
      </c>
      <c r="AJ794">
        <v>50.6</v>
      </c>
      <c r="AK794">
        <v>24.1</v>
      </c>
      <c r="AL794">
        <f t="shared" si="189"/>
        <v>2.099585062240664</v>
      </c>
      <c r="BI794" t="str">
        <v>16/09/2021</v>
      </c>
      <c r="BJ794">
        <v>47.1</v>
      </c>
      <c r="BK794">
        <v>22.3</v>
      </c>
      <c r="BL794">
        <f t="shared" si="190"/>
        <v>2.1121076233183858</v>
      </c>
    </row>
    <row r="795" spans="1:64" x14ac:dyDescent="0.3">
      <c r="A795" s="11">
        <v>44413</v>
      </c>
      <c r="B795">
        <v>0.80504587155963303</v>
      </c>
      <c r="C795">
        <v>4402.66</v>
      </c>
      <c r="D795">
        <v>367.34</v>
      </c>
      <c r="E795">
        <v>151.06</v>
      </c>
      <c r="F795">
        <v>1812</v>
      </c>
      <c r="G795">
        <v>86.28</v>
      </c>
      <c r="H795">
        <v>57.2</v>
      </c>
      <c r="I795" s="12">
        <f t="shared" si="181"/>
        <v>107.54961282799447</v>
      </c>
      <c r="J795" s="12">
        <f t="shared" si="182"/>
        <v>102.49888955093742</v>
      </c>
      <c r="K795" s="12">
        <f t="shared" si="183"/>
        <v>153.49058797611872</v>
      </c>
      <c r="L795" s="12">
        <f t="shared" si="184"/>
        <v>124.73533134078743</v>
      </c>
      <c r="M795" s="12">
        <f t="shared" si="185"/>
        <v>144.11978742073518</v>
      </c>
      <c r="N795" s="12">
        <f t="shared" si="186"/>
        <v>137.18441171694985</v>
      </c>
      <c r="O795" s="12">
        <f t="shared" si="187"/>
        <v>204.53519959050729</v>
      </c>
      <c r="P795" s="12">
        <f t="shared" si="188"/>
        <v>166.57364009954622</v>
      </c>
      <c r="Q795">
        <v>0.82716049382716095</v>
      </c>
      <c r="R795" s="12"/>
      <c r="S795" s="12"/>
      <c r="Z795" s="12"/>
      <c r="AA795" s="12"/>
      <c r="AB795" s="12"/>
      <c r="AC795" s="12"/>
      <c r="AF795">
        <v>0.60940438871473401</v>
      </c>
      <c r="AG795" s="12"/>
      <c r="AH795" s="12"/>
      <c r="AI795" t="str">
        <v>20090821</v>
      </c>
      <c r="AJ795">
        <v>51.6</v>
      </c>
      <c r="AK795">
        <v>19.8</v>
      </c>
      <c r="AL795">
        <f t="shared" si="189"/>
        <v>2.606060606060606</v>
      </c>
      <c r="BI795" t="str">
        <v>15/09/2021</v>
      </c>
      <c r="BJ795">
        <v>47.1</v>
      </c>
      <c r="BK795">
        <v>22.3</v>
      </c>
      <c r="BL795">
        <f t="shared" si="190"/>
        <v>2.1121076233183858</v>
      </c>
    </row>
    <row r="796" spans="1:64" x14ac:dyDescent="0.3">
      <c r="A796" s="11">
        <v>44412</v>
      </c>
      <c r="B796">
        <v>0.80373831775700899</v>
      </c>
      <c r="C796">
        <v>4423.1499999999996</v>
      </c>
      <c r="D796">
        <v>366.81</v>
      </c>
      <c r="E796">
        <v>150.75</v>
      </c>
      <c r="F796">
        <v>1810.635</v>
      </c>
      <c r="G796">
        <v>86.31</v>
      </c>
      <c r="H796">
        <v>57.25</v>
      </c>
      <c r="I796" s="12">
        <f t="shared" si="181"/>
        <v>108.27383811877506</v>
      </c>
      <c r="J796" s="12">
        <f t="shared" si="182"/>
        <v>103.05397166965977</v>
      </c>
      <c r="K796" s="12">
        <f t="shared" si="183"/>
        <v>154.1511040165521</v>
      </c>
      <c r="L796" s="12">
        <f t="shared" si="184"/>
        <v>125.20599102279751</v>
      </c>
      <c r="M796" s="12">
        <f t="shared" si="185"/>
        <v>144.20796987587397</v>
      </c>
      <c r="N796" s="12">
        <f t="shared" si="186"/>
        <v>137.08968129936977</v>
      </c>
      <c r="O796" s="12">
        <f t="shared" si="187"/>
        <v>204.16923154847461</v>
      </c>
      <c r="P796" s="12">
        <f t="shared" si="188"/>
        <v>166.18837354189736</v>
      </c>
      <c r="Q796">
        <v>0.82051282051282004</v>
      </c>
      <c r="R796" s="12"/>
      <c r="S796" s="12"/>
      <c r="Z796" s="12"/>
      <c r="AA796" s="12"/>
      <c r="AB796" s="12"/>
      <c r="AC796" s="12"/>
      <c r="AF796">
        <v>0.60825396825396805</v>
      </c>
      <c r="AG796" s="12"/>
      <c r="AH796" s="12"/>
      <c r="AI796" t="str">
        <v>20090814</v>
      </c>
      <c r="AJ796">
        <v>48.3</v>
      </c>
      <c r="AK796">
        <v>23.1</v>
      </c>
      <c r="AL796">
        <f t="shared" si="189"/>
        <v>2.0909090909090908</v>
      </c>
      <c r="BI796" t="str">
        <v>14/09/2021</v>
      </c>
      <c r="BJ796">
        <v>47.1</v>
      </c>
      <c r="BK796">
        <v>22.3</v>
      </c>
      <c r="BL796">
        <f t="shared" si="190"/>
        <v>2.1121076233183858</v>
      </c>
    </row>
    <row r="797" spans="1:64" x14ac:dyDescent="0.3">
      <c r="A797" s="11">
        <v>44411</v>
      </c>
      <c r="B797">
        <v>0.798099762470309</v>
      </c>
      <c r="C797">
        <v>4387.16</v>
      </c>
      <c r="D797">
        <v>364.6</v>
      </c>
      <c r="E797">
        <v>150.66999999999999</v>
      </c>
      <c r="F797">
        <v>1812.7</v>
      </c>
      <c r="G797">
        <v>86.31</v>
      </c>
      <c r="H797">
        <v>56.87</v>
      </c>
      <c r="I797" s="12">
        <f t="shared" si="181"/>
        <v>107.44942989548009</v>
      </c>
      <c r="J797" s="12">
        <f t="shared" si="182"/>
        <v>102.10008434042909</v>
      </c>
      <c r="K797" s="12">
        <f t="shared" si="183"/>
        <v>152.89681731283287</v>
      </c>
      <c r="L797" s="12">
        <f t="shared" si="184"/>
        <v>125.015769701351</v>
      </c>
      <c r="M797" s="12">
        <f t="shared" si="185"/>
        <v>143.41481774187201</v>
      </c>
      <c r="N797" s="12">
        <f t="shared" si="186"/>
        <v>136.10960748799195</v>
      </c>
      <c r="O797" s="12">
        <f t="shared" si="187"/>
        <v>202.93912876577477</v>
      </c>
      <c r="P797" s="12">
        <f t="shared" si="188"/>
        <v>166.29155228011487</v>
      </c>
      <c r="Q797">
        <v>0.82051282051282004</v>
      </c>
      <c r="R797" s="12"/>
      <c r="S797" s="12"/>
      <c r="Z797" s="12"/>
      <c r="AA797" s="12"/>
      <c r="AB797" s="12"/>
      <c r="AC797" s="12"/>
      <c r="AF797">
        <v>0.60334835801674203</v>
      </c>
      <c r="AG797" s="12"/>
      <c r="AH797" s="12"/>
      <c r="AI797" t="str">
        <v>20090807</v>
      </c>
      <c r="AJ797">
        <v>49.4</v>
      </c>
      <c r="AK797">
        <v>21.3</v>
      </c>
      <c r="AL797">
        <f t="shared" si="189"/>
        <v>2.3192488262910795</v>
      </c>
      <c r="BI797" t="str">
        <v>13/09/2021</v>
      </c>
      <c r="BJ797">
        <v>47.1</v>
      </c>
      <c r="BK797">
        <v>22.3</v>
      </c>
      <c r="BL797">
        <f t="shared" si="190"/>
        <v>2.1121076233183858</v>
      </c>
    </row>
    <row r="798" spans="1:64" x14ac:dyDescent="0.3">
      <c r="A798" s="11">
        <v>44408</v>
      </c>
      <c r="B798">
        <v>0.81235154394299303</v>
      </c>
      <c r="C798">
        <v>4395.26</v>
      </c>
      <c r="D798">
        <v>364.57</v>
      </c>
      <c r="E798">
        <v>149.52000000000001</v>
      </c>
      <c r="F798">
        <v>1814.01</v>
      </c>
      <c r="G798">
        <v>86.284999999999997</v>
      </c>
      <c r="H798">
        <v>56.56</v>
      </c>
      <c r="I798" s="12">
        <f t="shared" si="181"/>
        <v>108.48373258585441</v>
      </c>
      <c r="J798" s="12">
        <f t="shared" si="182"/>
        <v>102.21464011058842</v>
      </c>
      <c r="K798" s="12">
        <f t="shared" si="183"/>
        <v>153.22358682017162</v>
      </c>
      <c r="L798" s="12">
        <f t="shared" si="184"/>
        <v>125.93811522228287</v>
      </c>
      <c r="M798" s="12">
        <f t="shared" si="185"/>
        <v>144.51442657358302</v>
      </c>
      <c r="N798" s="12">
        <f t="shared" si="186"/>
        <v>136.00020270796813</v>
      </c>
      <c r="O798" s="12">
        <f t="shared" si="187"/>
        <v>202.98123697455551</v>
      </c>
      <c r="P798" s="12">
        <f t="shared" si="188"/>
        <v>167.19416948381215</v>
      </c>
      <c r="Q798">
        <v>0.835443037974684</v>
      </c>
      <c r="R798" s="12"/>
      <c r="S798" s="12"/>
      <c r="Z798" s="12"/>
      <c r="AA798" s="12"/>
      <c r="AB798" s="12"/>
      <c r="AC798" s="12"/>
      <c r="AF798">
        <v>0.61292386436340396</v>
      </c>
      <c r="AG798" s="12"/>
      <c r="AH798" s="12"/>
      <c r="AI798" t="str">
        <v>20090731</v>
      </c>
      <c r="AJ798">
        <v>47.2</v>
      </c>
      <c r="AK798">
        <v>25.8</v>
      </c>
      <c r="AL798">
        <f t="shared" si="189"/>
        <v>1.8294573643410854</v>
      </c>
      <c r="BI798" t="str">
        <v>10/09/2021</v>
      </c>
      <c r="BJ798">
        <v>50</v>
      </c>
      <c r="BK798">
        <v>22.1</v>
      </c>
      <c r="BL798">
        <f t="shared" si="190"/>
        <v>2.2624434389140271</v>
      </c>
    </row>
    <row r="799" spans="1:64" x14ac:dyDescent="0.3">
      <c r="A799" s="11">
        <v>44407</v>
      </c>
      <c r="B799">
        <v>0.81490384615384603</v>
      </c>
      <c r="C799">
        <v>4419.1499999999996</v>
      </c>
      <c r="D799">
        <v>366.48</v>
      </c>
      <c r="E799">
        <v>148.82</v>
      </c>
      <c r="F799">
        <v>1828.1</v>
      </c>
      <c r="G799">
        <v>86.27</v>
      </c>
      <c r="H799">
        <v>57.02</v>
      </c>
      <c r="I799" s="12">
        <f t="shared" si="181"/>
        <v>109.59166994138864</v>
      </c>
      <c r="J799" s="12">
        <f t="shared" si="182"/>
        <v>101.97993951746972</v>
      </c>
      <c r="K799" s="12">
        <f t="shared" si="183"/>
        <v>154.08335494837615</v>
      </c>
      <c r="L799" s="12">
        <f t="shared" si="184"/>
        <v>125.6038422255476</v>
      </c>
      <c r="M799" s="12">
        <f t="shared" si="185"/>
        <v>145.961697085634</v>
      </c>
      <c r="N799" s="12">
        <f t="shared" si="186"/>
        <v>135.66163039412183</v>
      </c>
      <c r="O799" s="12">
        <f t="shared" si="187"/>
        <v>204.08033547535723</v>
      </c>
      <c r="P799" s="12">
        <f t="shared" si="188"/>
        <v>166.71808920314496</v>
      </c>
      <c r="Q799">
        <v>0.77777777777777801</v>
      </c>
      <c r="R799" s="12"/>
      <c r="S799" s="12"/>
      <c r="Z799" s="12"/>
      <c r="AA799" s="12"/>
      <c r="AB799" s="12"/>
      <c r="AC799" s="12"/>
      <c r="AF799">
        <v>0.60897435897435903</v>
      </c>
      <c r="AG799" s="12"/>
      <c r="AH799" s="12"/>
      <c r="AI799" t="str">
        <v>20090724</v>
      </c>
      <c r="AJ799">
        <v>42.2</v>
      </c>
      <c r="AK799">
        <v>31.1</v>
      </c>
      <c r="AL799">
        <f t="shared" si="189"/>
        <v>1.3569131832797428</v>
      </c>
      <c r="BI799" t="str">
        <v>09/09/2021</v>
      </c>
      <c r="BJ799">
        <v>50</v>
      </c>
      <c r="BK799">
        <v>22.1</v>
      </c>
      <c r="BL799">
        <f t="shared" si="190"/>
        <v>2.2624434389140271</v>
      </c>
    </row>
    <row r="800" spans="1:64" x14ac:dyDescent="0.3">
      <c r="A800" s="11">
        <v>44406</v>
      </c>
      <c r="B800">
        <v>0.79500000000000004</v>
      </c>
      <c r="C800">
        <v>4400.6400000000003</v>
      </c>
      <c r="D800">
        <v>365.83</v>
      </c>
      <c r="E800">
        <v>149.65</v>
      </c>
      <c r="F800">
        <v>1806.5</v>
      </c>
      <c r="G800">
        <v>86.27</v>
      </c>
      <c r="H800">
        <v>56.61</v>
      </c>
      <c r="I800" s="12">
        <f t="shared" si="181"/>
        <v>108.53320195032559</v>
      </c>
      <c r="J800" s="12">
        <f t="shared" si="182"/>
        <v>102.77652088678919</v>
      </c>
      <c r="K800" s="12">
        <f t="shared" si="183"/>
        <v>153.43796321012462</v>
      </c>
      <c r="L800" s="12">
        <f t="shared" si="184"/>
        <v>125.986378481944</v>
      </c>
      <c r="M800" s="12">
        <f t="shared" si="185"/>
        <v>144.9005819795106</v>
      </c>
      <c r="N800" s="12">
        <f t="shared" si="186"/>
        <v>137.05687500371917</v>
      </c>
      <c r="O800" s="12">
        <f t="shared" si="187"/>
        <v>203.71837242673524</v>
      </c>
      <c r="P800" s="12">
        <f t="shared" si="188"/>
        <v>167.63433743609309</v>
      </c>
      <c r="Q800">
        <v>0.78205128205128205</v>
      </c>
      <c r="R800" s="12"/>
      <c r="S800" s="12"/>
      <c r="Z800" s="12"/>
      <c r="AA800" s="12"/>
      <c r="AB800" s="12"/>
      <c r="AC800" s="12"/>
      <c r="AF800">
        <v>0.60089686098654704</v>
      </c>
      <c r="AG800" s="12"/>
      <c r="AH800" s="12"/>
      <c r="AI800" t="str">
        <v>20090717</v>
      </c>
      <c r="AJ800">
        <v>36.700000000000003</v>
      </c>
      <c r="AK800">
        <v>35.6</v>
      </c>
      <c r="AL800">
        <f t="shared" si="189"/>
        <v>1.0308988764044944</v>
      </c>
      <c r="BI800" t="str">
        <v>08/09/2021</v>
      </c>
      <c r="BJ800">
        <v>50</v>
      </c>
      <c r="BK800">
        <v>22.1</v>
      </c>
      <c r="BL800">
        <f t="shared" si="190"/>
        <v>2.2624434389140271</v>
      </c>
    </row>
    <row r="801" spans="1:64" x14ac:dyDescent="0.3">
      <c r="A801" s="11">
        <v>44405</v>
      </c>
      <c r="B801">
        <v>0.77386934673366803</v>
      </c>
      <c r="C801">
        <v>4401.46</v>
      </c>
      <c r="D801">
        <v>364.43</v>
      </c>
      <c r="E801">
        <v>149.63999999999999</v>
      </c>
      <c r="F801">
        <v>1798.6</v>
      </c>
      <c r="G801">
        <v>86.26</v>
      </c>
      <c r="H801">
        <v>55.96</v>
      </c>
      <c r="I801" s="12">
        <f t="shared" si="181"/>
        <v>108.56068179299344</v>
      </c>
      <c r="J801" s="12">
        <f t="shared" si="182"/>
        <v>103.24925865947534</v>
      </c>
      <c r="K801" s="12">
        <f t="shared" si="183"/>
        <v>153.48435084779948</v>
      </c>
      <c r="L801" s="12">
        <f t="shared" si="184"/>
        <v>127.49099422892527</v>
      </c>
      <c r="M801" s="12">
        <f t="shared" si="185"/>
        <v>144.3556698394504</v>
      </c>
      <c r="N801" s="12">
        <f t="shared" si="186"/>
        <v>137.13239236577976</v>
      </c>
      <c r="O801" s="12">
        <f t="shared" si="187"/>
        <v>202.96219878382033</v>
      </c>
      <c r="P801" s="12">
        <f t="shared" si="188"/>
        <v>168.94770716427644</v>
      </c>
      <c r="Q801">
        <v>0.78205128205128205</v>
      </c>
      <c r="R801" s="12"/>
      <c r="S801" s="12"/>
      <c r="Z801" s="12"/>
      <c r="AA801" s="12"/>
      <c r="AB801" s="12"/>
      <c r="AC801" s="12"/>
      <c r="AF801">
        <v>0.59909909909909898</v>
      </c>
      <c r="AG801" s="12"/>
      <c r="AH801" s="12"/>
      <c r="AI801" t="str">
        <v>20090710</v>
      </c>
      <c r="AJ801">
        <v>35.6</v>
      </c>
      <c r="AK801">
        <v>35.6</v>
      </c>
      <c r="AL801">
        <f t="shared" si="189"/>
        <v>1</v>
      </c>
      <c r="BI801" t="str">
        <v>07/09/2021</v>
      </c>
      <c r="BJ801">
        <v>50</v>
      </c>
      <c r="BK801">
        <v>22.1</v>
      </c>
      <c r="BL801">
        <f t="shared" si="190"/>
        <v>2.2624434389140271</v>
      </c>
    </row>
    <row r="802" spans="1:64" x14ac:dyDescent="0.3">
      <c r="A802" s="11">
        <v>44404</v>
      </c>
      <c r="B802">
        <v>0.77435897435897405</v>
      </c>
      <c r="C802">
        <v>4422.3</v>
      </c>
      <c r="D802">
        <v>368.49</v>
      </c>
      <c r="E802">
        <v>148.06</v>
      </c>
      <c r="F802">
        <v>1797.6</v>
      </c>
      <c r="G802">
        <v>86.24</v>
      </c>
      <c r="H802">
        <v>56.47</v>
      </c>
      <c r="I802" s="12">
        <f t="shared" si="181"/>
        <v>110.25685442998086</v>
      </c>
      <c r="J802" s="12">
        <f t="shared" si="182"/>
        <v>103.79613738328388</v>
      </c>
      <c r="K802" s="12">
        <f t="shared" si="183"/>
        <v>154.24700834875367</v>
      </c>
      <c r="L802" s="12">
        <f t="shared" si="184"/>
        <v>126.9427457557819</v>
      </c>
      <c r="M802" s="12">
        <f t="shared" si="185"/>
        <v>147.5560555543519</v>
      </c>
      <c r="N802" s="12">
        <f t="shared" si="186"/>
        <v>138.73818072244373</v>
      </c>
      <c r="O802" s="12">
        <f t="shared" si="187"/>
        <v>205.27147184978921</v>
      </c>
      <c r="P802" s="12">
        <f t="shared" si="188"/>
        <v>169.28400575357105</v>
      </c>
      <c r="Q802">
        <v>0.77333333333333298</v>
      </c>
      <c r="R802" s="12"/>
      <c r="S802" s="12"/>
      <c r="Z802" s="12"/>
      <c r="AA802" s="12"/>
      <c r="AB802" s="12"/>
      <c r="AC802" s="12"/>
      <c r="AF802">
        <v>0.599609375</v>
      </c>
      <c r="AG802" s="12"/>
      <c r="AH802" s="12"/>
      <c r="AI802" t="str">
        <v>20090703</v>
      </c>
      <c r="AJ802">
        <v>42.7</v>
      </c>
      <c r="AK802">
        <v>30.3</v>
      </c>
      <c r="AL802">
        <f t="shared" si="189"/>
        <v>1.4092409240924093</v>
      </c>
      <c r="BI802" t="str">
        <v>06/09/2021</v>
      </c>
      <c r="BJ802">
        <v>50</v>
      </c>
      <c r="BK802">
        <v>22.1</v>
      </c>
      <c r="BL802">
        <f t="shared" si="190"/>
        <v>2.2624434389140271</v>
      </c>
    </row>
    <row r="803" spans="1:64" x14ac:dyDescent="0.3">
      <c r="A803" s="11">
        <v>44401</v>
      </c>
      <c r="B803">
        <v>0.76863753213367603</v>
      </c>
      <c r="C803">
        <v>4411.79</v>
      </c>
      <c r="D803">
        <v>368.2</v>
      </c>
      <c r="E803">
        <v>148.5</v>
      </c>
      <c r="F803">
        <v>1802.175</v>
      </c>
      <c r="G803">
        <v>86.26</v>
      </c>
      <c r="H803">
        <v>56.76</v>
      </c>
      <c r="I803" s="12">
        <f t="shared" si="181"/>
        <v>109.67064116722243</v>
      </c>
      <c r="J803" s="12">
        <f t="shared" si="182"/>
        <v>103.28787302596143</v>
      </c>
      <c r="K803" s="12">
        <f t="shared" si="183"/>
        <v>153.84484098312294</v>
      </c>
      <c r="L803" s="12">
        <f t="shared" si="184"/>
        <v>125.99882744735122</v>
      </c>
      <c r="M803" s="12">
        <f t="shared" si="185"/>
        <v>147.00470289254855</v>
      </c>
      <c r="N803" s="12">
        <f t="shared" si="186"/>
        <v>138.27823762695371</v>
      </c>
      <c r="O803" s="12">
        <f t="shared" si="187"/>
        <v>205.06241633455861</v>
      </c>
      <c r="P803" s="12">
        <f t="shared" si="188"/>
        <v>168.29161579674403</v>
      </c>
      <c r="Q803">
        <v>0.78082191780821897</v>
      </c>
      <c r="R803" s="12"/>
      <c r="S803" s="12"/>
      <c r="Z803" s="12"/>
      <c r="AA803" s="12"/>
      <c r="AB803" s="12"/>
      <c r="AC803" s="12"/>
      <c r="AF803">
        <v>0.59628918746001303</v>
      </c>
      <c r="AG803" s="12"/>
      <c r="AH803" s="12"/>
      <c r="AI803" t="str">
        <v>20090626</v>
      </c>
      <c r="AJ803">
        <v>41.4</v>
      </c>
      <c r="AK803">
        <v>29.9</v>
      </c>
      <c r="AL803">
        <f t="shared" si="189"/>
        <v>1.3846153846153846</v>
      </c>
      <c r="BI803" t="str">
        <v>03/09/2021</v>
      </c>
      <c r="BJ803">
        <v>52.6</v>
      </c>
      <c r="BK803">
        <v>21.1</v>
      </c>
      <c r="BL803">
        <f t="shared" si="190"/>
        <v>2.4928909952606633</v>
      </c>
    </row>
    <row r="804" spans="1:64" x14ac:dyDescent="0.3">
      <c r="A804" s="11">
        <v>44400</v>
      </c>
      <c r="B804">
        <v>0.76240208877284599</v>
      </c>
      <c r="C804">
        <v>4367.4799999999996</v>
      </c>
      <c r="D804">
        <v>363.95</v>
      </c>
      <c r="E804">
        <v>149.5</v>
      </c>
      <c r="F804">
        <v>1806.9</v>
      </c>
      <c r="G804">
        <v>86.25</v>
      </c>
      <c r="H804">
        <v>56.74</v>
      </c>
      <c r="I804" s="12">
        <f t="shared" si="181"/>
        <v>107.85496731453368</v>
      </c>
      <c r="J804" s="12">
        <f t="shared" si="182"/>
        <v>101.98648322808779</v>
      </c>
      <c r="K804" s="12">
        <f t="shared" si="183"/>
        <v>152.31717639096655</v>
      </c>
      <c r="L804" s="12">
        <f t="shared" si="184"/>
        <v>124.77689313004454</v>
      </c>
      <c r="M804" s="12">
        <f t="shared" si="185"/>
        <v>144.3534509090457</v>
      </c>
      <c r="N804" s="12">
        <f t="shared" si="186"/>
        <v>136.32975763402459</v>
      </c>
      <c r="O804" s="12">
        <f t="shared" si="187"/>
        <v>202.71868703412562</v>
      </c>
      <c r="P804" s="12">
        <f t="shared" si="188"/>
        <v>166.40706523508186</v>
      </c>
      <c r="Q804">
        <v>0.74324324324324298</v>
      </c>
      <c r="R804" s="12"/>
      <c r="S804" s="12"/>
      <c r="Z804" s="12"/>
      <c r="AA804" s="12"/>
      <c r="AB804" s="12"/>
      <c r="AC804" s="12"/>
      <c r="AF804">
        <v>0.59523809523809501</v>
      </c>
      <c r="AG804" s="12"/>
      <c r="AH804" s="12"/>
      <c r="AI804" t="str">
        <v>20090619</v>
      </c>
      <c r="AJ804">
        <v>43.6</v>
      </c>
      <c r="AK804">
        <v>28.7</v>
      </c>
      <c r="AL804">
        <f t="shared" si="189"/>
        <v>1.5191637630662023</v>
      </c>
      <c r="BI804" t="str">
        <v>02/09/2021</v>
      </c>
      <c r="BJ804">
        <v>52.6</v>
      </c>
      <c r="BK804">
        <v>21.1</v>
      </c>
      <c r="BL804">
        <f t="shared" si="190"/>
        <v>2.4928909952606633</v>
      </c>
    </row>
    <row r="805" spans="1:64" x14ac:dyDescent="0.3">
      <c r="A805" s="11">
        <v>44399</v>
      </c>
      <c r="B805">
        <v>0.75392670157068098</v>
      </c>
      <c r="C805">
        <v>4358.6899999999996</v>
      </c>
      <c r="D805">
        <v>361.56</v>
      </c>
      <c r="E805">
        <v>148.1</v>
      </c>
      <c r="F805">
        <v>1804</v>
      </c>
      <c r="G805">
        <v>86.24</v>
      </c>
      <c r="H805">
        <v>56.67</v>
      </c>
      <c r="I805" s="12">
        <f t="shared" si="181"/>
        <v>108.66303029868369</v>
      </c>
      <c r="J805" s="12">
        <f t="shared" si="182"/>
        <v>101.94477536072117</v>
      </c>
      <c r="K805" s="12">
        <f t="shared" si="183"/>
        <v>152.02821552614796</v>
      </c>
      <c r="L805" s="12">
        <f t="shared" si="184"/>
        <v>124.67946367083771</v>
      </c>
      <c r="M805" s="12">
        <f t="shared" si="185"/>
        <v>144.764992848292</v>
      </c>
      <c r="N805" s="12">
        <f t="shared" si="186"/>
        <v>135.65113492899755</v>
      </c>
      <c r="O805" s="12">
        <f t="shared" si="187"/>
        <v>201.4106679441858</v>
      </c>
      <c r="P805" s="12">
        <f t="shared" si="188"/>
        <v>165.5174053679545</v>
      </c>
      <c r="Q805">
        <v>0.72602739726027399</v>
      </c>
      <c r="R805" s="12"/>
      <c r="S805" s="12"/>
      <c r="Z805" s="12"/>
      <c r="AA805" s="12"/>
      <c r="AB805" s="12"/>
      <c r="AC805" s="12"/>
      <c r="AF805">
        <v>0.59589480436177</v>
      </c>
      <c r="AG805" s="12"/>
      <c r="AH805" s="12"/>
      <c r="AI805" t="str">
        <v>20090612</v>
      </c>
      <c r="AJ805">
        <v>44.8</v>
      </c>
      <c r="AK805">
        <v>26.4</v>
      </c>
      <c r="AL805">
        <f t="shared" si="189"/>
        <v>1.696969696969697</v>
      </c>
      <c r="BI805" t="str">
        <v>01/09/2021</v>
      </c>
      <c r="BJ805">
        <v>52.6</v>
      </c>
      <c r="BK805">
        <v>21.1</v>
      </c>
      <c r="BL805">
        <f t="shared" si="190"/>
        <v>2.4928909952606633</v>
      </c>
    </row>
    <row r="806" spans="1:64" x14ac:dyDescent="0.3">
      <c r="A806" s="11">
        <v>44398</v>
      </c>
      <c r="B806">
        <v>0.75925925925925897</v>
      </c>
      <c r="C806">
        <v>4323.0600000000004</v>
      </c>
      <c r="D806">
        <v>358.79</v>
      </c>
      <c r="E806">
        <v>150</v>
      </c>
      <c r="F806">
        <v>1810.2</v>
      </c>
      <c r="G806">
        <v>86.27</v>
      </c>
      <c r="H806">
        <v>55.97</v>
      </c>
      <c r="I806" s="12">
        <f t="shared" si="181"/>
        <v>106.43757870727552</v>
      </c>
      <c r="J806" s="12">
        <f t="shared" si="182"/>
        <v>100.76911388712465</v>
      </c>
      <c r="K806" s="12">
        <f t="shared" si="183"/>
        <v>150.73347636389485</v>
      </c>
      <c r="L806" s="12">
        <f t="shared" si="184"/>
        <v>125.21348073572649</v>
      </c>
      <c r="M806" s="12">
        <f t="shared" si="185"/>
        <v>141.87262705807584</v>
      </c>
      <c r="N806" s="12">
        <f t="shared" si="186"/>
        <v>134.15590970176646</v>
      </c>
      <c r="O806" s="12">
        <f t="shared" si="187"/>
        <v>199.79866454754077</v>
      </c>
      <c r="P806" s="12">
        <f t="shared" si="188"/>
        <v>166.31343242610512</v>
      </c>
      <c r="Q806">
        <v>0.68918918918918903</v>
      </c>
      <c r="R806" s="12"/>
      <c r="S806" s="12"/>
      <c r="Z806" s="12"/>
      <c r="AA806" s="12"/>
      <c r="AB806" s="12"/>
      <c r="AC806" s="12"/>
      <c r="AF806">
        <v>0.59961563100576598</v>
      </c>
      <c r="AG806" s="12"/>
      <c r="AH806" s="12"/>
      <c r="AI806" t="str">
        <v>20090605</v>
      </c>
      <c r="AJ806">
        <v>47.7</v>
      </c>
      <c r="AK806">
        <v>23.3</v>
      </c>
      <c r="AL806">
        <f t="shared" si="189"/>
        <v>2.0472103004291844</v>
      </c>
      <c r="BI806" t="str">
        <v>31/08/2021</v>
      </c>
      <c r="BJ806">
        <v>52.6</v>
      </c>
      <c r="BK806">
        <v>21.1</v>
      </c>
      <c r="BL806">
        <f t="shared" si="190"/>
        <v>2.4928909952606633</v>
      </c>
    </row>
    <row r="807" spans="1:64" x14ac:dyDescent="0.3">
      <c r="A807" s="11">
        <v>44397</v>
      </c>
      <c r="B807">
        <v>0.75603217158176905</v>
      </c>
      <c r="C807">
        <v>4258.49</v>
      </c>
      <c r="D807">
        <v>354.67</v>
      </c>
      <c r="E807">
        <v>151.46</v>
      </c>
      <c r="F807">
        <v>1813.4</v>
      </c>
      <c r="G807">
        <v>86.23</v>
      </c>
      <c r="H807">
        <v>55.61</v>
      </c>
      <c r="I807" s="12">
        <f t="shared" si="181"/>
        <v>103.86158697485222</v>
      </c>
      <c r="J807" s="12">
        <f t="shared" si="182"/>
        <v>99.09175869775494</v>
      </c>
      <c r="K807" s="12">
        <f t="shared" si="183"/>
        <v>148.54997359666936</v>
      </c>
      <c r="L807" s="12">
        <f t="shared" si="184"/>
        <v>124.13487335087684</v>
      </c>
      <c r="M807" s="12">
        <f t="shared" si="185"/>
        <v>138.91975690740975</v>
      </c>
      <c r="N807" s="12">
        <f t="shared" si="186"/>
        <v>132.38446350738326</v>
      </c>
      <c r="O807" s="12">
        <f t="shared" si="187"/>
        <v>197.5949754210155</v>
      </c>
      <c r="P807" s="12">
        <f t="shared" si="188"/>
        <v>165.46249581431519</v>
      </c>
      <c r="Q807">
        <v>0.66197183098591506</v>
      </c>
      <c r="R807" s="12"/>
      <c r="S807" s="12"/>
      <c r="Z807" s="12"/>
      <c r="AA807" s="12"/>
      <c r="AB807" s="12"/>
      <c r="AC807" s="12"/>
      <c r="AF807">
        <v>0.59496124031007702</v>
      </c>
      <c r="AG807" s="12"/>
      <c r="AH807" s="12"/>
      <c r="AI807" t="str">
        <v>20090529</v>
      </c>
      <c r="AJ807">
        <v>42.5</v>
      </c>
      <c r="AK807">
        <v>25.3</v>
      </c>
      <c r="AL807">
        <f t="shared" si="189"/>
        <v>1.6798418972332014</v>
      </c>
      <c r="BI807" t="str">
        <v>30/08/2021</v>
      </c>
      <c r="BJ807">
        <v>52.6</v>
      </c>
      <c r="BK807">
        <v>21.1</v>
      </c>
      <c r="BL807">
        <f t="shared" si="190"/>
        <v>2.4928909952606633</v>
      </c>
    </row>
    <row r="808" spans="1:64" x14ac:dyDescent="0.3">
      <c r="A808" s="11">
        <v>44394</v>
      </c>
      <c r="B808">
        <v>0.74193548387096797</v>
      </c>
      <c r="C808">
        <v>4327.16</v>
      </c>
      <c r="D808">
        <v>357.6</v>
      </c>
      <c r="E808">
        <v>148.21</v>
      </c>
      <c r="F808">
        <v>1811.8</v>
      </c>
      <c r="G808">
        <v>86.19</v>
      </c>
      <c r="H808">
        <v>56.59</v>
      </c>
      <c r="I808" s="12">
        <f t="shared" si="181"/>
        <v>107.94154822684926</v>
      </c>
      <c r="J808" s="12">
        <f t="shared" si="182"/>
        <v>100.78009033659245</v>
      </c>
      <c r="K808" s="12">
        <f t="shared" si="183"/>
        <v>151.01662201898736</v>
      </c>
      <c r="L808" s="12">
        <f t="shared" si="184"/>
        <v>123.95538394500961</v>
      </c>
      <c r="M808" s="12">
        <f t="shared" si="185"/>
        <v>143.23423817888514</v>
      </c>
      <c r="N808" s="12">
        <f t="shared" si="186"/>
        <v>133.5970722948187</v>
      </c>
      <c r="O808" s="12">
        <f t="shared" si="187"/>
        <v>199.32061422169818</v>
      </c>
      <c r="P808" s="12">
        <f t="shared" si="188"/>
        <v>163.966460099187</v>
      </c>
      <c r="Q808">
        <v>0.63235294117647101</v>
      </c>
      <c r="R808" s="12"/>
      <c r="S808" s="12"/>
      <c r="Z808" s="12"/>
      <c r="AA808" s="12"/>
      <c r="AB808" s="12"/>
      <c r="AC808" s="12"/>
      <c r="AF808">
        <v>0.598965071151358</v>
      </c>
      <c r="AG808" s="12"/>
      <c r="AH808" s="12"/>
      <c r="AI808" t="str">
        <v>20090522</v>
      </c>
      <c r="AJ808">
        <v>40.9</v>
      </c>
      <c r="AK808">
        <v>28.4</v>
      </c>
      <c r="AL808">
        <f t="shared" si="189"/>
        <v>1.4401408450704225</v>
      </c>
      <c r="BI808" t="str">
        <v>27/08/2021</v>
      </c>
      <c r="BJ808">
        <v>52.1</v>
      </c>
      <c r="BK808">
        <v>21.3</v>
      </c>
      <c r="BL808">
        <f t="shared" si="190"/>
        <v>2.4460093896713615</v>
      </c>
    </row>
    <row r="809" spans="1:64" x14ac:dyDescent="0.3">
      <c r="A809" s="11">
        <v>44393</v>
      </c>
      <c r="B809">
        <v>0.75405405405405401</v>
      </c>
      <c r="C809">
        <v>4360.03</v>
      </c>
      <c r="D809">
        <v>360.52</v>
      </c>
      <c r="E809">
        <v>148.49</v>
      </c>
      <c r="F809">
        <v>1829.4</v>
      </c>
      <c r="G809">
        <v>86.2</v>
      </c>
      <c r="H809">
        <v>57.11</v>
      </c>
      <c r="I809" s="12">
        <f t="shared" si="181"/>
        <v>108.55524250318564</v>
      </c>
      <c r="J809" s="12">
        <f t="shared" si="182"/>
        <v>100.57073207317318</v>
      </c>
      <c r="K809" s="12">
        <f t="shared" si="183"/>
        <v>152.14599101005757</v>
      </c>
      <c r="L809" s="12">
        <f t="shared" si="184"/>
        <v>123.76153667608084</v>
      </c>
      <c r="M809" s="12">
        <f t="shared" si="185"/>
        <v>144.12982677744071</v>
      </c>
      <c r="N809" s="12">
        <f t="shared" si="186"/>
        <v>133.3941492882827</v>
      </c>
      <c r="O809" s="12">
        <f t="shared" si="187"/>
        <v>200.92467682509331</v>
      </c>
      <c r="P809" s="12">
        <f t="shared" si="188"/>
        <v>163.80170448729712</v>
      </c>
      <c r="Q809">
        <v>0.65151515151515105</v>
      </c>
      <c r="R809" s="12"/>
      <c r="S809" s="12"/>
      <c r="Z809" s="12"/>
      <c r="AA809" s="12"/>
      <c r="AB809" s="12"/>
      <c r="AC809" s="12"/>
      <c r="AF809">
        <v>0.59636599610642405</v>
      </c>
      <c r="AG809" s="12"/>
      <c r="AH809" s="12"/>
      <c r="AI809" t="str">
        <v>20090515</v>
      </c>
      <c r="AJ809">
        <v>40.700000000000003</v>
      </c>
      <c r="AK809">
        <v>29.1</v>
      </c>
      <c r="AL809">
        <f t="shared" si="189"/>
        <v>1.3986254295532647</v>
      </c>
      <c r="BI809" t="str">
        <v>26/08/2021</v>
      </c>
      <c r="BJ809">
        <v>52.1</v>
      </c>
      <c r="BK809">
        <v>21.3</v>
      </c>
      <c r="BL809">
        <f t="shared" si="190"/>
        <v>2.4460093896713615</v>
      </c>
    </row>
    <row r="810" spans="1:64" x14ac:dyDescent="0.3">
      <c r="A810" s="11">
        <v>44392</v>
      </c>
      <c r="B810">
        <v>0.74254742547425501</v>
      </c>
      <c r="C810">
        <v>4374.3</v>
      </c>
      <c r="D810">
        <v>363.07</v>
      </c>
      <c r="E810">
        <v>146.87</v>
      </c>
      <c r="F810">
        <v>1827.5</v>
      </c>
      <c r="G810">
        <v>86.19</v>
      </c>
      <c r="H810">
        <v>57.42</v>
      </c>
      <c r="I810" s="12">
        <f t="shared" si="181"/>
        <v>110.12925373612127</v>
      </c>
      <c r="J810" s="12">
        <f t="shared" si="182"/>
        <v>101.00524734731833</v>
      </c>
      <c r="K810" s="12">
        <f t="shared" si="183"/>
        <v>152.66172184338339</v>
      </c>
      <c r="L810" s="12">
        <f t="shared" si="184"/>
        <v>123.49767407733347</v>
      </c>
      <c r="M810" s="12">
        <f t="shared" si="185"/>
        <v>146.77972955767478</v>
      </c>
      <c r="N810" s="12">
        <f t="shared" si="186"/>
        <v>134.47846402901911</v>
      </c>
      <c r="O810" s="12">
        <f t="shared" si="187"/>
        <v>202.36948602930079</v>
      </c>
      <c r="P810" s="12">
        <f t="shared" si="188"/>
        <v>164.068253588733</v>
      </c>
      <c r="Q810">
        <v>0.634920634920635</v>
      </c>
      <c r="R810" s="12"/>
      <c r="S810" s="12"/>
      <c r="Z810" s="12"/>
      <c r="AA810" s="12"/>
      <c r="AB810" s="12"/>
      <c r="AC810" s="12"/>
      <c r="AF810">
        <v>0.58846657929226698</v>
      </c>
      <c r="AG810" s="12"/>
      <c r="AH810" s="12"/>
      <c r="AI810" t="str">
        <v>20090508</v>
      </c>
      <c r="AJ810">
        <v>41</v>
      </c>
      <c r="AK810">
        <v>33.700000000000003</v>
      </c>
      <c r="AL810">
        <f t="shared" si="189"/>
        <v>1.2166172106824924</v>
      </c>
      <c r="BI810" t="str">
        <v>25/08/2021</v>
      </c>
      <c r="BJ810">
        <v>52.1</v>
      </c>
      <c r="BK810">
        <v>21.3</v>
      </c>
      <c r="BL810">
        <f t="shared" si="190"/>
        <v>2.4460093896713615</v>
      </c>
    </row>
    <row r="811" spans="1:64" x14ac:dyDescent="0.3">
      <c r="A811" s="11">
        <v>44391</v>
      </c>
      <c r="B811">
        <v>0.73351648351648302</v>
      </c>
      <c r="C811">
        <v>4369.21</v>
      </c>
      <c r="D811">
        <v>362.42</v>
      </c>
      <c r="E811">
        <v>145.22</v>
      </c>
      <c r="F811">
        <v>1808.2</v>
      </c>
      <c r="G811">
        <v>86.13</v>
      </c>
      <c r="H811">
        <v>57.28</v>
      </c>
      <c r="I811" s="12">
        <f t="shared" si="181"/>
        <v>111.26382216994658</v>
      </c>
      <c r="J811" s="12">
        <f t="shared" si="182"/>
        <v>101.97488860050952</v>
      </c>
      <c r="K811" s="12">
        <f t="shared" si="183"/>
        <v>152.59025635853808</v>
      </c>
      <c r="L811" s="12">
        <f t="shared" si="184"/>
        <v>123.65585015855042</v>
      </c>
      <c r="M811" s="12">
        <f t="shared" si="185"/>
        <v>148.19777060858343</v>
      </c>
      <c r="N811" s="12">
        <f t="shared" si="186"/>
        <v>135.683345542723</v>
      </c>
      <c r="O811" s="12">
        <f t="shared" si="187"/>
        <v>202.14775463103229</v>
      </c>
      <c r="P811" s="12">
        <f t="shared" si="188"/>
        <v>164.17507160742284</v>
      </c>
      <c r="Q811">
        <v>0.609375</v>
      </c>
      <c r="R811" s="12"/>
      <c r="S811" s="12"/>
      <c r="Z811" s="12"/>
      <c r="AA811" s="12"/>
      <c r="AB811" s="12"/>
      <c r="AC811" s="12"/>
      <c r="AF811">
        <v>0.59358638743455505</v>
      </c>
      <c r="AG811" s="12"/>
      <c r="AH811" s="12"/>
      <c r="AI811" t="str">
        <v>20090501</v>
      </c>
      <c r="AJ811">
        <v>40.4</v>
      </c>
      <c r="AK811">
        <v>31.5</v>
      </c>
      <c r="AL811">
        <f t="shared" si="189"/>
        <v>1.2825396825396824</v>
      </c>
      <c r="BI811" t="str">
        <v>24/08/2021</v>
      </c>
      <c r="BJ811">
        <v>52.1</v>
      </c>
      <c r="BK811">
        <v>21.3</v>
      </c>
      <c r="BL811">
        <f t="shared" si="190"/>
        <v>2.4460093896713615</v>
      </c>
    </row>
    <row r="812" spans="1:64" x14ac:dyDescent="0.3">
      <c r="A812" s="11">
        <v>44390</v>
      </c>
      <c r="B812">
        <v>0.74229691876750703</v>
      </c>
      <c r="C812">
        <v>4384.63</v>
      </c>
      <c r="D812">
        <v>362.42</v>
      </c>
      <c r="E812">
        <v>146.34</v>
      </c>
      <c r="F812">
        <v>1806.6</v>
      </c>
      <c r="G812">
        <v>86.2</v>
      </c>
      <c r="H812">
        <v>57.5</v>
      </c>
      <c r="I812" s="12">
        <f t="shared" si="181"/>
        <v>110.80546655019619</v>
      </c>
      <c r="J812" s="12">
        <f t="shared" si="182"/>
        <v>102.42581537649374</v>
      </c>
      <c r="K812" s="12">
        <f t="shared" si="183"/>
        <v>153.00409654758491</v>
      </c>
      <c r="L812" s="12">
        <f t="shared" si="184"/>
        <v>123.61762059671537</v>
      </c>
      <c r="M812" s="12">
        <f t="shared" si="185"/>
        <v>147.07216703417944</v>
      </c>
      <c r="N812" s="12">
        <f t="shared" si="186"/>
        <v>135.80361886841186</v>
      </c>
      <c r="O812" s="12">
        <f t="shared" si="187"/>
        <v>201.98373071977491</v>
      </c>
      <c r="P812" s="12">
        <f t="shared" si="188"/>
        <v>163.54931769623724</v>
      </c>
      <c r="Q812">
        <v>0.6</v>
      </c>
      <c r="R812" s="12"/>
      <c r="S812" s="12"/>
      <c r="Z812" s="12"/>
      <c r="AA812" s="12"/>
      <c r="AB812" s="12"/>
      <c r="AC812" s="12"/>
      <c r="AF812">
        <v>0.59244532803180905</v>
      </c>
      <c r="AG812" s="12"/>
      <c r="AH812" s="12"/>
      <c r="AI812" t="str">
        <v>20090424</v>
      </c>
      <c r="AJ812">
        <v>36</v>
      </c>
      <c r="AK812">
        <v>37.200000000000003</v>
      </c>
      <c r="AL812">
        <f t="shared" si="189"/>
        <v>0.96774193548387089</v>
      </c>
      <c r="BI812" t="str">
        <v>23/08/2021</v>
      </c>
      <c r="BJ812">
        <v>52.1</v>
      </c>
      <c r="BK812">
        <v>21.3</v>
      </c>
      <c r="BL812">
        <f t="shared" si="190"/>
        <v>2.4460093896713615</v>
      </c>
    </row>
    <row r="813" spans="1:64" x14ac:dyDescent="0.3">
      <c r="A813" s="11">
        <v>44387</v>
      </c>
      <c r="B813">
        <v>0.73314606741572996</v>
      </c>
      <c r="C813">
        <v>4369.55</v>
      </c>
      <c r="D813">
        <v>361.01</v>
      </c>
      <c r="E813">
        <v>146.53</v>
      </c>
      <c r="F813">
        <v>1808.6</v>
      </c>
      <c r="G813">
        <v>86.22</v>
      </c>
      <c r="H813">
        <v>57.32</v>
      </c>
      <c r="I813" s="12">
        <f t="shared" si="181"/>
        <v>110.28186819035076</v>
      </c>
      <c r="J813" s="12">
        <f t="shared" si="182"/>
        <v>101.96117991004354</v>
      </c>
      <c r="K813" s="12">
        <f t="shared" si="183"/>
        <v>152.44263188286899</v>
      </c>
      <c r="L813" s="12">
        <f t="shared" si="184"/>
        <v>123.57920092058056</v>
      </c>
      <c r="M813" s="12">
        <f t="shared" si="185"/>
        <v>146.31100280172609</v>
      </c>
      <c r="N813" s="12">
        <f t="shared" si="186"/>
        <v>135.12642781691969</v>
      </c>
      <c r="O813" s="12">
        <f t="shared" si="187"/>
        <v>201.15143172607836</v>
      </c>
      <c r="P813" s="12">
        <f t="shared" si="188"/>
        <v>163.42422563510814</v>
      </c>
      <c r="Q813">
        <v>0.59016393442622905</v>
      </c>
      <c r="R813" s="12"/>
      <c r="S813" s="12"/>
      <c r="Z813" s="12"/>
      <c r="AA813" s="12"/>
      <c r="AB813" s="12"/>
      <c r="AC813" s="12"/>
      <c r="AF813">
        <v>0.59533333333333305</v>
      </c>
      <c r="AG813" s="12"/>
      <c r="AH813" s="12"/>
      <c r="AI813" t="str">
        <v>20090417</v>
      </c>
      <c r="AJ813">
        <v>39.1</v>
      </c>
      <c r="AK813">
        <v>34.5</v>
      </c>
      <c r="AL813">
        <f t="shared" si="189"/>
        <v>1.1333333333333333</v>
      </c>
      <c r="BI813" t="str">
        <v>20/08/2021</v>
      </c>
      <c r="BJ813">
        <v>50</v>
      </c>
      <c r="BK813">
        <v>18.5</v>
      </c>
      <c r="BL813">
        <f t="shared" si="190"/>
        <v>2.7027027027027026</v>
      </c>
    </row>
    <row r="814" spans="1:64" x14ac:dyDescent="0.3">
      <c r="A814" s="11">
        <v>44386</v>
      </c>
      <c r="B814">
        <v>0.73275862068965503</v>
      </c>
      <c r="C814">
        <v>4320.82</v>
      </c>
      <c r="D814">
        <v>358.77</v>
      </c>
      <c r="E814">
        <v>148.62</v>
      </c>
      <c r="F814">
        <v>1802.835</v>
      </c>
      <c r="G814">
        <v>86.25</v>
      </c>
      <c r="H814">
        <v>56.34</v>
      </c>
      <c r="I814" s="12">
        <f t="shared" si="181"/>
        <v>107.55631982875877</v>
      </c>
      <c r="J814" s="12">
        <f t="shared" si="182"/>
        <v>101.14391577622997</v>
      </c>
      <c r="K814" s="12">
        <f t="shared" si="183"/>
        <v>150.69073485918824</v>
      </c>
      <c r="L814" s="12">
        <f t="shared" si="184"/>
        <v>124.3397172570026</v>
      </c>
      <c r="M814" s="12">
        <f t="shared" si="185"/>
        <v>143.39910267452413</v>
      </c>
      <c r="N814" s="12">
        <f t="shared" si="186"/>
        <v>134.71610774046036</v>
      </c>
      <c r="O814" s="12">
        <f t="shared" si="187"/>
        <v>199.83424816880586</v>
      </c>
      <c r="P814" s="12">
        <f t="shared" si="188"/>
        <v>165.26709201149711</v>
      </c>
      <c r="Q814">
        <v>0.59649122807017496</v>
      </c>
      <c r="R814" s="12"/>
      <c r="S814" s="12"/>
      <c r="Z814" s="12"/>
      <c r="AA814" s="12"/>
      <c r="AB814" s="12"/>
      <c r="AC814" s="12"/>
      <c r="AF814">
        <v>0.59269282814614299</v>
      </c>
      <c r="AG814" s="12"/>
      <c r="AH814" s="12"/>
      <c r="AI814" t="str">
        <v>20090410</v>
      </c>
      <c r="AJ814">
        <v>43.2</v>
      </c>
      <c r="AK814">
        <v>34.1</v>
      </c>
      <c r="AL814">
        <f t="shared" si="189"/>
        <v>1.2668621700879765</v>
      </c>
      <c r="BI814" t="str">
        <v>19/08/2021</v>
      </c>
      <c r="BJ814">
        <v>50</v>
      </c>
      <c r="BK814">
        <v>18.5</v>
      </c>
      <c r="BL814">
        <f t="shared" si="190"/>
        <v>2.7027027027027026</v>
      </c>
    </row>
    <row r="815" spans="1:64" x14ac:dyDescent="0.3">
      <c r="A815" s="11">
        <v>44385</v>
      </c>
      <c r="B815">
        <v>0.72861356932153398</v>
      </c>
      <c r="C815">
        <v>4358.13</v>
      </c>
      <c r="D815">
        <v>360.95</v>
      </c>
      <c r="E815">
        <v>148.04</v>
      </c>
      <c r="F815">
        <v>1803.8</v>
      </c>
      <c r="G815">
        <v>86.21</v>
      </c>
      <c r="H815">
        <v>57.25</v>
      </c>
      <c r="I815" s="12">
        <f t="shared" si="181"/>
        <v>108.91546185958444</v>
      </c>
      <c r="J815" s="12">
        <f t="shared" si="182"/>
        <v>101.96226795222039</v>
      </c>
      <c r="K815" s="12">
        <f t="shared" si="183"/>
        <v>152.06310354081526</v>
      </c>
      <c r="L815" s="12">
        <f t="shared" si="184"/>
        <v>123.43442630858178</v>
      </c>
      <c r="M815" s="12">
        <f t="shared" si="185"/>
        <v>144.84135726143435</v>
      </c>
      <c r="N815" s="12">
        <f t="shared" si="186"/>
        <v>135.46177550249067</v>
      </c>
      <c r="O815" s="12">
        <f t="shared" si="187"/>
        <v>201.14239806440406</v>
      </c>
      <c r="P815" s="12">
        <f t="shared" si="188"/>
        <v>163.65418528737888</v>
      </c>
      <c r="Q815">
        <v>0.63333333333333297</v>
      </c>
      <c r="R815" s="12"/>
      <c r="S815" s="12"/>
      <c r="Z815" s="12"/>
      <c r="AA815" s="12"/>
      <c r="AB815" s="12"/>
      <c r="AC815" s="12"/>
      <c r="AF815">
        <v>0.59743762643290599</v>
      </c>
      <c r="AG815" s="12"/>
      <c r="AH815" s="12"/>
      <c r="AI815" t="str">
        <v>20090403</v>
      </c>
      <c r="AJ815">
        <v>36</v>
      </c>
      <c r="AK815">
        <v>37.1</v>
      </c>
      <c r="AL815">
        <f t="shared" si="189"/>
        <v>0.97035040431266839</v>
      </c>
      <c r="BI815" t="str">
        <v>18/08/2021</v>
      </c>
      <c r="BJ815">
        <v>50</v>
      </c>
      <c r="BK815">
        <v>18.5</v>
      </c>
      <c r="BL815">
        <f t="shared" si="190"/>
        <v>2.7027027027027026</v>
      </c>
    </row>
    <row r="816" spans="1:64" x14ac:dyDescent="0.3">
      <c r="A816" s="11">
        <v>44384</v>
      </c>
      <c r="B816">
        <v>0.74561403508771895</v>
      </c>
      <c r="C816">
        <v>4343.54</v>
      </c>
      <c r="D816">
        <v>360.19</v>
      </c>
      <c r="E816">
        <v>146.74</v>
      </c>
      <c r="F816">
        <v>1797.6</v>
      </c>
      <c r="G816">
        <v>86.2</v>
      </c>
      <c r="H816">
        <v>57.06</v>
      </c>
      <c r="I816" s="12">
        <f t="shared" si="181"/>
        <v>109.51783133685817</v>
      </c>
      <c r="J816" s="12">
        <f t="shared" si="182"/>
        <v>101.97144863092994</v>
      </c>
      <c r="K816" s="12">
        <f t="shared" si="183"/>
        <v>151.57155667443416</v>
      </c>
      <c r="L816" s="12">
        <f t="shared" si="184"/>
        <v>123.43082421913788</v>
      </c>
      <c r="M816" s="12">
        <f t="shared" si="185"/>
        <v>145.825564511626</v>
      </c>
      <c r="N816" s="12">
        <f t="shared" si="186"/>
        <v>135.64340822057309</v>
      </c>
      <c r="O816" s="12">
        <f t="shared" si="187"/>
        <v>200.74212064047344</v>
      </c>
      <c r="P816" s="12">
        <f t="shared" si="188"/>
        <v>163.85405950762046</v>
      </c>
      <c r="Q816">
        <v>0.68852459016393397</v>
      </c>
      <c r="R816" s="12"/>
      <c r="S816" s="12"/>
      <c r="Z816" s="12"/>
      <c r="AA816" s="12"/>
      <c r="AB816" s="12"/>
      <c r="AC816" s="12"/>
      <c r="AF816">
        <v>0.59345156889495199</v>
      </c>
      <c r="AG816" s="12"/>
      <c r="AH816" s="12"/>
      <c r="AI816" t="str">
        <v>20090327</v>
      </c>
      <c r="AJ816">
        <v>31</v>
      </c>
      <c r="AK816">
        <v>38</v>
      </c>
      <c r="AL816">
        <f t="shared" si="189"/>
        <v>0.81578947368421051</v>
      </c>
      <c r="BI816" t="str">
        <v>17/08/2021</v>
      </c>
      <c r="BJ816">
        <v>50</v>
      </c>
      <c r="BK816">
        <v>18.5</v>
      </c>
      <c r="BL816">
        <f t="shared" si="190"/>
        <v>2.7027027027027026</v>
      </c>
    </row>
    <row r="817" spans="1:64" x14ac:dyDescent="0.3">
      <c r="A817" s="11">
        <v>44380</v>
      </c>
      <c r="B817">
        <v>0.75073313782991202</v>
      </c>
      <c r="C817">
        <v>4352.34</v>
      </c>
      <c r="D817">
        <v>358.64</v>
      </c>
      <c r="E817">
        <v>145.04</v>
      </c>
      <c r="F817">
        <v>1787.35</v>
      </c>
      <c r="G817">
        <v>86.17</v>
      </c>
      <c r="H817">
        <v>57.56</v>
      </c>
      <c r="I817" s="12">
        <f t="shared" si="181"/>
        <v>111.04388585553589</v>
      </c>
      <c r="J817" s="12">
        <f t="shared" si="182"/>
        <v>102.76858837941705</v>
      </c>
      <c r="K817" s="12">
        <f t="shared" si="183"/>
        <v>151.93164224342763</v>
      </c>
      <c r="L817" s="12">
        <f t="shared" si="184"/>
        <v>122.61364266324853</v>
      </c>
      <c r="M817" s="12">
        <f t="shared" si="185"/>
        <v>146.91257386453225</v>
      </c>
      <c r="N817" s="12">
        <f t="shared" si="186"/>
        <v>135.83532510262162</v>
      </c>
      <c r="O817" s="12">
        <f t="shared" si="187"/>
        <v>199.94758220282225</v>
      </c>
      <c r="P817" s="12">
        <f t="shared" si="188"/>
        <v>161.74994017022595</v>
      </c>
      <c r="Q817">
        <v>0.69491525423728795</v>
      </c>
      <c r="R817" s="12"/>
      <c r="S817" s="12"/>
      <c r="Z817" s="12"/>
      <c r="AA817" s="12"/>
      <c r="AB817" s="12"/>
      <c r="AC817" s="12"/>
      <c r="AF817">
        <v>0.591032608695652</v>
      </c>
      <c r="AG817" s="12"/>
      <c r="AH817" s="12"/>
      <c r="AI817" t="str">
        <v>20090320</v>
      </c>
      <c r="AJ817">
        <v>28.9</v>
      </c>
      <c r="AK817">
        <v>43.3</v>
      </c>
      <c r="AL817">
        <f t="shared" si="189"/>
        <v>0.66743648960739033</v>
      </c>
      <c r="BI817" t="str">
        <v>16/08/2021</v>
      </c>
      <c r="BJ817">
        <v>50</v>
      </c>
      <c r="BK817">
        <v>18.5</v>
      </c>
      <c r="BL817">
        <f t="shared" si="190"/>
        <v>2.7027027027027026</v>
      </c>
    </row>
    <row r="818" spans="1:64" x14ac:dyDescent="0.3">
      <c r="A818" s="11">
        <v>44379</v>
      </c>
      <c r="B818">
        <v>0.75595238095238104</v>
      </c>
      <c r="C818">
        <v>4319.9399999999996</v>
      </c>
      <c r="D818">
        <v>354.57</v>
      </c>
      <c r="E818">
        <v>144.16999999999999</v>
      </c>
      <c r="F818">
        <v>1776.4</v>
      </c>
      <c r="G818">
        <v>86.13</v>
      </c>
      <c r="H818">
        <v>57.53</v>
      </c>
      <c r="I818" s="12">
        <f t="shared" si="181"/>
        <v>110.88138235782459</v>
      </c>
      <c r="J818" s="12">
        <f t="shared" si="182"/>
        <v>102.63147765669535</v>
      </c>
      <c r="K818" s="12">
        <f t="shared" si="183"/>
        <v>150.87016653492796</v>
      </c>
      <c r="L818" s="12">
        <f t="shared" si="184"/>
        <v>121.76389661597662</v>
      </c>
      <c r="M818" s="12">
        <f t="shared" si="185"/>
        <v>146.11709051397727</v>
      </c>
      <c r="N818" s="12">
        <f t="shared" si="186"/>
        <v>135.11723909256256</v>
      </c>
      <c r="O818" s="12">
        <f t="shared" si="187"/>
        <v>197.76929614708504</v>
      </c>
      <c r="P818" s="12">
        <f t="shared" si="188"/>
        <v>159.99681895523275</v>
      </c>
      <c r="Q818">
        <v>0.72881355932203395</v>
      </c>
      <c r="R818" s="12"/>
      <c r="S818" s="12"/>
      <c r="Z818" s="12"/>
      <c r="AA818" s="12"/>
      <c r="AB818" s="12"/>
      <c r="AC818" s="12"/>
      <c r="AF818">
        <v>0.58923705722070796</v>
      </c>
      <c r="AG818" s="12"/>
      <c r="AH818" s="12"/>
      <c r="AI818" t="str">
        <v>20090313</v>
      </c>
      <c r="AJ818">
        <v>28.4</v>
      </c>
      <c r="AK818">
        <v>44.3</v>
      </c>
      <c r="AL818">
        <f t="shared" si="189"/>
        <v>0.64108352144469527</v>
      </c>
      <c r="BI818" t="str">
        <v>13/08/2021</v>
      </c>
      <c r="BJ818">
        <v>51.1</v>
      </c>
      <c r="BK818">
        <v>18.5</v>
      </c>
      <c r="BL818">
        <f t="shared" si="190"/>
        <v>2.7621621621621624</v>
      </c>
    </row>
    <row r="819" spans="1:64" x14ac:dyDescent="0.3">
      <c r="A819" s="11">
        <v>44377</v>
      </c>
      <c r="B819">
        <v>0.75449101796407203</v>
      </c>
      <c r="C819">
        <v>4297.5</v>
      </c>
      <c r="D819">
        <v>354.43</v>
      </c>
      <c r="E819">
        <v>144.35</v>
      </c>
      <c r="F819">
        <v>1770.3</v>
      </c>
      <c r="G819">
        <v>86.16</v>
      </c>
      <c r="H819">
        <v>57.51</v>
      </c>
      <c r="I819" s="12">
        <f t="shared" si="181"/>
        <v>110.16874375763497</v>
      </c>
      <c r="J819" s="12">
        <f t="shared" si="182"/>
        <v>102.44953784726003</v>
      </c>
      <c r="K819" s="12">
        <f t="shared" si="183"/>
        <v>150.03449989084959</v>
      </c>
      <c r="L819" s="12">
        <f t="shared" si="184"/>
        <v>121.17331304905638</v>
      </c>
      <c r="M819" s="12">
        <f t="shared" si="185"/>
        <v>145.87756398926089</v>
      </c>
      <c r="N819" s="12">
        <f t="shared" si="186"/>
        <v>135.53070848474977</v>
      </c>
      <c r="O819" s="12">
        <f t="shared" si="187"/>
        <v>197.6224251688879</v>
      </c>
      <c r="P819" s="12">
        <f t="shared" si="188"/>
        <v>159.98926189168805</v>
      </c>
      <c r="Q819">
        <v>0.69354838709677402</v>
      </c>
      <c r="R819" s="12"/>
      <c r="S819" s="12"/>
      <c r="Z819" s="12"/>
      <c r="AA819" s="12"/>
      <c r="AB819" s="12"/>
      <c r="AC819" s="12"/>
      <c r="AF819">
        <v>0.58180583842498301</v>
      </c>
      <c r="AG819" s="12"/>
      <c r="AH819" s="12"/>
      <c r="AI819" t="str">
        <v>20090306</v>
      </c>
      <c r="AJ819">
        <v>26.4</v>
      </c>
      <c r="AK819">
        <v>47.2</v>
      </c>
      <c r="AL819">
        <f t="shared" si="189"/>
        <v>0.55932203389830504</v>
      </c>
      <c r="BI819" t="str">
        <v>12/08/2021</v>
      </c>
      <c r="BJ819">
        <v>51.1</v>
      </c>
      <c r="BK819">
        <v>18.5</v>
      </c>
      <c r="BL819">
        <f t="shared" si="190"/>
        <v>2.7621621621621624</v>
      </c>
    </row>
    <row r="820" spans="1:64" x14ac:dyDescent="0.3">
      <c r="A820" s="11">
        <v>44377</v>
      </c>
      <c r="B820">
        <v>0.74925373134328399</v>
      </c>
      <c r="C820">
        <v>4291.8</v>
      </c>
      <c r="D820">
        <v>354.99</v>
      </c>
      <c r="E820">
        <v>143.71</v>
      </c>
      <c r="F820">
        <v>1761</v>
      </c>
      <c r="G820">
        <v>86.14</v>
      </c>
      <c r="H820">
        <v>57.89</v>
      </c>
      <c r="I820" s="12">
        <f t="shared" si="181"/>
        <v>110.51413347350974</v>
      </c>
      <c r="J820" s="12">
        <f t="shared" si="182"/>
        <v>102.85612566523191</v>
      </c>
      <c r="K820" s="12">
        <f t="shared" si="183"/>
        <v>149.87025200015248</v>
      </c>
      <c r="L820" s="12">
        <f t="shared" si="184"/>
        <v>120.22446698979063</v>
      </c>
      <c r="M820" s="12">
        <f t="shared" si="185"/>
        <v>146.7626783058937</v>
      </c>
      <c r="N820" s="12">
        <f t="shared" si="186"/>
        <v>136.46667878168552</v>
      </c>
      <c r="O820" s="12">
        <f t="shared" si="187"/>
        <v>197.98070875842274</v>
      </c>
      <c r="P820" s="12">
        <f t="shared" si="188"/>
        <v>159.19540784948447</v>
      </c>
      <c r="Q820">
        <v>0.69354838709677402</v>
      </c>
      <c r="R820" s="12"/>
      <c r="S820" s="12"/>
      <c r="Z820" s="12"/>
      <c r="AA820" s="12"/>
      <c r="AB820" s="12"/>
      <c r="AC820" s="12"/>
      <c r="AF820">
        <v>0.58282208588957096</v>
      </c>
      <c r="AG820" s="12"/>
      <c r="AH820" s="12"/>
      <c r="AI820" t="str">
        <v>20090227</v>
      </c>
      <c r="AJ820">
        <v>29.7</v>
      </c>
      <c r="AK820">
        <v>44</v>
      </c>
      <c r="AL820">
        <f t="shared" si="189"/>
        <v>0.67499999999999993</v>
      </c>
      <c r="BI820" t="str">
        <v>11/08/2021</v>
      </c>
      <c r="BJ820">
        <v>51.1</v>
      </c>
      <c r="BK820">
        <v>18.5</v>
      </c>
      <c r="BL820">
        <f t="shared" si="190"/>
        <v>2.7621621621621624</v>
      </c>
    </row>
    <row r="821" spans="1:64" x14ac:dyDescent="0.3">
      <c r="A821" s="11">
        <v>44376</v>
      </c>
      <c r="B821">
        <v>0.74617737003058104</v>
      </c>
      <c r="C821">
        <v>4290.6099999999997</v>
      </c>
      <c r="D821">
        <v>353.71</v>
      </c>
      <c r="E821">
        <v>143.47</v>
      </c>
      <c r="F821">
        <v>1778.36</v>
      </c>
      <c r="G821">
        <v>86.15</v>
      </c>
      <c r="H821">
        <v>57.91</v>
      </c>
      <c r="I821" s="12">
        <f t="shared" si="181"/>
        <v>110.66856855544889</v>
      </c>
      <c r="J821" s="12">
        <f t="shared" si="182"/>
        <v>101.83380057593202</v>
      </c>
      <c r="K821" s="12">
        <f t="shared" si="183"/>
        <v>149.81131226720834</v>
      </c>
      <c r="L821" s="12">
        <f t="shared" si="184"/>
        <v>120.14964820156656</v>
      </c>
      <c r="M821" s="12">
        <f t="shared" si="185"/>
        <v>146.47763865635866</v>
      </c>
      <c r="N821" s="12">
        <f t="shared" si="186"/>
        <v>134.66478494338017</v>
      </c>
      <c r="O821" s="12">
        <f t="shared" si="187"/>
        <v>197.24402985009638</v>
      </c>
      <c r="P821" s="12">
        <f t="shared" si="188"/>
        <v>158.56682560469801</v>
      </c>
      <c r="Q821">
        <v>0.677966101694915</v>
      </c>
      <c r="R821" s="12"/>
      <c r="S821" s="12"/>
      <c r="Z821" s="12"/>
      <c r="AA821" s="12"/>
      <c r="AB821" s="12"/>
      <c r="AC821" s="12"/>
      <c r="AF821">
        <v>0.58144329896907199</v>
      </c>
      <c r="AG821" s="12"/>
      <c r="AH821" s="12"/>
      <c r="AI821" t="str">
        <v>20090220</v>
      </c>
      <c r="AJ821">
        <v>28.6</v>
      </c>
      <c r="AK821">
        <v>45.1</v>
      </c>
      <c r="AL821">
        <f t="shared" si="189"/>
        <v>0.63414634146341464</v>
      </c>
      <c r="BI821" t="str">
        <v>10/08/2021</v>
      </c>
      <c r="BJ821">
        <v>51.1</v>
      </c>
      <c r="BK821">
        <v>18.5</v>
      </c>
      <c r="BL821">
        <f t="shared" si="190"/>
        <v>2.7621621621621624</v>
      </c>
    </row>
    <row r="822" spans="1:64" x14ac:dyDescent="0.3">
      <c r="A822" s="11">
        <v>44373</v>
      </c>
      <c r="B822">
        <v>0.75287356321839105</v>
      </c>
      <c r="C822">
        <v>4280.7</v>
      </c>
      <c r="D822">
        <v>349.46</v>
      </c>
      <c r="E822">
        <v>142.01</v>
      </c>
      <c r="F822">
        <v>1781.3</v>
      </c>
      <c r="G822">
        <v>86.12</v>
      </c>
      <c r="H822">
        <v>58.14</v>
      </c>
      <c r="I822" s="12">
        <f t="shared" si="181"/>
        <v>111.55722495302464</v>
      </c>
      <c r="J822" s="12">
        <f t="shared" si="182"/>
        <v>101.43157145605244</v>
      </c>
      <c r="K822" s="12">
        <f t="shared" si="183"/>
        <v>149.51725805218609</v>
      </c>
      <c r="L822" s="12">
        <f t="shared" si="184"/>
        <v>119.40088402981957</v>
      </c>
      <c r="M822" s="12">
        <f t="shared" si="185"/>
        <v>146.20268190174352</v>
      </c>
      <c r="N822" s="12">
        <f t="shared" si="186"/>
        <v>132.83012191383202</v>
      </c>
      <c r="O822" s="12">
        <f t="shared" si="187"/>
        <v>194.94113762575569</v>
      </c>
      <c r="P822" s="12">
        <f t="shared" si="188"/>
        <v>156.05164923787947</v>
      </c>
      <c r="Q822">
        <v>0.676056338028169</v>
      </c>
      <c r="R822" s="12"/>
      <c r="S822" s="12"/>
      <c r="Z822" s="12"/>
      <c r="AA822" s="12"/>
      <c r="AB822" s="12"/>
      <c r="AC822" s="12"/>
      <c r="AF822">
        <v>0.57862491490810097</v>
      </c>
      <c r="AG822" s="12"/>
      <c r="AH822" s="12"/>
      <c r="AI822" t="str">
        <v>20090213</v>
      </c>
      <c r="AJ822">
        <v>31.1</v>
      </c>
      <c r="AK822">
        <v>41.1</v>
      </c>
      <c r="AL822">
        <f t="shared" si="189"/>
        <v>0.75669099756690994</v>
      </c>
      <c r="BI822" t="str">
        <v>09/08/2021</v>
      </c>
      <c r="BJ822">
        <v>51.1</v>
      </c>
      <c r="BK822">
        <v>18.5</v>
      </c>
      <c r="BL822">
        <f t="shared" si="190"/>
        <v>2.7621621621621624</v>
      </c>
    </row>
    <row r="823" spans="1:64" x14ac:dyDescent="0.3">
      <c r="A823" s="11">
        <v>44372</v>
      </c>
      <c r="B823">
        <v>0.75216138328530302</v>
      </c>
      <c r="C823">
        <v>4266.49</v>
      </c>
      <c r="D823">
        <v>349.89</v>
      </c>
      <c r="E823">
        <v>143.5</v>
      </c>
      <c r="F823">
        <v>1775.105</v>
      </c>
      <c r="G823">
        <v>86.13</v>
      </c>
      <c r="H823">
        <v>57.91</v>
      </c>
      <c r="I823" s="12">
        <f t="shared" si="181"/>
        <v>110.04803913882908</v>
      </c>
      <c r="J823" s="12">
        <f t="shared" si="182"/>
        <v>101.44773489441323</v>
      </c>
      <c r="K823" s="12">
        <f t="shared" si="183"/>
        <v>149.00368552612116</v>
      </c>
      <c r="L823" s="12">
        <f t="shared" si="184"/>
        <v>119.47747787897266</v>
      </c>
      <c r="M823" s="12">
        <f t="shared" si="185"/>
        <v>144.87643698641975</v>
      </c>
      <c r="N823" s="12">
        <f t="shared" si="186"/>
        <v>133.45990480034516</v>
      </c>
      <c r="O823" s="12">
        <f t="shared" si="187"/>
        <v>195.15832036428972</v>
      </c>
      <c r="P823" s="12">
        <f t="shared" si="188"/>
        <v>156.86746009074159</v>
      </c>
      <c r="Q823">
        <v>0.69014084507042295</v>
      </c>
      <c r="R823" s="12"/>
      <c r="S823" s="12"/>
      <c r="Z823" s="12"/>
      <c r="AA823" s="12"/>
      <c r="AB823" s="12"/>
      <c r="AC823" s="12"/>
      <c r="AF823">
        <v>0.57191547375596496</v>
      </c>
      <c r="AG823" s="12"/>
      <c r="AH823" s="12"/>
      <c r="AI823" t="str">
        <v>20090206</v>
      </c>
      <c r="AJ823">
        <v>32.299999999999997</v>
      </c>
      <c r="AK823">
        <v>38.700000000000003</v>
      </c>
      <c r="AL823">
        <f t="shared" si="189"/>
        <v>0.83462532299741587</v>
      </c>
      <c r="BI823" t="str">
        <v>06/08/2021</v>
      </c>
      <c r="BJ823">
        <v>56.4</v>
      </c>
      <c r="BK823">
        <v>15.9</v>
      </c>
      <c r="BL823">
        <f t="shared" si="190"/>
        <v>3.5471698113207544</v>
      </c>
    </row>
    <row r="824" spans="1:64" x14ac:dyDescent="0.3">
      <c r="A824" s="11">
        <v>44371</v>
      </c>
      <c r="B824">
        <v>0.75882352941176501</v>
      </c>
      <c r="C824">
        <v>4241.84</v>
      </c>
      <c r="D824">
        <v>347.74</v>
      </c>
      <c r="E824">
        <v>143.27000000000001</v>
      </c>
      <c r="F824">
        <v>1778.9</v>
      </c>
      <c r="G824">
        <v>86.12</v>
      </c>
      <c r="H824">
        <v>57.41</v>
      </c>
      <c r="I824" s="12">
        <f t="shared" si="181"/>
        <v>109.58713789245385</v>
      </c>
      <c r="J824" s="12">
        <f t="shared" si="182"/>
        <v>100.64813595437215</v>
      </c>
      <c r="K824" s="12">
        <f t="shared" si="183"/>
        <v>148.15990886300213</v>
      </c>
      <c r="L824" s="12">
        <f t="shared" si="184"/>
        <v>119.82474516922434</v>
      </c>
      <c r="M824" s="12">
        <f t="shared" si="185"/>
        <v>144.21629845648073</v>
      </c>
      <c r="N824" s="12">
        <f t="shared" si="186"/>
        <v>132.35918975405866</v>
      </c>
      <c r="O824" s="12">
        <f t="shared" si="187"/>
        <v>193.98149993865835</v>
      </c>
      <c r="P824" s="12">
        <f t="shared" si="188"/>
        <v>157.2647901900003</v>
      </c>
      <c r="Q824">
        <v>0.70422535211267601</v>
      </c>
      <c r="R824" s="12"/>
      <c r="S824" s="12"/>
      <c r="Z824" s="12"/>
      <c r="AA824" s="12"/>
      <c r="AB824" s="12"/>
      <c r="AC824" s="12"/>
      <c r="AF824">
        <v>0.56917808219178101</v>
      </c>
      <c r="AG824" s="12"/>
      <c r="AH824" s="12"/>
      <c r="AI824" t="str">
        <v>20090130</v>
      </c>
      <c r="AJ824">
        <v>35.200000000000003</v>
      </c>
      <c r="AK824">
        <v>36.299999999999997</v>
      </c>
      <c r="AL824">
        <f t="shared" si="189"/>
        <v>0.96969696969696983</v>
      </c>
      <c r="BI824" t="str">
        <v>05/08/2021</v>
      </c>
      <c r="BJ824">
        <v>56.4</v>
      </c>
      <c r="BK824">
        <v>15.9</v>
      </c>
      <c r="BL824">
        <f t="shared" si="190"/>
        <v>3.5471698113207544</v>
      </c>
    </row>
    <row r="825" spans="1:64" x14ac:dyDescent="0.3">
      <c r="A825" s="11">
        <v>44370</v>
      </c>
      <c r="B825">
        <v>0.76829268292682895</v>
      </c>
      <c r="C825">
        <v>4246.4399999999996</v>
      </c>
      <c r="D825">
        <v>347.57</v>
      </c>
      <c r="E825">
        <v>143.63999999999999</v>
      </c>
      <c r="F825">
        <v>1778.6</v>
      </c>
      <c r="G825">
        <v>86.18</v>
      </c>
      <c r="H825">
        <v>57.55</v>
      </c>
      <c r="I825" s="12">
        <f t="shared" si="181"/>
        <v>109.42380930778738</v>
      </c>
      <c r="J825" s="12">
        <f t="shared" si="182"/>
        <v>100.7742985557808</v>
      </c>
      <c r="K825" s="12">
        <f t="shared" si="183"/>
        <v>148.21727533838771</v>
      </c>
      <c r="L825" s="12">
        <f t="shared" si="184"/>
        <v>119.66327072425349</v>
      </c>
      <c r="M825" s="12">
        <f t="shared" si="185"/>
        <v>143.77562698473579</v>
      </c>
      <c r="N825" s="12">
        <f t="shared" si="186"/>
        <v>132.31679041074489</v>
      </c>
      <c r="O825" s="12">
        <f t="shared" si="187"/>
        <v>193.75184058733635</v>
      </c>
      <c r="P825" s="12">
        <f t="shared" si="188"/>
        <v>156.80663611177903</v>
      </c>
      <c r="Q825">
        <v>0.73913043478260898</v>
      </c>
      <c r="R825" s="12"/>
      <c r="S825" s="12"/>
      <c r="Z825" s="12"/>
      <c r="AA825" s="12"/>
      <c r="AB825" s="12"/>
      <c r="AC825" s="12"/>
      <c r="AF825">
        <v>0.56935817805383004</v>
      </c>
      <c r="AG825" s="12"/>
      <c r="AH825" s="12"/>
      <c r="AI825" t="str">
        <v>20090123</v>
      </c>
      <c r="AJ825">
        <v>34.799999999999997</v>
      </c>
      <c r="AK825">
        <v>38</v>
      </c>
      <c r="AL825">
        <f t="shared" si="189"/>
        <v>0.91578947368421049</v>
      </c>
      <c r="BI825" t="str">
        <v>04/08/2021</v>
      </c>
      <c r="BJ825">
        <v>56.4</v>
      </c>
      <c r="BK825">
        <v>15.9</v>
      </c>
      <c r="BL825">
        <f t="shared" si="190"/>
        <v>3.5471698113207544</v>
      </c>
    </row>
    <row r="826" spans="1:64" x14ac:dyDescent="0.3">
      <c r="A826" s="11">
        <v>44369</v>
      </c>
      <c r="B826">
        <v>0.77018633540372705</v>
      </c>
      <c r="C826">
        <v>4224.79</v>
      </c>
      <c r="D826">
        <v>344.36</v>
      </c>
      <c r="E826">
        <v>143.29</v>
      </c>
      <c r="F826">
        <v>1783.2</v>
      </c>
      <c r="G826">
        <v>86.13</v>
      </c>
      <c r="H826">
        <v>57.56</v>
      </c>
      <c r="I826" s="12">
        <f t="shared" si="181"/>
        <v>109.13112877222248</v>
      </c>
      <c r="J826" s="12">
        <f t="shared" si="182"/>
        <v>100.00385414421828</v>
      </c>
      <c r="K826" s="12">
        <f t="shared" si="183"/>
        <v>147.54682298158187</v>
      </c>
      <c r="L826" s="12">
        <f t="shared" si="184"/>
        <v>119.03260659455201</v>
      </c>
      <c r="M826" s="12">
        <f t="shared" si="185"/>
        <v>142.79334567407648</v>
      </c>
      <c r="N826" s="12">
        <f t="shared" si="186"/>
        <v>130.76057322710264</v>
      </c>
      <c r="O826" s="12">
        <f t="shared" si="187"/>
        <v>192.07290780544025</v>
      </c>
      <c r="P826" s="12">
        <f t="shared" si="188"/>
        <v>155.33170381584506</v>
      </c>
      <c r="Q826">
        <v>0.73529411764705899</v>
      </c>
      <c r="R826" s="12"/>
      <c r="S826" s="12"/>
      <c r="Z826" s="12"/>
      <c r="AA826" s="12"/>
      <c r="AB826" s="12"/>
      <c r="AC826" s="12"/>
      <c r="AF826">
        <v>0.56743535988819005</v>
      </c>
      <c r="AG826" s="12"/>
      <c r="AH826" s="12"/>
      <c r="AI826" t="str">
        <v>20090116</v>
      </c>
      <c r="AJ826">
        <v>38.700000000000003</v>
      </c>
      <c r="AK826">
        <v>37.6</v>
      </c>
      <c r="AL826">
        <f t="shared" si="189"/>
        <v>1.0292553191489362</v>
      </c>
      <c r="BI826" t="str">
        <v>03/08/2021</v>
      </c>
      <c r="BJ826">
        <v>56.4</v>
      </c>
      <c r="BK826">
        <v>15.9</v>
      </c>
      <c r="BL826">
        <f t="shared" si="190"/>
        <v>3.5471698113207544</v>
      </c>
    </row>
    <row r="827" spans="1:64" x14ac:dyDescent="0.3">
      <c r="A827" s="11">
        <v>44366</v>
      </c>
      <c r="B827">
        <v>0.77551020408163296</v>
      </c>
      <c r="C827">
        <v>4166.45</v>
      </c>
      <c r="D827">
        <v>342.63</v>
      </c>
      <c r="E827">
        <v>145.72999999999999</v>
      </c>
      <c r="F827">
        <v>1764.3</v>
      </c>
      <c r="G827">
        <v>86.11</v>
      </c>
      <c r="H827">
        <v>56.95</v>
      </c>
      <c r="I827" s="12">
        <f t="shared" si="181"/>
        <v>105.87590827512751</v>
      </c>
      <c r="J827" s="12">
        <f t="shared" si="182"/>
        <v>99.675933852415966</v>
      </c>
      <c r="K827" s="12">
        <f t="shared" si="183"/>
        <v>145.54269037507817</v>
      </c>
      <c r="L827" s="12">
        <f t="shared" si="184"/>
        <v>118.64213421381586</v>
      </c>
      <c r="M827" s="12">
        <f t="shared" si="185"/>
        <v>139.74789377896818</v>
      </c>
      <c r="N827" s="12">
        <f t="shared" si="186"/>
        <v>131.50532542352053</v>
      </c>
      <c r="O827" s="12">
        <f t="shared" si="187"/>
        <v>191.1521437273334</v>
      </c>
      <c r="P827" s="12">
        <f t="shared" si="188"/>
        <v>156.21619549658746</v>
      </c>
      <c r="Q827">
        <v>0.70422535211267601</v>
      </c>
      <c r="R827" s="12"/>
      <c r="S827" s="12"/>
      <c r="Z827" s="12"/>
      <c r="AA827" s="12"/>
      <c r="AB827" s="12"/>
      <c r="AC827" s="12"/>
      <c r="AF827">
        <v>0.57008718980549999</v>
      </c>
      <c r="AG827" s="12"/>
      <c r="AH827" s="12"/>
      <c r="AI827" t="str">
        <v>20090109</v>
      </c>
      <c r="AJ827">
        <v>43</v>
      </c>
      <c r="AK827">
        <v>34.4</v>
      </c>
      <c r="AL827">
        <f t="shared" si="189"/>
        <v>1.25</v>
      </c>
      <c r="BI827" t="str">
        <v>02/08/2021</v>
      </c>
      <c r="BJ827">
        <v>56.4</v>
      </c>
      <c r="BK827">
        <v>15.9</v>
      </c>
      <c r="BL827">
        <f t="shared" si="190"/>
        <v>3.5471698113207544</v>
      </c>
    </row>
    <row r="828" spans="1:64" x14ac:dyDescent="0.3">
      <c r="A828" s="11">
        <v>44365</v>
      </c>
      <c r="B828">
        <v>0.77551020408163296</v>
      </c>
      <c r="C828">
        <v>4221.8599999999997</v>
      </c>
      <c r="D828">
        <v>345.34</v>
      </c>
      <c r="E828">
        <v>143.04</v>
      </c>
      <c r="F828">
        <v>1773.4</v>
      </c>
      <c r="G828">
        <v>86.174999999999997</v>
      </c>
      <c r="H828">
        <v>57.93</v>
      </c>
      <c r="I828" s="12">
        <f t="shared" si="181"/>
        <v>109.3680831655287</v>
      </c>
      <c r="J828" s="12">
        <f t="shared" si="182"/>
        <v>100.47907930667725</v>
      </c>
      <c r="K828" s="12">
        <f t="shared" si="183"/>
        <v>147.36564285905726</v>
      </c>
      <c r="L828" s="12">
        <f t="shared" si="184"/>
        <v>118.19389312225648</v>
      </c>
      <c r="M828" s="12">
        <f t="shared" si="185"/>
        <v>143.57462667640422</v>
      </c>
      <c r="N828" s="12">
        <f t="shared" si="186"/>
        <v>131.86346036005821</v>
      </c>
      <c r="O828" s="12">
        <f t="shared" si="187"/>
        <v>192.51768316100765</v>
      </c>
      <c r="P828" s="12">
        <f t="shared" si="188"/>
        <v>154.81210698207653</v>
      </c>
      <c r="Q828">
        <v>0.72857142857142898</v>
      </c>
      <c r="R828" s="12"/>
      <c r="S828" s="12"/>
      <c r="Z828" s="12"/>
      <c r="AA828" s="12"/>
      <c r="AB828" s="12"/>
      <c r="AC828" s="12"/>
      <c r="AF828">
        <v>0.56094276094276097</v>
      </c>
      <c r="AG828" s="12"/>
      <c r="AH828" s="12"/>
      <c r="AI828" t="str">
        <v>20090102</v>
      </c>
      <c r="AJ828">
        <v>41.8</v>
      </c>
      <c r="AK828">
        <v>34.1</v>
      </c>
      <c r="AL828">
        <f t="shared" si="189"/>
        <v>1.225806451612903</v>
      </c>
      <c r="BI828" t="str">
        <v>30/07/2021</v>
      </c>
      <c r="BJ828">
        <v>54.1</v>
      </c>
      <c r="BK828">
        <v>16.3</v>
      </c>
      <c r="BL828">
        <f t="shared" si="190"/>
        <v>3.3190184049079754</v>
      </c>
    </row>
    <row r="829" spans="1:64" x14ac:dyDescent="0.3">
      <c r="A829" s="11">
        <v>44364</v>
      </c>
      <c r="B829">
        <v>0.78693181818181801</v>
      </c>
      <c r="C829">
        <v>4223.7</v>
      </c>
      <c r="D829">
        <v>341.01</v>
      </c>
      <c r="E829">
        <v>140.93</v>
      </c>
      <c r="F829">
        <v>1812.3</v>
      </c>
      <c r="G829">
        <v>86.18</v>
      </c>
      <c r="H829">
        <v>58.13</v>
      </c>
      <c r="I829" s="12">
        <f t="shared" si="181"/>
        <v>111.07955348256098</v>
      </c>
      <c r="J829" s="12">
        <f t="shared" si="182"/>
        <v>98.409642570274841</v>
      </c>
      <c r="K829" s="12">
        <f t="shared" si="183"/>
        <v>147.42131193257109</v>
      </c>
      <c r="L829" s="12">
        <f t="shared" si="184"/>
        <v>117.8397931165736</v>
      </c>
      <c r="M829" s="12">
        <f t="shared" si="185"/>
        <v>143.90191677136474</v>
      </c>
      <c r="N829" s="12">
        <f t="shared" si="186"/>
        <v>127.50754600430727</v>
      </c>
      <c r="O829" s="12">
        <f t="shared" si="187"/>
        <v>190.09293505819747</v>
      </c>
      <c r="P829" s="12">
        <f t="shared" si="188"/>
        <v>152.35340651481565</v>
      </c>
      <c r="Q829">
        <v>0.72602739726027399</v>
      </c>
      <c r="R829" s="12"/>
      <c r="S829" s="12"/>
      <c r="Z829" s="12"/>
      <c r="AA829" s="12"/>
      <c r="AB829" s="12"/>
      <c r="AC829" s="12"/>
      <c r="AF829">
        <v>0.56043214044564504</v>
      </c>
      <c r="AG829" s="12"/>
      <c r="AH829" s="12"/>
      <c r="AI829" t="str">
        <v>20081226</v>
      </c>
      <c r="AJ829">
        <v>38.5</v>
      </c>
      <c r="AK829">
        <v>38.5</v>
      </c>
      <c r="AL829">
        <f t="shared" si="189"/>
        <v>1</v>
      </c>
      <c r="BI829" t="str">
        <v>29/07/2021</v>
      </c>
      <c r="BJ829">
        <v>54.1</v>
      </c>
      <c r="BK829">
        <v>16.3</v>
      </c>
      <c r="BL829">
        <f t="shared" si="190"/>
        <v>3.3190184049079754</v>
      </c>
    </row>
    <row r="830" spans="1:64" x14ac:dyDescent="0.3">
      <c r="A830" s="11">
        <v>44363</v>
      </c>
      <c r="B830">
        <v>0.78674351585014402</v>
      </c>
      <c r="C830">
        <v>4246.59</v>
      </c>
      <c r="D830">
        <v>342.26</v>
      </c>
      <c r="E830">
        <v>141.05000000000001</v>
      </c>
      <c r="F830">
        <v>1858.2</v>
      </c>
      <c r="G830">
        <v>86.26</v>
      </c>
      <c r="H830">
        <v>58.63</v>
      </c>
      <c r="I830" s="12">
        <f t="shared" si="181"/>
        <v>111.58609241860646</v>
      </c>
      <c r="J830" s="12">
        <f t="shared" si="182"/>
        <v>96.545246060605095</v>
      </c>
      <c r="K830" s="12">
        <f t="shared" si="183"/>
        <v>148.08216985608641</v>
      </c>
      <c r="L830" s="12">
        <f t="shared" si="184"/>
        <v>117.47118614256647</v>
      </c>
      <c r="M830" s="12">
        <f t="shared" si="185"/>
        <v>144.30618073791024</v>
      </c>
      <c r="N830" s="12">
        <f t="shared" si="186"/>
        <v>124.87895274081841</v>
      </c>
      <c r="O830" s="12">
        <f t="shared" si="187"/>
        <v>190.6123089079384</v>
      </c>
      <c r="P830" s="12">
        <f t="shared" si="188"/>
        <v>151.61415664749154</v>
      </c>
      <c r="Q830">
        <v>0.72602739726027399</v>
      </c>
      <c r="R830" s="12"/>
      <c r="S830" s="12"/>
      <c r="Z830" s="12"/>
      <c r="AA830" s="12"/>
      <c r="AB830" s="12"/>
      <c r="AC830" s="12"/>
      <c r="AF830">
        <v>0.55751014884979699</v>
      </c>
      <c r="AG830" s="12"/>
      <c r="AH830" s="12"/>
      <c r="AI830" t="str">
        <v>20081219</v>
      </c>
      <c r="AJ830">
        <v>35.1</v>
      </c>
      <c r="AK830">
        <v>38.299999999999997</v>
      </c>
      <c r="AL830">
        <f t="shared" si="189"/>
        <v>0.91644908616188003</v>
      </c>
      <c r="BI830" t="str">
        <v>28/07/2021</v>
      </c>
      <c r="BJ830">
        <v>54.1</v>
      </c>
      <c r="BK830">
        <v>16.3</v>
      </c>
      <c r="BL830">
        <f t="shared" si="190"/>
        <v>3.3190184049079754</v>
      </c>
    </row>
    <row r="831" spans="1:64" x14ac:dyDescent="0.3">
      <c r="A831" s="11">
        <v>44362</v>
      </c>
      <c r="B831">
        <v>0.78947368421052599</v>
      </c>
      <c r="C831">
        <v>4255.1499999999996</v>
      </c>
      <c r="D831">
        <v>344.51</v>
      </c>
      <c r="E831">
        <v>141.22</v>
      </c>
      <c r="F831">
        <v>1866.25</v>
      </c>
      <c r="G831">
        <v>86.27</v>
      </c>
      <c r="H831">
        <v>58.68</v>
      </c>
      <c r="I831" s="12">
        <f t="shared" si="181"/>
        <v>111.67631397810057</v>
      </c>
      <c r="J831" s="12">
        <f t="shared" si="182"/>
        <v>96.323530209537807</v>
      </c>
      <c r="K831" s="12">
        <f t="shared" si="183"/>
        <v>148.36343203023861</v>
      </c>
      <c r="L831" s="12">
        <f t="shared" si="184"/>
        <v>117.60756397858442</v>
      </c>
      <c r="M831" s="12">
        <f t="shared" si="185"/>
        <v>145.07904868504258</v>
      </c>
      <c r="N831" s="12">
        <f t="shared" si="186"/>
        <v>125.15649380379718</v>
      </c>
      <c r="O831" s="12">
        <f t="shared" si="187"/>
        <v>191.84300092683233</v>
      </c>
      <c r="P831" s="12">
        <f t="shared" si="188"/>
        <v>152.48008126906387</v>
      </c>
      <c r="Q831">
        <v>0.71621621621621601</v>
      </c>
      <c r="R831" s="12"/>
      <c r="S831" s="12"/>
      <c r="Z831" s="12"/>
      <c r="AA831" s="12"/>
      <c r="AB831" s="12"/>
      <c r="AC831" s="12"/>
      <c r="AF831">
        <v>0.56130790190735702</v>
      </c>
      <c r="AG831" s="12"/>
      <c r="AH831" s="12"/>
      <c r="AI831" t="str">
        <v>20081212</v>
      </c>
      <c r="AJ831">
        <v>26.9</v>
      </c>
      <c r="AK831">
        <v>47.3</v>
      </c>
      <c r="AL831">
        <f t="shared" si="189"/>
        <v>0.56871035940803383</v>
      </c>
      <c r="BI831" t="str">
        <v>27/07/2021</v>
      </c>
      <c r="BJ831">
        <v>54.1</v>
      </c>
      <c r="BK831">
        <v>16.3</v>
      </c>
      <c r="BL831">
        <f t="shared" si="190"/>
        <v>3.3190184049079754</v>
      </c>
    </row>
    <row r="832" spans="1:64" x14ac:dyDescent="0.3">
      <c r="A832" s="11">
        <v>44359</v>
      </c>
      <c r="B832">
        <v>0.78151260504201703</v>
      </c>
      <c r="C832">
        <v>4247.4399999999996</v>
      </c>
      <c r="D832">
        <v>341.24</v>
      </c>
      <c r="E832">
        <v>142.31</v>
      </c>
      <c r="F832">
        <v>1877.6</v>
      </c>
      <c r="G832">
        <v>86.3</v>
      </c>
      <c r="H832">
        <v>58.58</v>
      </c>
      <c r="I832" s="12">
        <f t="shared" si="181"/>
        <v>110.62816233213434</v>
      </c>
      <c r="J832" s="12">
        <f t="shared" si="182"/>
        <v>95.572316316176455</v>
      </c>
      <c r="K832" s="12">
        <f t="shared" si="183"/>
        <v>148.04323884141715</v>
      </c>
      <c r="L832" s="12">
        <f t="shared" si="184"/>
        <v>117.59484682659682</v>
      </c>
      <c r="M832" s="12">
        <f t="shared" si="185"/>
        <v>142.61999001825401</v>
      </c>
      <c r="N832" s="12">
        <f t="shared" si="186"/>
        <v>123.23068781979904</v>
      </c>
      <c r="O832" s="12">
        <f t="shared" si="187"/>
        <v>189.95666984692951</v>
      </c>
      <c r="P832" s="12">
        <f t="shared" si="188"/>
        <v>151.288588153733</v>
      </c>
      <c r="Q832">
        <v>0.71428571428571397</v>
      </c>
      <c r="R832" s="12"/>
      <c r="S832" s="12"/>
      <c r="Z832" s="12"/>
      <c r="AA832" s="12"/>
      <c r="AB832" s="12"/>
      <c r="AC832" s="12"/>
      <c r="AF832">
        <v>0.57462195923734405</v>
      </c>
      <c r="AG832" s="12"/>
      <c r="AH832" s="12"/>
      <c r="AI832" t="str">
        <v>20081205</v>
      </c>
      <c r="AJ832">
        <v>25.3</v>
      </c>
      <c r="AK832">
        <v>46.2</v>
      </c>
      <c r="AL832">
        <f t="shared" si="189"/>
        <v>0.54761904761904756</v>
      </c>
      <c r="BI832" t="str">
        <v>26/07/2021</v>
      </c>
      <c r="BJ832">
        <v>54.1</v>
      </c>
      <c r="BK832">
        <v>16.3</v>
      </c>
      <c r="BL832">
        <f t="shared" si="190"/>
        <v>3.3190184049079754</v>
      </c>
    </row>
    <row r="833" spans="1:64" x14ac:dyDescent="0.3">
      <c r="A833" s="11">
        <v>44358</v>
      </c>
      <c r="B833">
        <v>0.77348066298342499</v>
      </c>
      <c r="C833">
        <v>4239.18</v>
      </c>
      <c r="D833">
        <v>340.35</v>
      </c>
      <c r="E833">
        <v>142.54</v>
      </c>
      <c r="F833">
        <v>1897.8</v>
      </c>
      <c r="G833">
        <v>86.32</v>
      </c>
      <c r="H833">
        <v>58.54</v>
      </c>
      <c r="I833" s="12">
        <f t="shared" si="181"/>
        <v>110.23549553906361</v>
      </c>
      <c r="J833" s="12">
        <f t="shared" si="182"/>
        <v>94.383798386366621</v>
      </c>
      <c r="K833" s="12">
        <f t="shared" si="183"/>
        <v>147.7211791868219</v>
      </c>
      <c r="L833" s="12">
        <f t="shared" si="184"/>
        <v>117.44625422933578</v>
      </c>
      <c r="M833" s="12">
        <f t="shared" si="185"/>
        <v>142.0194554470996</v>
      </c>
      <c r="N833" s="12">
        <f t="shared" si="186"/>
        <v>121.61816969725197</v>
      </c>
      <c r="O833" s="12">
        <f t="shared" si="187"/>
        <v>189.41746439309631</v>
      </c>
      <c r="P833" s="12">
        <f t="shared" si="188"/>
        <v>150.99691319687835</v>
      </c>
      <c r="Q833">
        <v>0.74025974025973995</v>
      </c>
      <c r="R833" s="12"/>
      <c r="S833" s="12"/>
      <c r="Z833" s="12"/>
      <c r="AA833" s="12"/>
      <c r="AB833" s="12"/>
      <c r="AC833" s="12"/>
      <c r="AF833">
        <v>0.571241830065359</v>
      </c>
      <c r="AG833" s="12"/>
      <c r="AH833" s="12"/>
      <c r="AI833" t="str">
        <v>20081128</v>
      </c>
      <c r="AJ833">
        <v>23.1</v>
      </c>
      <c r="AK833">
        <v>49.5</v>
      </c>
      <c r="AL833">
        <f t="shared" si="189"/>
        <v>0.46666666666666667</v>
      </c>
      <c r="BI833" t="str">
        <v>23/07/2021</v>
      </c>
      <c r="BJ833">
        <v>52.6</v>
      </c>
      <c r="BK833">
        <v>16.5</v>
      </c>
      <c r="BL833">
        <f t="shared" si="190"/>
        <v>3.187878787878788</v>
      </c>
    </row>
    <row r="834" spans="1:64" x14ac:dyDescent="0.3">
      <c r="A834" s="11">
        <v>44357</v>
      </c>
      <c r="B834">
        <v>0.78082191780821897</v>
      </c>
      <c r="C834">
        <v>4219.55</v>
      </c>
      <c r="D834">
        <v>336.84</v>
      </c>
      <c r="E834">
        <v>141.69</v>
      </c>
      <c r="F834">
        <v>1888.8</v>
      </c>
      <c r="G834">
        <v>86.29</v>
      </c>
      <c r="H834">
        <v>58.85</v>
      </c>
      <c r="I834" s="12">
        <f t="shared" ref="I834:I897" si="191">I835*(1+((C834/C835)-(E834/E835)))</f>
        <v>110.38416723587318</v>
      </c>
      <c r="J834" s="12">
        <f t="shared" ref="J834:J897" si="192">J835*(1+((C834/C835)-(F834/F835)))</f>
        <v>94.394443744653884</v>
      </c>
      <c r="K834" s="12">
        <f t="shared" si="183"/>
        <v>147.08804018877555</v>
      </c>
      <c r="L834" s="12">
        <f t="shared" si="184"/>
        <v>116.29265615099911</v>
      </c>
      <c r="M834" s="12">
        <f t="shared" si="185"/>
        <v>141.39429954094601</v>
      </c>
      <c r="N834" s="12">
        <f t="shared" si="186"/>
        <v>120.9342324928634</v>
      </c>
      <c r="O834" s="12">
        <f t="shared" si="187"/>
        <v>187.52854323968927</v>
      </c>
      <c r="P834" s="12">
        <f t="shared" si="188"/>
        <v>148.66466092675756</v>
      </c>
      <c r="Q834">
        <v>0.71621621621621601</v>
      </c>
      <c r="R834" s="12"/>
      <c r="S834" s="12"/>
      <c r="Z834" s="12"/>
      <c r="AA834" s="12"/>
      <c r="AB834" s="12"/>
      <c r="AC834" s="12"/>
      <c r="AF834">
        <v>0.57887874837027398</v>
      </c>
      <c r="AG834" s="12"/>
      <c r="AH834" s="12"/>
      <c r="AI834" t="str">
        <v>20081121</v>
      </c>
      <c r="AJ834">
        <v>29</v>
      </c>
      <c r="AK834">
        <v>44.1</v>
      </c>
      <c r="AL834">
        <f t="shared" si="189"/>
        <v>0.65759637188208619</v>
      </c>
      <c r="BI834" t="str">
        <v>22/07/2021</v>
      </c>
      <c r="BJ834">
        <v>52.6</v>
      </c>
      <c r="BK834">
        <v>16.5</v>
      </c>
      <c r="BL834">
        <f t="shared" si="190"/>
        <v>3.187878787878788</v>
      </c>
    </row>
    <row r="835" spans="1:64" x14ac:dyDescent="0.3">
      <c r="A835" s="11">
        <v>44356</v>
      </c>
      <c r="B835">
        <v>0.780555555555556</v>
      </c>
      <c r="C835">
        <v>4227.26</v>
      </c>
      <c r="D835">
        <v>336.76</v>
      </c>
      <c r="E835">
        <v>140.44999999999999</v>
      </c>
      <c r="F835">
        <v>1892.9065000000001</v>
      </c>
      <c r="G835">
        <v>86.31</v>
      </c>
      <c r="H835">
        <v>59.04</v>
      </c>
      <c r="I835" s="12">
        <f t="shared" si="191"/>
        <v>111.57271129070776</v>
      </c>
      <c r="J835" s="12">
        <f t="shared" si="192"/>
        <v>94.361838080567452</v>
      </c>
      <c r="K835" s="12">
        <f t="shared" ref="K835:K898" si="193">K836*(1+((C835/C836)-(G835/G836)))</f>
        <v>147.32260039728916</v>
      </c>
      <c r="L835" s="12">
        <f t="shared" ref="L835:L898" si="194">L836*(1+((C835/C836)-(H835/H836)))</f>
        <v>116.13073730267793</v>
      </c>
      <c r="M835" s="12">
        <f t="shared" ref="M835:M898" si="195">M836*(1+((D835/D836)-(E835/E836)))</f>
        <v>142.61957379028263</v>
      </c>
      <c r="N835" s="12">
        <f t="shared" ref="N835:N898" si="196">N836*(1+((D835/D836)-(F835/F836)))</f>
        <v>120.64384600876248</v>
      </c>
      <c r="O835" s="12">
        <f t="shared" ref="O835:O898" si="197">O836*(1+((D835/D836)-(G835/G836)))</f>
        <v>187.44058098060472</v>
      </c>
      <c r="P835" s="12">
        <f t="shared" ref="P835:P898" si="198">P836*(1+((D835/D836)-(H835/H836)))</f>
        <v>148.15268744966022</v>
      </c>
      <c r="Q835">
        <v>0.68918918918918903</v>
      </c>
      <c r="R835" s="12"/>
      <c r="S835" s="12"/>
      <c r="Z835" s="12"/>
      <c r="AA835" s="12"/>
      <c r="AB835" s="12"/>
      <c r="AC835" s="12"/>
      <c r="AF835">
        <v>0.57825802226588097</v>
      </c>
      <c r="AG835" s="12"/>
      <c r="AH835" s="12"/>
      <c r="AI835" t="str">
        <v>20081114</v>
      </c>
      <c r="AJ835">
        <v>30.9</v>
      </c>
      <c r="AK835">
        <v>43.6</v>
      </c>
      <c r="AL835">
        <f t="shared" si="189"/>
        <v>0.70871559633027514</v>
      </c>
      <c r="BI835" t="str">
        <v>21/07/2021</v>
      </c>
      <c r="BJ835">
        <v>52.6</v>
      </c>
      <c r="BK835">
        <v>16.5</v>
      </c>
      <c r="BL835">
        <f t="shared" si="190"/>
        <v>3.187878787878788</v>
      </c>
    </row>
    <row r="836" spans="1:64" x14ac:dyDescent="0.3">
      <c r="A836" s="11">
        <v>44355</v>
      </c>
      <c r="B836">
        <v>0.78770949720670402</v>
      </c>
      <c r="C836">
        <v>4226.5200000000004</v>
      </c>
      <c r="D836">
        <v>336.6</v>
      </c>
      <c r="E836">
        <v>139.47</v>
      </c>
      <c r="F836">
        <v>1898.98</v>
      </c>
      <c r="G836">
        <v>86.29</v>
      </c>
      <c r="H836">
        <v>59.14</v>
      </c>
      <c r="I836" s="12">
        <f t="shared" si="191"/>
        <v>112.34242720151059</v>
      </c>
      <c r="J836" s="12">
        <f t="shared" si="192"/>
        <v>94.04458986047382</v>
      </c>
      <c r="K836" s="12">
        <f t="shared" si="193"/>
        <v>147.33095282879103</v>
      </c>
      <c r="L836" s="12">
        <f t="shared" si="194"/>
        <v>115.91444235788622</v>
      </c>
      <c r="M836" s="12">
        <f t="shared" si="195"/>
        <v>143.56007301798206</v>
      </c>
      <c r="N836" s="12">
        <f t="shared" si="196"/>
        <v>120.20226644565481</v>
      </c>
      <c r="O836" s="12">
        <f t="shared" si="197"/>
        <v>187.39493811668186</v>
      </c>
      <c r="P836" s="12">
        <f t="shared" si="198"/>
        <v>147.83244621223764</v>
      </c>
      <c r="Q836">
        <v>0.68918918918918903</v>
      </c>
      <c r="R836" s="12"/>
      <c r="S836" s="12"/>
      <c r="Z836" s="12"/>
      <c r="AA836" s="12"/>
      <c r="AB836" s="12"/>
      <c r="AC836" s="12"/>
      <c r="AF836">
        <v>0.58107213765718102</v>
      </c>
      <c r="AG836" s="12"/>
      <c r="AH836" s="12"/>
      <c r="AI836" t="str">
        <v>20081107</v>
      </c>
      <c r="AJ836">
        <v>31.9</v>
      </c>
      <c r="AK836">
        <v>46.1</v>
      </c>
      <c r="AL836">
        <f t="shared" si="189"/>
        <v>0.69197396963123636</v>
      </c>
      <c r="BI836" t="str">
        <v>20/07/2021</v>
      </c>
      <c r="BJ836">
        <v>52.6</v>
      </c>
      <c r="BK836">
        <v>16.5</v>
      </c>
      <c r="BL836">
        <f t="shared" si="190"/>
        <v>3.187878787878788</v>
      </c>
    </row>
    <row r="837" spans="1:64" x14ac:dyDescent="0.3">
      <c r="A837" s="11">
        <v>44352</v>
      </c>
      <c r="B837">
        <v>0.8</v>
      </c>
      <c r="C837">
        <v>4229.8900000000003</v>
      </c>
      <c r="D837">
        <v>335.6</v>
      </c>
      <c r="E837">
        <v>139.9</v>
      </c>
      <c r="F837">
        <v>1891.4849999999999</v>
      </c>
      <c r="G837">
        <v>86.3</v>
      </c>
      <c r="H837">
        <v>59.14</v>
      </c>
      <c r="I837" s="12">
        <f t="shared" si="191"/>
        <v>112.0872143669293</v>
      </c>
      <c r="J837" s="12">
        <f t="shared" si="192"/>
        <v>94.494307746524427</v>
      </c>
      <c r="K837" s="12">
        <f t="shared" si="193"/>
        <v>147.43132941050769</v>
      </c>
      <c r="L837" s="12">
        <f t="shared" si="194"/>
        <v>116.0068663073165</v>
      </c>
      <c r="M837" s="12">
        <f t="shared" si="195"/>
        <v>142.69628080273586</v>
      </c>
      <c r="N837" s="12">
        <f t="shared" si="196"/>
        <v>120.32051230668723</v>
      </c>
      <c r="O837" s="12">
        <f t="shared" si="197"/>
        <v>186.816626207562</v>
      </c>
      <c r="P837" s="12">
        <f t="shared" si="198"/>
        <v>147.39325296740031</v>
      </c>
      <c r="Q837">
        <v>0.686746987951807</v>
      </c>
      <c r="R837" s="12"/>
      <c r="S837" s="12"/>
      <c r="Z837" s="12"/>
      <c r="AA837" s="12"/>
      <c r="AB837" s="12"/>
      <c r="AC837" s="12"/>
      <c r="AF837">
        <v>0.57982120051085595</v>
      </c>
      <c r="AG837" s="12"/>
      <c r="AH837" s="12"/>
      <c r="AI837" t="str">
        <v>20081031</v>
      </c>
      <c r="AJ837">
        <v>30.3</v>
      </c>
      <c r="AK837">
        <v>48.3</v>
      </c>
      <c r="AL837">
        <f t="shared" si="189"/>
        <v>0.62732919254658392</v>
      </c>
      <c r="BI837" t="str">
        <v>19/07/2021</v>
      </c>
      <c r="BJ837">
        <v>52.6</v>
      </c>
      <c r="BK837">
        <v>16.5</v>
      </c>
      <c r="BL837">
        <f t="shared" si="190"/>
        <v>3.187878787878788</v>
      </c>
    </row>
    <row r="838" spans="1:64" x14ac:dyDescent="0.3">
      <c r="A838" s="11">
        <v>44351</v>
      </c>
      <c r="B838">
        <v>0.79800498753117199</v>
      </c>
      <c r="C838">
        <v>4192.8500000000004</v>
      </c>
      <c r="D838">
        <v>330</v>
      </c>
      <c r="E838">
        <v>138.01</v>
      </c>
      <c r="F838">
        <v>1870.3</v>
      </c>
      <c r="G838">
        <v>86.27</v>
      </c>
      <c r="H838">
        <v>58.6</v>
      </c>
      <c r="I838" s="12">
        <f t="shared" si="191"/>
        <v>112.63468349173927</v>
      </c>
      <c r="J838" s="12">
        <f t="shared" si="192"/>
        <v>94.730468267997708</v>
      </c>
      <c r="K838" s="12">
        <f t="shared" si="193"/>
        <v>146.19070521318605</v>
      </c>
      <c r="L838" s="12">
        <f t="shared" si="194"/>
        <v>116.05107369678815</v>
      </c>
      <c r="M838" s="12">
        <f t="shared" si="195"/>
        <v>142.23047072547905</v>
      </c>
      <c r="N838" s="12">
        <f t="shared" si="196"/>
        <v>119.6453967474034</v>
      </c>
      <c r="O838" s="12">
        <f t="shared" si="197"/>
        <v>183.7621408118917</v>
      </c>
      <c r="P838" s="12">
        <f t="shared" si="198"/>
        <v>146.25906076796068</v>
      </c>
      <c r="Q838">
        <v>0.67857142857142905</v>
      </c>
      <c r="R838" s="12"/>
      <c r="S838" s="12"/>
      <c r="Z838" s="12"/>
      <c r="AA838" s="12"/>
      <c r="AB838" s="12"/>
      <c r="AC838" s="12"/>
      <c r="AF838">
        <v>0.579626047711154</v>
      </c>
      <c r="AG838" s="12"/>
      <c r="AH838" s="12"/>
      <c r="AI838" t="str">
        <v>20081024</v>
      </c>
      <c r="AJ838">
        <v>23.1</v>
      </c>
      <c r="AK838">
        <v>52.7</v>
      </c>
      <c r="AL838">
        <f t="shared" si="189"/>
        <v>0.43833017077798864</v>
      </c>
      <c r="BI838" t="str">
        <v>16/07/2021</v>
      </c>
      <c r="BJ838">
        <v>53.1</v>
      </c>
      <c r="BK838">
        <v>16.7</v>
      </c>
      <c r="BL838">
        <f t="shared" si="190"/>
        <v>3.1796407185628746</v>
      </c>
    </row>
    <row r="839" spans="1:64" x14ac:dyDescent="0.3">
      <c r="A839" s="11">
        <v>44350</v>
      </c>
      <c r="B839">
        <v>0.80548628428927704</v>
      </c>
      <c r="C839">
        <v>4208.12</v>
      </c>
      <c r="D839">
        <v>333.47</v>
      </c>
      <c r="E839">
        <v>138.53</v>
      </c>
      <c r="F839">
        <v>1907.7</v>
      </c>
      <c r="G839">
        <v>86.3</v>
      </c>
      <c r="H839">
        <v>59.03</v>
      </c>
      <c r="I839" s="12">
        <f t="shared" si="191"/>
        <v>112.62060583061053</v>
      </c>
      <c r="J839" s="12">
        <f t="shared" si="192"/>
        <v>93.240846824779638</v>
      </c>
      <c r="K839" s="12">
        <f t="shared" si="193"/>
        <v>146.67194675882507</v>
      </c>
      <c r="L839" s="12">
        <f t="shared" si="194"/>
        <v>115.62836727688664</v>
      </c>
      <c r="M839" s="12">
        <f t="shared" si="195"/>
        <v>143.1829284465459</v>
      </c>
      <c r="N839" s="12">
        <f t="shared" si="196"/>
        <v>118.5548079852523</v>
      </c>
      <c r="O839" s="12">
        <f t="shared" si="197"/>
        <v>185.62921975329891</v>
      </c>
      <c r="P839" s="12">
        <f t="shared" si="198"/>
        <v>146.71700886178257</v>
      </c>
      <c r="Q839">
        <v>0.662790697674419</v>
      </c>
      <c r="R839" s="12"/>
      <c r="S839" s="12"/>
      <c r="Z839" s="12"/>
      <c r="AA839" s="12"/>
      <c r="AB839" s="12"/>
      <c r="AC839" s="12"/>
      <c r="AF839">
        <v>0.57934990439770595</v>
      </c>
      <c r="AG839" s="12"/>
      <c r="AH839" s="12"/>
      <c r="AI839" t="str">
        <v>20081017</v>
      </c>
      <c r="AJ839">
        <v>22.2</v>
      </c>
      <c r="AK839">
        <v>54.4</v>
      </c>
      <c r="AL839">
        <f t="shared" si="189"/>
        <v>0.40808823529411764</v>
      </c>
      <c r="BI839" t="str">
        <v>15/07/2021</v>
      </c>
      <c r="BJ839">
        <v>53.1</v>
      </c>
      <c r="BK839">
        <v>16.7</v>
      </c>
      <c r="BL839">
        <f t="shared" si="190"/>
        <v>3.1796407185628746</v>
      </c>
    </row>
    <row r="840" spans="1:64" x14ac:dyDescent="0.3">
      <c r="A840" s="11">
        <v>44349</v>
      </c>
      <c r="B840">
        <v>0.80759493670886096</v>
      </c>
      <c r="C840">
        <v>4202.04</v>
      </c>
      <c r="D840">
        <v>332.82</v>
      </c>
      <c r="E840">
        <v>138.21</v>
      </c>
      <c r="F840">
        <v>1900.4</v>
      </c>
      <c r="G840">
        <v>86.29</v>
      </c>
      <c r="H840">
        <v>58.9</v>
      </c>
      <c r="I840" s="12">
        <f t="shared" si="191"/>
        <v>112.71849068188814</v>
      </c>
      <c r="J840" s="12">
        <f t="shared" si="192"/>
        <v>93.464636710546628</v>
      </c>
      <c r="K840" s="12">
        <f t="shared" si="193"/>
        <v>146.47698179820765</v>
      </c>
      <c r="L840" s="12">
        <f t="shared" si="194"/>
        <v>115.71633651035533</v>
      </c>
      <c r="M840" s="12">
        <f t="shared" si="195"/>
        <v>143.23482380386005</v>
      </c>
      <c r="N840" s="12">
        <f t="shared" si="196"/>
        <v>118.77909724056484</v>
      </c>
      <c r="O840" s="12">
        <f t="shared" si="197"/>
        <v>185.28882207328908</v>
      </c>
      <c r="P840" s="12">
        <f t="shared" si="198"/>
        <v>146.75430251982746</v>
      </c>
      <c r="Q840">
        <v>0.65882352941176503</v>
      </c>
      <c r="R840" s="12"/>
      <c r="S840" s="12"/>
      <c r="Z840" s="12"/>
      <c r="AA840" s="12"/>
      <c r="AB840" s="12"/>
      <c r="AC840" s="12"/>
      <c r="AF840">
        <v>0.58050032071840896</v>
      </c>
      <c r="AG840" s="12"/>
      <c r="AH840" s="12"/>
      <c r="AI840" t="str">
        <v>20081010</v>
      </c>
      <c r="AJ840">
        <v>22.4</v>
      </c>
      <c r="AK840">
        <v>52.9</v>
      </c>
      <c r="AL840">
        <f t="shared" ref="AL840:AL903" si="199">IFERROR(AJ840/AK840,"")</f>
        <v>0.42344045368620037</v>
      </c>
      <c r="BI840" t="str">
        <v>14/07/2021</v>
      </c>
      <c r="BJ840">
        <v>53.1</v>
      </c>
      <c r="BK840">
        <v>16.7</v>
      </c>
      <c r="BL840">
        <f t="shared" ref="BL840:BL903" si="200">IFERROR(BJ840/BK840,"")</f>
        <v>3.1796407185628746</v>
      </c>
    </row>
    <row r="841" spans="1:64" x14ac:dyDescent="0.3">
      <c r="A841" s="11">
        <v>44345</v>
      </c>
      <c r="B841">
        <v>0.803827751196172</v>
      </c>
      <c r="C841">
        <v>4204.1099999999997</v>
      </c>
      <c r="D841">
        <v>333.93</v>
      </c>
      <c r="E841">
        <v>138.44</v>
      </c>
      <c r="F841">
        <v>1903.4449999999999</v>
      </c>
      <c r="G841">
        <v>86.32</v>
      </c>
      <c r="H841">
        <v>58.34</v>
      </c>
      <c r="I841" s="12">
        <f t="shared" si="191"/>
        <v>112.58687727221563</v>
      </c>
      <c r="J841" s="12">
        <f t="shared" si="192"/>
        <v>93.361252595737199</v>
      </c>
      <c r="K841" s="12">
        <f t="shared" si="193"/>
        <v>146.49819932230582</v>
      </c>
      <c r="L841" s="12">
        <f t="shared" si="194"/>
        <v>116.89596623792119</v>
      </c>
      <c r="M841" s="12">
        <f t="shared" si="195"/>
        <v>143.47337417162174</v>
      </c>
      <c r="N841" s="12">
        <f t="shared" si="196"/>
        <v>118.9842640602364</v>
      </c>
      <c r="O841" s="12">
        <f t="shared" si="197"/>
        <v>185.84198183395335</v>
      </c>
      <c r="P841" s="12">
        <f t="shared" si="198"/>
        <v>148.67563069763264</v>
      </c>
      <c r="Q841">
        <v>0.65517241379310298</v>
      </c>
      <c r="R841" s="12"/>
      <c r="S841" s="12"/>
      <c r="Z841" s="12"/>
      <c r="AA841" s="12"/>
      <c r="AB841" s="12"/>
      <c r="AC841" s="12"/>
      <c r="AF841">
        <v>0.58395989974937301</v>
      </c>
      <c r="AG841" s="12"/>
      <c r="AH841" s="12"/>
      <c r="AI841" t="str">
        <v>20081003</v>
      </c>
      <c r="AJ841">
        <v>25.3</v>
      </c>
      <c r="AK841">
        <v>53</v>
      </c>
      <c r="AL841">
        <f t="shared" si="199"/>
        <v>0.47735849056603774</v>
      </c>
      <c r="BI841" t="str">
        <v>13/07/2021</v>
      </c>
      <c r="BJ841">
        <v>53.1</v>
      </c>
      <c r="BK841">
        <v>16.7</v>
      </c>
      <c r="BL841">
        <f t="shared" si="200"/>
        <v>3.1796407185628746</v>
      </c>
    </row>
    <row r="842" spans="1:64" x14ac:dyDescent="0.3">
      <c r="A842" s="11">
        <v>44344</v>
      </c>
      <c r="B842">
        <v>0.81712962962962998</v>
      </c>
      <c r="C842">
        <v>4200.88</v>
      </c>
      <c r="D842">
        <v>332.88</v>
      </c>
      <c r="E842">
        <v>138.655</v>
      </c>
      <c r="F842">
        <v>1896.7</v>
      </c>
      <c r="G842">
        <v>86.32</v>
      </c>
      <c r="H842">
        <v>58.13</v>
      </c>
      <c r="I842" s="12">
        <f t="shared" si="191"/>
        <v>112.32633658742348</v>
      </c>
      <c r="J842" s="12">
        <f t="shared" si="192"/>
        <v>93.622204830861733</v>
      </c>
      <c r="K842" s="12">
        <f t="shared" si="193"/>
        <v>146.38564537300121</v>
      </c>
      <c r="L842" s="12">
        <f t="shared" si="194"/>
        <v>117.22933198635388</v>
      </c>
      <c r="M842" s="12">
        <f t="shared" si="195"/>
        <v>142.80150720848928</v>
      </c>
      <c r="N842" s="12">
        <f t="shared" si="196"/>
        <v>119.03210147666152</v>
      </c>
      <c r="O842" s="12">
        <f t="shared" si="197"/>
        <v>185.25762558885512</v>
      </c>
      <c r="P842" s="12">
        <f t="shared" si="198"/>
        <v>148.74380037268685</v>
      </c>
      <c r="Q842">
        <v>0.68131868131868101</v>
      </c>
      <c r="R842" s="12"/>
      <c r="S842" s="12"/>
      <c r="Z842" s="12"/>
      <c r="AA842" s="12"/>
      <c r="AB842" s="12"/>
      <c r="AC842" s="12"/>
      <c r="AF842">
        <v>0.58369632856253895</v>
      </c>
      <c r="AG842" s="12"/>
      <c r="AH842" s="12"/>
      <c r="AI842" t="str">
        <v>20080926</v>
      </c>
      <c r="AJ842">
        <v>33.700000000000003</v>
      </c>
      <c r="AK842">
        <v>47.2</v>
      </c>
      <c r="AL842">
        <f t="shared" si="199"/>
        <v>0.71398305084745761</v>
      </c>
      <c r="BI842" t="str">
        <v>12/07/2021</v>
      </c>
      <c r="BJ842">
        <v>53.1</v>
      </c>
      <c r="BK842">
        <v>16.7</v>
      </c>
      <c r="BL842">
        <f t="shared" si="200"/>
        <v>3.1796407185628746</v>
      </c>
    </row>
    <row r="843" spans="1:64" x14ac:dyDescent="0.3">
      <c r="A843" s="11">
        <v>44343</v>
      </c>
      <c r="B843">
        <v>0.81278538812785395</v>
      </c>
      <c r="C843">
        <v>4195.99</v>
      </c>
      <c r="D843">
        <v>334.13</v>
      </c>
      <c r="E843">
        <v>139.22</v>
      </c>
      <c r="F843">
        <v>1896.51</v>
      </c>
      <c r="G843">
        <v>86.32</v>
      </c>
      <c r="H843">
        <v>58.07</v>
      </c>
      <c r="I843" s="12">
        <f t="shared" si="191"/>
        <v>111.74262403356234</v>
      </c>
      <c r="J843" s="12">
        <f t="shared" si="192"/>
        <v>93.522583231280109</v>
      </c>
      <c r="K843" s="12">
        <f t="shared" si="193"/>
        <v>146.21524635996727</v>
      </c>
      <c r="L843" s="12">
        <f t="shared" si="194"/>
        <v>117.21384069545138</v>
      </c>
      <c r="M843" s="12">
        <f t="shared" si="195"/>
        <v>142.7562155030287</v>
      </c>
      <c r="N843" s="12">
        <f t="shared" si="196"/>
        <v>119.49109579900089</v>
      </c>
      <c r="O843" s="12">
        <f t="shared" si="197"/>
        <v>185.95328778540062</v>
      </c>
      <c r="P843" s="12">
        <f t="shared" si="198"/>
        <v>149.45735381280406</v>
      </c>
      <c r="Q843">
        <v>0.69565217391304301</v>
      </c>
      <c r="R843" s="12"/>
      <c r="S843" s="12"/>
      <c r="Z843" s="12"/>
      <c r="AA843" s="12"/>
      <c r="AB843" s="12"/>
      <c r="AC843" s="12"/>
      <c r="AF843">
        <v>0.58779576587795801</v>
      </c>
      <c r="AG843" s="12"/>
      <c r="AH843" s="12"/>
      <c r="AI843" t="str">
        <v>20080919</v>
      </c>
      <c r="AJ843">
        <v>37.5</v>
      </c>
      <c r="AK843">
        <v>40.9</v>
      </c>
      <c r="AL843">
        <f t="shared" si="199"/>
        <v>0.91687041564792182</v>
      </c>
      <c r="BI843" t="str">
        <v>09/07/2021</v>
      </c>
      <c r="BJ843">
        <v>61.2</v>
      </c>
      <c r="BK843">
        <v>15.3</v>
      </c>
      <c r="BL843">
        <f t="shared" si="200"/>
        <v>4</v>
      </c>
    </row>
    <row r="844" spans="1:64" x14ac:dyDescent="0.3">
      <c r="A844" s="11">
        <v>44342</v>
      </c>
      <c r="B844">
        <v>0.817155756207675</v>
      </c>
      <c r="C844">
        <v>4188.13</v>
      </c>
      <c r="D844">
        <v>332.97</v>
      </c>
      <c r="E844">
        <v>139.46</v>
      </c>
      <c r="F844">
        <v>1899.1</v>
      </c>
      <c r="G844">
        <v>86.3</v>
      </c>
      <c r="H844">
        <v>57.95</v>
      </c>
      <c r="I844" s="12">
        <f t="shared" si="191"/>
        <v>111.34205361103002</v>
      </c>
      <c r="J844" s="12">
        <f t="shared" si="192"/>
        <v>93.220498804010049</v>
      </c>
      <c r="K844" s="12">
        <f t="shared" si="193"/>
        <v>145.97511978922017</v>
      </c>
      <c r="L844" s="12">
        <f t="shared" si="194"/>
        <v>117.23658671196733</v>
      </c>
      <c r="M844" s="12">
        <f t="shared" si="195"/>
        <v>142.01705636142745</v>
      </c>
      <c r="N844" s="12">
        <f t="shared" si="196"/>
        <v>118.91464501762043</v>
      </c>
      <c r="O844" s="12">
        <f t="shared" si="197"/>
        <v>185.3505190693667</v>
      </c>
      <c r="P844" s="12">
        <f t="shared" si="198"/>
        <v>149.24646159395752</v>
      </c>
      <c r="Q844">
        <v>0.69565217391304301</v>
      </c>
      <c r="R844" s="12"/>
      <c r="S844" s="12"/>
      <c r="Z844" s="12"/>
      <c r="AA844" s="12"/>
      <c r="AB844" s="12"/>
      <c r="AC844" s="12"/>
      <c r="AF844">
        <v>0.59429280397022299</v>
      </c>
      <c r="AG844" s="12"/>
      <c r="AH844" s="12"/>
      <c r="AI844" t="str">
        <v>20080912</v>
      </c>
      <c r="AJ844">
        <v>37.9</v>
      </c>
      <c r="AK844">
        <v>43.7</v>
      </c>
      <c r="AL844">
        <f t="shared" si="199"/>
        <v>0.86727688787185342</v>
      </c>
      <c r="BI844" t="str">
        <v>08/07/2021</v>
      </c>
      <c r="BJ844">
        <v>61.2</v>
      </c>
      <c r="BK844">
        <v>15.3</v>
      </c>
      <c r="BL844">
        <f t="shared" si="200"/>
        <v>4</v>
      </c>
    </row>
    <row r="845" spans="1:64" x14ac:dyDescent="0.3">
      <c r="A845" s="11">
        <v>44341</v>
      </c>
      <c r="B845">
        <v>0.81405895691609997</v>
      </c>
      <c r="C845">
        <v>4197.05</v>
      </c>
      <c r="D845">
        <v>332.51</v>
      </c>
      <c r="E845">
        <v>138.18</v>
      </c>
      <c r="F845">
        <v>1880.2</v>
      </c>
      <c r="G845">
        <v>86.3</v>
      </c>
      <c r="H845">
        <v>57.78</v>
      </c>
      <c r="I845" s="12">
        <f t="shared" si="191"/>
        <v>112.62468912689708</v>
      </c>
      <c r="J845" s="12">
        <f t="shared" si="192"/>
        <v>94.369678429714924</v>
      </c>
      <c r="K845" s="12">
        <f t="shared" si="193"/>
        <v>146.28602180718997</v>
      </c>
      <c r="L845" s="12">
        <f t="shared" si="194"/>
        <v>117.83370865665611</v>
      </c>
      <c r="M845" s="12">
        <f t="shared" si="195"/>
        <v>143.14501946672672</v>
      </c>
      <c r="N845" s="12">
        <f t="shared" si="196"/>
        <v>119.95449515851972</v>
      </c>
      <c r="O845" s="12">
        <f t="shared" si="197"/>
        <v>185.09445624457194</v>
      </c>
      <c r="P845" s="12">
        <f t="shared" si="198"/>
        <v>149.47946682219026</v>
      </c>
      <c r="Q845">
        <v>0.69565217391304301</v>
      </c>
      <c r="R845" s="12"/>
      <c r="S845" s="12"/>
      <c r="Z845" s="12"/>
      <c r="AA845" s="12"/>
      <c r="AB845" s="12"/>
      <c r="AC845" s="12"/>
      <c r="AF845">
        <v>0.59850374064837897</v>
      </c>
      <c r="AG845" s="12"/>
      <c r="AH845" s="12"/>
      <c r="AI845" t="str">
        <v>20080905</v>
      </c>
      <c r="AJ845">
        <v>38.200000000000003</v>
      </c>
      <c r="AK845">
        <v>41.6</v>
      </c>
      <c r="AL845">
        <f t="shared" si="199"/>
        <v>0.91826923076923084</v>
      </c>
      <c r="BI845" t="str">
        <v>07/07/2021</v>
      </c>
      <c r="BJ845">
        <v>61.2</v>
      </c>
      <c r="BK845">
        <v>15.3</v>
      </c>
      <c r="BL845">
        <f t="shared" si="200"/>
        <v>4</v>
      </c>
    </row>
    <row r="846" spans="1:64" x14ac:dyDescent="0.3">
      <c r="A846" s="11">
        <v>44338</v>
      </c>
      <c r="B846">
        <v>0.81938325991189398</v>
      </c>
      <c r="C846">
        <v>4155.8599999999997</v>
      </c>
      <c r="D846">
        <v>327.01</v>
      </c>
      <c r="E846">
        <v>137.66999999999999</v>
      </c>
      <c r="F846">
        <v>1881.3</v>
      </c>
      <c r="G846">
        <v>86.28</v>
      </c>
      <c r="H846">
        <v>57.4</v>
      </c>
      <c r="I846" s="12">
        <f t="shared" si="191"/>
        <v>111.92996277384853</v>
      </c>
      <c r="J846" s="12">
        <f t="shared" si="192"/>
        <v>93.389461887742996</v>
      </c>
      <c r="K846" s="12">
        <f t="shared" si="193"/>
        <v>144.88362043626583</v>
      </c>
      <c r="L846" s="12">
        <f t="shared" si="194"/>
        <v>117.44717861075698</v>
      </c>
      <c r="M846" s="12">
        <f t="shared" si="195"/>
        <v>141.2920384255799</v>
      </c>
      <c r="N846" s="12">
        <f t="shared" si="196"/>
        <v>117.90254756576678</v>
      </c>
      <c r="O846" s="12">
        <f t="shared" si="197"/>
        <v>182.07434285625698</v>
      </c>
      <c r="P846" s="12">
        <f t="shared" si="198"/>
        <v>147.97033975021557</v>
      </c>
      <c r="Q846">
        <v>0.69565217391304301</v>
      </c>
      <c r="R846" s="12"/>
      <c r="S846" s="12"/>
      <c r="Z846" s="12"/>
      <c r="AA846" s="12"/>
      <c r="AB846" s="12"/>
      <c r="AC846" s="12"/>
      <c r="AF846">
        <v>0.60576333537706895</v>
      </c>
      <c r="AG846" s="12"/>
      <c r="AH846" s="12"/>
      <c r="AI846" t="str">
        <v>20080829</v>
      </c>
      <c r="AJ846">
        <v>37.799999999999997</v>
      </c>
      <c r="AK846">
        <v>40</v>
      </c>
      <c r="AL846">
        <f t="shared" si="199"/>
        <v>0.94499999999999995</v>
      </c>
      <c r="BI846" t="str">
        <v>06/07/2021</v>
      </c>
      <c r="BJ846">
        <v>61.2</v>
      </c>
      <c r="BK846">
        <v>15.3</v>
      </c>
      <c r="BL846">
        <f t="shared" si="200"/>
        <v>4</v>
      </c>
    </row>
    <row r="847" spans="1:64" x14ac:dyDescent="0.3">
      <c r="A847" s="11">
        <v>44337</v>
      </c>
      <c r="B847">
        <v>0.81877729257641896</v>
      </c>
      <c r="C847">
        <v>4159.12</v>
      </c>
      <c r="D847">
        <v>328.83</v>
      </c>
      <c r="E847">
        <v>137.22999999999999</v>
      </c>
      <c r="F847">
        <v>1877.5</v>
      </c>
      <c r="G847">
        <v>86.3</v>
      </c>
      <c r="H847">
        <v>57.56</v>
      </c>
      <c r="I847" s="12">
        <f t="shared" si="191"/>
        <v>112.37836544894952</v>
      </c>
      <c r="J847" s="12">
        <f t="shared" si="192"/>
        <v>93.652417994761208</v>
      </c>
      <c r="K847" s="12">
        <f t="shared" si="193"/>
        <v>144.9636505106628</v>
      </c>
      <c r="L847" s="12">
        <f t="shared" si="194"/>
        <v>117.2132340675895</v>
      </c>
      <c r="M847" s="12">
        <f t="shared" si="195"/>
        <v>142.53797293974219</v>
      </c>
      <c r="N847" s="12">
        <f t="shared" si="196"/>
        <v>118.80053022420623</v>
      </c>
      <c r="O847" s="12">
        <f t="shared" si="197"/>
        <v>183.04503527224892</v>
      </c>
      <c r="P847" s="12">
        <f t="shared" si="198"/>
        <v>148.37913415829794</v>
      </c>
      <c r="Q847">
        <v>0.69892473118279597</v>
      </c>
      <c r="R847" s="12"/>
      <c r="S847" s="12"/>
      <c r="Z847" s="12"/>
      <c r="AA847" s="12"/>
      <c r="AB847" s="12"/>
      <c r="AC847" s="12"/>
      <c r="AF847">
        <v>0.60146252285192003</v>
      </c>
      <c r="AG847" s="12"/>
      <c r="AH847" s="12"/>
      <c r="AI847" t="str">
        <v>20080822</v>
      </c>
      <c r="AJ847">
        <v>39.299999999999997</v>
      </c>
      <c r="AK847">
        <v>39.299999999999997</v>
      </c>
      <c r="AL847">
        <f t="shared" si="199"/>
        <v>1</v>
      </c>
      <c r="BI847" t="str">
        <v>05/07/2021</v>
      </c>
      <c r="BJ847">
        <v>61.2</v>
      </c>
      <c r="BK847">
        <v>15.3</v>
      </c>
      <c r="BL847">
        <f t="shared" si="200"/>
        <v>4</v>
      </c>
    </row>
    <row r="848" spans="1:64" x14ac:dyDescent="0.3">
      <c r="A848" s="11">
        <v>44336</v>
      </c>
      <c r="B848">
        <v>0.82289416846652297</v>
      </c>
      <c r="C848">
        <v>4115.68</v>
      </c>
      <c r="D848">
        <v>322.58999999999997</v>
      </c>
      <c r="E848">
        <v>136.11000000000001</v>
      </c>
      <c r="F848">
        <v>1869.5</v>
      </c>
      <c r="G848">
        <v>86.26</v>
      </c>
      <c r="H848">
        <v>56.88</v>
      </c>
      <c r="I848" s="12">
        <f t="shared" si="191"/>
        <v>112.11756677641118</v>
      </c>
      <c r="J848" s="12">
        <f t="shared" si="192"/>
        <v>93.068363995645043</v>
      </c>
      <c r="K848" s="12">
        <f t="shared" si="193"/>
        <v>143.5154302630711</v>
      </c>
      <c r="L848" s="12">
        <f t="shared" si="194"/>
        <v>117.37759045684649</v>
      </c>
      <c r="M848" s="12">
        <f t="shared" si="195"/>
        <v>140.97110721535935</v>
      </c>
      <c r="N848" s="12">
        <f t="shared" si="196"/>
        <v>117.03745229486108</v>
      </c>
      <c r="O848" s="12">
        <f t="shared" si="197"/>
        <v>179.65323171804724</v>
      </c>
      <c r="P848" s="12">
        <f t="shared" si="198"/>
        <v>147.29088340924071</v>
      </c>
      <c r="Q848">
        <v>0.69473684210526299</v>
      </c>
      <c r="R848" s="12"/>
      <c r="S848" s="12"/>
      <c r="Z848" s="12"/>
      <c r="AA848" s="12"/>
      <c r="AB848" s="12"/>
      <c r="AC848" s="12"/>
      <c r="AF848">
        <v>0.60292326431181498</v>
      </c>
      <c r="AG848" s="12"/>
      <c r="AH848" s="12"/>
      <c r="AI848" t="str">
        <v>20080815</v>
      </c>
      <c r="AJ848">
        <v>40.700000000000003</v>
      </c>
      <c r="AK848">
        <v>38.4</v>
      </c>
      <c r="AL848">
        <f t="shared" si="199"/>
        <v>1.0598958333333335</v>
      </c>
      <c r="BI848" t="str">
        <v>02/07/2021</v>
      </c>
      <c r="BJ848">
        <v>60.8</v>
      </c>
      <c r="BK848">
        <v>15.5</v>
      </c>
      <c r="BL848">
        <f t="shared" si="200"/>
        <v>3.9225806451612901</v>
      </c>
    </row>
    <row r="849" spans="1:64" x14ac:dyDescent="0.3">
      <c r="A849" s="11">
        <v>44335</v>
      </c>
      <c r="B849">
        <v>0.82758620689655205</v>
      </c>
      <c r="C849">
        <v>4127.83</v>
      </c>
      <c r="D849">
        <v>322.22000000000003</v>
      </c>
      <c r="E849">
        <v>136.44</v>
      </c>
      <c r="F849">
        <v>1869.9</v>
      </c>
      <c r="G849">
        <v>86.29</v>
      </c>
      <c r="H849">
        <v>57.31</v>
      </c>
      <c r="I849" s="12">
        <f t="shared" si="191"/>
        <v>112.17643580463827</v>
      </c>
      <c r="J849" s="12">
        <f t="shared" si="192"/>
        <v>93.323091238513854</v>
      </c>
      <c r="K849" s="12">
        <f t="shared" si="193"/>
        <v>143.88893288435017</v>
      </c>
      <c r="L849" s="12">
        <f t="shared" si="194"/>
        <v>116.84482265378949</v>
      </c>
      <c r="M849" s="12">
        <f t="shared" si="195"/>
        <v>140.47006043543513</v>
      </c>
      <c r="N849" s="12">
        <f t="shared" si="196"/>
        <v>116.87824087623731</v>
      </c>
      <c r="O849" s="12">
        <f t="shared" si="197"/>
        <v>179.38488115042583</v>
      </c>
      <c r="P849" s="12">
        <f t="shared" si="198"/>
        <v>146.02754981347175</v>
      </c>
      <c r="Q849">
        <v>0.70212765957446799</v>
      </c>
      <c r="R849" s="12"/>
      <c r="S849" s="12"/>
      <c r="Z849" s="12"/>
      <c r="AA849" s="12"/>
      <c r="AB849" s="12"/>
      <c r="AC849" s="12"/>
      <c r="AF849">
        <v>0.60956416464890995</v>
      </c>
      <c r="AG849" s="12"/>
      <c r="AH849" s="12"/>
      <c r="AI849" t="str">
        <v>20080808</v>
      </c>
      <c r="AJ849">
        <v>31.8</v>
      </c>
      <c r="AK849">
        <v>45.5</v>
      </c>
      <c r="AL849">
        <f t="shared" si="199"/>
        <v>0.69890109890109897</v>
      </c>
      <c r="BI849" t="str">
        <v>01/07/2021</v>
      </c>
      <c r="BJ849">
        <v>60.8</v>
      </c>
      <c r="BK849">
        <v>15.5</v>
      </c>
      <c r="BL849">
        <f t="shared" si="200"/>
        <v>3.9225806451612901</v>
      </c>
    </row>
    <row r="850" spans="1:64" x14ac:dyDescent="0.3">
      <c r="A850" s="11">
        <v>44334</v>
      </c>
      <c r="B850">
        <v>0.827213822894168</v>
      </c>
      <c r="C850">
        <v>4163.29</v>
      </c>
      <c r="D850">
        <v>324.41000000000003</v>
      </c>
      <c r="E850">
        <v>136.79</v>
      </c>
      <c r="F850">
        <v>1865.7</v>
      </c>
      <c r="G850">
        <v>86.28</v>
      </c>
      <c r="H850">
        <v>56.97</v>
      </c>
      <c r="I850" s="12">
        <f t="shared" si="191"/>
        <v>112.84886107416996</v>
      </c>
      <c r="J850" s="12">
        <f t="shared" si="192"/>
        <v>94.338977518333266</v>
      </c>
      <c r="K850" s="12">
        <f t="shared" si="193"/>
        <v>145.14197316758603</v>
      </c>
      <c r="L850" s="12">
        <f t="shared" si="194"/>
        <v>118.5622388662316</v>
      </c>
      <c r="M850" s="12">
        <f t="shared" si="195"/>
        <v>141.0613968806598</v>
      </c>
      <c r="N850" s="12">
        <f t="shared" si="196"/>
        <v>117.9399221941085</v>
      </c>
      <c r="O850" s="12">
        <f t="shared" si="197"/>
        <v>180.62516523370704</v>
      </c>
      <c r="P850" s="12">
        <f t="shared" si="198"/>
        <v>147.90876741416156</v>
      </c>
      <c r="Q850">
        <v>0.71276595744680804</v>
      </c>
      <c r="R850" s="12"/>
      <c r="S850" s="12"/>
      <c r="Z850" s="12"/>
      <c r="AA850" s="12"/>
      <c r="AB850" s="12"/>
      <c r="AC850" s="12"/>
      <c r="AF850">
        <v>0.60814094775212602</v>
      </c>
      <c r="AG850" s="12"/>
      <c r="AH850" s="12"/>
      <c r="AI850" t="str">
        <v>20080801</v>
      </c>
      <c r="AJ850">
        <v>34</v>
      </c>
      <c r="AK850">
        <v>43.6</v>
      </c>
      <c r="AL850">
        <f t="shared" si="199"/>
        <v>0.77981651376146788</v>
      </c>
      <c r="BI850" t="str">
        <v>30/06/2021</v>
      </c>
      <c r="BJ850">
        <v>60.8</v>
      </c>
      <c r="BK850">
        <v>15.5</v>
      </c>
      <c r="BL850">
        <f t="shared" si="200"/>
        <v>3.9225806451612901</v>
      </c>
    </row>
    <row r="851" spans="1:64" x14ac:dyDescent="0.3">
      <c r="A851" s="11">
        <v>44331</v>
      </c>
      <c r="B851">
        <v>0.81584582441113496</v>
      </c>
      <c r="C851">
        <v>4173.8500000000004</v>
      </c>
      <c r="D851">
        <v>326.39</v>
      </c>
      <c r="E851">
        <v>137.08000000000001</v>
      </c>
      <c r="F851">
        <v>1843.1</v>
      </c>
      <c r="G851">
        <v>86.28</v>
      </c>
      <c r="H851">
        <v>57.07</v>
      </c>
      <c r="I851" s="12">
        <f t="shared" si="191"/>
        <v>112.89565465807952</v>
      </c>
      <c r="J851" s="12">
        <f t="shared" si="192"/>
        <v>95.755390118060077</v>
      </c>
      <c r="K851" s="12">
        <f t="shared" si="193"/>
        <v>145.51011933003201</v>
      </c>
      <c r="L851" s="12">
        <f t="shared" si="194"/>
        <v>118.65452884710859</v>
      </c>
      <c r="M851" s="12">
        <f t="shared" si="195"/>
        <v>141.62091411449441</v>
      </c>
      <c r="N851" s="12">
        <f t="shared" si="196"/>
        <v>120.14192083992842</v>
      </c>
      <c r="O851" s="12">
        <f t="shared" si="197"/>
        <v>181.72759064341307</v>
      </c>
      <c r="P851" s="12">
        <f t="shared" si="198"/>
        <v>148.54962956444353</v>
      </c>
      <c r="Q851">
        <v>0.71276595744680804</v>
      </c>
      <c r="R851" s="12"/>
      <c r="S851" s="12"/>
      <c r="Z851" s="12"/>
      <c r="AA851" s="12"/>
      <c r="AB851" s="12"/>
      <c r="AC851" s="12"/>
      <c r="AF851">
        <v>0.61468994581577396</v>
      </c>
      <c r="AG851" s="12"/>
      <c r="AH851" s="12"/>
      <c r="AI851" t="str">
        <v>20080725</v>
      </c>
      <c r="AJ851">
        <v>30</v>
      </c>
      <c r="AK851">
        <v>50</v>
      </c>
      <c r="AL851">
        <f t="shared" si="199"/>
        <v>0.6</v>
      </c>
      <c r="BI851" t="str">
        <v>29/06/2021</v>
      </c>
      <c r="BJ851">
        <v>60.8</v>
      </c>
      <c r="BK851">
        <v>15.5</v>
      </c>
      <c r="BL851">
        <f t="shared" si="200"/>
        <v>3.9225806451612901</v>
      </c>
    </row>
    <row r="852" spans="1:64" x14ac:dyDescent="0.3">
      <c r="A852" s="11">
        <v>44330</v>
      </c>
      <c r="B852">
        <v>0.80982905982905995</v>
      </c>
      <c r="C852">
        <v>4112.5</v>
      </c>
      <c r="D852">
        <v>319.33999999999997</v>
      </c>
      <c r="E852">
        <v>135.81</v>
      </c>
      <c r="F852">
        <v>1826.6014</v>
      </c>
      <c r="G852">
        <v>86.28</v>
      </c>
      <c r="H852">
        <v>56.08</v>
      </c>
      <c r="I852" s="12">
        <f t="shared" si="191"/>
        <v>112.27068490009461</v>
      </c>
      <c r="J852" s="12">
        <f t="shared" si="192"/>
        <v>95.195116394043026</v>
      </c>
      <c r="K852" s="12">
        <f t="shared" si="193"/>
        <v>143.37131563059444</v>
      </c>
      <c r="L852" s="12">
        <f t="shared" si="194"/>
        <v>118.97998899617069</v>
      </c>
      <c r="M852" s="12">
        <f t="shared" si="195"/>
        <v>139.84136509457451</v>
      </c>
      <c r="N852" s="12">
        <f t="shared" si="196"/>
        <v>118.59492354996431</v>
      </c>
      <c r="O852" s="12">
        <f t="shared" si="197"/>
        <v>177.80228804824756</v>
      </c>
      <c r="P852" s="12">
        <f t="shared" si="198"/>
        <v>147.89542435781934</v>
      </c>
      <c r="Q852">
        <v>0.71276595744680804</v>
      </c>
      <c r="R852" s="12"/>
      <c r="S852" s="12"/>
      <c r="Z852" s="12"/>
      <c r="AA852" s="12"/>
      <c r="AB852" s="12"/>
      <c r="AC852" s="12"/>
      <c r="AF852">
        <v>0.62077443146896105</v>
      </c>
      <c r="AG852" s="12"/>
      <c r="AH852" s="12"/>
      <c r="AI852" t="str">
        <v>20080718</v>
      </c>
      <c r="AJ852">
        <v>29.2</v>
      </c>
      <c r="AK852">
        <v>49.4</v>
      </c>
      <c r="AL852">
        <f t="shared" si="199"/>
        <v>0.59109311740890691</v>
      </c>
      <c r="BI852" t="str">
        <v>28/06/2021</v>
      </c>
      <c r="BJ852">
        <v>60.8</v>
      </c>
      <c r="BK852">
        <v>15.5</v>
      </c>
      <c r="BL852">
        <f t="shared" si="200"/>
        <v>3.9225806451612901</v>
      </c>
    </row>
    <row r="853" spans="1:64" x14ac:dyDescent="0.3">
      <c r="A853" s="11">
        <v>44329</v>
      </c>
      <c r="B853">
        <v>0.81545064377682397</v>
      </c>
      <c r="C853">
        <v>4063.04</v>
      </c>
      <c r="D853">
        <v>316.89</v>
      </c>
      <c r="E853">
        <v>135.6</v>
      </c>
      <c r="F853">
        <v>1816</v>
      </c>
      <c r="G853">
        <v>86.26</v>
      </c>
      <c r="H853">
        <v>55.79</v>
      </c>
      <c r="I853" s="12">
        <f t="shared" si="191"/>
        <v>111.0904072487596</v>
      </c>
      <c r="J853" s="12">
        <f t="shared" si="192"/>
        <v>94.59581634764757</v>
      </c>
      <c r="K853" s="12">
        <f t="shared" si="193"/>
        <v>141.67947931964352</v>
      </c>
      <c r="L853" s="12">
        <f t="shared" si="194"/>
        <v>118.15584172426531</v>
      </c>
      <c r="M853" s="12">
        <f t="shared" si="195"/>
        <v>138.98207825406399</v>
      </c>
      <c r="N853" s="12">
        <f t="shared" si="196"/>
        <v>118.37077498016328</v>
      </c>
      <c r="O853" s="12">
        <f t="shared" si="197"/>
        <v>176.47877974543215</v>
      </c>
      <c r="P853" s="12">
        <f t="shared" si="198"/>
        <v>147.52170389717918</v>
      </c>
      <c r="Q853">
        <v>0.72222222222222199</v>
      </c>
      <c r="R853" s="12"/>
      <c r="S853" s="12"/>
      <c r="Z853" s="12"/>
      <c r="AA853" s="12"/>
      <c r="AB853" s="12"/>
      <c r="AC853" s="12"/>
      <c r="AF853">
        <v>0.60987654320987605</v>
      </c>
      <c r="AG853" s="12"/>
      <c r="AH853" s="12"/>
      <c r="AI853" t="str">
        <v>20080711</v>
      </c>
      <c r="AJ853">
        <v>27.8</v>
      </c>
      <c r="AK853">
        <v>48.9</v>
      </c>
      <c r="AL853">
        <f t="shared" si="199"/>
        <v>0.56850715746421276</v>
      </c>
      <c r="BI853" t="str">
        <v>25/06/2021</v>
      </c>
      <c r="BJ853">
        <v>59.6</v>
      </c>
      <c r="BK853">
        <v>16.2</v>
      </c>
      <c r="BL853">
        <f t="shared" si="200"/>
        <v>3.6790123456790127</v>
      </c>
    </row>
    <row r="854" spans="1:64" x14ac:dyDescent="0.3">
      <c r="A854" s="11">
        <v>44328</v>
      </c>
      <c r="B854">
        <v>0.80818965517241403</v>
      </c>
      <c r="C854">
        <v>4152.1000000000004</v>
      </c>
      <c r="D854">
        <v>325.31</v>
      </c>
      <c r="E854">
        <v>137.04</v>
      </c>
      <c r="F854">
        <v>1837.3</v>
      </c>
      <c r="G854">
        <v>86.27</v>
      </c>
      <c r="H854">
        <v>56.91</v>
      </c>
      <c r="I854" s="12">
        <f t="shared" si="191"/>
        <v>112.31935010833737</v>
      </c>
      <c r="J854" s="12">
        <f t="shared" si="192"/>
        <v>95.537461125973607</v>
      </c>
      <c r="K854" s="12">
        <f t="shared" si="193"/>
        <v>144.76788083855482</v>
      </c>
      <c r="L854" s="12">
        <f t="shared" si="194"/>
        <v>118.36525237532013</v>
      </c>
      <c r="M854" s="12">
        <f t="shared" si="195"/>
        <v>141.15231241828175</v>
      </c>
      <c r="N854" s="12">
        <f t="shared" si="196"/>
        <v>120.08680404195559</v>
      </c>
      <c r="O854" s="12">
        <f t="shared" si="197"/>
        <v>181.14639498238478</v>
      </c>
      <c r="P854" s="12">
        <f t="shared" si="198"/>
        <v>148.44246386628745</v>
      </c>
      <c r="Q854">
        <v>0.71111111111111103</v>
      </c>
      <c r="R854" s="12"/>
      <c r="S854" s="12"/>
      <c r="Z854" s="12"/>
      <c r="AA854" s="12"/>
      <c r="AB854" s="12"/>
      <c r="AC854" s="12"/>
      <c r="AF854">
        <v>0.62008733624454104</v>
      </c>
      <c r="AG854" s="12"/>
      <c r="AH854" s="12"/>
      <c r="AI854" t="str">
        <v>20080704</v>
      </c>
      <c r="AJ854">
        <v>27.4</v>
      </c>
      <c r="AK854">
        <v>47.3</v>
      </c>
      <c r="AL854">
        <f t="shared" si="199"/>
        <v>0.57928118393234673</v>
      </c>
      <c r="BI854" t="str">
        <v>24/06/2021</v>
      </c>
      <c r="BJ854">
        <v>59.6</v>
      </c>
      <c r="BK854">
        <v>16.2</v>
      </c>
      <c r="BL854">
        <f t="shared" si="200"/>
        <v>3.6790123456790127</v>
      </c>
    </row>
    <row r="855" spans="1:64" x14ac:dyDescent="0.3">
      <c r="A855" s="11">
        <v>44327</v>
      </c>
      <c r="B855">
        <v>0.81140350877193002</v>
      </c>
      <c r="C855">
        <v>4188.43</v>
      </c>
      <c r="D855">
        <v>325.76</v>
      </c>
      <c r="E855">
        <v>137.82</v>
      </c>
      <c r="F855">
        <v>1835.9</v>
      </c>
      <c r="G855">
        <v>86.28</v>
      </c>
      <c r="H855">
        <v>57.45</v>
      </c>
      <c r="I855" s="12">
        <f t="shared" si="191"/>
        <v>112.65894230356315</v>
      </c>
      <c r="J855" s="12">
        <f t="shared" si="192"/>
        <v>96.447585222518683</v>
      </c>
      <c r="K855" s="12">
        <f t="shared" si="193"/>
        <v>146.01749753092739</v>
      </c>
      <c r="L855" s="12">
        <f t="shared" si="194"/>
        <v>118.27943079647417</v>
      </c>
      <c r="M855" s="12">
        <f t="shared" si="195"/>
        <v>140.55101117598952</v>
      </c>
      <c r="N855" s="12">
        <f t="shared" si="196"/>
        <v>120.34481777568345</v>
      </c>
      <c r="O855" s="12">
        <f t="shared" si="197"/>
        <v>181.37592319389725</v>
      </c>
      <c r="P855" s="12">
        <f t="shared" si="198"/>
        <v>147.26170585200609</v>
      </c>
      <c r="Q855">
        <v>0.70454545454545503</v>
      </c>
      <c r="R855" s="12"/>
      <c r="S855" s="12"/>
      <c r="Z855" s="12"/>
      <c r="AA855" s="12"/>
      <c r="AB855" s="12"/>
      <c r="AC855" s="12"/>
      <c r="AF855">
        <v>0.61460957178841302</v>
      </c>
      <c r="AG855" s="12"/>
      <c r="AH855" s="12"/>
      <c r="AI855" t="str">
        <v>20080627</v>
      </c>
      <c r="AJ855">
        <v>31.9</v>
      </c>
      <c r="AK855">
        <v>44.7</v>
      </c>
      <c r="AL855">
        <f t="shared" si="199"/>
        <v>0.71364653243847864</v>
      </c>
      <c r="BI855" t="str">
        <v>23/06/2021</v>
      </c>
      <c r="BJ855">
        <v>59.6</v>
      </c>
      <c r="BK855">
        <v>16.2</v>
      </c>
      <c r="BL855">
        <f t="shared" si="200"/>
        <v>3.6790123456790127</v>
      </c>
    </row>
    <row r="856" spans="1:64" x14ac:dyDescent="0.3">
      <c r="A856" s="11">
        <v>44324</v>
      </c>
      <c r="B856">
        <v>0.8</v>
      </c>
      <c r="C856">
        <v>4232.6000000000004</v>
      </c>
      <c r="D856">
        <v>334.2</v>
      </c>
      <c r="E856">
        <v>139.22999999999999</v>
      </c>
      <c r="F856">
        <v>1831.02</v>
      </c>
      <c r="G856">
        <v>86.31</v>
      </c>
      <c r="H856">
        <v>57.98</v>
      </c>
      <c r="I856" s="12">
        <f t="shared" si="191"/>
        <v>112.69371262407017</v>
      </c>
      <c r="J856" s="12">
        <f t="shared" si="192"/>
        <v>97.727903551855107</v>
      </c>
      <c r="K856" s="12">
        <f t="shared" si="193"/>
        <v>147.50554553011349</v>
      </c>
      <c r="L856" s="12">
        <f t="shared" si="194"/>
        <v>118.43275181043805</v>
      </c>
      <c r="M856" s="12">
        <f t="shared" si="195"/>
        <v>142.70981261536397</v>
      </c>
      <c r="N856" s="12">
        <f t="shared" si="196"/>
        <v>123.80129036253416</v>
      </c>
      <c r="O856" s="12">
        <f t="shared" si="197"/>
        <v>186.00879866406848</v>
      </c>
      <c r="P856" s="12">
        <f t="shared" si="198"/>
        <v>149.67343211834469</v>
      </c>
      <c r="Q856">
        <v>0.67777777777777803</v>
      </c>
      <c r="R856" s="12"/>
      <c r="S856" s="12"/>
      <c r="Z856" s="12"/>
      <c r="AA856" s="12"/>
      <c r="AB856" s="12"/>
      <c r="AC856" s="12"/>
      <c r="AF856">
        <v>0.61726078799249495</v>
      </c>
      <c r="AG856" s="12"/>
      <c r="AH856" s="12"/>
      <c r="AI856" t="str">
        <v>20080620</v>
      </c>
      <c r="AJ856">
        <v>33.700000000000003</v>
      </c>
      <c r="AK856">
        <v>39.299999999999997</v>
      </c>
      <c r="AL856">
        <f t="shared" si="199"/>
        <v>0.85750636132315539</v>
      </c>
      <c r="BI856" t="str">
        <v>22/06/2021</v>
      </c>
      <c r="BJ856">
        <v>59.6</v>
      </c>
      <c r="BK856">
        <v>16.2</v>
      </c>
      <c r="BL856">
        <f t="shared" si="200"/>
        <v>3.6790123456790127</v>
      </c>
    </row>
    <row r="857" spans="1:64" x14ac:dyDescent="0.3">
      <c r="A857" s="11">
        <v>44323</v>
      </c>
      <c r="B857">
        <v>0.79157427937915703</v>
      </c>
      <c r="C857">
        <v>4201.62</v>
      </c>
      <c r="D857">
        <v>331.51</v>
      </c>
      <c r="E857">
        <v>139.91999999999999</v>
      </c>
      <c r="F857">
        <v>1815.6</v>
      </c>
      <c r="G857">
        <v>86.28</v>
      </c>
      <c r="H857">
        <v>57.35</v>
      </c>
      <c r="I857" s="12">
        <f t="shared" si="191"/>
        <v>111.32390142475283</v>
      </c>
      <c r="J857" s="12">
        <f t="shared" si="192"/>
        <v>97.837453486380866</v>
      </c>
      <c r="K857" s="12">
        <f t="shared" si="193"/>
        <v>146.47645449823844</v>
      </c>
      <c r="L857" s="12">
        <f t="shared" si="194"/>
        <v>118.86206163867823</v>
      </c>
      <c r="M857" s="12">
        <f t="shared" si="195"/>
        <v>140.87202782875784</v>
      </c>
      <c r="N857" s="12">
        <f t="shared" si="196"/>
        <v>123.84818850790481</v>
      </c>
      <c r="O857" s="12">
        <f t="shared" si="197"/>
        <v>184.57526157117772</v>
      </c>
      <c r="P857" s="12">
        <f t="shared" si="198"/>
        <v>150.10435064305292</v>
      </c>
      <c r="Q857">
        <v>0.67045454545454497</v>
      </c>
      <c r="R857" s="12"/>
      <c r="S857" s="12"/>
      <c r="Z857" s="12"/>
      <c r="AA857" s="12"/>
      <c r="AB857" s="12"/>
      <c r="AC857" s="12"/>
      <c r="AF857">
        <v>0.62240402769037095</v>
      </c>
      <c r="AG857" s="12"/>
      <c r="AH857" s="12"/>
      <c r="AI857" t="str">
        <v>20080613</v>
      </c>
      <c r="AJ857">
        <v>36.299999999999997</v>
      </c>
      <c r="AK857">
        <v>37.4</v>
      </c>
      <c r="AL857">
        <f t="shared" si="199"/>
        <v>0.97058823529411764</v>
      </c>
      <c r="BI857" t="str">
        <v>21/06/2021</v>
      </c>
      <c r="BJ857">
        <v>59.6</v>
      </c>
      <c r="BK857">
        <v>16.2</v>
      </c>
      <c r="BL857">
        <f t="shared" si="200"/>
        <v>3.6790123456790127</v>
      </c>
    </row>
    <row r="858" spans="1:64" x14ac:dyDescent="0.3">
      <c r="A858" s="11">
        <v>44322</v>
      </c>
      <c r="B858">
        <v>0.79043280182232301</v>
      </c>
      <c r="C858">
        <v>4167.59</v>
      </c>
      <c r="D858">
        <v>329.03</v>
      </c>
      <c r="E858">
        <v>139.69</v>
      </c>
      <c r="F858">
        <v>1786</v>
      </c>
      <c r="G858">
        <v>86.28</v>
      </c>
      <c r="H858">
        <v>56.86</v>
      </c>
      <c r="I858" s="12">
        <f t="shared" si="191"/>
        <v>110.60289359553676</v>
      </c>
      <c r="J858" s="12">
        <f t="shared" si="192"/>
        <v>98.667041801696257</v>
      </c>
      <c r="K858" s="12">
        <f t="shared" si="193"/>
        <v>145.29010405565322</v>
      </c>
      <c r="L858" s="12">
        <f t="shared" si="194"/>
        <v>118.91584333311607</v>
      </c>
      <c r="M858" s="12">
        <f t="shared" si="195"/>
        <v>140.04703822373784</v>
      </c>
      <c r="N858" s="12">
        <f t="shared" si="196"/>
        <v>124.9774903139069</v>
      </c>
      <c r="O858" s="12">
        <f t="shared" si="197"/>
        <v>183.19446868801728</v>
      </c>
      <c r="P858" s="12">
        <f t="shared" si="198"/>
        <v>150.2666913796281</v>
      </c>
      <c r="Q858">
        <v>0.70114942528735602</v>
      </c>
      <c r="R858" s="12"/>
      <c r="S858" s="12"/>
      <c r="Z858" s="12"/>
      <c r="AA858" s="12"/>
      <c r="AB858" s="12"/>
      <c r="AC858" s="12"/>
      <c r="AF858">
        <v>0.61979823455233296</v>
      </c>
      <c r="AG858" s="12"/>
      <c r="AH858" s="12"/>
      <c r="AI858" t="str">
        <v>20080606</v>
      </c>
      <c r="AJ858">
        <v>43</v>
      </c>
      <c r="AK858">
        <v>32.6</v>
      </c>
      <c r="AL858">
        <f t="shared" si="199"/>
        <v>1.3190184049079754</v>
      </c>
      <c r="BI858" t="str">
        <v>18/06/2021</v>
      </c>
      <c r="BJ858">
        <v>56.5</v>
      </c>
      <c r="BK858">
        <v>15.8</v>
      </c>
      <c r="BL858">
        <f t="shared" si="200"/>
        <v>3.5759493670886076</v>
      </c>
    </row>
    <row r="859" spans="1:64" x14ac:dyDescent="0.3">
      <c r="A859" s="11">
        <v>44321</v>
      </c>
      <c r="B859">
        <v>0.78290993071593495</v>
      </c>
      <c r="C859">
        <v>4164.66</v>
      </c>
      <c r="D859">
        <v>330.14</v>
      </c>
      <c r="E859">
        <v>139.46</v>
      </c>
      <c r="F859">
        <v>1779</v>
      </c>
      <c r="G859">
        <v>86.26</v>
      </c>
      <c r="H859">
        <v>56.25</v>
      </c>
      <c r="I859" s="12">
        <f t="shared" si="191"/>
        <v>110.707587501449</v>
      </c>
      <c r="J859" s="12">
        <f t="shared" si="192"/>
        <v>98.986893796619384</v>
      </c>
      <c r="K859" s="12">
        <f t="shared" si="193"/>
        <v>145.22160568931028</v>
      </c>
      <c r="L859" s="12">
        <f t="shared" si="194"/>
        <v>120.13411202492092</v>
      </c>
      <c r="M859" s="12">
        <f t="shared" si="195"/>
        <v>140.75240884071695</v>
      </c>
      <c r="N859" s="12">
        <f t="shared" si="196"/>
        <v>125.89615516243916</v>
      </c>
      <c r="O859" s="12">
        <f t="shared" si="197"/>
        <v>183.85525682647375</v>
      </c>
      <c r="P859" s="12">
        <f t="shared" si="198"/>
        <v>152.43224358610715</v>
      </c>
      <c r="Q859">
        <v>0.702380952380952</v>
      </c>
      <c r="R859" s="12"/>
      <c r="S859" s="12"/>
      <c r="Z859" s="12"/>
      <c r="AA859" s="12"/>
      <c r="AB859" s="12"/>
      <c r="AC859" s="12"/>
      <c r="AF859">
        <v>0.60969387755102</v>
      </c>
      <c r="AG859" s="12"/>
      <c r="AH859" s="12"/>
      <c r="AI859" t="str">
        <v>20080530</v>
      </c>
      <c r="AJ859">
        <v>44.8</v>
      </c>
      <c r="AK859">
        <v>31.1</v>
      </c>
      <c r="AL859">
        <f t="shared" si="199"/>
        <v>1.440514469453376</v>
      </c>
      <c r="BI859" t="str">
        <v>17/06/2021</v>
      </c>
      <c r="BJ859">
        <v>56.5</v>
      </c>
      <c r="BK859">
        <v>15.8</v>
      </c>
      <c r="BL859">
        <f t="shared" si="200"/>
        <v>3.5759493670886076</v>
      </c>
    </row>
    <row r="860" spans="1:64" x14ac:dyDescent="0.3">
      <c r="A860" s="11">
        <v>44320</v>
      </c>
      <c r="B860">
        <v>0.76650943396226401</v>
      </c>
      <c r="C860">
        <v>4192.66</v>
      </c>
      <c r="D860">
        <v>336.19</v>
      </c>
      <c r="E860">
        <v>138.52000000000001</v>
      </c>
      <c r="F860">
        <v>1792.3</v>
      </c>
      <c r="G860">
        <v>86.26</v>
      </c>
      <c r="H860">
        <v>57</v>
      </c>
      <c r="I860" s="12">
        <f t="shared" si="191"/>
        <v>112.2185384745117</v>
      </c>
      <c r="J860" s="12">
        <f t="shared" si="192"/>
        <v>98.91347083667452</v>
      </c>
      <c r="K860" s="12">
        <f t="shared" si="193"/>
        <v>146.19796509423185</v>
      </c>
      <c r="L860" s="12">
        <f t="shared" si="194"/>
        <v>119.36070753126727</v>
      </c>
      <c r="M860" s="12">
        <f t="shared" si="195"/>
        <v>144.32914482414944</v>
      </c>
      <c r="N860" s="12">
        <f t="shared" si="196"/>
        <v>127.24175497944501</v>
      </c>
      <c r="O860" s="12">
        <f t="shared" si="197"/>
        <v>187.22450715603142</v>
      </c>
      <c r="P860" s="12">
        <f t="shared" si="198"/>
        <v>153.17327774686092</v>
      </c>
      <c r="Q860">
        <v>0.67857142857142905</v>
      </c>
      <c r="R860" s="12"/>
      <c r="S860" s="12"/>
      <c r="Z860" s="12"/>
      <c r="AA860" s="12"/>
      <c r="AB860" s="12"/>
      <c r="AC860" s="12"/>
      <c r="AF860">
        <v>0.61168164313222095</v>
      </c>
      <c r="AG860" s="12"/>
      <c r="AH860" s="12"/>
      <c r="AI860" t="str">
        <v>20080523</v>
      </c>
      <c r="AJ860">
        <v>37.9</v>
      </c>
      <c r="AK860">
        <v>32.200000000000003</v>
      </c>
      <c r="AL860">
        <f t="shared" si="199"/>
        <v>1.1770186335403725</v>
      </c>
      <c r="BI860" t="str">
        <v>16/06/2021</v>
      </c>
      <c r="BJ860">
        <v>56.5</v>
      </c>
      <c r="BK860">
        <v>15.8</v>
      </c>
      <c r="BL860">
        <f t="shared" si="200"/>
        <v>3.5759493670886076</v>
      </c>
    </row>
    <row r="861" spans="1:64" x14ac:dyDescent="0.3">
      <c r="A861" s="11">
        <v>44316</v>
      </c>
      <c r="B861">
        <v>0.77251184834123199</v>
      </c>
      <c r="C861">
        <v>4181.17</v>
      </c>
      <c r="D861">
        <v>337.99</v>
      </c>
      <c r="E861">
        <v>138.63999999999999</v>
      </c>
      <c r="F861">
        <v>1769.13</v>
      </c>
      <c r="G861">
        <v>86.28</v>
      </c>
      <c r="H861">
        <v>56.59</v>
      </c>
      <c r="I861" s="12">
        <f t="shared" si="191"/>
        <v>111.81448724140904</v>
      </c>
      <c r="J861" s="12">
        <f t="shared" si="192"/>
        <v>99.947810565298013</v>
      </c>
      <c r="K861" s="12">
        <f t="shared" si="193"/>
        <v>145.76361313035568</v>
      </c>
      <c r="L861" s="12">
        <f t="shared" si="194"/>
        <v>119.89990479685584</v>
      </c>
      <c r="M861" s="12">
        <f t="shared" si="195"/>
        <v>144.97574393170294</v>
      </c>
      <c r="N861" s="12">
        <f t="shared" si="196"/>
        <v>129.62985241310437</v>
      </c>
      <c r="O861" s="12">
        <f t="shared" si="197"/>
        <v>188.1830737051605</v>
      </c>
      <c r="P861" s="12">
        <f t="shared" si="198"/>
        <v>155.12328567041666</v>
      </c>
      <c r="Q861">
        <v>0.67857142857142905</v>
      </c>
      <c r="R861" s="12"/>
      <c r="S861" s="12"/>
      <c r="Z861" s="12"/>
      <c r="AA861" s="12"/>
      <c r="AB861" s="12"/>
      <c r="AC861" s="12"/>
      <c r="AF861">
        <v>0.61207450224791304</v>
      </c>
      <c r="AG861" s="12"/>
      <c r="AH861" s="12"/>
      <c r="AI861" t="str">
        <v>20080516</v>
      </c>
      <c r="AJ861">
        <v>47.3</v>
      </c>
      <c r="AK861">
        <v>30.8</v>
      </c>
      <c r="AL861">
        <f t="shared" si="199"/>
        <v>1.5357142857142856</v>
      </c>
      <c r="BI861" t="str">
        <v>15/06/2021</v>
      </c>
      <c r="BJ861">
        <v>56.5</v>
      </c>
      <c r="BK861">
        <v>15.8</v>
      </c>
      <c r="BL861">
        <f t="shared" si="200"/>
        <v>3.5759493670886076</v>
      </c>
    </row>
    <row r="862" spans="1:64" x14ac:dyDescent="0.3">
      <c r="A862" s="11">
        <v>44316</v>
      </c>
      <c r="B862">
        <v>0.75592417061611406</v>
      </c>
      <c r="C862">
        <v>4211.47</v>
      </c>
      <c r="D862">
        <v>340.22</v>
      </c>
      <c r="E862">
        <v>138.32</v>
      </c>
      <c r="F862">
        <v>1770.8</v>
      </c>
      <c r="G862">
        <v>86.27</v>
      </c>
      <c r="H862">
        <v>57.36</v>
      </c>
      <c r="I862" s="12">
        <f t="shared" si="191"/>
        <v>112.88783761416398</v>
      </c>
      <c r="J862" s="12">
        <f t="shared" si="192"/>
        <v>100.57657112746077</v>
      </c>
      <c r="K862" s="12">
        <f t="shared" si="193"/>
        <v>146.83707328587474</v>
      </c>
      <c r="L862" s="12">
        <f t="shared" si="194"/>
        <v>119.15763005434256</v>
      </c>
      <c r="M862" s="12">
        <f t="shared" si="195"/>
        <v>146.27290054536471</v>
      </c>
      <c r="N862" s="12">
        <f t="shared" si="196"/>
        <v>130.36137602470407</v>
      </c>
      <c r="O862" s="12">
        <f t="shared" si="197"/>
        <v>189.44677795998351</v>
      </c>
      <c r="P862" s="12">
        <f t="shared" si="198"/>
        <v>154.06495089327643</v>
      </c>
      <c r="Q862">
        <v>0.69767441860465096</v>
      </c>
      <c r="R862" s="12"/>
      <c r="S862" s="12"/>
      <c r="Z862" s="12"/>
      <c r="AA862" s="12"/>
      <c r="AB862" s="12"/>
      <c r="AC862" s="12"/>
      <c r="AF862">
        <v>0.60732323232323204</v>
      </c>
      <c r="AG862" s="12"/>
      <c r="AH862" s="12"/>
      <c r="AI862" t="str">
        <v>20080509</v>
      </c>
      <c r="AJ862">
        <v>46</v>
      </c>
      <c r="AK862">
        <v>29.9</v>
      </c>
      <c r="AL862">
        <f t="shared" si="199"/>
        <v>1.5384615384615385</v>
      </c>
      <c r="BI862" t="str">
        <v>14/06/2021</v>
      </c>
      <c r="BJ862">
        <v>56.5</v>
      </c>
      <c r="BK862">
        <v>15.8</v>
      </c>
      <c r="BL862">
        <f t="shared" si="200"/>
        <v>3.5759493670886076</v>
      </c>
    </row>
    <row r="863" spans="1:64" x14ac:dyDescent="0.3">
      <c r="A863" s="11">
        <v>44315</v>
      </c>
      <c r="B863">
        <v>0.74634146341463403</v>
      </c>
      <c r="C863">
        <v>4183.18</v>
      </c>
      <c r="D863">
        <v>339</v>
      </c>
      <c r="E863">
        <v>138.72999999999999</v>
      </c>
      <c r="F863">
        <v>1780.9</v>
      </c>
      <c r="G863">
        <v>86.25</v>
      </c>
      <c r="H863">
        <v>57.43</v>
      </c>
      <c r="I863" s="12">
        <f t="shared" si="191"/>
        <v>111.80133229517146</v>
      </c>
      <c r="J863" s="12">
        <f t="shared" si="192"/>
        <v>99.341352065739528</v>
      </c>
      <c r="K863" s="12">
        <f t="shared" si="193"/>
        <v>145.88431542300418</v>
      </c>
      <c r="L863" s="12">
        <f t="shared" si="194"/>
        <v>118.21408391234949</v>
      </c>
      <c r="M863" s="12">
        <f t="shared" si="195"/>
        <v>145.32044116242523</v>
      </c>
      <c r="N863" s="12">
        <f t="shared" si="196"/>
        <v>129.16401144909182</v>
      </c>
      <c r="O863" s="12">
        <f t="shared" si="197"/>
        <v>188.81106319392384</v>
      </c>
      <c r="P863" s="12">
        <f t="shared" si="198"/>
        <v>153.3262716485799</v>
      </c>
      <c r="Q863">
        <v>0.686746987951807</v>
      </c>
      <c r="R863" s="12"/>
      <c r="S863" s="12"/>
      <c r="Z863" s="12"/>
      <c r="AA863" s="12"/>
      <c r="AB863" s="12"/>
      <c r="AC863" s="12"/>
      <c r="AF863">
        <v>0.59119496855345899</v>
      </c>
      <c r="AG863" s="12"/>
      <c r="AH863" s="12"/>
      <c r="AI863" t="str">
        <v>20080502</v>
      </c>
      <c r="AJ863">
        <v>44.4</v>
      </c>
      <c r="AK863">
        <v>32.299999999999997</v>
      </c>
      <c r="AL863">
        <f t="shared" si="199"/>
        <v>1.3746130030959753</v>
      </c>
      <c r="BI863" t="str">
        <v>11/06/2021</v>
      </c>
      <c r="BJ863">
        <v>54.1</v>
      </c>
      <c r="BK863">
        <v>16.3</v>
      </c>
      <c r="BL863">
        <f t="shared" si="200"/>
        <v>3.3190184049079754</v>
      </c>
    </row>
    <row r="864" spans="1:64" x14ac:dyDescent="0.3">
      <c r="A864" s="11">
        <v>44314</v>
      </c>
      <c r="B864">
        <v>0.738035264483627</v>
      </c>
      <c r="C864">
        <v>4186.72</v>
      </c>
      <c r="D864">
        <v>340.15</v>
      </c>
      <c r="E864">
        <v>138.63999999999999</v>
      </c>
      <c r="F864">
        <v>1776.905</v>
      </c>
      <c r="G864">
        <v>86.23</v>
      </c>
      <c r="H864">
        <v>57.12</v>
      </c>
      <c r="I864" s="12">
        <f t="shared" si="191"/>
        <v>111.96869121837717</v>
      </c>
      <c r="J864" s="12">
        <f t="shared" si="192"/>
        <v>99.64965033634509</v>
      </c>
      <c r="K864" s="12">
        <f t="shared" si="193"/>
        <v>146.04167071863253</v>
      </c>
      <c r="L864" s="12">
        <f t="shared" si="194"/>
        <v>118.96028627835332</v>
      </c>
      <c r="M864" s="12">
        <f t="shared" si="195"/>
        <v>145.90845584126214</v>
      </c>
      <c r="N864" s="12">
        <f t="shared" si="196"/>
        <v>129.89521142337071</v>
      </c>
      <c r="O864" s="12">
        <f t="shared" si="197"/>
        <v>189.49567301459658</v>
      </c>
      <c r="P864" s="12">
        <f t="shared" si="198"/>
        <v>154.68877537123151</v>
      </c>
      <c r="Q864">
        <v>0.68292682926829296</v>
      </c>
      <c r="R864" s="12"/>
      <c r="S864" s="12"/>
      <c r="Z864" s="12"/>
      <c r="AA864" s="12"/>
      <c r="AB864" s="12"/>
      <c r="AC864" s="12"/>
      <c r="AF864">
        <v>0.58962868117797695</v>
      </c>
      <c r="AG864" s="12"/>
      <c r="AH864" s="12"/>
      <c r="AI864" t="str">
        <v>20080425</v>
      </c>
      <c r="AJ864">
        <v>40.9</v>
      </c>
      <c r="AK864">
        <v>31.8</v>
      </c>
      <c r="AL864">
        <f t="shared" si="199"/>
        <v>1.2861635220125784</v>
      </c>
      <c r="BI864" t="str">
        <v>10/06/2021</v>
      </c>
      <c r="BJ864">
        <v>54.1</v>
      </c>
      <c r="BK864">
        <v>16.3</v>
      </c>
      <c r="BL864">
        <f t="shared" si="200"/>
        <v>3.3190184049079754</v>
      </c>
    </row>
    <row r="865" spans="1:64" x14ac:dyDescent="0.3">
      <c r="A865" s="11">
        <v>44313</v>
      </c>
      <c r="B865">
        <v>0.72335025380710705</v>
      </c>
      <c r="C865">
        <v>4187.62</v>
      </c>
      <c r="D865">
        <v>341.63</v>
      </c>
      <c r="E865">
        <v>139.86000000000001</v>
      </c>
      <c r="F865">
        <v>1780.5</v>
      </c>
      <c r="G865">
        <v>86.24</v>
      </c>
      <c r="H865">
        <v>57.24</v>
      </c>
      <c r="I865" s="12">
        <f t="shared" si="191"/>
        <v>111.02408833717669</v>
      </c>
      <c r="J865" s="12">
        <f t="shared" si="192"/>
        <v>99.470188555191015</v>
      </c>
      <c r="K865" s="12">
        <f t="shared" si="193"/>
        <v>146.05612497917937</v>
      </c>
      <c r="L865" s="12">
        <f t="shared" si="194"/>
        <v>118.73688083700164</v>
      </c>
      <c r="M865" s="12">
        <f t="shared" si="195"/>
        <v>145.27059640565597</v>
      </c>
      <c r="N865" s="12">
        <f t="shared" si="196"/>
        <v>130.19636557351396</v>
      </c>
      <c r="O865" s="12">
        <f t="shared" si="197"/>
        <v>190.29801067660969</v>
      </c>
      <c r="P865" s="12">
        <f t="shared" si="198"/>
        <v>155.03539360903829</v>
      </c>
      <c r="Q865">
        <v>0.65853658536585402</v>
      </c>
      <c r="R865" s="12"/>
      <c r="S865" s="12"/>
      <c r="Z865" s="12"/>
      <c r="AA865" s="12"/>
      <c r="AB865" s="12"/>
      <c r="AC865" s="12"/>
      <c r="AF865">
        <v>0.58533419857235602</v>
      </c>
      <c r="AG865" s="12"/>
      <c r="AH865" s="12"/>
      <c r="AI865" t="str">
        <v>20080418</v>
      </c>
      <c r="AJ865">
        <v>39.1</v>
      </c>
      <c r="AK865">
        <v>35.6</v>
      </c>
      <c r="AL865">
        <f t="shared" si="199"/>
        <v>1.098314606741573</v>
      </c>
      <c r="BI865" t="str">
        <v>09/06/2021</v>
      </c>
      <c r="BJ865">
        <v>54.1</v>
      </c>
      <c r="BK865">
        <v>16.3</v>
      </c>
      <c r="BL865">
        <f t="shared" si="200"/>
        <v>3.3190184049079754</v>
      </c>
    </row>
    <row r="866" spans="1:64" x14ac:dyDescent="0.3">
      <c r="A866" s="11">
        <v>44310</v>
      </c>
      <c r="B866">
        <v>0.70822942643391495</v>
      </c>
      <c r="C866">
        <v>4180.17</v>
      </c>
      <c r="D866">
        <v>339.42</v>
      </c>
      <c r="E866">
        <v>140.06</v>
      </c>
      <c r="F866">
        <v>1777.46</v>
      </c>
      <c r="G866">
        <v>86.26</v>
      </c>
      <c r="H866">
        <v>57.16</v>
      </c>
      <c r="I866" s="12">
        <f t="shared" si="191"/>
        <v>110.66882110111179</v>
      </c>
      <c r="J866" s="12">
        <f t="shared" si="192"/>
        <v>99.463035327781384</v>
      </c>
      <c r="K866" s="12">
        <f t="shared" si="193"/>
        <v>145.76254735191904</v>
      </c>
      <c r="L866" s="12">
        <f t="shared" si="194"/>
        <v>118.69146425537349</v>
      </c>
      <c r="M866" s="12">
        <f t="shared" si="195"/>
        <v>144.1263675705475</v>
      </c>
      <c r="N866" s="12">
        <f t="shared" si="196"/>
        <v>129.57430505986622</v>
      </c>
      <c r="O866" s="12">
        <f t="shared" si="197"/>
        <v>189.02343240889454</v>
      </c>
      <c r="P866" s="12">
        <f t="shared" si="198"/>
        <v>154.24695611939282</v>
      </c>
      <c r="Q866">
        <v>0.66265060240963902</v>
      </c>
      <c r="R866" s="12"/>
      <c r="S866" s="12"/>
      <c r="Z866" s="12"/>
      <c r="AA866" s="12"/>
      <c r="AB866" s="12"/>
      <c r="AC866" s="12"/>
      <c r="AF866">
        <v>0.58995549904640798</v>
      </c>
      <c r="AG866" s="12"/>
      <c r="AH866" s="12"/>
      <c r="AI866" t="str">
        <v>20080411</v>
      </c>
      <c r="AJ866">
        <v>37.799999999999997</v>
      </c>
      <c r="AK866">
        <v>38.9</v>
      </c>
      <c r="AL866">
        <f t="shared" si="199"/>
        <v>0.97172236503856035</v>
      </c>
      <c r="BI866" t="str">
        <v>08/06/2021</v>
      </c>
      <c r="BJ866">
        <v>54.1</v>
      </c>
      <c r="BK866">
        <v>16.3</v>
      </c>
      <c r="BL866">
        <f t="shared" si="200"/>
        <v>3.3190184049079754</v>
      </c>
    </row>
    <row r="867" spans="1:64" x14ac:dyDescent="0.3">
      <c r="A867" s="11">
        <v>44309</v>
      </c>
      <c r="B867">
        <v>0.70780856423173799</v>
      </c>
      <c r="C867">
        <v>4134.9799999999996</v>
      </c>
      <c r="D867">
        <v>335.2</v>
      </c>
      <c r="E867">
        <v>140.38999999999999</v>
      </c>
      <c r="F867">
        <v>1784.2</v>
      </c>
      <c r="G867">
        <v>86.28</v>
      </c>
      <c r="H867">
        <v>56.54</v>
      </c>
      <c r="I867" s="12">
        <f t="shared" si="191"/>
        <v>109.21847560489795</v>
      </c>
      <c r="J867" s="12">
        <f t="shared" si="192"/>
        <v>98.021500358242733</v>
      </c>
      <c r="K867" s="12">
        <f t="shared" si="193"/>
        <v>144.15371775387186</v>
      </c>
      <c r="L867" s="12">
        <f t="shared" si="194"/>
        <v>118.69585331344599</v>
      </c>
      <c r="M867" s="12">
        <f t="shared" si="195"/>
        <v>142.00480253213661</v>
      </c>
      <c r="N867" s="12">
        <f t="shared" si="196"/>
        <v>127.48770082931748</v>
      </c>
      <c r="O867" s="12">
        <f t="shared" si="197"/>
        <v>186.63058526843011</v>
      </c>
      <c r="P867" s="12">
        <f t="shared" si="198"/>
        <v>153.99689429954105</v>
      </c>
      <c r="Q867">
        <v>0.64634146341463405</v>
      </c>
      <c r="R867" s="12"/>
      <c r="S867" s="12"/>
      <c r="Z867" s="12"/>
      <c r="AA867" s="12"/>
      <c r="AB867" s="12"/>
      <c r="AC867" s="12"/>
      <c r="AF867">
        <v>0.59388924252068698</v>
      </c>
      <c r="AG867" s="12"/>
      <c r="AH867" s="12"/>
      <c r="AI867" t="str">
        <v>20080404</v>
      </c>
      <c r="AJ867">
        <v>37.4</v>
      </c>
      <c r="AK867">
        <v>38.5</v>
      </c>
      <c r="AL867">
        <f t="shared" si="199"/>
        <v>0.97142857142857142</v>
      </c>
      <c r="BI867" t="str">
        <v>07/06/2021</v>
      </c>
      <c r="BJ867">
        <v>54.1</v>
      </c>
      <c r="BK867">
        <v>16.3</v>
      </c>
      <c r="BL867">
        <f t="shared" si="200"/>
        <v>3.3190184049079754</v>
      </c>
    </row>
    <row r="868" spans="1:64" x14ac:dyDescent="0.3">
      <c r="A868" s="11">
        <v>44308</v>
      </c>
      <c r="B868">
        <v>0.709511568123393</v>
      </c>
      <c r="C868">
        <v>4173.42</v>
      </c>
      <c r="D868">
        <v>339.29</v>
      </c>
      <c r="E868">
        <v>139.78</v>
      </c>
      <c r="F868">
        <v>1793.4</v>
      </c>
      <c r="G868">
        <v>86.29</v>
      </c>
      <c r="H868">
        <v>56.74</v>
      </c>
      <c r="I868" s="12">
        <f t="shared" si="191"/>
        <v>110.72148341635142</v>
      </c>
      <c r="J868" s="12">
        <f t="shared" si="192"/>
        <v>98.423140640898083</v>
      </c>
      <c r="K868" s="12">
        <f t="shared" si="193"/>
        <v>145.47679766896243</v>
      </c>
      <c r="L868" s="12">
        <f t="shared" si="194"/>
        <v>119.37459591567834</v>
      </c>
      <c r="M868" s="12">
        <f t="shared" si="195"/>
        <v>144.3752396980934</v>
      </c>
      <c r="N868" s="12">
        <f t="shared" si="196"/>
        <v>128.37666607560698</v>
      </c>
      <c r="O868" s="12">
        <f t="shared" si="197"/>
        <v>188.88563348008825</v>
      </c>
      <c r="P868" s="12">
        <f t="shared" si="198"/>
        <v>155.32174754954531</v>
      </c>
      <c r="Q868">
        <v>0.683544303797468</v>
      </c>
      <c r="R868" s="12"/>
      <c r="S868" s="12"/>
      <c r="Z868" s="12"/>
      <c r="AA868" s="12"/>
      <c r="AB868" s="12"/>
      <c r="AC868" s="12"/>
      <c r="AF868">
        <v>0.59125475285171103</v>
      </c>
      <c r="AG868" s="12"/>
      <c r="AH868" s="12"/>
      <c r="AI868" t="str">
        <v>20080328</v>
      </c>
      <c r="AJ868">
        <v>36.4</v>
      </c>
      <c r="AK868">
        <v>37.5</v>
      </c>
      <c r="AL868">
        <f t="shared" si="199"/>
        <v>0.97066666666666668</v>
      </c>
      <c r="BI868" t="str">
        <v>04/06/2021</v>
      </c>
      <c r="BJ868">
        <v>54.5</v>
      </c>
      <c r="BK868">
        <v>16.2</v>
      </c>
      <c r="BL868">
        <f t="shared" si="200"/>
        <v>3.3641975308641978</v>
      </c>
    </row>
    <row r="869" spans="1:64" x14ac:dyDescent="0.3">
      <c r="A869" s="11">
        <v>44307</v>
      </c>
      <c r="B869">
        <v>0.69250645994832005</v>
      </c>
      <c r="C869">
        <v>4134.9399999999996</v>
      </c>
      <c r="D869">
        <v>336.41</v>
      </c>
      <c r="E869">
        <v>139.5</v>
      </c>
      <c r="F869">
        <v>1778</v>
      </c>
      <c r="G869">
        <v>86.27</v>
      </c>
      <c r="H869">
        <v>56.19</v>
      </c>
      <c r="I869" s="12">
        <f t="shared" si="191"/>
        <v>109.9191951258227</v>
      </c>
      <c r="J869" s="12">
        <f t="shared" si="192"/>
        <v>98.359733752536201</v>
      </c>
      <c r="K869" s="12">
        <f t="shared" si="193"/>
        <v>144.16857885970796</v>
      </c>
      <c r="L869" s="12">
        <f t="shared" si="194"/>
        <v>119.43218115466375</v>
      </c>
      <c r="M869" s="12">
        <f t="shared" si="195"/>
        <v>143.43519217398756</v>
      </c>
      <c r="N869" s="12">
        <f t="shared" si="196"/>
        <v>128.38956090528603</v>
      </c>
      <c r="O869" s="12">
        <f t="shared" si="197"/>
        <v>187.32537201409596</v>
      </c>
      <c r="P869" s="12">
        <f t="shared" si="198"/>
        <v>155.51259827225456</v>
      </c>
      <c r="Q869">
        <v>0.65</v>
      </c>
      <c r="R869" s="12"/>
      <c r="S869" s="12"/>
      <c r="Z869" s="12"/>
      <c r="AA869" s="12"/>
      <c r="AB869" s="12"/>
      <c r="AC869" s="12"/>
      <c r="AF869">
        <v>0.59125964010282805</v>
      </c>
      <c r="AG869" s="12"/>
      <c r="AH869" s="12"/>
      <c r="AI869" t="str">
        <v>20080321</v>
      </c>
      <c r="AJ869">
        <v>36.700000000000003</v>
      </c>
      <c r="AK869">
        <v>41.1</v>
      </c>
      <c r="AL869">
        <f t="shared" si="199"/>
        <v>0.89294403892944041</v>
      </c>
      <c r="BI869" t="str">
        <v>03/06/2021</v>
      </c>
      <c r="BJ869">
        <v>54.5</v>
      </c>
      <c r="BK869">
        <v>16.2</v>
      </c>
      <c r="BL869">
        <f t="shared" si="200"/>
        <v>3.3641975308641978</v>
      </c>
    </row>
    <row r="870" spans="1:64" x14ac:dyDescent="0.3">
      <c r="A870" s="11">
        <v>44306</v>
      </c>
      <c r="B870">
        <v>0.68733850129199003</v>
      </c>
      <c r="C870">
        <v>4163.26</v>
      </c>
      <c r="D870">
        <v>338.88</v>
      </c>
      <c r="E870">
        <v>138.86000000000001</v>
      </c>
      <c r="F870">
        <v>1770.3</v>
      </c>
      <c r="G870">
        <v>86.25</v>
      </c>
      <c r="H870">
        <v>57.02</v>
      </c>
      <c r="I870" s="12">
        <f t="shared" si="191"/>
        <v>111.18799696989913</v>
      </c>
      <c r="J870" s="12">
        <f t="shared" si="192"/>
        <v>99.469002809881985</v>
      </c>
      <c r="K870" s="12">
        <f t="shared" si="193"/>
        <v>145.18988014527699</v>
      </c>
      <c r="L870" s="12">
        <f t="shared" si="194"/>
        <v>118.51323728419352</v>
      </c>
      <c r="M870" s="12">
        <f t="shared" si="195"/>
        <v>145.16228579026969</v>
      </c>
      <c r="N870" s="12">
        <f t="shared" si="196"/>
        <v>129.90138715907378</v>
      </c>
      <c r="O870" s="12">
        <f t="shared" si="197"/>
        <v>188.74484647394164</v>
      </c>
      <c r="P870" s="12">
        <f t="shared" si="198"/>
        <v>154.39055253922706</v>
      </c>
      <c r="Q870">
        <v>0.658227848101266</v>
      </c>
      <c r="R870" s="12"/>
      <c r="S870" s="12"/>
      <c r="Z870" s="12"/>
      <c r="AA870" s="12"/>
      <c r="AB870" s="12"/>
      <c r="AC870" s="12"/>
      <c r="AF870">
        <v>0.58667529107373895</v>
      </c>
      <c r="AG870" s="12"/>
      <c r="AH870" s="12"/>
      <c r="AI870" t="str">
        <v>20080314</v>
      </c>
      <c r="AJ870">
        <v>30.9</v>
      </c>
      <c r="AK870">
        <v>44.7</v>
      </c>
      <c r="AL870">
        <f t="shared" si="199"/>
        <v>0.69127516778523479</v>
      </c>
      <c r="BI870" t="str">
        <v>02/06/2021</v>
      </c>
      <c r="BJ870">
        <v>54.5</v>
      </c>
      <c r="BK870">
        <v>16.2</v>
      </c>
      <c r="BL870">
        <f t="shared" si="200"/>
        <v>3.3641975308641978</v>
      </c>
    </row>
    <row r="871" spans="1:64" x14ac:dyDescent="0.3">
      <c r="A871" s="11">
        <v>44303</v>
      </c>
      <c r="B871">
        <v>0.682864450127877</v>
      </c>
      <c r="C871">
        <v>4185.47</v>
      </c>
      <c r="D871">
        <v>342.01</v>
      </c>
      <c r="E871">
        <v>139.26</v>
      </c>
      <c r="F871">
        <v>1776.345</v>
      </c>
      <c r="G871">
        <v>86.26</v>
      </c>
      <c r="H871">
        <v>57.24</v>
      </c>
      <c r="I871" s="12">
        <f t="shared" si="191"/>
        <v>111.45930316851103</v>
      </c>
      <c r="J871" s="12">
        <f t="shared" si="192"/>
        <v>99.658692955671015</v>
      </c>
      <c r="K871" s="12">
        <f t="shared" si="193"/>
        <v>145.94742381712183</v>
      </c>
      <c r="L871" s="12">
        <f t="shared" si="194"/>
        <v>118.68687463067246</v>
      </c>
      <c r="M871" s="12">
        <f t="shared" si="195"/>
        <v>146.07958583578613</v>
      </c>
      <c r="N871" s="12">
        <f t="shared" si="196"/>
        <v>130.65247216643891</v>
      </c>
      <c r="O871" s="12">
        <f t="shared" si="197"/>
        <v>190.46586759790873</v>
      </c>
      <c r="P871" s="12">
        <f t="shared" si="198"/>
        <v>155.21447959146741</v>
      </c>
      <c r="Q871">
        <v>0.66249999999999998</v>
      </c>
      <c r="R871" s="12"/>
      <c r="S871" s="12"/>
      <c r="Z871" s="12"/>
      <c r="AA871" s="12"/>
      <c r="AB871" s="12"/>
      <c r="AC871" s="12"/>
      <c r="AF871">
        <v>0.577946768060836</v>
      </c>
      <c r="AG871" s="12"/>
      <c r="AH871" s="12"/>
      <c r="AI871" t="str">
        <v>20080307</v>
      </c>
      <c r="AJ871">
        <v>31.1</v>
      </c>
      <c r="AK871">
        <v>43.3</v>
      </c>
      <c r="AL871">
        <f t="shared" si="199"/>
        <v>0.7182448036951502</v>
      </c>
      <c r="BI871" t="str">
        <v>01/06/2021</v>
      </c>
      <c r="BJ871">
        <v>54.5</v>
      </c>
      <c r="BK871">
        <v>16.2</v>
      </c>
      <c r="BL871">
        <f t="shared" si="200"/>
        <v>3.3641975308641978</v>
      </c>
    </row>
    <row r="872" spans="1:64" x14ac:dyDescent="0.3">
      <c r="A872" s="11">
        <v>44302</v>
      </c>
      <c r="B872">
        <v>0.68668407310705004</v>
      </c>
      <c r="C872">
        <v>4170.42</v>
      </c>
      <c r="D872">
        <v>341.61</v>
      </c>
      <c r="E872">
        <v>140.35</v>
      </c>
      <c r="F872">
        <v>1763.83</v>
      </c>
      <c r="G872">
        <v>86.27</v>
      </c>
      <c r="H872">
        <v>56.92</v>
      </c>
      <c r="I872" s="12">
        <f t="shared" si="191"/>
        <v>110.2057079748827</v>
      </c>
      <c r="J872" s="12">
        <f t="shared" si="192"/>
        <v>100.00737925982511</v>
      </c>
      <c r="K872" s="12">
        <f t="shared" si="193"/>
        <v>145.40583587830284</v>
      </c>
      <c r="L872" s="12">
        <f t="shared" si="194"/>
        <v>118.92629422417889</v>
      </c>
      <c r="M872" s="12">
        <f t="shared" si="195"/>
        <v>144.78560439234343</v>
      </c>
      <c r="N872" s="12">
        <f t="shared" si="196"/>
        <v>131.4311265552596</v>
      </c>
      <c r="O872" s="12">
        <f t="shared" si="197"/>
        <v>190.22108329748701</v>
      </c>
      <c r="P872" s="12">
        <f t="shared" si="198"/>
        <v>155.90842794184573</v>
      </c>
      <c r="Q872">
        <v>0.69736842105263197</v>
      </c>
      <c r="R872" s="12"/>
      <c r="S872" s="12"/>
      <c r="Z872" s="12"/>
      <c r="AA872" s="12"/>
      <c r="AB872" s="12"/>
      <c r="AC872" s="12"/>
      <c r="AF872">
        <v>0.57926023778071301</v>
      </c>
      <c r="AG872" s="12"/>
      <c r="AH872" s="12"/>
      <c r="AI872" t="str">
        <v>20080229</v>
      </c>
      <c r="AJ872">
        <v>41.9</v>
      </c>
      <c r="AK872">
        <v>36.6</v>
      </c>
      <c r="AL872">
        <f t="shared" si="199"/>
        <v>1.1448087431693987</v>
      </c>
      <c r="BI872" t="str">
        <v>31/05/2021</v>
      </c>
      <c r="BJ872">
        <v>54.5</v>
      </c>
      <c r="BK872">
        <v>16.2</v>
      </c>
      <c r="BL872">
        <f t="shared" si="200"/>
        <v>3.3641975308641978</v>
      </c>
    </row>
    <row r="873" spans="1:64" x14ac:dyDescent="0.3">
      <c r="A873" s="11">
        <v>44301</v>
      </c>
      <c r="B873">
        <v>0.68918918918918903</v>
      </c>
      <c r="C873">
        <v>4124.66</v>
      </c>
      <c r="D873">
        <v>336.51</v>
      </c>
      <c r="E873">
        <v>138.04</v>
      </c>
      <c r="F873">
        <v>1737</v>
      </c>
      <c r="G873">
        <v>86.25</v>
      </c>
      <c r="H873">
        <v>56.46</v>
      </c>
      <c r="I873" s="12">
        <f t="shared" si="191"/>
        <v>110.83079723455816</v>
      </c>
      <c r="J873" s="12">
        <f t="shared" si="192"/>
        <v>100.44450609566449</v>
      </c>
      <c r="K873" s="12">
        <f t="shared" si="193"/>
        <v>143.8433570170686</v>
      </c>
      <c r="L873" s="12">
        <f t="shared" si="194"/>
        <v>118.57686163527286</v>
      </c>
      <c r="M873" s="12">
        <f t="shared" si="195"/>
        <v>145.01454065696538</v>
      </c>
      <c r="N873" s="12">
        <f t="shared" si="196"/>
        <v>131.4693320845391</v>
      </c>
      <c r="O873" s="12">
        <f t="shared" si="197"/>
        <v>187.42402646786908</v>
      </c>
      <c r="P873" s="12">
        <f t="shared" si="198"/>
        <v>154.82339363153343</v>
      </c>
      <c r="Q873">
        <v>0.71052631578947401</v>
      </c>
      <c r="R873" s="12"/>
      <c r="S873" s="12"/>
      <c r="Z873" s="12"/>
      <c r="AA873" s="12"/>
      <c r="AB873" s="12"/>
      <c r="AC873" s="12"/>
      <c r="AF873">
        <v>0.57603686635944695</v>
      </c>
      <c r="AG873" s="12"/>
      <c r="AH873" s="12"/>
      <c r="AI873" t="str">
        <v>20080222</v>
      </c>
      <c r="AJ873">
        <v>42</v>
      </c>
      <c r="AK873">
        <v>36.4</v>
      </c>
      <c r="AL873">
        <f t="shared" si="199"/>
        <v>1.153846153846154</v>
      </c>
      <c r="BI873" t="str">
        <v>28/05/2021</v>
      </c>
      <c r="BJ873">
        <v>53.6</v>
      </c>
      <c r="BK873">
        <v>16.5</v>
      </c>
      <c r="BL873">
        <f t="shared" si="200"/>
        <v>3.2484848484848485</v>
      </c>
    </row>
    <row r="874" spans="1:64" x14ac:dyDescent="0.3">
      <c r="A874" s="11">
        <v>44300</v>
      </c>
      <c r="B874">
        <v>0.68232044198895003</v>
      </c>
      <c r="C874">
        <v>4141.59</v>
      </c>
      <c r="D874">
        <v>340.6</v>
      </c>
      <c r="E874">
        <v>138.47999999999999</v>
      </c>
      <c r="F874">
        <v>1745.27</v>
      </c>
      <c r="G874">
        <v>86.25</v>
      </c>
      <c r="H874">
        <v>56.37</v>
      </c>
      <c r="I874" s="12">
        <f t="shared" si="191"/>
        <v>110.93179485391147</v>
      </c>
      <c r="J874" s="12">
        <f t="shared" si="192"/>
        <v>100.37918737037513</v>
      </c>
      <c r="K874" s="12">
        <f t="shared" si="193"/>
        <v>144.43377369003051</v>
      </c>
      <c r="L874" s="12">
        <f t="shared" si="194"/>
        <v>119.25475287078187</v>
      </c>
      <c r="M874" s="12">
        <f t="shared" si="195"/>
        <v>146.30655432918718</v>
      </c>
      <c r="N874" s="12">
        <f t="shared" si="196"/>
        <v>132.43207338987779</v>
      </c>
      <c r="O874" s="12">
        <f t="shared" si="197"/>
        <v>189.70201008872311</v>
      </c>
      <c r="P874" s="12">
        <f t="shared" si="198"/>
        <v>156.95878887279039</v>
      </c>
      <c r="Q874">
        <v>0.7</v>
      </c>
      <c r="R874" s="12"/>
      <c r="S874" s="12"/>
      <c r="Z874" s="12"/>
      <c r="AA874" s="12"/>
      <c r="AB874" s="12"/>
      <c r="AC874" s="12"/>
      <c r="AF874">
        <v>0.57350993377483395</v>
      </c>
      <c r="AG874" s="12"/>
      <c r="AH874" s="12"/>
      <c r="AI874" t="str">
        <v>20080215</v>
      </c>
      <c r="AJ874">
        <v>41.6</v>
      </c>
      <c r="AK874">
        <v>33.700000000000003</v>
      </c>
      <c r="AL874">
        <f t="shared" si="199"/>
        <v>1.2344213649851632</v>
      </c>
      <c r="BI874" t="str">
        <v>27/05/2021</v>
      </c>
      <c r="BJ874">
        <v>53.6</v>
      </c>
      <c r="BK874">
        <v>16.5</v>
      </c>
      <c r="BL874">
        <f t="shared" si="200"/>
        <v>3.2484848484848485</v>
      </c>
    </row>
    <row r="875" spans="1:64" x14ac:dyDescent="0.3">
      <c r="A875" s="11">
        <v>44299</v>
      </c>
      <c r="B875">
        <v>0.66478873239436598</v>
      </c>
      <c r="C875">
        <v>4127.99</v>
      </c>
      <c r="D875">
        <v>336.67</v>
      </c>
      <c r="E875">
        <v>137.44999999999999</v>
      </c>
      <c r="F875">
        <v>1733.4</v>
      </c>
      <c r="G875">
        <v>86.22</v>
      </c>
      <c r="H875">
        <v>56.08</v>
      </c>
      <c r="I875" s="12">
        <f t="shared" si="191"/>
        <v>111.39956747779216</v>
      </c>
      <c r="J875" s="12">
        <f t="shared" si="192"/>
        <v>100.73712975546846</v>
      </c>
      <c r="K875" s="12">
        <f t="shared" si="193"/>
        <v>144.00943053190946</v>
      </c>
      <c r="L875" s="12">
        <f t="shared" si="194"/>
        <v>119.47896738753411</v>
      </c>
      <c r="M875" s="12">
        <f t="shared" si="195"/>
        <v>145.69760859489259</v>
      </c>
      <c r="N875" s="12">
        <f t="shared" si="196"/>
        <v>131.79611257256607</v>
      </c>
      <c r="O875" s="12">
        <f t="shared" si="197"/>
        <v>187.57765476284263</v>
      </c>
      <c r="P875" s="12">
        <f t="shared" si="198"/>
        <v>155.94484055214912</v>
      </c>
      <c r="Q875">
        <v>0.65151515151515105</v>
      </c>
      <c r="R875" s="12"/>
      <c r="S875" s="12"/>
      <c r="Z875" s="12"/>
      <c r="AA875" s="12"/>
      <c r="AB875" s="12"/>
      <c r="AC875" s="12"/>
      <c r="AF875">
        <v>0.57589880159786999</v>
      </c>
      <c r="AG875" s="12"/>
      <c r="AH875" s="12"/>
      <c r="AI875" t="str">
        <v>20080208</v>
      </c>
      <c r="AJ875">
        <v>36.700000000000003</v>
      </c>
      <c r="AK875">
        <v>35.6</v>
      </c>
      <c r="AL875">
        <f t="shared" si="199"/>
        <v>1.0308988764044944</v>
      </c>
      <c r="BI875" t="str">
        <v>26/05/2021</v>
      </c>
      <c r="BJ875">
        <v>53.6</v>
      </c>
      <c r="BK875">
        <v>16.5</v>
      </c>
      <c r="BL875">
        <f t="shared" si="200"/>
        <v>3.2484848484848485</v>
      </c>
    </row>
    <row r="876" spans="1:64" x14ac:dyDescent="0.3">
      <c r="A876" s="11">
        <v>44296</v>
      </c>
      <c r="B876">
        <v>0.68421052631578905</v>
      </c>
      <c r="C876">
        <v>4128.8</v>
      </c>
      <c r="D876">
        <v>337.11</v>
      </c>
      <c r="E876">
        <v>137.51</v>
      </c>
      <c r="F876">
        <v>1743.75</v>
      </c>
      <c r="G876">
        <v>86.24</v>
      </c>
      <c r="H876">
        <v>56.39</v>
      </c>
      <c r="I876" s="12">
        <f t="shared" si="191"/>
        <v>111.37282140690094</v>
      </c>
      <c r="J876" s="12">
        <f t="shared" si="192"/>
        <v>100.16226835248925</v>
      </c>
      <c r="K876" s="12">
        <f t="shared" si="193"/>
        <v>144.00428554162474</v>
      </c>
      <c r="L876" s="12">
        <f t="shared" si="194"/>
        <v>118.84892005971462</v>
      </c>
      <c r="M876" s="12">
        <f t="shared" si="195"/>
        <v>145.8243124301101</v>
      </c>
      <c r="N876" s="12">
        <f t="shared" si="196"/>
        <v>131.18867334186149</v>
      </c>
      <c r="O876" s="12">
        <f t="shared" si="197"/>
        <v>187.77919836468212</v>
      </c>
      <c r="P876" s="12">
        <f t="shared" si="198"/>
        <v>155.29381523065177</v>
      </c>
      <c r="Q876">
        <v>0.66176470588235303</v>
      </c>
      <c r="R876" s="12"/>
      <c r="S876" s="12"/>
      <c r="Z876" s="12"/>
      <c r="AA876" s="12"/>
      <c r="AB876" s="12"/>
      <c r="AC876" s="12"/>
      <c r="AF876">
        <v>0.57133550488599305</v>
      </c>
      <c r="AG876" s="12"/>
      <c r="AH876" s="12"/>
      <c r="AI876" t="str">
        <v>20080201</v>
      </c>
      <c r="AJ876">
        <v>41.6</v>
      </c>
      <c r="AK876">
        <v>32.6</v>
      </c>
      <c r="AL876">
        <f t="shared" si="199"/>
        <v>1.2760736196319018</v>
      </c>
      <c r="BI876" t="str">
        <v>25/05/2021</v>
      </c>
      <c r="BJ876">
        <v>53.6</v>
      </c>
      <c r="BK876">
        <v>16.5</v>
      </c>
      <c r="BL876">
        <f t="shared" si="200"/>
        <v>3.2484848484848485</v>
      </c>
    </row>
    <row r="877" spans="1:64" x14ac:dyDescent="0.3">
      <c r="A877" s="11">
        <v>44295</v>
      </c>
      <c r="B877">
        <v>0.68169014084506996</v>
      </c>
      <c r="C877">
        <v>4097.17</v>
      </c>
      <c r="D877">
        <v>335.08</v>
      </c>
      <c r="E877">
        <v>138.01</v>
      </c>
      <c r="F877">
        <v>1755.425</v>
      </c>
      <c r="G877">
        <v>86.27</v>
      </c>
      <c r="H877">
        <v>56.43</v>
      </c>
      <c r="I877" s="12">
        <f t="shared" si="191"/>
        <v>110.12370053091101</v>
      </c>
      <c r="J877" s="12">
        <f t="shared" si="192"/>
        <v>98.743251416113566</v>
      </c>
      <c r="K877" s="12">
        <f t="shared" si="193"/>
        <v>142.85179890451488</v>
      </c>
      <c r="L877" s="12">
        <f t="shared" si="194"/>
        <v>117.85553863360268</v>
      </c>
      <c r="M877" s="12">
        <f t="shared" si="195"/>
        <v>144.42609729593602</v>
      </c>
      <c r="N877" s="12">
        <f t="shared" si="196"/>
        <v>129.54231157981329</v>
      </c>
      <c r="O877" s="12">
        <f t="shared" si="197"/>
        <v>186.58394159833239</v>
      </c>
      <c r="P877" s="12">
        <f t="shared" si="198"/>
        <v>154.24999049645021</v>
      </c>
      <c r="Q877">
        <v>0.62686567164179097</v>
      </c>
      <c r="R877" s="12"/>
      <c r="S877" s="12"/>
      <c r="Z877" s="12"/>
      <c r="AA877" s="12"/>
      <c r="AB877" s="12"/>
      <c r="AC877" s="12"/>
      <c r="AF877">
        <v>0.57385620915032698</v>
      </c>
      <c r="AG877" s="12"/>
      <c r="AH877" s="12"/>
      <c r="AI877" t="str">
        <v>20080125</v>
      </c>
      <c r="AJ877">
        <v>40.200000000000003</v>
      </c>
      <c r="AK877">
        <v>32.200000000000003</v>
      </c>
      <c r="AL877">
        <f t="shared" si="199"/>
        <v>1.2484472049689441</v>
      </c>
      <c r="BI877" t="str">
        <v>24/05/2021</v>
      </c>
      <c r="BJ877">
        <v>53.6</v>
      </c>
      <c r="BK877">
        <v>16.5</v>
      </c>
      <c r="BL877">
        <f t="shared" si="200"/>
        <v>3.2484848484848485</v>
      </c>
    </row>
    <row r="878" spans="1:64" x14ac:dyDescent="0.3">
      <c r="A878" s="11">
        <v>44294</v>
      </c>
      <c r="B878">
        <v>0.67696629213483195</v>
      </c>
      <c r="C878">
        <v>4079.95</v>
      </c>
      <c r="D878">
        <v>331.62</v>
      </c>
      <c r="E878">
        <v>136.88</v>
      </c>
      <c r="F878">
        <v>1737.6</v>
      </c>
      <c r="G878">
        <v>86.24</v>
      </c>
      <c r="H878">
        <v>56</v>
      </c>
      <c r="I878" s="12">
        <f t="shared" si="191"/>
        <v>110.56982392323944</v>
      </c>
      <c r="J878" s="12">
        <f t="shared" si="192"/>
        <v>99.343061219349835</v>
      </c>
      <c r="K878" s="12">
        <f t="shared" si="193"/>
        <v>142.30070051689674</v>
      </c>
      <c r="L878" s="12">
        <f t="shared" si="194"/>
        <v>118.26448913232706</v>
      </c>
      <c r="M878" s="12">
        <f t="shared" si="195"/>
        <v>144.11218886099567</v>
      </c>
      <c r="N878" s="12">
        <f t="shared" si="196"/>
        <v>129.51961631617957</v>
      </c>
      <c r="O878" s="12">
        <f t="shared" si="197"/>
        <v>184.72089057953397</v>
      </c>
      <c r="P878" s="12">
        <f t="shared" si="198"/>
        <v>153.82619050832622</v>
      </c>
      <c r="Q878">
        <v>0.65671641791044799</v>
      </c>
      <c r="R878" s="12"/>
      <c r="S878" s="12"/>
      <c r="Z878" s="12"/>
      <c r="AA878" s="12"/>
      <c r="AB878" s="12"/>
      <c r="AC878" s="12"/>
      <c r="AF878">
        <v>0.57245901639344299</v>
      </c>
      <c r="AG878" s="12"/>
      <c r="AH878" s="12"/>
      <c r="AI878" t="str">
        <v>20080118</v>
      </c>
      <c r="AJ878">
        <v>41.6</v>
      </c>
      <c r="AK878">
        <v>31.5</v>
      </c>
      <c r="AL878">
        <f t="shared" si="199"/>
        <v>1.3206349206349206</v>
      </c>
      <c r="BI878" t="str">
        <v>21/05/2021</v>
      </c>
      <c r="BJ878">
        <v>51.5</v>
      </c>
      <c r="BK878">
        <v>16.8</v>
      </c>
      <c r="BL878">
        <f t="shared" si="200"/>
        <v>3.0654761904761902</v>
      </c>
    </row>
    <row r="879" spans="1:64" x14ac:dyDescent="0.3">
      <c r="A879" s="11">
        <v>44293</v>
      </c>
      <c r="B879">
        <v>0.67630057803468202</v>
      </c>
      <c r="C879">
        <v>4073.94</v>
      </c>
      <c r="D879">
        <v>330.82</v>
      </c>
      <c r="E879">
        <v>137.84</v>
      </c>
      <c r="F879">
        <v>1744.2</v>
      </c>
      <c r="G879">
        <v>86.23</v>
      </c>
      <c r="H879">
        <v>56.22</v>
      </c>
      <c r="I879" s="12">
        <f t="shared" si="191"/>
        <v>109.64444378612394</v>
      </c>
      <c r="J879" s="12">
        <f t="shared" si="192"/>
        <v>98.823329555173515</v>
      </c>
      <c r="K879" s="12">
        <f t="shared" si="193"/>
        <v>142.1075392176036</v>
      </c>
      <c r="L879" s="12">
        <f t="shared" si="194"/>
        <v>117.63064481137626</v>
      </c>
      <c r="M879" s="12">
        <f t="shared" si="195"/>
        <v>142.77257801649753</v>
      </c>
      <c r="N879" s="12">
        <f t="shared" si="196"/>
        <v>128.72126089880703</v>
      </c>
      <c r="O879" s="12">
        <f t="shared" si="197"/>
        <v>184.29659106936526</v>
      </c>
      <c r="P879" s="12">
        <f t="shared" si="198"/>
        <v>152.85837813798619</v>
      </c>
      <c r="Q879">
        <v>0.63636363636363602</v>
      </c>
      <c r="R879" s="12"/>
      <c r="S879" s="12"/>
      <c r="Z879" s="12"/>
      <c r="AA879" s="12"/>
      <c r="AB879" s="12"/>
      <c r="AC879" s="12"/>
      <c r="AF879">
        <v>0.57161803713527803</v>
      </c>
      <c r="AG879" s="12"/>
      <c r="AH879" s="12"/>
      <c r="AI879" t="str">
        <v>20080111</v>
      </c>
      <c r="AJ879">
        <v>45.6</v>
      </c>
      <c r="AK879">
        <v>26.7</v>
      </c>
      <c r="AL879">
        <f t="shared" si="199"/>
        <v>1.707865168539326</v>
      </c>
      <c r="BI879" t="str">
        <v>20/05/2021</v>
      </c>
      <c r="BJ879">
        <v>51.5</v>
      </c>
      <c r="BK879">
        <v>16.8</v>
      </c>
      <c r="BL879">
        <f t="shared" si="200"/>
        <v>3.0654761904761902</v>
      </c>
    </row>
    <row r="880" spans="1:64" x14ac:dyDescent="0.3">
      <c r="A880" s="11">
        <v>44292</v>
      </c>
      <c r="B880">
        <v>0.68221574344023295</v>
      </c>
      <c r="C880">
        <v>4077.91</v>
      </c>
      <c r="D880">
        <v>331.05</v>
      </c>
      <c r="E880">
        <v>136.91</v>
      </c>
      <c r="F880">
        <v>1729.875</v>
      </c>
      <c r="G880">
        <v>86.21</v>
      </c>
      <c r="H880">
        <v>56.52</v>
      </c>
      <c r="I880" s="12">
        <f t="shared" si="191"/>
        <v>110.50264283651796</v>
      </c>
      <c r="J880" s="12">
        <f t="shared" si="192"/>
        <v>99.746431214163081</v>
      </c>
      <c r="K880" s="12">
        <f t="shared" si="193"/>
        <v>142.27906083171123</v>
      </c>
      <c r="L880" s="12">
        <f t="shared" si="194"/>
        <v>117.12299653312895</v>
      </c>
      <c r="M880" s="12">
        <f t="shared" si="195"/>
        <v>143.8496584738655</v>
      </c>
      <c r="N880" s="12">
        <f t="shared" si="196"/>
        <v>129.88708899615742</v>
      </c>
      <c r="O880" s="12">
        <f t="shared" si="197"/>
        <v>184.46754650609634</v>
      </c>
      <c r="P880" s="12">
        <f t="shared" si="198"/>
        <v>152.15646567469878</v>
      </c>
      <c r="Q880">
        <v>0.5</v>
      </c>
      <c r="R880" s="12"/>
      <c r="S880" s="12"/>
      <c r="Z880" s="12"/>
      <c r="AA880" s="12"/>
      <c r="AB880" s="12"/>
      <c r="AC880" s="12"/>
      <c r="AF880">
        <v>0.57028112449799195</v>
      </c>
      <c r="AG880" s="12"/>
      <c r="AH880" s="12"/>
      <c r="AI880" t="str">
        <v>20080104</v>
      </c>
      <c r="AJ880">
        <v>48.4</v>
      </c>
      <c r="AK880">
        <v>25.8</v>
      </c>
      <c r="AL880">
        <f t="shared" si="199"/>
        <v>1.875968992248062</v>
      </c>
      <c r="BI880" t="str">
        <v>19/05/2021</v>
      </c>
      <c r="BJ880">
        <v>51.5</v>
      </c>
      <c r="BK880">
        <v>16.8</v>
      </c>
      <c r="BL880">
        <f t="shared" si="200"/>
        <v>3.0654761904761902</v>
      </c>
    </row>
    <row r="881" spans="1:64" x14ac:dyDescent="0.3">
      <c r="A881" s="11">
        <v>44288</v>
      </c>
      <c r="B881">
        <v>0.63764044943820197</v>
      </c>
      <c r="C881">
        <v>4019.87</v>
      </c>
      <c r="D881">
        <v>324.57</v>
      </c>
      <c r="E881">
        <v>137.51</v>
      </c>
      <c r="F881">
        <v>1729.875</v>
      </c>
      <c r="G881">
        <v>86.23</v>
      </c>
      <c r="H881">
        <v>55.92</v>
      </c>
      <c r="I881" s="12">
        <f t="shared" si="191"/>
        <v>108.46335849321602</v>
      </c>
      <c r="J881" s="12">
        <f t="shared" si="192"/>
        <v>98.326762102370509</v>
      </c>
      <c r="K881" s="12">
        <f t="shared" si="193"/>
        <v>140.22197422459939</v>
      </c>
      <c r="L881" s="12">
        <f t="shared" si="194"/>
        <v>116.69023165772617</v>
      </c>
      <c r="M881" s="12">
        <f t="shared" si="195"/>
        <v>140.43317277268295</v>
      </c>
      <c r="N881" s="12">
        <f t="shared" si="196"/>
        <v>127.34466840502283</v>
      </c>
      <c r="O881" s="12">
        <f t="shared" si="197"/>
        <v>180.81564644578344</v>
      </c>
      <c r="P881" s="12">
        <f t="shared" si="198"/>
        <v>150.76411940036101</v>
      </c>
      <c r="Q881">
        <v>0.5</v>
      </c>
      <c r="R881" s="12"/>
      <c r="S881" s="12"/>
      <c r="Z881" s="12"/>
      <c r="AA881" s="12"/>
      <c r="AB881" s="12"/>
      <c r="AC881" s="12"/>
      <c r="AF881">
        <v>0.56400259909031802</v>
      </c>
      <c r="AG881" s="12"/>
      <c r="AH881" s="12"/>
      <c r="AI881" t="str">
        <v>20071228</v>
      </c>
      <c r="AJ881">
        <v>52.2</v>
      </c>
      <c r="AK881">
        <v>24.5</v>
      </c>
      <c r="AL881">
        <f t="shared" si="199"/>
        <v>2.1306122448979594</v>
      </c>
      <c r="BI881" t="str">
        <v>18/05/2021</v>
      </c>
      <c r="BJ881">
        <v>51.5</v>
      </c>
      <c r="BK881">
        <v>16.8</v>
      </c>
      <c r="BL881">
        <f t="shared" si="200"/>
        <v>3.0654761904761902</v>
      </c>
    </row>
    <row r="882" spans="1:64" x14ac:dyDescent="0.3">
      <c r="A882" s="11">
        <v>44286</v>
      </c>
      <c r="B882">
        <v>0.63865546218487401</v>
      </c>
      <c r="C882">
        <v>3972.89</v>
      </c>
      <c r="D882">
        <v>319.13</v>
      </c>
      <c r="E882">
        <v>135.44999999999999</v>
      </c>
      <c r="F882">
        <v>1707.2</v>
      </c>
      <c r="G882">
        <v>86.25</v>
      </c>
      <c r="H882">
        <v>55.18</v>
      </c>
      <c r="I882" s="12">
        <f t="shared" si="191"/>
        <v>108.83158134706721</v>
      </c>
      <c r="J882" s="12">
        <f t="shared" si="192"/>
        <v>98.470217185082689</v>
      </c>
      <c r="K882" s="12">
        <f t="shared" si="193"/>
        <v>138.55145531299308</v>
      </c>
      <c r="L882" s="12">
        <f t="shared" si="194"/>
        <v>116.87553912409095</v>
      </c>
      <c r="M882" s="12">
        <f t="shared" si="195"/>
        <v>140.17556083181177</v>
      </c>
      <c r="N882" s="12">
        <f t="shared" si="196"/>
        <v>126.86709466418861</v>
      </c>
      <c r="O882" s="12">
        <f t="shared" si="197"/>
        <v>177.74453568882302</v>
      </c>
      <c r="P882" s="12">
        <f t="shared" si="198"/>
        <v>150.21797360892194</v>
      </c>
      <c r="Q882">
        <v>0.50704225352112697</v>
      </c>
      <c r="R882" s="12"/>
      <c r="S882" s="12"/>
      <c r="Z882" s="12"/>
      <c r="AA882" s="12"/>
      <c r="AB882" s="12"/>
      <c r="AC882" s="12"/>
      <c r="AF882">
        <v>0.56189241736876205</v>
      </c>
      <c r="AG882" s="12"/>
      <c r="AH882" s="12"/>
      <c r="AI882" t="str">
        <v>20071221</v>
      </c>
      <c r="AJ882">
        <v>54.9</v>
      </c>
      <c r="AK882">
        <v>23.1</v>
      </c>
      <c r="AL882">
        <f t="shared" si="199"/>
        <v>2.3766233766233764</v>
      </c>
      <c r="BI882" t="str">
        <v>17/05/2021</v>
      </c>
      <c r="BJ882">
        <v>51.5</v>
      </c>
      <c r="BK882">
        <v>16.8</v>
      </c>
      <c r="BL882">
        <f t="shared" si="200"/>
        <v>3.0654761904761902</v>
      </c>
    </row>
    <row r="883" spans="1:64" x14ac:dyDescent="0.3">
      <c r="A883" s="11">
        <v>44286</v>
      </c>
      <c r="B883">
        <v>0.64265129682997102</v>
      </c>
      <c r="C883">
        <v>3958.55</v>
      </c>
      <c r="D883">
        <v>314.32</v>
      </c>
      <c r="E883">
        <v>136.21</v>
      </c>
      <c r="F883">
        <v>1685.25</v>
      </c>
      <c r="G883">
        <v>86.28</v>
      </c>
      <c r="H883">
        <v>55.25</v>
      </c>
      <c r="I883" s="12">
        <f t="shared" si="191"/>
        <v>107.83922770700092</v>
      </c>
      <c r="J883" s="12">
        <f t="shared" si="192"/>
        <v>99.404844918683082</v>
      </c>
      <c r="K883" s="12">
        <f t="shared" si="193"/>
        <v>138.00354759731599</v>
      </c>
      <c r="L883" s="12">
        <f t="shared" si="194"/>
        <v>116.30685595154139</v>
      </c>
      <c r="M883" s="12">
        <f t="shared" si="195"/>
        <v>137.30822245921453</v>
      </c>
      <c r="N883" s="12">
        <f t="shared" si="196"/>
        <v>126.57873535889102</v>
      </c>
      <c r="O883" s="12">
        <f t="shared" si="197"/>
        <v>175.0055963927378</v>
      </c>
      <c r="P883" s="12">
        <f t="shared" si="198"/>
        <v>147.76945670779537</v>
      </c>
      <c r="Q883">
        <v>0.54545454545454497</v>
      </c>
      <c r="R883" s="12"/>
      <c r="S883" s="12"/>
      <c r="Z883" s="12"/>
      <c r="AA883" s="12"/>
      <c r="AB883" s="12"/>
      <c r="AC883" s="12"/>
      <c r="AF883">
        <v>0.563648293963255</v>
      </c>
      <c r="AG883" s="12"/>
      <c r="AH883" s="12"/>
      <c r="AI883" t="str">
        <v>20071214</v>
      </c>
      <c r="AJ883">
        <v>56.5</v>
      </c>
      <c r="AK883">
        <v>22.4</v>
      </c>
      <c r="AL883">
        <f t="shared" si="199"/>
        <v>2.5223214285714288</v>
      </c>
      <c r="BI883" t="str">
        <v>14/05/2021</v>
      </c>
      <c r="BJ883">
        <v>54.5</v>
      </c>
      <c r="BK883">
        <v>17.2</v>
      </c>
      <c r="BL883">
        <f t="shared" si="200"/>
        <v>3.168604651162791</v>
      </c>
    </row>
    <row r="884" spans="1:64" x14ac:dyDescent="0.3">
      <c r="A884" s="11">
        <v>44285</v>
      </c>
      <c r="B884">
        <v>0.64371257485029898</v>
      </c>
      <c r="C884">
        <v>3971.09</v>
      </c>
      <c r="D884">
        <v>315.91000000000003</v>
      </c>
      <c r="E884">
        <v>135.5</v>
      </c>
      <c r="F884">
        <v>1712.3</v>
      </c>
      <c r="G884">
        <v>86.28</v>
      </c>
      <c r="H884">
        <v>55.29</v>
      </c>
      <c r="I884" s="12">
        <f t="shared" si="191"/>
        <v>108.75249588437222</v>
      </c>
      <c r="J884" s="12">
        <f t="shared" si="192"/>
        <v>98.164085991863899</v>
      </c>
      <c r="K884" s="12">
        <f t="shared" si="193"/>
        <v>138.44071890672734</v>
      </c>
      <c r="L884" s="12">
        <f t="shared" si="194"/>
        <v>116.59068022713551</v>
      </c>
      <c r="M884" s="12">
        <f t="shared" si="195"/>
        <v>138.73342138554813</v>
      </c>
      <c r="N884" s="12">
        <f t="shared" si="196"/>
        <v>125.23070368084674</v>
      </c>
      <c r="O884" s="12">
        <f t="shared" si="197"/>
        <v>175.89086903929055</v>
      </c>
      <c r="P884" s="12">
        <f t="shared" si="198"/>
        <v>148.40904342481522</v>
      </c>
      <c r="Q884">
        <v>0.56923076923076898</v>
      </c>
      <c r="R884" s="12"/>
      <c r="S884" s="12"/>
      <c r="Z884" s="12"/>
      <c r="AA884" s="12"/>
      <c r="AB884" s="12"/>
      <c r="AC884" s="12"/>
      <c r="AF884">
        <v>0.56398416886543501</v>
      </c>
      <c r="AG884" s="12"/>
      <c r="AH884" s="12"/>
      <c r="AI884" t="str">
        <v>20071207</v>
      </c>
      <c r="AJ884">
        <v>53.3</v>
      </c>
      <c r="AK884">
        <v>25.6</v>
      </c>
      <c r="AL884">
        <f t="shared" si="199"/>
        <v>2.0820312499999996</v>
      </c>
      <c r="BI884" t="str">
        <v>13/05/2021</v>
      </c>
      <c r="BJ884">
        <v>54.5</v>
      </c>
      <c r="BK884">
        <v>17.2</v>
      </c>
      <c r="BL884">
        <f t="shared" si="200"/>
        <v>3.168604651162791</v>
      </c>
    </row>
    <row r="885" spans="1:64" x14ac:dyDescent="0.3">
      <c r="A885" s="11">
        <v>44282</v>
      </c>
      <c r="B885">
        <v>0.64110429447852801</v>
      </c>
      <c r="C885">
        <v>3974.54</v>
      </c>
      <c r="D885">
        <v>316</v>
      </c>
      <c r="E885">
        <v>136.66</v>
      </c>
      <c r="F885">
        <v>1732.6949999999999</v>
      </c>
      <c r="G885">
        <v>86.3</v>
      </c>
      <c r="H885">
        <v>55.52</v>
      </c>
      <c r="I885" s="12">
        <f t="shared" si="191"/>
        <v>107.93004798477608</v>
      </c>
      <c r="J885" s="12">
        <f t="shared" si="192"/>
        <v>97.105379448409835</v>
      </c>
      <c r="K885" s="12">
        <f t="shared" si="193"/>
        <v>138.5288613952313</v>
      </c>
      <c r="L885" s="12">
        <f t="shared" si="194"/>
        <v>116.21013545916134</v>
      </c>
      <c r="M885" s="12">
        <f t="shared" si="195"/>
        <v>137.6045946414425</v>
      </c>
      <c r="N885" s="12">
        <f t="shared" si="196"/>
        <v>123.80865348217708</v>
      </c>
      <c r="O885" s="12">
        <f t="shared" si="197"/>
        <v>175.90020237725057</v>
      </c>
      <c r="P885" s="12">
        <f t="shared" si="198"/>
        <v>147.83870518141026</v>
      </c>
      <c r="Q885">
        <v>0.56451612903225801</v>
      </c>
      <c r="R885" s="12"/>
      <c r="S885" s="12"/>
      <c r="Z885" s="12"/>
      <c r="AA885" s="12"/>
      <c r="AB885" s="12"/>
      <c r="AC885" s="12"/>
      <c r="AF885">
        <v>0.57075152335815804</v>
      </c>
      <c r="AG885" s="12"/>
      <c r="AH885" s="12"/>
      <c r="AI885" t="str">
        <v>20071130</v>
      </c>
      <c r="AJ885">
        <v>49.4</v>
      </c>
      <c r="AK885">
        <v>27.6</v>
      </c>
      <c r="AL885">
        <f t="shared" si="199"/>
        <v>1.7898550724637681</v>
      </c>
      <c r="BI885" t="str">
        <v>12/05/2021</v>
      </c>
      <c r="BJ885">
        <v>54.5</v>
      </c>
      <c r="BK885">
        <v>17.2</v>
      </c>
      <c r="BL885">
        <f t="shared" si="200"/>
        <v>3.168604651162791</v>
      </c>
    </row>
    <row r="886" spans="1:64" x14ac:dyDescent="0.3">
      <c r="A886" s="11">
        <v>44281</v>
      </c>
      <c r="B886">
        <v>0.61561561561561595</v>
      </c>
      <c r="C886">
        <v>3909.52</v>
      </c>
      <c r="D886">
        <v>311.33</v>
      </c>
      <c r="E886">
        <v>137.13999999999999</v>
      </c>
      <c r="F886">
        <v>1727.4</v>
      </c>
      <c r="G886">
        <v>86.3</v>
      </c>
      <c r="H886">
        <v>54.61</v>
      </c>
      <c r="I886" s="12">
        <f t="shared" si="191"/>
        <v>105.80015640559742</v>
      </c>
      <c r="J886" s="12">
        <f t="shared" si="192"/>
        <v>95.805689312170301</v>
      </c>
      <c r="K886" s="12">
        <f t="shared" si="193"/>
        <v>136.2626503197564</v>
      </c>
      <c r="L886" s="12">
        <f t="shared" si="194"/>
        <v>116.2139027688256</v>
      </c>
      <c r="M886" s="12">
        <f t="shared" si="195"/>
        <v>135.10511840134109</v>
      </c>
      <c r="N886" s="12">
        <f t="shared" si="196"/>
        <v>122.34844193810649</v>
      </c>
      <c r="O886" s="12">
        <f t="shared" si="197"/>
        <v>173.30066457629562</v>
      </c>
      <c r="P886" s="12">
        <f t="shared" si="198"/>
        <v>148.08503784791932</v>
      </c>
      <c r="Q886">
        <v>0.537313432835821</v>
      </c>
      <c r="R886" s="12"/>
      <c r="S886" s="12"/>
      <c r="Z886" s="12"/>
      <c r="AA886" s="12"/>
      <c r="AB886" s="12"/>
      <c r="AC886" s="12"/>
      <c r="AF886">
        <v>0.56465809072444095</v>
      </c>
      <c r="AG886" s="12"/>
      <c r="AH886" s="12"/>
      <c r="AI886" t="str">
        <v>20071123</v>
      </c>
      <c r="AJ886">
        <v>47.3</v>
      </c>
      <c r="AK886">
        <v>29</v>
      </c>
      <c r="AL886">
        <f t="shared" si="199"/>
        <v>1.6310344827586205</v>
      </c>
      <c r="BI886" t="str">
        <v>11/05/2021</v>
      </c>
      <c r="BJ886">
        <v>54.5</v>
      </c>
      <c r="BK886">
        <v>17.2</v>
      </c>
      <c r="BL886">
        <f t="shared" si="200"/>
        <v>3.168604651162791</v>
      </c>
    </row>
    <row r="887" spans="1:64" x14ac:dyDescent="0.3">
      <c r="A887" s="11">
        <v>44280</v>
      </c>
      <c r="B887">
        <v>0.58035714285714302</v>
      </c>
      <c r="C887">
        <v>3889.14</v>
      </c>
      <c r="D887">
        <v>311.87</v>
      </c>
      <c r="E887">
        <v>138.22999999999999</v>
      </c>
      <c r="F887">
        <v>1734.9649999999999</v>
      </c>
      <c r="G887">
        <v>86.29</v>
      </c>
      <c r="H887">
        <v>54.34</v>
      </c>
      <c r="I887" s="12">
        <f t="shared" si="191"/>
        <v>104.42945285204338</v>
      </c>
      <c r="J887" s="12">
        <f t="shared" si="192"/>
        <v>94.894648347270248</v>
      </c>
      <c r="K887" s="12">
        <f t="shared" si="193"/>
        <v>135.56795338609143</v>
      </c>
      <c r="L887" s="12">
        <f t="shared" si="194"/>
        <v>116.18235721819008</v>
      </c>
      <c r="M887" s="12">
        <f t="shared" si="195"/>
        <v>134.27877785462519</v>
      </c>
      <c r="N887" s="12">
        <f t="shared" si="196"/>
        <v>122.02765225073776</v>
      </c>
      <c r="O887" s="12">
        <f t="shared" si="197"/>
        <v>173.62140911605016</v>
      </c>
      <c r="P887" s="12">
        <f t="shared" si="198"/>
        <v>149.08393092326779</v>
      </c>
      <c r="Q887">
        <v>0.462686567164179</v>
      </c>
      <c r="R887" s="12"/>
      <c r="S887" s="12"/>
      <c r="Z887" s="12"/>
      <c r="AA887" s="12"/>
      <c r="AB887" s="12"/>
      <c r="AC887" s="12"/>
      <c r="AF887">
        <v>0.57604306864064603</v>
      </c>
      <c r="AG887" s="12"/>
      <c r="AH887" s="12"/>
      <c r="AI887" t="str">
        <v>20071116</v>
      </c>
      <c r="AJ887">
        <v>47.9</v>
      </c>
      <c r="AK887">
        <v>26.6</v>
      </c>
      <c r="AL887">
        <f t="shared" si="199"/>
        <v>1.8007518796992479</v>
      </c>
      <c r="BI887" t="str">
        <v>10/05/2021</v>
      </c>
      <c r="BJ887">
        <v>54.5</v>
      </c>
      <c r="BK887">
        <v>17.2</v>
      </c>
      <c r="BL887">
        <f t="shared" si="200"/>
        <v>3.168604651162791</v>
      </c>
    </row>
    <row r="888" spans="1:64" x14ac:dyDescent="0.3">
      <c r="A888" s="11">
        <v>44279</v>
      </c>
      <c r="B888">
        <v>0.57142857142857095</v>
      </c>
      <c r="C888">
        <v>3910.52</v>
      </c>
      <c r="D888">
        <v>317.22000000000003</v>
      </c>
      <c r="E888">
        <v>137.49</v>
      </c>
      <c r="F888">
        <v>1726.9549999999999</v>
      </c>
      <c r="G888">
        <v>86.27</v>
      </c>
      <c r="H888">
        <v>54.92</v>
      </c>
      <c r="I888" s="12">
        <f t="shared" si="191"/>
        <v>105.57488900349038</v>
      </c>
      <c r="J888" s="12">
        <f t="shared" si="192"/>
        <v>95.863398334012345</v>
      </c>
      <c r="K888" s="12">
        <f t="shared" si="193"/>
        <v>136.34500180543074</v>
      </c>
      <c r="L888" s="12">
        <f t="shared" si="194"/>
        <v>115.5935799143345</v>
      </c>
      <c r="M888" s="12">
        <f t="shared" si="195"/>
        <v>137.33411537590436</v>
      </c>
      <c r="N888" s="12">
        <f t="shared" si="196"/>
        <v>124.70933808261036</v>
      </c>
      <c r="O888" s="12">
        <f t="shared" si="197"/>
        <v>176.64146543917573</v>
      </c>
      <c r="P888" s="12">
        <f t="shared" si="198"/>
        <v>150.02978640145705</v>
      </c>
      <c r="Q888">
        <v>0.45588235294117602</v>
      </c>
      <c r="R888" s="12"/>
      <c r="S888" s="12"/>
      <c r="Z888" s="12"/>
      <c r="AA888" s="12"/>
      <c r="AB888" s="12"/>
      <c r="AC888" s="12"/>
      <c r="AF888">
        <v>0.56693440428380204</v>
      </c>
      <c r="AG888" s="12"/>
      <c r="AH888" s="12"/>
      <c r="AI888" t="str">
        <v>20071109</v>
      </c>
      <c r="AJ888">
        <v>51.1</v>
      </c>
      <c r="AK888">
        <v>26.7</v>
      </c>
      <c r="AL888">
        <f t="shared" si="199"/>
        <v>1.9138576779026217</v>
      </c>
      <c r="BI888" t="str">
        <v>07/05/2021</v>
      </c>
      <c r="BJ888">
        <v>58.6</v>
      </c>
      <c r="BK888">
        <v>17.2</v>
      </c>
      <c r="BL888">
        <f t="shared" si="200"/>
        <v>3.4069767441860468</v>
      </c>
    </row>
    <row r="889" spans="1:64" x14ac:dyDescent="0.3">
      <c r="A889" s="11">
        <v>44278</v>
      </c>
      <c r="B889">
        <v>0.58285714285714296</v>
      </c>
      <c r="C889">
        <v>3940.59</v>
      </c>
      <c r="D889">
        <v>318.61</v>
      </c>
      <c r="E889">
        <v>136.26</v>
      </c>
      <c r="F889">
        <v>1738.8</v>
      </c>
      <c r="G889">
        <v>86.26</v>
      </c>
      <c r="H889">
        <v>55.75</v>
      </c>
      <c r="I889" s="12">
        <f t="shared" si="191"/>
        <v>107.36331461237121</v>
      </c>
      <c r="J889" s="12">
        <f t="shared" si="192"/>
        <v>95.941942903212066</v>
      </c>
      <c r="K889" s="12">
        <f t="shared" si="193"/>
        <v>137.40948084400921</v>
      </c>
      <c r="L889" s="12">
        <f t="shared" si="194"/>
        <v>114.76075476271386</v>
      </c>
      <c r="M889" s="12">
        <f t="shared" si="195"/>
        <v>139.1979143261091</v>
      </c>
      <c r="N889" s="12">
        <f t="shared" si="196"/>
        <v>124.40461286085582</v>
      </c>
      <c r="O889" s="12">
        <f t="shared" si="197"/>
        <v>177.43613607595469</v>
      </c>
      <c r="P889" s="12">
        <f t="shared" si="198"/>
        <v>148.46714124948579</v>
      </c>
      <c r="Q889">
        <v>0.49275362318840599</v>
      </c>
      <c r="R889" s="12"/>
      <c r="S889" s="12"/>
      <c r="Z889" s="12"/>
      <c r="AA889" s="12"/>
      <c r="AB889" s="12"/>
      <c r="AC889" s="12"/>
      <c r="AF889">
        <v>0.56203890006706902</v>
      </c>
      <c r="AG889" s="12"/>
      <c r="AH889" s="12"/>
      <c r="AI889" t="str">
        <v>20071102</v>
      </c>
      <c r="AJ889">
        <v>54.5</v>
      </c>
      <c r="AK889">
        <v>22.2</v>
      </c>
      <c r="AL889">
        <f t="shared" si="199"/>
        <v>2.454954954954955</v>
      </c>
      <c r="BI889" t="str">
        <v>06/05/2021</v>
      </c>
      <c r="BJ889">
        <v>58.6</v>
      </c>
      <c r="BK889">
        <v>17.2</v>
      </c>
      <c r="BL889">
        <f t="shared" si="200"/>
        <v>3.4069767441860468</v>
      </c>
    </row>
    <row r="890" spans="1:64" x14ac:dyDescent="0.3">
      <c r="A890" s="11">
        <v>44275</v>
      </c>
      <c r="B890">
        <v>0.59941520467836296</v>
      </c>
      <c r="C890">
        <v>3913.1</v>
      </c>
      <c r="D890">
        <v>313.14</v>
      </c>
      <c r="E890">
        <v>134.75</v>
      </c>
      <c r="F890">
        <v>1743.9494999999999</v>
      </c>
      <c r="G890">
        <v>86.27</v>
      </c>
      <c r="H890">
        <v>55.75</v>
      </c>
      <c r="I890" s="12">
        <f t="shared" si="191"/>
        <v>107.81406540056336</v>
      </c>
      <c r="J890" s="12">
        <f t="shared" si="192"/>
        <v>94.994101146972355</v>
      </c>
      <c r="K890" s="12">
        <f t="shared" si="193"/>
        <v>136.4351922384341</v>
      </c>
      <c r="L890" s="12">
        <f t="shared" si="194"/>
        <v>113.96017080233558</v>
      </c>
      <c r="M890" s="12">
        <f t="shared" si="195"/>
        <v>138.33164172469918</v>
      </c>
      <c r="N890" s="12">
        <f t="shared" si="196"/>
        <v>121.91498625227035</v>
      </c>
      <c r="O890" s="12">
        <f t="shared" si="197"/>
        <v>174.36998972556134</v>
      </c>
      <c r="P890" s="12">
        <f t="shared" si="198"/>
        <v>145.91820912985776</v>
      </c>
      <c r="Q890">
        <v>0.52238805970149205</v>
      </c>
      <c r="R890" s="12"/>
      <c r="S890" s="12"/>
      <c r="Z890" s="12"/>
      <c r="AA890" s="12"/>
      <c r="AB890" s="12"/>
      <c r="AC890" s="12"/>
      <c r="AF890">
        <v>0.55800000000000005</v>
      </c>
      <c r="AG890" s="12"/>
      <c r="AH890" s="12"/>
      <c r="AI890" t="str">
        <v>20071026</v>
      </c>
      <c r="AJ890">
        <v>53.8</v>
      </c>
      <c r="AK890">
        <v>23.1</v>
      </c>
      <c r="AL890">
        <f t="shared" si="199"/>
        <v>2.3290043290043285</v>
      </c>
      <c r="BI890" t="str">
        <v>05/05/2021</v>
      </c>
      <c r="BJ890">
        <v>58.6</v>
      </c>
      <c r="BK890">
        <v>17.2</v>
      </c>
      <c r="BL890">
        <f t="shared" si="200"/>
        <v>3.4069767441860468</v>
      </c>
    </row>
    <row r="891" spans="1:64" x14ac:dyDescent="0.3">
      <c r="A891" s="11">
        <v>44274</v>
      </c>
      <c r="B891">
        <v>0.58529411764705896</v>
      </c>
      <c r="C891">
        <v>3915.46</v>
      </c>
      <c r="D891">
        <v>312.04000000000002</v>
      </c>
      <c r="E891">
        <v>133.91999999999999</v>
      </c>
      <c r="F891">
        <v>1734.2</v>
      </c>
      <c r="G891">
        <v>86.27</v>
      </c>
      <c r="H891">
        <v>55.47</v>
      </c>
      <c r="I891" s="12">
        <f t="shared" si="191"/>
        <v>108.55227174581795</v>
      </c>
      <c r="J891" s="12">
        <f t="shared" si="192"/>
        <v>95.589108887488635</v>
      </c>
      <c r="K891" s="12">
        <f t="shared" si="193"/>
        <v>136.51747663026737</v>
      </c>
      <c r="L891" s="12">
        <f t="shared" si="194"/>
        <v>114.60776339715613</v>
      </c>
      <c r="M891" s="12">
        <f t="shared" si="195"/>
        <v>138.70232937422657</v>
      </c>
      <c r="N891" s="12">
        <f t="shared" si="196"/>
        <v>122.17114389584762</v>
      </c>
      <c r="O891" s="12">
        <f t="shared" si="197"/>
        <v>173.75746181888024</v>
      </c>
      <c r="P891" s="12">
        <f t="shared" si="198"/>
        <v>146.14072072502611</v>
      </c>
      <c r="Q891">
        <v>0.5</v>
      </c>
      <c r="R891" s="12"/>
      <c r="S891" s="12"/>
      <c r="Z891" s="12"/>
      <c r="AA891" s="12"/>
      <c r="AB891" s="12"/>
      <c r="AC891" s="12"/>
      <c r="AF891">
        <v>0.56367292225201104</v>
      </c>
      <c r="AG891" s="12"/>
      <c r="AH891" s="12"/>
      <c r="AI891" t="str">
        <v>20071019</v>
      </c>
      <c r="AJ891">
        <v>56.5</v>
      </c>
      <c r="AK891">
        <v>22.9</v>
      </c>
      <c r="AL891">
        <f t="shared" si="199"/>
        <v>2.4672489082969435</v>
      </c>
      <c r="BI891" t="str">
        <v>04/05/2021</v>
      </c>
      <c r="BJ891">
        <v>58.6</v>
      </c>
      <c r="BK891">
        <v>17.2</v>
      </c>
      <c r="BL891">
        <f t="shared" si="200"/>
        <v>3.4069767441860468</v>
      </c>
    </row>
    <row r="892" spans="1:64" x14ac:dyDescent="0.3">
      <c r="A892" s="11">
        <v>44273</v>
      </c>
      <c r="B892">
        <v>0.58430232558139505</v>
      </c>
      <c r="C892">
        <v>3974.12</v>
      </c>
      <c r="D892">
        <v>321.89999999999998</v>
      </c>
      <c r="E892">
        <v>135.29</v>
      </c>
      <c r="F892">
        <v>1745.25</v>
      </c>
      <c r="G892">
        <v>86.28</v>
      </c>
      <c r="H892">
        <v>56.15</v>
      </c>
      <c r="I892" s="12">
        <f t="shared" si="191"/>
        <v>109.05765640793042</v>
      </c>
      <c r="J892" s="12">
        <f t="shared" si="192"/>
        <v>96.401681485481447</v>
      </c>
      <c r="K892" s="12">
        <f t="shared" si="193"/>
        <v>138.54643355409888</v>
      </c>
      <c r="L892" s="12">
        <f t="shared" si="194"/>
        <v>114.91229037981969</v>
      </c>
      <c r="M892" s="12">
        <f t="shared" si="195"/>
        <v>141.60584904838547</v>
      </c>
      <c r="N892" s="12">
        <f t="shared" si="196"/>
        <v>125.21373234912444</v>
      </c>
      <c r="O892" s="12">
        <f t="shared" si="197"/>
        <v>179.22651019181609</v>
      </c>
      <c r="P892" s="12">
        <f t="shared" si="198"/>
        <v>148.89834974495506</v>
      </c>
      <c r="Q892">
        <v>0.51351351351351304</v>
      </c>
      <c r="R892" s="12"/>
      <c r="S892" s="12"/>
      <c r="Z892" s="12"/>
      <c r="AA892" s="12"/>
      <c r="AB892" s="12"/>
      <c r="AC892" s="12"/>
      <c r="AF892">
        <v>0.57056451612903203</v>
      </c>
      <c r="AG892" s="12"/>
      <c r="AH892" s="12"/>
      <c r="AI892" t="str">
        <v>20071012</v>
      </c>
      <c r="AJ892">
        <v>62</v>
      </c>
      <c r="AK892">
        <v>19.600000000000001</v>
      </c>
      <c r="AL892">
        <f t="shared" si="199"/>
        <v>3.1632653061224487</v>
      </c>
      <c r="BI892" t="str">
        <v>03/05/2021</v>
      </c>
      <c r="BJ892">
        <v>58.6</v>
      </c>
      <c r="BK892">
        <v>17.2</v>
      </c>
      <c r="BL892">
        <f t="shared" si="200"/>
        <v>3.4069767441860468</v>
      </c>
    </row>
    <row r="893" spans="1:64" x14ac:dyDescent="0.3">
      <c r="A893" s="11">
        <v>44272</v>
      </c>
      <c r="B893">
        <v>0.59025787965616106</v>
      </c>
      <c r="C893">
        <v>3962.71</v>
      </c>
      <c r="D893">
        <v>320.58</v>
      </c>
      <c r="E893">
        <v>136.31</v>
      </c>
      <c r="F893">
        <v>1730.9</v>
      </c>
      <c r="G893">
        <v>86.26</v>
      </c>
      <c r="H893">
        <v>56</v>
      </c>
      <c r="I893" s="12">
        <f t="shared" si="191"/>
        <v>107.93915996574981</v>
      </c>
      <c r="J893" s="12">
        <f t="shared" si="192"/>
        <v>96.9261627200177</v>
      </c>
      <c r="K893" s="12">
        <f t="shared" si="193"/>
        <v>138.18060241336983</v>
      </c>
      <c r="L893" s="12">
        <f t="shared" si="194"/>
        <v>114.88922392746831</v>
      </c>
      <c r="M893" s="12">
        <f t="shared" si="195"/>
        <v>139.98199072884074</v>
      </c>
      <c r="N893" s="12">
        <f t="shared" si="196"/>
        <v>125.73843225769114</v>
      </c>
      <c r="O893" s="12">
        <f t="shared" si="197"/>
        <v>178.53278894227913</v>
      </c>
      <c r="P893" s="12">
        <f t="shared" si="198"/>
        <v>148.68439802051006</v>
      </c>
      <c r="Q893">
        <v>0.52</v>
      </c>
      <c r="R893" s="12"/>
      <c r="S893" s="12"/>
      <c r="Z893" s="12"/>
      <c r="AA893" s="12"/>
      <c r="AB893" s="12"/>
      <c r="AC893" s="12"/>
      <c r="AF893">
        <v>0.57767316745124397</v>
      </c>
      <c r="AG893" s="12"/>
      <c r="AH893" s="12"/>
      <c r="AI893" t="str">
        <v>20071005</v>
      </c>
      <c r="AJ893">
        <v>60.2</v>
      </c>
      <c r="AK893">
        <v>21.5</v>
      </c>
      <c r="AL893">
        <f t="shared" si="199"/>
        <v>2.8000000000000003</v>
      </c>
      <c r="BI893" t="str">
        <v>30/04/2021</v>
      </c>
      <c r="BJ893">
        <v>60.4</v>
      </c>
      <c r="BK893">
        <v>16.8</v>
      </c>
      <c r="BL893">
        <f t="shared" si="200"/>
        <v>3.5952380952380949</v>
      </c>
    </row>
    <row r="894" spans="1:64" x14ac:dyDescent="0.3">
      <c r="A894" s="11">
        <v>44271</v>
      </c>
      <c r="B894">
        <v>0.57344632768361603</v>
      </c>
      <c r="C894">
        <v>3968.94</v>
      </c>
      <c r="D894">
        <v>318.83</v>
      </c>
      <c r="E894">
        <v>136.86000000000001</v>
      </c>
      <c r="F894">
        <v>1731.7</v>
      </c>
      <c r="G894">
        <v>86.26</v>
      </c>
      <c r="H894">
        <v>55.8</v>
      </c>
      <c r="I894" s="12">
        <f t="shared" si="191"/>
        <v>107.67546097290621</v>
      </c>
      <c r="J894" s="12">
        <f t="shared" si="192"/>
        <v>97.033648333152414</v>
      </c>
      <c r="K894" s="12">
        <f t="shared" si="193"/>
        <v>138.39784393572077</v>
      </c>
      <c r="L894" s="12">
        <f t="shared" si="194"/>
        <v>115.48442116708674</v>
      </c>
      <c r="M894" s="12">
        <f t="shared" si="195"/>
        <v>138.66364285270316</v>
      </c>
      <c r="N894" s="12">
        <f t="shared" si="196"/>
        <v>124.99461526667046</v>
      </c>
      <c r="O894" s="12">
        <f t="shared" si="197"/>
        <v>177.55820418761886</v>
      </c>
      <c r="P894" s="12">
        <f t="shared" si="198"/>
        <v>148.40175365778578</v>
      </c>
      <c r="Q894">
        <v>0.493506493506494</v>
      </c>
      <c r="R894" s="12"/>
      <c r="S894" s="12"/>
      <c r="Z894" s="12"/>
      <c r="AA894" s="12"/>
      <c r="AB894" s="12"/>
      <c r="AC894" s="12"/>
      <c r="AF894">
        <v>0.57640750670241303</v>
      </c>
      <c r="AG894" s="12"/>
      <c r="AH894" s="12"/>
      <c r="AI894" t="str">
        <v>20070928</v>
      </c>
      <c r="AJ894">
        <v>56.5</v>
      </c>
      <c r="AK894">
        <v>25</v>
      </c>
      <c r="AL894">
        <f t="shared" si="199"/>
        <v>2.2599999999999998</v>
      </c>
      <c r="BI894" t="str">
        <v>29/04/2021</v>
      </c>
      <c r="BJ894">
        <v>60.4</v>
      </c>
      <c r="BK894">
        <v>16.8</v>
      </c>
      <c r="BL894">
        <f t="shared" si="200"/>
        <v>3.5952380952380949</v>
      </c>
    </row>
    <row r="895" spans="1:64" x14ac:dyDescent="0.3">
      <c r="A895" s="11">
        <v>44268</v>
      </c>
      <c r="B895">
        <v>0.57954545454545503</v>
      </c>
      <c r="C895">
        <v>3943.34</v>
      </c>
      <c r="D895">
        <v>315.45999999999998</v>
      </c>
      <c r="E895">
        <v>136.06</v>
      </c>
      <c r="F895">
        <v>1727.36</v>
      </c>
      <c r="G895">
        <v>86.25</v>
      </c>
      <c r="H895">
        <v>55.73</v>
      </c>
      <c r="I895" s="12">
        <f t="shared" si="191"/>
        <v>107.60958242274766</v>
      </c>
      <c r="J895" s="12">
        <f t="shared" si="192"/>
        <v>96.649037936200983</v>
      </c>
      <c r="K895" s="12">
        <f t="shared" si="193"/>
        <v>137.52100771257986</v>
      </c>
      <c r="L895" s="12">
        <f t="shared" si="194"/>
        <v>114.88290546261486</v>
      </c>
      <c r="M895" s="12">
        <f t="shared" si="195"/>
        <v>138.00081754697581</v>
      </c>
      <c r="N895" s="12">
        <f t="shared" si="196"/>
        <v>123.98164705247068</v>
      </c>
      <c r="O895" s="12">
        <f t="shared" si="197"/>
        <v>175.70158828011665</v>
      </c>
      <c r="P895" s="12">
        <f t="shared" si="198"/>
        <v>147.01587085385324</v>
      </c>
      <c r="Q895">
        <v>0.48684210526315802</v>
      </c>
      <c r="R895" s="12"/>
      <c r="S895" s="12"/>
      <c r="Z895" s="12"/>
      <c r="AA895" s="12"/>
      <c r="AB895" s="12"/>
      <c r="AC895" s="12"/>
      <c r="AF895">
        <v>0.58673811118553298</v>
      </c>
      <c r="AG895" s="12"/>
      <c r="AH895" s="12"/>
      <c r="AI895" t="str">
        <v>20070921</v>
      </c>
      <c r="AJ895">
        <v>55.6</v>
      </c>
      <c r="AK895">
        <v>25.6</v>
      </c>
      <c r="AL895">
        <f t="shared" si="199"/>
        <v>2.171875</v>
      </c>
      <c r="BI895" t="str">
        <v>28/04/2021</v>
      </c>
      <c r="BJ895">
        <v>60.4</v>
      </c>
      <c r="BK895">
        <v>16.8</v>
      </c>
      <c r="BL895">
        <f t="shared" si="200"/>
        <v>3.5952380952380949</v>
      </c>
    </row>
    <row r="896" spans="1:64" x14ac:dyDescent="0.3">
      <c r="A896" s="11">
        <v>44267</v>
      </c>
      <c r="B896">
        <v>0.58196721311475397</v>
      </c>
      <c r="C896">
        <v>3939.34</v>
      </c>
      <c r="D896">
        <v>318.04000000000002</v>
      </c>
      <c r="E896">
        <v>139.01</v>
      </c>
      <c r="F896">
        <v>1722.7</v>
      </c>
      <c r="G896">
        <v>86.26</v>
      </c>
      <c r="H896">
        <v>55.94</v>
      </c>
      <c r="I896" s="12">
        <f t="shared" si="191"/>
        <v>105.26873283497305</v>
      </c>
      <c r="J896" s="12">
        <f t="shared" si="192"/>
        <v>96.812618102296383</v>
      </c>
      <c r="K896" s="12">
        <f t="shared" si="193"/>
        <v>137.36560228321298</v>
      </c>
      <c r="L896" s="12">
        <f t="shared" si="194"/>
        <v>114.33758143662209</v>
      </c>
      <c r="M896" s="12">
        <f t="shared" si="195"/>
        <v>136.21513147369981</v>
      </c>
      <c r="N896" s="12">
        <f t="shared" si="196"/>
        <v>125.33745275636592</v>
      </c>
      <c r="O896" s="12">
        <f t="shared" si="197"/>
        <v>177.11786855235295</v>
      </c>
      <c r="P896" s="12">
        <f t="shared" si="198"/>
        <v>147.65939485743931</v>
      </c>
      <c r="Q896">
        <v>0.487179487179487</v>
      </c>
      <c r="R896" s="12"/>
      <c r="S896" s="12"/>
      <c r="Z896" s="12"/>
      <c r="AA896" s="12"/>
      <c r="AB896" s="12"/>
      <c r="AC896" s="12"/>
      <c r="AF896">
        <v>0.57908669755129005</v>
      </c>
      <c r="AG896" s="12"/>
      <c r="AH896" s="12"/>
      <c r="AI896" t="str">
        <v>20070914</v>
      </c>
      <c r="AJ896">
        <v>53.9</v>
      </c>
      <c r="AK896">
        <v>27</v>
      </c>
      <c r="AL896">
        <f t="shared" si="199"/>
        <v>1.9962962962962962</v>
      </c>
      <c r="BI896" t="str">
        <v>27/04/2021</v>
      </c>
      <c r="BJ896">
        <v>60.4</v>
      </c>
      <c r="BK896">
        <v>16.8</v>
      </c>
      <c r="BL896">
        <f t="shared" si="200"/>
        <v>3.5952380952380949</v>
      </c>
    </row>
    <row r="897" spans="1:64" x14ac:dyDescent="0.3">
      <c r="A897" s="11">
        <v>44266</v>
      </c>
      <c r="B897">
        <v>0.579088471849866</v>
      </c>
      <c r="C897">
        <v>3898.81</v>
      </c>
      <c r="D897">
        <v>310.88</v>
      </c>
      <c r="E897">
        <v>140.02000000000001</v>
      </c>
      <c r="F897">
        <v>1726.7264</v>
      </c>
      <c r="G897">
        <v>86.26</v>
      </c>
      <c r="H897">
        <v>55.16</v>
      </c>
      <c r="I897" s="12">
        <f t="shared" si="191"/>
        <v>103.44715923234732</v>
      </c>
      <c r="J897" s="12">
        <f t="shared" si="192"/>
        <v>95.595940758257385</v>
      </c>
      <c r="K897" s="12">
        <f t="shared" si="193"/>
        <v>135.95231278280463</v>
      </c>
      <c r="L897" s="12">
        <f t="shared" si="194"/>
        <v>114.76740856552198</v>
      </c>
      <c r="M897" s="12">
        <f t="shared" si="195"/>
        <v>132.21629588054438</v>
      </c>
      <c r="N897" s="12">
        <f t="shared" si="196"/>
        <v>122.23712731849079</v>
      </c>
      <c r="O897" s="12">
        <f t="shared" si="197"/>
        <v>173.13043320197295</v>
      </c>
      <c r="P897" s="12">
        <f t="shared" si="198"/>
        <v>146.35816639065493</v>
      </c>
      <c r="Q897">
        <v>0.48749999999999999</v>
      </c>
      <c r="R897" s="12"/>
      <c r="S897" s="12"/>
      <c r="Z897" s="12"/>
      <c r="AA897" s="12"/>
      <c r="AB897" s="12"/>
      <c r="AC897" s="12"/>
      <c r="AF897">
        <v>0.58211920529801298</v>
      </c>
      <c r="AG897" s="12"/>
      <c r="AH897" s="12"/>
      <c r="AI897" t="str">
        <v>20070907</v>
      </c>
      <c r="AJ897">
        <v>48.3</v>
      </c>
      <c r="AK897">
        <v>31</v>
      </c>
      <c r="AL897">
        <f t="shared" si="199"/>
        <v>1.5580645161290321</v>
      </c>
      <c r="BI897" t="str">
        <v>26/04/2021</v>
      </c>
      <c r="BJ897">
        <v>60.4</v>
      </c>
      <c r="BK897">
        <v>16.8</v>
      </c>
      <c r="BL897">
        <f t="shared" si="200"/>
        <v>3.5952380952380949</v>
      </c>
    </row>
    <row r="898" spans="1:64" x14ac:dyDescent="0.3">
      <c r="A898" s="11">
        <v>44265</v>
      </c>
      <c r="B898">
        <v>0.57407407407407396</v>
      </c>
      <c r="C898">
        <v>3875.44</v>
      </c>
      <c r="D898">
        <v>311.77</v>
      </c>
      <c r="E898">
        <v>139.74</v>
      </c>
      <c r="F898">
        <v>1716.0550000000001</v>
      </c>
      <c r="G898">
        <v>86.23</v>
      </c>
      <c r="H898">
        <v>55.03</v>
      </c>
      <c r="I898" s="12">
        <f t="shared" ref="I898:I961" si="201">I899*(1+((C898/C899)-(E898/E899)))</f>
        <v>103.03229333413981</v>
      </c>
      <c r="J898" s="12">
        <f t="shared" ref="J898:J961" si="202">J899*(1+((C898/C899)-(F898/F899)))</f>
        <v>95.613943165914833</v>
      </c>
      <c r="K898" s="12">
        <f t="shared" si="193"/>
        <v>135.1841456041715</v>
      </c>
      <c r="L898" s="12">
        <f t="shared" si="194"/>
        <v>114.3479875566006</v>
      </c>
      <c r="M898" s="12">
        <f t="shared" si="195"/>
        <v>132.86179023402485</v>
      </c>
      <c r="N898" s="12">
        <f t="shared" si="196"/>
        <v>123.3563684857197</v>
      </c>
      <c r="O898" s="12">
        <f t="shared" si="197"/>
        <v>173.68667786063031</v>
      </c>
      <c r="P898" s="12">
        <f t="shared" si="198"/>
        <v>147.12572369164494</v>
      </c>
      <c r="Q898">
        <v>0.50617283950617298</v>
      </c>
      <c r="R898" s="12"/>
      <c r="S898" s="12"/>
      <c r="Z898" s="12"/>
      <c r="AA898" s="12"/>
      <c r="AB898" s="12"/>
      <c r="AC898" s="12"/>
      <c r="AF898">
        <v>0.58772515010006698</v>
      </c>
      <c r="AG898" s="12"/>
      <c r="AH898" s="12"/>
      <c r="AI898" t="str">
        <v>20070831</v>
      </c>
      <c r="AJ898">
        <v>42.9</v>
      </c>
      <c r="AK898">
        <v>37.4</v>
      </c>
      <c r="AL898">
        <f t="shared" si="199"/>
        <v>1.1470588235294117</v>
      </c>
      <c r="BI898" t="str">
        <v>23/04/2021</v>
      </c>
      <c r="BJ898">
        <v>59.2</v>
      </c>
      <c r="BK898">
        <v>16.5</v>
      </c>
      <c r="BL898">
        <f t="shared" si="200"/>
        <v>3.5878787878787879</v>
      </c>
    </row>
    <row r="899" spans="1:64" x14ac:dyDescent="0.3">
      <c r="A899" s="11">
        <v>44264</v>
      </c>
      <c r="B899">
        <v>0.57742782152230998</v>
      </c>
      <c r="C899">
        <v>3821.35</v>
      </c>
      <c r="D899">
        <v>299.94</v>
      </c>
      <c r="E899">
        <v>137.83000000000001</v>
      </c>
      <c r="F899">
        <v>1684.55</v>
      </c>
      <c r="G899">
        <v>86.23</v>
      </c>
      <c r="H899">
        <v>54.17</v>
      </c>
      <c r="I899" s="12">
        <f t="shared" si="201"/>
        <v>103.00169844866132</v>
      </c>
      <c r="J899" s="12">
        <f t="shared" si="202"/>
        <v>96.050747435831937</v>
      </c>
      <c r="K899" s="12">
        <f t="shared" ref="K899:K962" si="203">K900*(1+((C899/C900)-(G899/G900)))</f>
        <v>133.29736360374582</v>
      </c>
      <c r="L899" s="12">
        <f t="shared" ref="L899:L962" si="204">L900*(1+((C899/C900)-(H899/H900)))</f>
        <v>114.54514983230409</v>
      </c>
      <c r="M899" s="12">
        <f t="shared" ref="M899:M962" si="205">M900*(1+((D899/D900)-(E899/E900)))</f>
        <v>129.54750252493332</v>
      </c>
      <c r="N899" s="12">
        <f t="shared" ref="N899:N962" si="206">N900*(1+((D899/D900)-(F899/F900)))</f>
        <v>120.85007124353852</v>
      </c>
      <c r="O899" s="12">
        <f t="shared" ref="O899:O962" si="207">O900*(1+((D899/D900)-(G899/G900)))</f>
        <v>167.09619962638311</v>
      </c>
      <c r="P899" s="12">
        <f t="shared" ref="P899:P962" si="208">P900*(1+((D899/D900)-(H899/H900)))</f>
        <v>143.73848665622185</v>
      </c>
      <c r="Q899">
        <v>0.51851851851851805</v>
      </c>
      <c r="R899" s="12"/>
      <c r="S899" s="12"/>
      <c r="Z899" s="12"/>
      <c r="AA899" s="12"/>
      <c r="AB899" s="12"/>
      <c r="AC899" s="12"/>
      <c r="AF899">
        <v>0.588666666666667</v>
      </c>
      <c r="AG899" s="12"/>
      <c r="AH899" s="12"/>
      <c r="AI899" t="str">
        <v>20070824</v>
      </c>
      <c r="AJ899">
        <v>41.7</v>
      </c>
      <c r="AK899">
        <v>37.4</v>
      </c>
      <c r="AL899">
        <f t="shared" si="199"/>
        <v>1.1149732620320856</v>
      </c>
      <c r="BI899" t="str">
        <v>22/04/2021</v>
      </c>
      <c r="BJ899">
        <v>59.2</v>
      </c>
      <c r="BK899">
        <v>16.5</v>
      </c>
      <c r="BL899">
        <f t="shared" si="200"/>
        <v>3.5878787878787879</v>
      </c>
    </row>
    <row r="900" spans="1:64" x14ac:dyDescent="0.3">
      <c r="A900" s="11">
        <v>44261</v>
      </c>
      <c r="B900">
        <v>0.59640102827763497</v>
      </c>
      <c r="C900">
        <v>3841.94</v>
      </c>
      <c r="D900">
        <v>308.68</v>
      </c>
      <c r="E900">
        <v>138.91</v>
      </c>
      <c r="F900">
        <v>1700.8</v>
      </c>
      <c r="G900">
        <v>86.26</v>
      </c>
      <c r="H900">
        <v>54.77</v>
      </c>
      <c r="I900" s="12">
        <f t="shared" si="201"/>
        <v>102.75349259798709</v>
      </c>
      <c r="J900" s="12">
        <f t="shared" si="202"/>
        <v>95.649492481707199</v>
      </c>
      <c r="K900" s="12">
        <f t="shared" si="203"/>
        <v>133.9687460796039</v>
      </c>
      <c r="L900" s="12">
        <f t="shared" si="204"/>
        <v>113.90776405072202</v>
      </c>
      <c r="M900" s="12">
        <f t="shared" si="205"/>
        <v>132.2641139779804</v>
      </c>
      <c r="N900" s="12">
        <f t="shared" si="206"/>
        <v>123.16053634281475</v>
      </c>
      <c r="O900" s="12">
        <f t="shared" si="207"/>
        <v>171.90371494849447</v>
      </c>
      <c r="P900" s="12">
        <f t="shared" si="208"/>
        <v>146.27775279501412</v>
      </c>
      <c r="Q900">
        <v>0.530120481927711</v>
      </c>
      <c r="R900" s="12"/>
      <c r="S900" s="12"/>
      <c r="Z900" s="12"/>
      <c r="AA900" s="12"/>
      <c r="AB900" s="12"/>
      <c r="AC900" s="12"/>
      <c r="AF900">
        <v>0.58586525759577301</v>
      </c>
      <c r="AG900" s="12"/>
      <c r="AH900" s="12"/>
      <c r="AI900" t="str">
        <v>20070817</v>
      </c>
      <c r="AJ900">
        <v>40.6</v>
      </c>
      <c r="AK900">
        <v>37.4</v>
      </c>
      <c r="AL900">
        <f t="shared" si="199"/>
        <v>1.0855614973262033</v>
      </c>
      <c r="BI900" t="str">
        <v>21/04/2021</v>
      </c>
      <c r="BJ900">
        <v>59.2</v>
      </c>
      <c r="BK900">
        <v>16.5</v>
      </c>
      <c r="BL900">
        <f t="shared" si="200"/>
        <v>3.5878787878787879</v>
      </c>
    </row>
    <row r="901" spans="1:64" x14ac:dyDescent="0.3">
      <c r="A901" s="11">
        <v>44260</v>
      </c>
      <c r="B901">
        <v>0.60606060606060597</v>
      </c>
      <c r="C901">
        <v>3768.47</v>
      </c>
      <c r="D901">
        <v>304.10000000000002</v>
      </c>
      <c r="E901">
        <v>138.63999999999999</v>
      </c>
      <c r="F901">
        <v>1698.39</v>
      </c>
      <c r="G901">
        <v>86.26</v>
      </c>
      <c r="H901">
        <v>54.27</v>
      </c>
      <c r="I901" s="12">
        <f t="shared" si="201"/>
        <v>100.98142154399009</v>
      </c>
      <c r="J901" s="12">
        <f t="shared" si="202"/>
        <v>93.951139158392706</v>
      </c>
      <c r="K901" s="12">
        <f t="shared" si="203"/>
        <v>131.40684147555788</v>
      </c>
      <c r="L901" s="12">
        <f t="shared" si="204"/>
        <v>112.74839680602665</v>
      </c>
      <c r="M901" s="12">
        <f t="shared" si="205"/>
        <v>130.5521386971088</v>
      </c>
      <c r="N901" s="12">
        <f t="shared" si="206"/>
        <v>121.50301117930483</v>
      </c>
      <c r="O901" s="12">
        <f t="shared" si="207"/>
        <v>169.35311557547354</v>
      </c>
      <c r="P901" s="12">
        <f t="shared" si="208"/>
        <v>145.42734574607729</v>
      </c>
      <c r="Q901">
        <v>0.547619047619048</v>
      </c>
      <c r="R901" s="12"/>
      <c r="S901" s="12"/>
      <c r="Z901" s="12"/>
      <c r="AA901" s="12"/>
      <c r="AB901" s="12"/>
      <c r="AC901" s="12"/>
      <c r="AF901">
        <v>0.58546168958742595</v>
      </c>
      <c r="AG901" s="12"/>
      <c r="AH901" s="12"/>
      <c r="AI901" t="str">
        <v>20070810</v>
      </c>
      <c r="AJ901">
        <v>43.8</v>
      </c>
      <c r="AK901">
        <v>32.6</v>
      </c>
      <c r="AL901">
        <f t="shared" si="199"/>
        <v>1.3435582822085887</v>
      </c>
      <c r="BI901" t="str">
        <v>20/04/2021</v>
      </c>
      <c r="BJ901">
        <v>59.2</v>
      </c>
      <c r="BK901">
        <v>16.5</v>
      </c>
      <c r="BL901">
        <f t="shared" si="200"/>
        <v>3.5878787878787879</v>
      </c>
    </row>
    <row r="902" spans="1:64" x14ac:dyDescent="0.3">
      <c r="A902" s="11">
        <v>44259</v>
      </c>
      <c r="B902">
        <v>0.59499999999999997</v>
      </c>
      <c r="C902">
        <v>3819.72</v>
      </c>
      <c r="D902">
        <v>309.16000000000003</v>
      </c>
      <c r="E902">
        <v>139.54</v>
      </c>
      <c r="F902">
        <v>1710.3</v>
      </c>
      <c r="G902">
        <v>86.26</v>
      </c>
      <c r="H902">
        <v>55.08</v>
      </c>
      <c r="I902" s="12">
        <f t="shared" si="201"/>
        <v>101.68994115689398</v>
      </c>
      <c r="J902" s="12">
        <f t="shared" si="202"/>
        <v>94.561393308338168</v>
      </c>
      <c r="K902" s="12">
        <f t="shared" si="203"/>
        <v>133.19393295449294</v>
      </c>
      <c r="L902" s="12">
        <f t="shared" si="204"/>
        <v>112.60328849225078</v>
      </c>
      <c r="M902" s="12">
        <f t="shared" si="205"/>
        <v>131.85981439638445</v>
      </c>
      <c r="N902" s="12">
        <f t="shared" si="206"/>
        <v>122.65637844083741</v>
      </c>
      <c r="O902" s="12">
        <f t="shared" si="207"/>
        <v>172.17102667317789</v>
      </c>
      <c r="P902" s="12">
        <f t="shared" si="208"/>
        <v>145.66930937253042</v>
      </c>
      <c r="Q902">
        <v>0.57471264367816099</v>
      </c>
      <c r="R902" s="12"/>
      <c r="S902" s="12"/>
      <c r="Z902" s="12"/>
      <c r="AA902" s="12"/>
      <c r="AB902" s="12"/>
      <c r="AC902" s="12"/>
      <c r="AF902">
        <v>0.59138381201044399</v>
      </c>
      <c r="AG902" s="12"/>
      <c r="AH902" s="12"/>
      <c r="AI902" t="str">
        <v>20070803</v>
      </c>
      <c r="AJ902">
        <v>43.8</v>
      </c>
      <c r="AK902">
        <v>31.5</v>
      </c>
      <c r="AL902">
        <f t="shared" si="199"/>
        <v>1.3904761904761904</v>
      </c>
      <c r="BI902" t="str">
        <v>19/04/2021</v>
      </c>
      <c r="BJ902">
        <v>59.2</v>
      </c>
      <c r="BK902">
        <v>16.5</v>
      </c>
      <c r="BL902">
        <f t="shared" si="200"/>
        <v>3.5878787878787879</v>
      </c>
    </row>
    <row r="903" spans="1:64" x14ac:dyDescent="0.3">
      <c r="A903" s="11">
        <v>44258</v>
      </c>
      <c r="B903">
        <v>0.601965601965602</v>
      </c>
      <c r="C903">
        <v>3870.29</v>
      </c>
      <c r="D903">
        <v>318.39999999999998</v>
      </c>
      <c r="E903">
        <v>141.07</v>
      </c>
      <c r="F903">
        <v>1738.2</v>
      </c>
      <c r="G903">
        <v>86.31</v>
      </c>
      <c r="H903">
        <v>55.31</v>
      </c>
      <c r="I903" s="12">
        <f t="shared" si="201"/>
        <v>101.91624872401952</v>
      </c>
      <c r="J903" s="12">
        <f t="shared" si="202"/>
        <v>94.27997860386391</v>
      </c>
      <c r="K903" s="12">
        <f t="shared" si="203"/>
        <v>134.87814245283391</v>
      </c>
      <c r="L903" s="12">
        <f t="shared" si="204"/>
        <v>113.61535410456707</v>
      </c>
      <c r="M903" s="12">
        <f t="shared" si="205"/>
        <v>134.30065097483862</v>
      </c>
      <c r="N903" s="12">
        <f t="shared" si="206"/>
        <v>124.26801192419012</v>
      </c>
      <c r="O903" s="12">
        <f t="shared" si="207"/>
        <v>177.21104951238055</v>
      </c>
      <c r="P903" s="12">
        <f t="shared" si="208"/>
        <v>149.38323356730032</v>
      </c>
      <c r="Q903">
        <v>0.59302325581395399</v>
      </c>
      <c r="R903" s="12"/>
      <c r="S903" s="12"/>
      <c r="Z903" s="12"/>
      <c r="AA903" s="12"/>
      <c r="AB903" s="12"/>
      <c r="AC903" s="12"/>
      <c r="AF903">
        <v>0.58831168831168801</v>
      </c>
      <c r="AG903" s="12"/>
      <c r="AH903" s="12"/>
      <c r="AI903" t="str">
        <v>20070727</v>
      </c>
      <c r="AJ903">
        <v>47.2</v>
      </c>
      <c r="AK903">
        <v>26.4</v>
      </c>
      <c r="AL903">
        <f t="shared" si="199"/>
        <v>1.7878787878787881</v>
      </c>
      <c r="BI903" t="str">
        <v>16/04/2021</v>
      </c>
      <c r="BJ903">
        <v>63.7</v>
      </c>
      <c r="BK903">
        <v>16.7</v>
      </c>
      <c r="BL903">
        <f t="shared" si="200"/>
        <v>3.8143712574850301</v>
      </c>
    </row>
    <row r="904" spans="1:64" x14ac:dyDescent="0.3">
      <c r="A904" s="11">
        <v>44257</v>
      </c>
      <c r="B904">
        <v>0.61097852028639599</v>
      </c>
      <c r="C904">
        <v>3901.82</v>
      </c>
      <c r="D904">
        <v>323.58999999999997</v>
      </c>
      <c r="E904">
        <v>141.06</v>
      </c>
      <c r="F904">
        <v>1724.7</v>
      </c>
      <c r="G904">
        <v>86.29</v>
      </c>
      <c r="H904">
        <v>55.47</v>
      </c>
      <c r="I904" s="12">
        <f t="shared" si="201"/>
        <v>102.75387116946636</v>
      </c>
      <c r="J904" s="12">
        <f t="shared" si="202"/>
        <v>95.804057581824438</v>
      </c>
      <c r="K904" s="12">
        <f t="shared" si="203"/>
        <v>136.00873147549908</v>
      </c>
      <c r="L904" s="12">
        <f t="shared" si="204"/>
        <v>114.20882912499245</v>
      </c>
      <c r="M904" s="12">
        <f t="shared" si="205"/>
        <v>136.49961976870514</v>
      </c>
      <c r="N904" s="12">
        <f t="shared" si="206"/>
        <v>127.30633845398445</v>
      </c>
      <c r="O904" s="12">
        <f t="shared" si="207"/>
        <v>180.14206743451817</v>
      </c>
      <c r="P904" s="12">
        <f t="shared" si="208"/>
        <v>151.37446973041583</v>
      </c>
      <c r="Q904">
        <v>0.60674157303370801</v>
      </c>
      <c r="R904" s="12"/>
      <c r="S904" s="12"/>
      <c r="Z904" s="12"/>
      <c r="AA904" s="12"/>
      <c r="AB904" s="12"/>
      <c r="AC904" s="12"/>
      <c r="AF904">
        <v>0.59126466753585405</v>
      </c>
      <c r="AG904" s="12"/>
      <c r="AH904" s="12"/>
      <c r="AI904" t="str">
        <v>20070720</v>
      </c>
      <c r="AJ904">
        <v>53.9</v>
      </c>
      <c r="AK904">
        <v>18</v>
      </c>
      <c r="AL904">
        <f t="shared" ref="AL904:AL967" si="209">IFERROR(AJ904/AK904,"")</f>
        <v>2.9944444444444445</v>
      </c>
      <c r="BI904" t="str">
        <v>15/04/2021</v>
      </c>
      <c r="BJ904">
        <v>63.7</v>
      </c>
      <c r="BK904">
        <v>16.7</v>
      </c>
      <c r="BL904">
        <f t="shared" ref="BL904:BL967" si="210">IFERROR(BJ904/BK904,"")</f>
        <v>3.8143712574850301</v>
      </c>
    </row>
    <row r="905" spans="1:64" x14ac:dyDescent="0.3">
      <c r="A905" s="11">
        <v>44254</v>
      </c>
      <c r="B905">
        <v>0.79326923076923095</v>
      </c>
      <c r="C905">
        <v>3811.15</v>
      </c>
      <c r="D905">
        <v>314.14</v>
      </c>
      <c r="E905">
        <v>143.12</v>
      </c>
      <c r="F905">
        <v>1733.9</v>
      </c>
      <c r="G905">
        <v>86.32</v>
      </c>
      <c r="H905">
        <v>54.24</v>
      </c>
      <c r="I905" s="12">
        <f t="shared" si="201"/>
        <v>98.974601692929255</v>
      </c>
      <c r="J905" s="12">
        <f t="shared" si="202"/>
        <v>93.0952938850251</v>
      </c>
      <c r="K905" s="12">
        <f t="shared" si="203"/>
        <v>132.8030953842339</v>
      </c>
      <c r="L905" s="12">
        <f t="shared" si="204"/>
        <v>114.08177303882282</v>
      </c>
      <c r="M905" s="12">
        <f t="shared" si="205"/>
        <v>130.68722131807334</v>
      </c>
      <c r="N905" s="12">
        <f t="shared" si="206"/>
        <v>122.95518955148393</v>
      </c>
      <c r="O905" s="12">
        <f t="shared" si="207"/>
        <v>174.82228254202175</v>
      </c>
      <c r="P905" s="12">
        <f t="shared" si="208"/>
        <v>150.26176068099784</v>
      </c>
      <c r="Q905">
        <v>0.79310344827586199</v>
      </c>
      <c r="R905" s="12"/>
      <c r="S905" s="12"/>
      <c r="Z905" s="12"/>
      <c r="AA905" s="12"/>
      <c r="AB905" s="12"/>
      <c r="AC905" s="12"/>
      <c r="AF905">
        <v>0.58634274458306002</v>
      </c>
      <c r="AG905" s="12"/>
      <c r="AH905" s="12"/>
      <c r="AI905" t="str">
        <v>20070713</v>
      </c>
      <c r="AJ905">
        <v>52.3</v>
      </c>
      <c r="AK905">
        <v>19.3</v>
      </c>
      <c r="AL905">
        <f t="shared" si="209"/>
        <v>2.7098445595854921</v>
      </c>
      <c r="BI905" t="str">
        <v>14/04/2021</v>
      </c>
      <c r="BJ905">
        <v>63.7</v>
      </c>
      <c r="BK905">
        <v>16.7</v>
      </c>
      <c r="BL905">
        <f t="shared" si="210"/>
        <v>3.8143712574850301</v>
      </c>
    </row>
    <row r="906" spans="1:64" x14ac:dyDescent="0.3">
      <c r="A906" s="11">
        <v>44253</v>
      </c>
      <c r="B906">
        <v>0.79245283018867896</v>
      </c>
      <c r="C906">
        <v>3829.34</v>
      </c>
      <c r="D906">
        <v>312.83</v>
      </c>
      <c r="E906">
        <v>138.54</v>
      </c>
      <c r="F906">
        <v>1769.9</v>
      </c>
      <c r="G906">
        <v>86.21</v>
      </c>
      <c r="H906">
        <v>55.13</v>
      </c>
      <c r="I906" s="12">
        <f t="shared" si="201"/>
        <v>102.86380075179</v>
      </c>
      <c r="J906" s="12">
        <f t="shared" si="202"/>
        <v>91.666220587342352</v>
      </c>
      <c r="K906" s="12">
        <f t="shared" si="203"/>
        <v>133.60823462444876</v>
      </c>
      <c r="L906" s="12">
        <f t="shared" si="204"/>
        <v>112.79662529603037</v>
      </c>
      <c r="M906" s="12">
        <f t="shared" si="205"/>
        <v>134.57252752509399</v>
      </c>
      <c r="N906" s="12">
        <f t="shared" si="206"/>
        <v>120.01158029786528</v>
      </c>
      <c r="O906" s="12">
        <f t="shared" si="207"/>
        <v>174.31474357685676</v>
      </c>
      <c r="P906" s="12">
        <f t="shared" si="208"/>
        <v>147.2676274451868</v>
      </c>
      <c r="Q906">
        <v>0.77011494252873602</v>
      </c>
      <c r="R906" s="12"/>
      <c r="S906" s="12"/>
      <c r="Z906" s="12"/>
      <c r="AA906" s="12"/>
      <c r="AB906" s="12"/>
      <c r="AC906" s="12"/>
      <c r="AF906">
        <v>0.57591623036649198</v>
      </c>
      <c r="AG906" s="12"/>
      <c r="AH906" s="12"/>
      <c r="AI906" t="str">
        <v>20070706</v>
      </c>
      <c r="AJ906">
        <v>49.5</v>
      </c>
      <c r="AK906">
        <v>21.3</v>
      </c>
      <c r="AL906">
        <f t="shared" si="209"/>
        <v>2.323943661971831</v>
      </c>
      <c r="BI906" t="str">
        <v>13/04/2021</v>
      </c>
      <c r="BJ906">
        <v>63.7</v>
      </c>
      <c r="BK906">
        <v>16.7</v>
      </c>
      <c r="BL906">
        <f t="shared" si="210"/>
        <v>3.8143712574850301</v>
      </c>
    </row>
    <row r="907" spans="1:64" x14ac:dyDescent="0.3">
      <c r="A907" s="11">
        <v>44252</v>
      </c>
      <c r="B907">
        <v>0.788834951456311</v>
      </c>
      <c r="C907">
        <v>3925.43</v>
      </c>
      <c r="D907">
        <v>324.13</v>
      </c>
      <c r="E907">
        <v>140.84</v>
      </c>
      <c r="F907">
        <v>1805</v>
      </c>
      <c r="G907">
        <v>86.334999999999994</v>
      </c>
      <c r="H907">
        <v>56.17</v>
      </c>
      <c r="I907" s="12">
        <f t="shared" si="201"/>
        <v>103.70884730041672</v>
      </c>
      <c r="J907" s="12">
        <f t="shared" si="202"/>
        <v>92.129897789386746</v>
      </c>
      <c r="K907" s="12">
        <f t="shared" si="203"/>
        <v>136.75790573343949</v>
      </c>
      <c r="L907" s="12">
        <f t="shared" si="204"/>
        <v>113.47333775883881</v>
      </c>
      <c r="M907" s="12">
        <f t="shared" si="205"/>
        <v>137.11351061281809</v>
      </c>
      <c r="N907" s="12">
        <f t="shared" si="206"/>
        <v>121.89071728881652</v>
      </c>
      <c r="O907" s="12">
        <f t="shared" si="207"/>
        <v>180.34077776292665</v>
      </c>
      <c r="P907" s="12">
        <f t="shared" si="208"/>
        <v>149.71506961806824</v>
      </c>
      <c r="Q907">
        <v>0.77380952380952395</v>
      </c>
      <c r="R907" s="12"/>
      <c r="S907" s="12"/>
      <c r="Z907" s="12"/>
      <c r="AA907" s="12"/>
      <c r="AB907" s="12"/>
      <c r="AC907" s="12"/>
      <c r="AF907">
        <v>0.57237276933245196</v>
      </c>
      <c r="AG907" s="12"/>
      <c r="AH907" s="12"/>
      <c r="AI907" t="str">
        <v>20070629</v>
      </c>
      <c r="AJ907">
        <v>49.4</v>
      </c>
      <c r="AK907">
        <v>18</v>
      </c>
      <c r="AL907">
        <f t="shared" si="209"/>
        <v>2.7444444444444445</v>
      </c>
      <c r="BI907" t="str">
        <v>12/04/2021</v>
      </c>
      <c r="BJ907">
        <v>63.7</v>
      </c>
      <c r="BK907">
        <v>16.7</v>
      </c>
      <c r="BL907">
        <f t="shared" si="210"/>
        <v>3.8143712574850301</v>
      </c>
    </row>
    <row r="908" spans="1:64" x14ac:dyDescent="0.3">
      <c r="A908" s="11">
        <v>44251</v>
      </c>
      <c r="B908">
        <v>0.79353233830845804</v>
      </c>
      <c r="C908">
        <v>3881.37</v>
      </c>
      <c r="D908">
        <v>321.48</v>
      </c>
      <c r="E908">
        <v>141.77000000000001</v>
      </c>
      <c r="F908">
        <v>1805.45</v>
      </c>
      <c r="G908">
        <v>86.36</v>
      </c>
      <c r="H908">
        <v>56.13</v>
      </c>
      <c r="I908" s="12">
        <f t="shared" si="201"/>
        <v>101.88394457967711</v>
      </c>
      <c r="J908" s="12">
        <f t="shared" si="202"/>
        <v>91.073364138732018</v>
      </c>
      <c r="K908" s="12">
        <f t="shared" si="203"/>
        <v>135.18420640826989</v>
      </c>
      <c r="L908" s="12">
        <f t="shared" si="204"/>
        <v>112.27880017680917</v>
      </c>
      <c r="M908" s="12">
        <f t="shared" si="205"/>
        <v>135.11342036258543</v>
      </c>
      <c r="N908" s="12">
        <f t="shared" si="206"/>
        <v>120.86429288688542</v>
      </c>
      <c r="O908" s="12">
        <f t="shared" si="207"/>
        <v>178.81501869281738</v>
      </c>
      <c r="P908" s="12">
        <f t="shared" si="208"/>
        <v>148.59606779836213</v>
      </c>
      <c r="Q908">
        <v>0.78048780487804903</v>
      </c>
      <c r="R908" s="12"/>
      <c r="S908" s="12"/>
      <c r="Z908" s="12"/>
      <c r="AA908" s="12"/>
      <c r="AB908" s="12"/>
      <c r="AC908" s="12"/>
      <c r="AF908">
        <v>0.567676767676768</v>
      </c>
      <c r="AG908" s="12"/>
      <c r="AH908" s="12"/>
      <c r="AI908" t="str">
        <v>20070622</v>
      </c>
      <c r="AJ908">
        <v>53.8</v>
      </c>
      <c r="AK908">
        <v>20.399999999999999</v>
      </c>
      <c r="AL908">
        <f t="shared" si="209"/>
        <v>2.6372549019607843</v>
      </c>
      <c r="BI908" t="str">
        <v>09/04/2021</v>
      </c>
      <c r="BJ908">
        <v>63.4</v>
      </c>
      <c r="BK908">
        <v>16.8</v>
      </c>
      <c r="BL908">
        <f t="shared" si="210"/>
        <v>3.7738095238095237</v>
      </c>
    </row>
    <row r="909" spans="1:64" x14ac:dyDescent="0.3">
      <c r="A909" s="11">
        <v>44250</v>
      </c>
      <c r="B909">
        <v>0.78205128205128205</v>
      </c>
      <c r="C909">
        <v>3876.5</v>
      </c>
      <c r="D909">
        <v>322.44</v>
      </c>
      <c r="E909">
        <v>142.18</v>
      </c>
      <c r="F909">
        <v>1809.4</v>
      </c>
      <c r="G909">
        <v>86.35</v>
      </c>
      <c r="H909">
        <v>56.02</v>
      </c>
      <c r="I909" s="12">
        <f t="shared" si="201"/>
        <v>101.46388849724319</v>
      </c>
      <c r="J909" s="12">
        <f t="shared" si="202"/>
        <v>90.761206218590331</v>
      </c>
      <c r="K909" s="12">
        <f t="shared" si="203"/>
        <v>135.03020714015247</v>
      </c>
      <c r="L909" s="12">
        <f t="shared" si="204"/>
        <v>112.35827079360787</v>
      </c>
      <c r="M909" s="12">
        <f t="shared" si="205"/>
        <v>135.12607215089562</v>
      </c>
      <c r="N909" s="12">
        <f t="shared" si="206"/>
        <v>120.96036614140827</v>
      </c>
      <c r="O909" s="12">
        <f t="shared" si="207"/>
        <v>179.36982856084205</v>
      </c>
      <c r="P909" s="12">
        <f t="shared" si="208"/>
        <v>149.33390910189166</v>
      </c>
      <c r="Q909">
        <v>0.784810126582278</v>
      </c>
      <c r="R909" s="12"/>
      <c r="S909" s="12"/>
      <c r="Z909" s="12"/>
      <c r="AA909" s="12"/>
      <c r="AB909" s="12"/>
      <c r="AC909" s="12"/>
      <c r="AF909">
        <v>0.56203389830508499</v>
      </c>
      <c r="AG909" s="12"/>
      <c r="AH909" s="12"/>
      <c r="AI909" t="str">
        <v>20070615</v>
      </c>
      <c r="AJ909">
        <v>53.3</v>
      </c>
      <c r="AK909">
        <v>18.899999999999999</v>
      </c>
      <c r="AL909">
        <f t="shared" si="209"/>
        <v>2.82010582010582</v>
      </c>
      <c r="BI909" t="str">
        <v>08/04/2021</v>
      </c>
      <c r="BJ909">
        <v>63.4</v>
      </c>
      <c r="BK909">
        <v>16.8</v>
      </c>
      <c r="BL909">
        <f t="shared" si="210"/>
        <v>3.7738095238095237</v>
      </c>
    </row>
    <row r="910" spans="1:64" x14ac:dyDescent="0.3">
      <c r="A910" s="11">
        <v>44247</v>
      </c>
      <c r="B910">
        <v>0.77594339622641495</v>
      </c>
      <c r="C910">
        <v>3906.71</v>
      </c>
      <c r="D910">
        <v>331.02</v>
      </c>
      <c r="E910">
        <v>143.27000000000001</v>
      </c>
      <c r="F910">
        <v>1784.05</v>
      </c>
      <c r="G910">
        <v>86.37</v>
      </c>
      <c r="H910">
        <v>56.64</v>
      </c>
      <c r="I910" s="12">
        <f t="shared" si="201"/>
        <v>101.47655647911769</v>
      </c>
      <c r="J910" s="12">
        <f t="shared" si="202"/>
        <v>92.797374790170494</v>
      </c>
      <c r="K910" s="12">
        <f t="shared" si="203"/>
        <v>136.05076302750092</v>
      </c>
      <c r="L910" s="12">
        <f t="shared" si="204"/>
        <v>111.99836647286848</v>
      </c>
      <c r="M910" s="12">
        <f t="shared" si="205"/>
        <v>137.64663968125004</v>
      </c>
      <c r="N910" s="12">
        <f t="shared" si="206"/>
        <v>126.01733164851917</v>
      </c>
      <c r="O910" s="12">
        <f t="shared" si="207"/>
        <v>184.09902357866937</v>
      </c>
      <c r="P910" s="12">
        <f t="shared" si="208"/>
        <v>151.60395952688486</v>
      </c>
      <c r="Q910">
        <v>0.78571428571428603</v>
      </c>
      <c r="R910" s="12"/>
      <c r="S910" s="12"/>
      <c r="Z910" s="12"/>
      <c r="AA910" s="12"/>
      <c r="AB910" s="12"/>
      <c r="AC910" s="12"/>
      <c r="AF910">
        <v>0.56701708278580798</v>
      </c>
      <c r="AG910" s="12"/>
      <c r="AH910" s="12"/>
      <c r="AI910" t="str">
        <v>20070608</v>
      </c>
      <c r="AJ910">
        <v>56.7</v>
      </c>
      <c r="AK910">
        <v>21.1</v>
      </c>
      <c r="AL910">
        <f t="shared" si="209"/>
        <v>2.6872037914691944</v>
      </c>
      <c r="BI910" t="str">
        <v>07/04/2021</v>
      </c>
      <c r="BJ910">
        <v>63.4</v>
      </c>
      <c r="BK910">
        <v>16.8</v>
      </c>
      <c r="BL910">
        <f t="shared" si="210"/>
        <v>3.7738095238095237</v>
      </c>
    </row>
    <row r="911" spans="1:64" x14ac:dyDescent="0.3">
      <c r="A911" s="11">
        <v>44246</v>
      </c>
      <c r="B911">
        <v>0.77304964539007104</v>
      </c>
      <c r="C911">
        <v>3913.97</v>
      </c>
      <c r="D911">
        <v>332.47</v>
      </c>
      <c r="E911">
        <v>145.19999999999999</v>
      </c>
      <c r="F911">
        <v>1775.7</v>
      </c>
      <c r="G911">
        <v>86.36</v>
      </c>
      <c r="H911">
        <v>56.36</v>
      </c>
      <c r="I911" s="12">
        <f t="shared" si="201"/>
        <v>100.32908105229225</v>
      </c>
      <c r="J911" s="12">
        <f t="shared" si="202"/>
        <v>93.409888183562828</v>
      </c>
      <c r="K911" s="12">
        <f t="shared" si="203"/>
        <v>136.31940611138725</v>
      </c>
      <c r="L911" s="12">
        <f t="shared" si="204"/>
        <v>112.76777611418898</v>
      </c>
      <c r="M911" s="12">
        <f t="shared" si="205"/>
        <v>136.42823793438762</v>
      </c>
      <c r="N911" s="12">
        <f t="shared" si="206"/>
        <v>127.16995775374714</v>
      </c>
      <c r="O911" s="12">
        <f t="shared" si="207"/>
        <v>184.92695823356976</v>
      </c>
      <c r="P911" s="12">
        <f t="shared" si="208"/>
        <v>153.03164657550647</v>
      </c>
      <c r="Q911">
        <v>0.792682926829268</v>
      </c>
      <c r="R911" s="12"/>
      <c r="S911" s="12"/>
      <c r="Z911" s="12"/>
      <c r="AA911" s="12"/>
      <c r="AB911" s="12"/>
      <c r="AC911" s="12"/>
      <c r="AF911">
        <v>0.56804733727810697</v>
      </c>
      <c r="AG911" s="12"/>
      <c r="AH911" s="12"/>
      <c r="AI911" t="str">
        <v>20070601</v>
      </c>
      <c r="AJ911">
        <v>52.2</v>
      </c>
      <c r="AK911">
        <v>22.8</v>
      </c>
      <c r="AL911">
        <f t="shared" si="209"/>
        <v>2.2894736842105265</v>
      </c>
      <c r="BI911" t="str">
        <v>06/04/2021</v>
      </c>
      <c r="BJ911">
        <v>63.4</v>
      </c>
      <c r="BK911">
        <v>16.8</v>
      </c>
      <c r="BL911">
        <f t="shared" si="210"/>
        <v>3.7738095238095237</v>
      </c>
    </row>
    <row r="912" spans="1:64" x14ac:dyDescent="0.3">
      <c r="A912" s="11">
        <v>44245</v>
      </c>
      <c r="B912">
        <v>0.78260869565217395</v>
      </c>
      <c r="C912">
        <v>3931.33</v>
      </c>
      <c r="D912">
        <v>333.93</v>
      </c>
      <c r="E912">
        <v>145.79</v>
      </c>
      <c r="F912">
        <v>1776.325</v>
      </c>
      <c r="G912">
        <v>86.36</v>
      </c>
      <c r="H912">
        <v>56.82</v>
      </c>
      <c r="I912" s="12">
        <f t="shared" si="201"/>
        <v>100.36610526468738</v>
      </c>
      <c r="J912" s="12">
        <f t="shared" si="202"/>
        <v>93.791051110105712</v>
      </c>
      <c r="K912" s="12">
        <f t="shared" si="203"/>
        <v>136.92403642027918</v>
      </c>
      <c r="L912" s="12">
        <f t="shared" si="204"/>
        <v>112.35431979611614</v>
      </c>
      <c r="M912" s="12">
        <f t="shared" si="205"/>
        <v>136.47262661296864</v>
      </c>
      <c r="N912" s="12">
        <f t="shared" si="206"/>
        <v>127.68328590456136</v>
      </c>
      <c r="O912" s="12">
        <f t="shared" si="207"/>
        <v>185.73904160656886</v>
      </c>
      <c r="P912" s="12">
        <f t="shared" si="208"/>
        <v>152.46393687205446</v>
      </c>
      <c r="Q912">
        <v>0.79012345679012297</v>
      </c>
      <c r="R912" s="12"/>
      <c r="S912" s="12"/>
      <c r="Z912" s="12"/>
      <c r="AA912" s="12"/>
      <c r="AB912" s="12"/>
      <c r="AC912" s="12"/>
      <c r="AF912">
        <v>0.56842105263157905</v>
      </c>
      <c r="AG912" s="12"/>
      <c r="AH912" s="12"/>
      <c r="AI912" t="str">
        <v>20070525</v>
      </c>
      <c r="AJ912">
        <v>53.8</v>
      </c>
      <c r="AK912">
        <v>21.5</v>
      </c>
      <c r="AL912">
        <f t="shared" si="209"/>
        <v>2.5023255813953487</v>
      </c>
      <c r="BI912" t="str">
        <v>05/04/2021</v>
      </c>
      <c r="BJ912">
        <v>63.4</v>
      </c>
      <c r="BK912">
        <v>16.8</v>
      </c>
      <c r="BL912">
        <f t="shared" si="210"/>
        <v>3.7738095238095237</v>
      </c>
    </row>
    <row r="913" spans="1:64" x14ac:dyDescent="0.3">
      <c r="A913" s="11">
        <v>44244</v>
      </c>
      <c r="B913">
        <v>0.77941176470588203</v>
      </c>
      <c r="C913">
        <v>3932.59</v>
      </c>
      <c r="D913">
        <v>335.54</v>
      </c>
      <c r="E913">
        <v>144.87</v>
      </c>
      <c r="F913">
        <v>1794.625</v>
      </c>
      <c r="G913">
        <v>86.34</v>
      </c>
      <c r="H913">
        <v>57</v>
      </c>
      <c r="I913" s="12">
        <f t="shared" si="201"/>
        <v>101.04013599844298</v>
      </c>
      <c r="J913" s="12">
        <f t="shared" si="202"/>
        <v>92.873763247154415</v>
      </c>
      <c r="K913" s="12">
        <f t="shared" si="203"/>
        <v>136.99966597307966</v>
      </c>
      <c r="L913" s="12">
        <f t="shared" si="204"/>
        <v>112.03641700023712</v>
      </c>
      <c r="M913" s="12">
        <f t="shared" si="205"/>
        <v>138.01128082359224</v>
      </c>
      <c r="N913" s="12">
        <f t="shared" si="206"/>
        <v>126.99764079155025</v>
      </c>
      <c r="O913" s="12">
        <f t="shared" si="207"/>
        <v>186.6780092227261</v>
      </c>
      <c r="P913" s="12">
        <f t="shared" si="208"/>
        <v>152.71444062158693</v>
      </c>
      <c r="Q913">
        <v>0.78048780487804903</v>
      </c>
      <c r="R913" s="12"/>
      <c r="S913" s="12"/>
      <c r="Z913" s="12"/>
      <c r="AA913" s="12"/>
      <c r="AB913" s="12"/>
      <c r="AC913" s="12"/>
      <c r="AF913">
        <v>0.57313829787234005</v>
      </c>
      <c r="AG913" s="12"/>
      <c r="AH913" s="12"/>
      <c r="AI913" t="str">
        <v>20070518</v>
      </c>
      <c r="AJ913">
        <v>54.3</v>
      </c>
      <c r="AK913">
        <v>20.7</v>
      </c>
      <c r="AL913">
        <f t="shared" si="209"/>
        <v>2.6231884057971016</v>
      </c>
      <c r="BI913" t="str">
        <v>02/04/2021</v>
      </c>
      <c r="BJ913">
        <v>60.8</v>
      </c>
      <c r="BK913">
        <v>16.7</v>
      </c>
      <c r="BL913">
        <f t="shared" si="210"/>
        <v>3.6407185628742513</v>
      </c>
    </row>
    <row r="914" spans="1:64" x14ac:dyDescent="0.3">
      <c r="A914" s="11">
        <v>44240</v>
      </c>
      <c r="B914">
        <v>0.77672209026128303</v>
      </c>
      <c r="C914">
        <v>3934.83</v>
      </c>
      <c r="D914">
        <v>336.45</v>
      </c>
      <c r="E914">
        <v>147.11000000000001</v>
      </c>
      <c r="F914">
        <v>1823.85</v>
      </c>
      <c r="G914">
        <v>86.37</v>
      </c>
      <c r="H914">
        <v>56.69</v>
      </c>
      <c r="I914" s="12">
        <f t="shared" si="201"/>
        <v>99.580541559919055</v>
      </c>
      <c r="J914" s="12">
        <f t="shared" si="202"/>
        <v>91.460288309493777</v>
      </c>
      <c r="K914" s="12">
        <f t="shared" si="203"/>
        <v>137.03007734373236</v>
      </c>
      <c r="L914" s="12">
        <f t="shared" si="204"/>
        <v>112.71695820092548</v>
      </c>
      <c r="M914" s="12">
        <f t="shared" si="205"/>
        <v>136.30447749821971</v>
      </c>
      <c r="N914" s="12">
        <f t="shared" si="206"/>
        <v>125.3283814432463</v>
      </c>
      <c r="O914" s="12">
        <f t="shared" si="207"/>
        <v>187.11911786680508</v>
      </c>
      <c r="P914" s="12">
        <f t="shared" si="208"/>
        <v>153.97286819007806</v>
      </c>
      <c r="Q914">
        <v>0.79518072289156605</v>
      </c>
      <c r="R914" s="12"/>
      <c r="S914" s="12"/>
      <c r="Z914" s="12"/>
      <c r="AA914" s="12"/>
      <c r="AB914" s="12"/>
      <c r="AC914" s="12"/>
      <c r="AF914">
        <v>0.59156785243741805</v>
      </c>
      <c r="AG914" s="12"/>
      <c r="AH914" s="12"/>
      <c r="AI914" t="str">
        <v>20070511</v>
      </c>
      <c r="AJ914">
        <v>54.3</v>
      </c>
      <c r="AK914">
        <v>19.600000000000001</v>
      </c>
      <c r="AL914">
        <f t="shared" si="209"/>
        <v>2.7704081632653059</v>
      </c>
      <c r="BI914" t="str">
        <v>01/04/2021</v>
      </c>
      <c r="BJ914">
        <v>60.8</v>
      </c>
      <c r="BK914">
        <v>16.7</v>
      </c>
      <c r="BL914">
        <f t="shared" si="210"/>
        <v>3.6407185628742513</v>
      </c>
    </row>
    <row r="915" spans="1:64" x14ac:dyDescent="0.3">
      <c r="A915" s="11">
        <v>44239</v>
      </c>
      <c r="B915">
        <v>0.76959619952494096</v>
      </c>
      <c r="C915">
        <v>3916.38</v>
      </c>
      <c r="D915">
        <v>334.58</v>
      </c>
      <c r="E915">
        <v>148.96</v>
      </c>
      <c r="F915">
        <v>1825.4749999999999</v>
      </c>
      <c r="G915">
        <v>86.36</v>
      </c>
      <c r="H915">
        <v>56.45</v>
      </c>
      <c r="I915" s="12">
        <f t="shared" si="201"/>
        <v>97.903414503354597</v>
      </c>
      <c r="J915" s="12">
        <f t="shared" si="202"/>
        <v>90.95085778732242</v>
      </c>
      <c r="K915" s="12">
        <f t="shared" si="203"/>
        <v>136.40327853241527</v>
      </c>
      <c r="L915" s="12">
        <f t="shared" si="204"/>
        <v>112.66519608541918</v>
      </c>
      <c r="M915" s="12">
        <f t="shared" si="205"/>
        <v>133.89325568332316</v>
      </c>
      <c r="N915" s="12">
        <f t="shared" si="206"/>
        <v>124.52157180577763</v>
      </c>
      <c r="O915" s="12">
        <f t="shared" si="207"/>
        <v>186.10053336553187</v>
      </c>
      <c r="P915" s="12">
        <f t="shared" si="208"/>
        <v>153.76719737746589</v>
      </c>
      <c r="Q915">
        <v>0.8</v>
      </c>
      <c r="R915" s="12"/>
      <c r="S915" s="12"/>
      <c r="Z915" s="12"/>
      <c r="AA915" s="12"/>
      <c r="AB915" s="12"/>
      <c r="AC915" s="12"/>
      <c r="AF915">
        <v>0.58695652173913004</v>
      </c>
      <c r="AG915" s="12"/>
      <c r="AH915" s="12"/>
      <c r="AI915" t="str">
        <v>20070504</v>
      </c>
      <c r="AJ915">
        <v>53.3</v>
      </c>
      <c r="AK915">
        <v>20</v>
      </c>
      <c r="AL915">
        <f t="shared" si="209"/>
        <v>2.665</v>
      </c>
      <c r="BI915" t="str">
        <v>31/03/2021</v>
      </c>
      <c r="BJ915">
        <v>60.8</v>
      </c>
      <c r="BK915">
        <v>16.7</v>
      </c>
      <c r="BL915">
        <f t="shared" si="210"/>
        <v>3.6407185628742513</v>
      </c>
    </row>
    <row r="916" spans="1:64" x14ac:dyDescent="0.3">
      <c r="A916" s="11">
        <v>44238</v>
      </c>
      <c r="B916">
        <v>0.75980392156862697</v>
      </c>
      <c r="C916">
        <v>3909.88</v>
      </c>
      <c r="D916">
        <v>332.75</v>
      </c>
      <c r="E916">
        <v>149.78</v>
      </c>
      <c r="F916">
        <v>1843.325</v>
      </c>
      <c r="G916">
        <v>86.36</v>
      </c>
      <c r="H916">
        <v>56.03</v>
      </c>
      <c r="I916" s="12">
        <f t="shared" si="201"/>
        <v>97.209614771529075</v>
      </c>
      <c r="J916" s="12">
        <f t="shared" si="202"/>
        <v>89.930502422288157</v>
      </c>
      <c r="K916" s="12">
        <f t="shared" si="203"/>
        <v>136.17689056432721</v>
      </c>
      <c r="L916" s="12">
        <f t="shared" si="204"/>
        <v>113.3262882950969</v>
      </c>
      <c r="M916" s="12">
        <f t="shared" si="205"/>
        <v>132.43981865796917</v>
      </c>
      <c r="N916" s="12">
        <f t="shared" si="206"/>
        <v>122.65921095017075</v>
      </c>
      <c r="O916" s="12">
        <f t="shared" si="207"/>
        <v>185.08264832739772</v>
      </c>
      <c r="P916" s="12">
        <f t="shared" si="208"/>
        <v>154.07478610999624</v>
      </c>
      <c r="Q916">
        <v>0.78048780487804903</v>
      </c>
      <c r="R916" s="12"/>
      <c r="S916" s="12"/>
      <c r="Z916" s="12"/>
      <c r="AA916" s="12"/>
      <c r="AB916" s="12"/>
      <c r="AC916" s="12"/>
      <c r="AF916">
        <v>0.57977675640183801</v>
      </c>
      <c r="AG916" s="12"/>
      <c r="AH916" s="12"/>
      <c r="AI916" t="str">
        <v>20070427</v>
      </c>
      <c r="AJ916">
        <v>51.7</v>
      </c>
      <c r="AK916">
        <v>24.7</v>
      </c>
      <c r="AL916">
        <f t="shared" si="209"/>
        <v>2.0931174089068829</v>
      </c>
      <c r="BI916" t="str">
        <v>30/03/2021</v>
      </c>
      <c r="BJ916">
        <v>60.8</v>
      </c>
      <c r="BK916">
        <v>16.7</v>
      </c>
      <c r="BL916">
        <f t="shared" si="210"/>
        <v>3.6407185628742513</v>
      </c>
    </row>
    <row r="917" spans="1:64" x14ac:dyDescent="0.3">
      <c r="A917" s="11">
        <v>44237</v>
      </c>
      <c r="B917">
        <v>0.744360902255639</v>
      </c>
      <c r="C917">
        <v>3911.23</v>
      </c>
      <c r="D917">
        <v>333.51</v>
      </c>
      <c r="E917">
        <v>148.79</v>
      </c>
      <c r="F917">
        <v>1838.85</v>
      </c>
      <c r="G917">
        <v>86.35</v>
      </c>
      <c r="H917">
        <v>56.06</v>
      </c>
      <c r="I917" s="12">
        <f t="shared" si="201"/>
        <v>97.894763868010926</v>
      </c>
      <c r="J917" s="12">
        <f t="shared" si="202"/>
        <v>90.181092788592593</v>
      </c>
      <c r="K917" s="12">
        <f t="shared" si="203"/>
        <v>136.23969266504471</v>
      </c>
      <c r="L917" s="12">
        <f t="shared" si="204"/>
        <v>113.30476254776489</v>
      </c>
      <c r="M917" s="12">
        <f t="shared" si="205"/>
        <v>133.63349520369857</v>
      </c>
      <c r="N917" s="12">
        <f t="shared" si="206"/>
        <v>123.23996430198875</v>
      </c>
      <c r="O917" s="12">
        <f t="shared" si="207"/>
        <v>185.52691106849997</v>
      </c>
      <c r="P917" s="12">
        <f t="shared" si="208"/>
        <v>154.34390806898381</v>
      </c>
      <c r="Q917">
        <v>0.75308641975308599</v>
      </c>
      <c r="R917" s="12"/>
      <c r="S917" s="12"/>
      <c r="Z917" s="12"/>
      <c r="AA917" s="12"/>
      <c r="AB917" s="12"/>
      <c r="AC917" s="12"/>
      <c r="AF917">
        <v>0.57804232804232802</v>
      </c>
      <c r="AG917" s="12"/>
      <c r="AH917" s="12"/>
      <c r="AI917" t="str">
        <v>20070420</v>
      </c>
      <c r="AJ917">
        <v>51.1</v>
      </c>
      <c r="AK917">
        <v>26.1</v>
      </c>
      <c r="AL917">
        <f t="shared" si="209"/>
        <v>1.9578544061302681</v>
      </c>
      <c r="BI917" t="str">
        <v>29/03/2021</v>
      </c>
      <c r="BJ917">
        <v>60.8</v>
      </c>
      <c r="BK917">
        <v>16.7</v>
      </c>
      <c r="BL917">
        <f t="shared" si="210"/>
        <v>3.6407185628742513</v>
      </c>
    </row>
    <row r="918" spans="1:64" x14ac:dyDescent="0.3">
      <c r="A918" s="11">
        <v>44236</v>
      </c>
      <c r="B918">
        <v>0.74430379746835396</v>
      </c>
      <c r="C918">
        <v>3915.59</v>
      </c>
      <c r="D918">
        <v>333.58</v>
      </c>
      <c r="E918">
        <v>148.68</v>
      </c>
      <c r="F918">
        <v>1830.575</v>
      </c>
      <c r="G918">
        <v>86.37</v>
      </c>
      <c r="H918">
        <v>55.67</v>
      </c>
      <c r="I918" s="12">
        <f t="shared" si="201"/>
        <v>98.076533181341745</v>
      </c>
      <c r="J918" s="12">
        <f t="shared" si="202"/>
        <v>90.692045893794557</v>
      </c>
      <c r="K918" s="12">
        <f t="shared" si="203"/>
        <v>136.35995337568059</v>
      </c>
      <c r="L918" s="12">
        <f t="shared" si="204"/>
        <v>114.23222150624566</v>
      </c>
      <c r="M918" s="12">
        <f t="shared" si="205"/>
        <v>133.76052606047278</v>
      </c>
      <c r="N918" s="12">
        <f t="shared" si="206"/>
        <v>123.82569479216279</v>
      </c>
      <c r="O918" s="12">
        <f t="shared" si="207"/>
        <v>185.52288203653134</v>
      </c>
      <c r="P918" s="12">
        <f t="shared" si="208"/>
        <v>155.46565702966262</v>
      </c>
      <c r="Q918">
        <v>0.75308641975308599</v>
      </c>
      <c r="R918" s="12"/>
      <c r="S918" s="12"/>
      <c r="Z918" s="12"/>
      <c r="AA918" s="12"/>
      <c r="AB918" s="12"/>
      <c r="AC918" s="12"/>
      <c r="AF918">
        <v>0.58073089700996705</v>
      </c>
      <c r="AG918" s="12"/>
      <c r="AH918" s="12"/>
      <c r="AI918" t="str">
        <v>20070413</v>
      </c>
      <c r="AJ918">
        <v>52.7</v>
      </c>
      <c r="AK918">
        <v>25.3</v>
      </c>
      <c r="AL918">
        <f t="shared" si="209"/>
        <v>2.0830039525691699</v>
      </c>
      <c r="BI918" t="str">
        <v>26/03/2021</v>
      </c>
      <c r="BJ918">
        <v>54.4</v>
      </c>
      <c r="BK918">
        <v>17.5</v>
      </c>
      <c r="BL918">
        <f t="shared" si="210"/>
        <v>3.1085714285714285</v>
      </c>
    </row>
    <row r="919" spans="1:64" x14ac:dyDescent="0.3">
      <c r="A919" s="11">
        <v>44233</v>
      </c>
      <c r="B919">
        <v>0.73880597014925398</v>
      </c>
      <c r="C919">
        <v>3886.83</v>
      </c>
      <c r="D919">
        <v>331.36</v>
      </c>
      <c r="E919">
        <v>148.03</v>
      </c>
      <c r="F919">
        <v>1811.95</v>
      </c>
      <c r="G919">
        <v>86.38</v>
      </c>
      <c r="H919">
        <v>55.34</v>
      </c>
      <c r="I919" s="12">
        <f t="shared" si="201"/>
        <v>97.78237015788892</v>
      </c>
      <c r="J919" s="12">
        <f t="shared" si="202"/>
        <v>90.953960119979754</v>
      </c>
      <c r="K919" s="12">
        <f t="shared" si="203"/>
        <v>135.34283659248618</v>
      </c>
      <c r="L919" s="12">
        <f t="shared" si="204"/>
        <v>114.06839544721886</v>
      </c>
      <c r="M919" s="12">
        <f t="shared" si="205"/>
        <v>133.45242975063985</v>
      </c>
      <c r="N919" s="12">
        <f t="shared" si="206"/>
        <v>124.27049857483071</v>
      </c>
      <c r="O919" s="12">
        <f t="shared" si="207"/>
        <v>184.26702312428458</v>
      </c>
      <c r="P919" s="12">
        <f t="shared" si="208"/>
        <v>155.35123695557854</v>
      </c>
      <c r="Q919">
        <v>0.77108433734939796</v>
      </c>
      <c r="R919" s="12"/>
      <c r="S919" s="12"/>
      <c r="Z919" s="12"/>
      <c r="AA919" s="12"/>
      <c r="AB919" s="12"/>
      <c r="AC919" s="12"/>
      <c r="AF919">
        <v>0.56601307189542505</v>
      </c>
      <c r="AG919" s="12"/>
      <c r="AH919" s="12"/>
      <c r="AI919" t="str">
        <v>20070406</v>
      </c>
      <c r="AJ919">
        <v>49.5</v>
      </c>
      <c r="AK919">
        <v>27.5</v>
      </c>
      <c r="AL919">
        <f t="shared" si="209"/>
        <v>1.8</v>
      </c>
      <c r="BI919" t="str">
        <v>25/03/2021</v>
      </c>
      <c r="BJ919">
        <v>54.4</v>
      </c>
      <c r="BK919">
        <v>17.5</v>
      </c>
      <c r="BL919">
        <f t="shared" si="210"/>
        <v>3.1085714285714285</v>
      </c>
    </row>
    <row r="920" spans="1:64" x14ac:dyDescent="0.3">
      <c r="A920" s="11">
        <v>44232</v>
      </c>
      <c r="B920">
        <v>0.72193877551020402</v>
      </c>
      <c r="C920">
        <v>3871.74</v>
      </c>
      <c r="D920">
        <v>330.24</v>
      </c>
      <c r="E920">
        <v>149.28</v>
      </c>
      <c r="F920">
        <v>1794</v>
      </c>
      <c r="G920">
        <v>86.36</v>
      </c>
      <c r="H920">
        <v>54.94</v>
      </c>
      <c r="I920" s="12">
        <f t="shared" si="201"/>
        <v>96.597028149723783</v>
      </c>
      <c r="J920" s="12">
        <f t="shared" si="202"/>
        <v>91.512930404084059</v>
      </c>
      <c r="K920" s="12">
        <f t="shared" si="203"/>
        <v>134.84849767536753</v>
      </c>
      <c r="L920" s="12">
        <f t="shared" si="204"/>
        <v>114.45562140423533</v>
      </c>
      <c r="M920" s="12">
        <f t="shared" si="205"/>
        <v>131.90061908220835</v>
      </c>
      <c r="N920" s="12">
        <f t="shared" si="206"/>
        <v>125.09790881210294</v>
      </c>
      <c r="O920" s="12">
        <f t="shared" si="207"/>
        <v>183.68659476130384</v>
      </c>
      <c r="P920" s="12">
        <f t="shared" si="208"/>
        <v>155.95778750761318</v>
      </c>
      <c r="Q920">
        <v>0.74390243902439002</v>
      </c>
      <c r="R920" s="12"/>
      <c r="S920" s="12"/>
      <c r="Z920" s="12"/>
      <c r="AA920" s="12"/>
      <c r="AB920" s="12"/>
      <c r="AC920" s="12"/>
      <c r="AF920">
        <v>0.56274509803921602</v>
      </c>
      <c r="AG920" s="12"/>
      <c r="AH920" s="12"/>
      <c r="AI920" t="str">
        <v>20070330</v>
      </c>
      <c r="AJ920">
        <v>50.6</v>
      </c>
      <c r="AK920">
        <v>25.8</v>
      </c>
      <c r="AL920">
        <f t="shared" si="209"/>
        <v>1.9612403100775193</v>
      </c>
      <c r="BI920" t="str">
        <v>24/03/2021</v>
      </c>
      <c r="BJ920">
        <v>54.4</v>
      </c>
      <c r="BK920">
        <v>17.5</v>
      </c>
      <c r="BL920">
        <f t="shared" si="210"/>
        <v>3.1085714285714285</v>
      </c>
    </row>
    <row r="921" spans="1:64" x14ac:dyDescent="0.3">
      <c r="A921" s="11">
        <v>44231</v>
      </c>
      <c r="B921">
        <v>0.7265625</v>
      </c>
      <c r="C921">
        <v>3830.17</v>
      </c>
      <c r="D921">
        <v>326.38</v>
      </c>
      <c r="E921">
        <v>149.68</v>
      </c>
      <c r="F921">
        <v>1834.05</v>
      </c>
      <c r="G921">
        <v>86.36</v>
      </c>
      <c r="H921">
        <v>54.92</v>
      </c>
      <c r="I921" s="12">
        <f t="shared" si="201"/>
        <v>95.307924436307644</v>
      </c>
      <c r="J921" s="12">
        <f t="shared" si="202"/>
        <v>88.616051952495098</v>
      </c>
      <c r="K921" s="12">
        <f t="shared" si="203"/>
        <v>133.4006597398747</v>
      </c>
      <c r="L921" s="12">
        <f t="shared" si="204"/>
        <v>113.26754250842306</v>
      </c>
      <c r="M921" s="12">
        <f t="shared" si="205"/>
        <v>130.01551467173721</v>
      </c>
      <c r="N921" s="12">
        <f t="shared" si="206"/>
        <v>121.02380889158606</v>
      </c>
      <c r="O921" s="12">
        <f t="shared" si="207"/>
        <v>181.53957969414469</v>
      </c>
      <c r="P921" s="12">
        <f t="shared" si="208"/>
        <v>154.19037432723081</v>
      </c>
      <c r="Q921">
        <v>0.746835443037975</v>
      </c>
      <c r="R921" s="12"/>
      <c r="S921" s="12"/>
      <c r="Z921" s="12"/>
      <c r="AA921" s="12"/>
      <c r="AB921" s="12"/>
      <c r="AC921" s="12"/>
      <c r="AF921">
        <v>0.559399477806789</v>
      </c>
      <c r="AG921" s="12"/>
      <c r="AH921" s="12"/>
      <c r="AI921" t="str">
        <v>20070323</v>
      </c>
      <c r="AJ921">
        <v>48.4</v>
      </c>
      <c r="AK921">
        <v>27.5</v>
      </c>
      <c r="AL921">
        <f t="shared" si="209"/>
        <v>1.76</v>
      </c>
      <c r="BI921" t="str">
        <v>23/03/2021</v>
      </c>
      <c r="BJ921">
        <v>54.4</v>
      </c>
      <c r="BK921">
        <v>17.5</v>
      </c>
      <c r="BL921">
        <f t="shared" si="210"/>
        <v>3.1085714285714285</v>
      </c>
    </row>
    <row r="922" spans="1:64" x14ac:dyDescent="0.3">
      <c r="A922" s="11">
        <v>44230</v>
      </c>
      <c r="B922">
        <v>0.72</v>
      </c>
      <c r="C922">
        <v>3826.31</v>
      </c>
      <c r="D922">
        <v>327.68</v>
      </c>
      <c r="E922">
        <v>151.02000000000001</v>
      </c>
      <c r="F922">
        <v>1837.825</v>
      </c>
      <c r="G922">
        <v>86.35</v>
      </c>
      <c r="H922">
        <v>54.73</v>
      </c>
      <c r="I922" s="12">
        <f t="shared" si="201"/>
        <v>94.375326170014773</v>
      </c>
      <c r="J922" s="12">
        <f t="shared" si="202"/>
        <v>88.345461880157046</v>
      </c>
      <c r="K922" s="12">
        <f t="shared" si="203"/>
        <v>133.28163962640241</v>
      </c>
      <c r="L922" s="12">
        <f t="shared" si="204"/>
        <v>113.54718458055893</v>
      </c>
      <c r="M922" s="12">
        <f t="shared" si="205"/>
        <v>129.38080970714847</v>
      </c>
      <c r="N922" s="12">
        <f t="shared" si="206"/>
        <v>121.25579872206693</v>
      </c>
      <c r="O922" s="12">
        <f t="shared" si="207"/>
        <v>182.28386163818584</v>
      </c>
      <c r="P922" s="12">
        <f t="shared" si="208"/>
        <v>155.34597328593543</v>
      </c>
      <c r="Q922">
        <v>0.73333333333333295</v>
      </c>
      <c r="R922" s="12"/>
      <c r="S922" s="12"/>
      <c r="Z922" s="12"/>
      <c r="AA922" s="12"/>
      <c r="AB922" s="12"/>
      <c r="AC922" s="12"/>
      <c r="AF922">
        <v>0.55892034233048105</v>
      </c>
      <c r="AG922" s="12"/>
      <c r="AH922" s="12"/>
      <c r="AI922" t="str">
        <v>20070316</v>
      </c>
      <c r="AJ922">
        <v>46.6</v>
      </c>
      <c r="AK922">
        <v>28.4</v>
      </c>
      <c r="AL922">
        <f t="shared" si="209"/>
        <v>1.6408450704225352</v>
      </c>
      <c r="BI922" t="str">
        <v>22/03/2021</v>
      </c>
      <c r="BJ922">
        <v>54.4</v>
      </c>
      <c r="BK922">
        <v>17.5</v>
      </c>
      <c r="BL922">
        <f t="shared" si="210"/>
        <v>3.1085714285714285</v>
      </c>
    </row>
    <row r="923" spans="1:64" x14ac:dyDescent="0.3">
      <c r="A923" s="11">
        <v>44229</v>
      </c>
      <c r="B923">
        <v>0.713513513513514</v>
      </c>
      <c r="C923">
        <v>3773.86</v>
      </c>
      <c r="D923">
        <v>322.42</v>
      </c>
      <c r="E923">
        <v>152</v>
      </c>
      <c r="F923">
        <v>1860.03</v>
      </c>
      <c r="G923">
        <v>86.38</v>
      </c>
      <c r="H923">
        <v>54.11</v>
      </c>
      <c r="I923" s="12">
        <f t="shared" si="201"/>
        <v>92.493490132546214</v>
      </c>
      <c r="J923" s="12">
        <f t="shared" si="202"/>
        <v>86.120435675044575</v>
      </c>
      <c r="K923" s="12">
        <f t="shared" si="203"/>
        <v>131.40963843988342</v>
      </c>
      <c r="L923" s="12">
        <f t="shared" si="204"/>
        <v>113.27079297235716</v>
      </c>
      <c r="M923" s="12">
        <f t="shared" si="205"/>
        <v>126.50144790451996</v>
      </c>
      <c r="N923" s="12">
        <f t="shared" si="206"/>
        <v>117.92419218861981</v>
      </c>
      <c r="O923" s="12">
        <f t="shared" si="207"/>
        <v>179.29652565560019</v>
      </c>
      <c r="P923" s="12">
        <f t="shared" si="208"/>
        <v>154.59526123125588</v>
      </c>
      <c r="Q923">
        <v>0.73972602739726001</v>
      </c>
      <c r="R923" s="12"/>
      <c r="S923" s="12"/>
      <c r="Z923" s="12"/>
      <c r="AA923" s="12"/>
      <c r="AB923" s="12"/>
      <c r="AC923" s="12"/>
      <c r="AF923">
        <v>0.56245824983299897</v>
      </c>
      <c r="AG923" s="12"/>
      <c r="AH923" s="12"/>
      <c r="AI923" t="str">
        <v>20070309</v>
      </c>
      <c r="AJ923">
        <v>45.5</v>
      </c>
      <c r="AK923">
        <v>28.9</v>
      </c>
      <c r="AL923">
        <f t="shared" si="209"/>
        <v>1.5743944636678202</v>
      </c>
      <c r="BI923" t="str">
        <v>19/03/2021</v>
      </c>
      <c r="BJ923">
        <v>57.4</v>
      </c>
      <c r="BK923">
        <v>18.8</v>
      </c>
      <c r="BL923">
        <f t="shared" si="210"/>
        <v>3.0531914893617018</v>
      </c>
    </row>
    <row r="924" spans="1:64" x14ac:dyDescent="0.3">
      <c r="A924" s="11">
        <v>44226</v>
      </c>
      <c r="B924">
        <v>0.72459893048128299</v>
      </c>
      <c r="C924">
        <v>3714.24</v>
      </c>
      <c r="D924">
        <v>314.56</v>
      </c>
      <c r="E924">
        <v>152</v>
      </c>
      <c r="F924">
        <v>1847.76</v>
      </c>
      <c r="G924">
        <v>86.4</v>
      </c>
      <c r="H924">
        <v>53.19</v>
      </c>
      <c r="I924" s="12">
        <f t="shared" si="201"/>
        <v>91.032264257261374</v>
      </c>
      <c r="J924" s="12">
        <f t="shared" si="202"/>
        <v>85.31749031533424</v>
      </c>
      <c r="K924" s="12">
        <f t="shared" si="203"/>
        <v>129.30415082793112</v>
      </c>
      <c r="L924" s="12">
        <f t="shared" si="204"/>
        <v>113.41196231740516</v>
      </c>
      <c r="M924" s="12">
        <f t="shared" si="205"/>
        <v>123.41757785759505</v>
      </c>
      <c r="N924" s="12">
        <f t="shared" si="206"/>
        <v>115.79963811013523</v>
      </c>
      <c r="O924" s="12">
        <f t="shared" si="207"/>
        <v>174.88611379640162</v>
      </c>
      <c r="P924" s="12">
        <f t="shared" si="208"/>
        <v>153.41537434336371</v>
      </c>
      <c r="Q924">
        <v>0.75342465753424703</v>
      </c>
      <c r="R924" s="12"/>
      <c r="S924" s="12"/>
      <c r="Z924" s="12"/>
      <c r="AA924" s="12"/>
      <c r="AB924" s="12"/>
      <c r="AC924" s="12"/>
      <c r="AF924">
        <v>0.56571047364909899</v>
      </c>
      <c r="AG924" s="12"/>
      <c r="AH924" s="12"/>
      <c r="AI924" t="str">
        <v>20070302</v>
      </c>
      <c r="AJ924">
        <v>46.2</v>
      </c>
      <c r="AK924">
        <v>26.9</v>
      </c>
      <c r="AL924">
        <f t="shared" si="209"/>
        <v>1.717472118959108</v>
      </c>
      <c r="BI924" t="str">
        <v>18/03/2021</v>
      </c>
      <c r="BJ924">
        <v>57.4</v>
      </c>
      <c r="BK924">
        <v>18.8</v>
      </c>
      <c r="BL924">
        <f t="shared" si="210"/>
        <v>3.0531914893617018</v>
      </c>
    </row>
    <row r="925" spans="1:64" x14ac:dyDescent="0.3">
      <c r="A925" s="11">
        <v>44225</v>
      </c>
      <c r="B925">
        <v>0.71195652173913004</v>
      </c>
      <c r="C925">
        <v>3787.38</v>
      </c>
      <c r="D925">
        <v>321.32</v>
      </c>
      <c r="E925">
        <v>152.91999999999999</v>
      </c>
      <c r="F925">
        <v>1842.5250000000001</v>
      </c>
      <c r="G925">
        <v>86.37</v>
      </c>
      <c r="H925">
        <v>54.43</v>
      </c>
      <c r="I925" s="12">
        <f t="shared" si="201"/>
        <v>92.258872286558443</v>
      </c>
      <c r="J925" s="12">
        <f t="shared" si="202"/>
        <v>87.250321622489352</v>
      </c>
      <c r="K925" s="12">
        <f t="shared" si="203"/>
        <v>131.89709548506565</v>
      </c>
      <c r="L925" s="12">
        <f t="shared" si="204"/>
        <v>113.01977788444418</v>
      </c>
      <c r="M925" s="12">
        <f t="shared" si="205"/>
        <v>125.29983189768966</v>
      </c>
      <c r="N925" s="12">
        <f t="shared" si="206"/>
        <v>118.63251459484435</v>
      </c>
      <c r="O925" s="12">
        <f t="shared" si="207"/>
        <v>178.70788196085664</v>
      </c>
      <c r="P925" s="12">
        <f t="shared" si="208"/>
        <v>153.14838510684214</v>
      </c>
      <c r="Q925">
        <v>0.75342465753424703</v>
      </c>
      <c r="R925" s="12"/>
      <c r="S925" s="12"/>
      <c r="Z925" s="12"/>
      <c r="AA925" s="12"/>
      <c r="AB925" s="12"/>
      <c r="AC925" s="12"/>
      <c r="AF925">
        <v>0.57142857142857095</v>
      </c>
      <c r="AG925" s="12"/>
      <c r="AH925" s="12"/>
      <c r="AI925" t="str">
        <v>20070223</v>
      </c>
      <c r="AJ925">
        <v>50.5</v>
      </c>
      <c r="AK925">
        <v>24.2</v>
      </c>
      <c r="AL925">
        <f t="shared" si="209"/>
        <v>2.0867768595041323</v>
      </c>
      <c r="BI925" t="str">
        <v>17/03/2021</v>
      </c>
      <c r="BJ925">
        <v>57.4</v>
      </c>
      <c r="BK925">
        <v>18.8</v>
      </c>
      <c r="BL925">
        <f t="shared" si="210"/>
        <v>3.0531914893617018</v>
      </c>
    </row>
    <row r="926" spans="1:64" x14ac:dyDescent="0.3">
      <c r="A926" s="11">
        <v>44224</v>
      </c>
      <c r="B926">
        <v>0.70391061452514003</v>
      </c>
      <c r="C926">
        <v>3750.77</v>
      </c>
      <c r="D926">
        <v>319.43</v>
      </c>
      <c r="E926">
        <v>153.77000000000001</v>
      </c>
      <c r="F926">
        <v>1843.675</v>
      </c>
      <c r="G926">
        <v>86.38</v>
      </c>
      <c r="H926">
        <v>54.07</v>
      </c>
      <c r="I926" s="12">
        <f t="shared" si="201"/>
        <v>90.869621286007629</v>
      </c>
      <c r="J926" s="12">
        <f t="shared" si="202"/>
        <v>86.353589963879514</v>
      </c>
      <c r="K926" s="12">
        <f t="shared" si="203"/>
        <v>130.60716298029115</v>
      </c>
      <c r="L926" s="12">
        <f t="shared" si="204"/>
        <v>112.6702043117569</v>
      </c>
      <c r="M926" s="12">
        <f t="shared" si="205"/>
        <v>123.88206049606887</v>
      </c>
      <c r="N926" s="12">
        <f t="shared" si="206"/>
        <v>117.86163544506323</v>
      </c>
      <c r="O926" s="12">
        <f t="shared" si="207"/>
        <v>177.63628100247101</v>
      </c>
      <c r="P926" s="12">
        <f t="shared" si="208"/>
        <v>153.26199003563676</v>
      </c>
      <c r="Q926">
        <v>0.75714285714285701</v>
      </c>
      <c r="R926" s="12"/>
      <c r="S926" s="12"/>
      <c r="Z926" s="12"/>
      <c r="AA926" s="12"/>
      <c r="AB926" s="12"/>
      <c r="AC926" s="12"/>
      <c r="AF926">
        <v>0.56926257753273601</v>
      </c>
      <c r="AG926" s="12"/>
      <c r="AH926" s="12"/>
      <c r="AI926" t="str">
        <v>20070216</v>
      </c>
      <c r="AJ926">
        <v>50</v>
      </c>
      <c r="AK926">
        <v>22.2</v>
      </c>
      <c r="AL926">
        <f t="shared" si="209"/>
        <v>2.2522522522522523</v>
      </c>
      <c r="BI926" t="str">
        <v>16/03/2021</v>
      </c>
      <c r="BJ926">
        <v>57.4</v>
      </c>
      <c r="BK926">
        <v>18.8</v>
      </c>
      <c r="BL926">
        <f t="shared" si="210"/>
        <v>3.0531914893617018</v>
      </c>
    </row>
    <row r="927" spans="1:64" x14ac:dyDescent="0.3">
      <c r="A927" s="11">
        <v>44223</v>
      </c>
      <c r="B927">
        <v>0.681034482758621</v>
      </c>
      <c r="C927">
        <v>3849.62</v>
      </c>
      <c r="D927">
        <v>328.59</v>
      </c>
      <c r="E927">
        <v>153.38</v>
      </c>
      <c r="F927">
        <v>1851.075</v>
      </c>
      <c r="G927">
        <v>86.38</v>
      </c>
      <c r="H927">
        <v>55.39</v>
      </c>
      <c r="I927" s="12">
        <f t="shared" si="201"/>
        <v>93.508483379732397</v>
      </c>
      <c r="J927" s="12">
        <f t="shared" si="202"/>
        <v>88.267239795028075</v>
      </c>
      <c r="K927" s="12">
        <f t="shared" si="203"/>
        <v>134.04926101898769</v>
      </c>
      <c r="L927" s="12">
        <f t="shared" si="204"/>
        <v>112.87867346406978</v>
      </c>
      <c r="M927" s="12">
        <f t="shared" si="205"/>
        <v>127.76870656290735</v>
      </c>
      <c r="N927" s="12">
        <f t="shared" si="206"/>
        <v>120.74490399839169</v>
      </c>
      <c r="O927" s="12">
        <f t="shared" si="207"/>
        <v>182.73019307704956</v>
      </c>
      <c r="P927" s="12">
        <f t="shared" si="208"/>
        <v>153.88455598286723</v>
      </c>
      <c r="Q927">
        <v>0.71641791044776104</v>
      </c>
      <c r="R927" s="12"/>
      <c r="S927" s="12"/>
      <c r="Z927" s="12"/>
      <c r="AA927" s="12"/>
      <c r="AB927" s="12"/>
      <c r="AC927" s="12"/>
      <c r="AF927">
        <v>0.56078706957132796</v>
      </c>
      <c r="AG927" s="12"/>
      <c r="AH927" s="12"/>
      <c r="AI927" t="str">
        <v>20070209</v>
      </c>
      <c r="AJ927">
        <v>51.1</v>
      </c>
      <c r="AK927">
        <v>21.1</v>
      </c>
      <c r="AL927">
        <f t="shared" si="209"/>
        <v>2.4218009478672986</v>
      </c>
      <c r="BI927" t="str">
        <v>15/03/2021</v>
      </c>
      <c r="BJ927">
        <v>57.4</v>
      </c>
      <c r="BK927">
        <v>18.8</v>
      </c>
      <c r="BL927">
        <f t="shared" si="210"/>
        <v>3.0531914893617018</v>
      </c>
    </row>
    <row r="928" spans="1:64" x14ac:dyDescent="0.3">
      <c r="A928" s="11">
        <v>44222</v>
      </c>
      <c r="B928">
        <v>0.68313953488372103</v>
      </c>
      <c r="C928">
        <v>3855.36</v>
      </c>
      <c r="D928">
        <v>328.11</v>
      </c>
      <c r="E928">
        <v>153.66999999999999</v>
      </c>
      <c r="F928">
        <v>1856.125</v>
      </c>
      <c r="G928">
        <v>86.39</v>
      </c>
      <c r="H928">
        <v>55.48</v>
      </c>
      <c r="I928" s="12">
        <f t="shared" si="201"/>
        <v>93.471251492298606</v>
      </c>
      <c r="J928" s="12">
        <f t="shared" si="202"/>
        <v>88.158638436697771</v>
      </c>
      <c r="K928" s="12">
        <f t="shared" si="203"/>
        <v>134.23357474885867</v>
      </c>
      <c r="L928" s="12">
        <f t="shared" si="204"/>
        <v>112.86362085660684</v>
      </c>
      <c r="M928" s="12">
        <f t="shared" si="205"/>
        <v>127.34209972785337</v>
      </c>
      <c r="N928" s="12">
        <f t="shared" si="206"/>
        <v>120.24185464974249</v>
      </c>
      <c r="O928" s="12">
        <f t="shared" si="207"/>
        <v>182.44217559940685</v>
      </c>
      <c r="P928" s="12">
        <f t="shared" si="208"/>
        <v>153.41126226160384</v>
      </c>
      <c r="Q928">
        <v>0.73529411764705899</v>
      </c>
      <c r="R928" s="12"/>
      <c r="S928" s="12"/>
      <c r="Z928" s="12"/>
      <c r="AA928" s="12"/>
      <c r="AB928" s="12"/>
      <c r="AC928" s="12"/>
      <c r="AF928">
        <v>0.56361051883439905</v>
      </c>
      <c r="AG928" s="12"/>
      <c r="AH928" s="12"/>
      <c r="AI928" t="str">
        <v>20070202</v>
      </c>
      <c r="AJ928">
        <v>52.2</v>
      </c>
      <c r="AK928">
        <v>22.2</v>
      </c>
      <c r="AL928">
        <f t="shared" si="209"/>
        <v>2.3513513513513518</v>
      </c>
      <c r="BI928" t="str">
        <v>12/03/2021</v>
      </c>
      <c r="BJ928">
        <v>55.9</v>
      </c>
      <c r="BK928">
        <v>19.600000000000001</v>
      </c>
      <c r="BL928">
        <f t="shared" si="210"/>
        <v>2.8520408163265305</v>
      </c>
    </row>
    <row r="929" spans="1:64" x14ac:dyDescent="0.3">
      <c r="A929" s="11">
        <v>44219</v>
      </c>
      <c r="B929">
        <v>0.68604651162790697</v>
      </c>
      <c r="C929">
        <v>3841.47</v>
      </c>
      <c r="D929">
        <v>325.42</v>
      </c>
      <c r="E929">
        <v>151.88</v>
      </c>
      <c r="F929">
        <v>1855.9</v>
      </c>
      <c r="G929">
        <v>86.38</v>
      </c>
      <c r="H929">
        <v>55.39</v>
      </c>
      <c r="I929" s="12">
        <f t="shared" si="201"/>
        <v>94.241184715980808</v>
      </c>
      <c r="J929" s="12">
        <f t="shared" si="202"/>
        <v>87.85163489434332</v>
      </c>
      <c r="K929" s="12">
        <f t="shared" si="203"/>
        <v>133.7653910930369</v>
      </c>
      <c r="L929" s="12">
        <f t="shared" si="204"/>
        <v>112.63936024993824</v>
      </c>
      <c r="M929" s="12">
        <f t="shared" si="205"/>
        <v>127.79184775959416</v>
      </c>
      <c r="N929" s="12">
        <f t="shared" si="206"/>
        <v>119.27039660501795</v>
      </c>
      <c r="O929" s="12">
        <f t="shared" si="207"/>
        <v>180.96720726059215</v>
      </c>
      <c r="P929" s="12">
        <f t="shared" si="208"/>
        <v>152.39911897815568</v>
      </c>
      <c r="Q929">
        <v>0.72058823529411797</v>
      </c>
      <c r="R929" s="12"/>
      <c r="S929" s="12"/>
      <c r="Z929" s="12"/>
      <c r="AA929" s="12"/>
      <c r="AB929" s="12"/>
      <c r="AC929" s="12"/>
      <c r="AF929">
        <v>0.55915492957746504</v>
      </c>
      <c r="AG929" s="12"/>
      <c r="AH929" s="12"/>
      <c r="AI929" t="str">
        <v>20070126</v>
      </c>
      <c r="AJ929">
        <v>53.3</v>
      </c>
      <c r="AK929">
        <v>21.1</v>
      </c>
      <c r="AL929">
        <f t="shared" si="209"/>
        <v>2.5260663507109</v>
      </c>
      <c r="BI929" t="str">
        <v>11/03/2021</v>
      </c>
      <c r="BJ929">
        <v>55.9</v>
      </c>
      <c r="BK929">
        <v>19.600000000000001</v>
      </c>
      <c r="BL929">
        <f t="shared" si="210"/>
        <v>2.8520408163265305</v>
      </c>
    </row>
    <row r="930" spans="1:64" x14ac:dyDescent="0.3">
      <c r="A930" s="11">
        <v>44218</v>
      </c>
      <c r="B930">
        <v>0.69026548672566401</v>
      </c>
      <c r="C930">
        <v>3853.07</v>
      </c>
      <c r="D930">
        <v>326.36</v>
      </c>
      <c r="E930">
        <v>151.38999999999999</v>
      </c>
      <c r="F930">
        <v>1869.925</v>
      </c>
      <c r="G930">
        <v>86.38</v>
      </c>
      <c r="H930">
        <v>55.77</v>
      </c>
      <c r="I930" s="12">
        <f t="shared" si="201"/>
        <v>94.833635077389388</v>
      </c>
      <c r="J930" s="12">
        <f t="shared" si="202"/>
        <v>87.458969096953922</v>
      </c>
      <c r="K930" s="12">
        <f t="shared" si="203"/>
        <v>134.16931941648582</v>
      </c>
      <c r="L930" s="12">
        <f t="shared" si="204"/>
        <v>112.21260306762687</v>
      </c>
      <c r="M930" s="12">
        <f t="shared" si="205"/>
        <v>128.57835233791482</v>
      </c>
      <c r="N930" s="12">
        <f t="shared" si="206"/>
        <v>118.72189599842577</v>
      </c>
      <c r="O930" s="12">
        <f t="shared" si="207"/>
        <v>181.48994456876298</v>
      </c>
      <c r="P930" s="12">
        <f t="shared" si="208"/>
        <v>151.80201422753703</v>
      </c>
      <c r="Q930">
        <v>0.74242424242424199</v>
      </c>
      <c r="R930" s="12"/>
      <c r="S930" s="12"/>
      <c r="Z930" s="12"/>
      <c r="AA930" s="12"/>
      <c r="AB930" s="12"/>
      <c r="AC930" s="12"/>
      <c r="AF930">
        <v>0.553508150248051</v>
      </c>
      <c r="AG930" s="12"/>
      <c r="AH930" s="12"/>
      <c r="AI930" t="str">
        <v>20070119</v>
      </c>
      <c r="AJ930">
        <v>52.7</v>
      </c>
      <c r="AK930">
        <v>20.9</v>
      </c>
      <c r="AL930">
        <f t="shared" si="209"/>
        <v>2.5215311004784691</v>
      </c>
      <c r="BI930" t="str">
        <v>10/03/2021</v>
      </c>
      <c r="BJ930">
        <v>55.9</v>
      </c>
      <c r="BK930">
        <v>19.600000000000001</v>
      </c>
      <c r="BL930">
        <f t="shared" si="210"/>
        <v>2.8520408163265305</v>
      </c>
    </row>
    <row r="931" spans="1:64" x14ac:dyDescent="0.3">
      <c r="A931" s="11">
        <v>44217</v>
      </c>
      <c r="B931">
        <v>0.69578313253012003</v>
      </c>
      <c r="C931">
        <v>3851.85</v>
      </c>
      <c r="D931">
        <v>323.77</v>
      </c>
      <c r="E931">
        <v>152.46</v>
      </c>
      <c r="F931">
        <v>1871.95</v>
      </c>
      <c r="G931">
        <v>86.37</v>
      </c>
      <c r="H931">
        <v>55.69</v>
      </c>
      <c r="I931" s="12">
        <f t="shared" si="201"/>
        <v>94.143098723260422</v>
      </c>
      <c r="J931" s="12">
        <f t="shared" si="202"/>
        <v>87.336829363462357</v>
      </c>
      <c r="K931" s="12">
        <f t="shared" si="203"/>
        <v>134.14236351134869</v>
      </c>
      <c r="L931" s="12">
        <f t="shared" si="204"/>
        <v>112.33839878554508</v>
      </c>
      <c r="M931" s="12">
        <f t="shared" si="205"/>
        <v>126.67596560785324</v>
      </c>
      <c r="N931" s="12">
        <f t="shared" si="206"/>
        <v>117.65345374976539</v>
      </c>
      <c r="O931" s="12">
        <f t="shared" si="207"/>
        <v>180.07031970919809</v>
      </c>
      <c r="P931" s="12">
        <f t="shared" si="208"/>
        <v>150.8122362044013</v>
      </c>
      <c r="Q931">
        <v>0.75</v>
      </c>
      <c r="R931" s="12"/>
      <c r="S931" s="12"/>
      <c r="Z931" s="12"/>
      <c r="AA931" s="12"/>
      <c r="AB931" s="12"/>
      <c r="AC931" s="12"/>
      <c r="AF931">
        <v>0.54526015680684203</v>
      </c>
      <c r="AG931" s="12"/>
      <c r="AH931" s="12"/>
      <c r="AI931" t="str">
        <v>20070112</v>
      </c>
      <c r="AJ931">
        <v>50.5</v>
      </c>
      <c r="AK931">
        <v>22.1</v>
      </c>
      <c r="AL931">
        <f t="shared" si="209"/>
        <v>2.2850678733031673</v>
      </c>
      <c r="BI931" t="str">
        <v>09/03/2021</v>
      </c>
      <c r="BJ931">
        <v>55.9</v>
      </c>
      <c r="BK931">
        <v>19.600000000000001</v>
      </c>
      <c r="BL931">
        <f t="shared" si="210"/>
        <v>2.8520408163265305</v>
      </c>
    </row>
    <row r="932" spans="1:64" x14ac:dyDescent="0.3">
      <c r="A932" s="11">
        <v>44216</v>
      </c>
      <c r="B932">
        <v>0.701538461538462</v>
      </c>
      <c r="C932">
        <v>3798.91</v>
      </c>
      <c r="D932">
        <v>316.41000000000003</v>
      </c>
      <c r="E932">
        <v>152.31</v>
      </c>
      <c r="F932">
        <v>1839.75</v>
      </c>
      <c r="G932">
        <v>86.38</v>
      </c>
      <c r="H932">
        <v>55.11</v>
      </c>
      <c r="I932" s="12">
        <f t="shared" si="201"/>
        <v>92.939463643470162</v>
      </c>
      <c r="J932" s="12">
        <f t="shared" si="202"/>
        <v>87.649457605135609</v>
      </c>
      <c r="K932" s="12">
        <f t="shared" si="203"/>
        <v>132.28360115295149</v>
      </c>
      <c r="L932" s="12">
        <f t="shared" si="204"/>
        <v>111.95649608619119</v>
      </c>
      <c r="M932" s="12">
        <f t="shared" si="205"/>
        <v>123.91560603871359</v>
      </c>
      <c r="N932" s="12">
        <f t="shared" si="206"/>
        <v>116.97981602232232</v>
      </c>
      <c r="O932" s="12">
        <f t="shared" si="207"/>
        <v>175.95702057726609</v>
      </c>
      <c r="P932" s="12">
        <f t="shared" si="208"/>
        <v>148.91556519367674</v>
      </c>
      <c r="Q932">
        <v>0.75757575757575801</v>
      </c>
      <c r="R932" s="12"/>
      <c r="S932" s="12"/>
      <c r="Z932" s="12"/>
      <c r="AA932" s="12"/>
      <c r="AB932" s="12"/>
      <c r="AC932" s="12"/>
      <c r="AF932">
        <v>0.53270348837209303</v>
      </c>
      <c r="AG932" s="12"/>
      <c r="AH932" s="12"/>
      <c r="AI932" t="str">
        <v>20070105</v>
      </c>
      <c r="AJ932">
        <v>55.4</v>
      </c>
      <c r="AK932">
        <v>20.7</v>
      </c>
      <c r="AL932">
        <f t="shared" si="209"/>
        <v>2.6763285024154588</v>
      </c>
      <c r="BI932" t="str">
        <v>08/03/2021</v>
      </c>
      <c r="BJ932">
        <v>55.9</v>
      </c>
      <c r="BK932">
        <v>19.600000000000001</v>
      </c>
      <c r="BL932">
        <f t="shared" si="210"/>
        <v>2.8520408163265305</v>
      </c>
    </row>
    <row r="933" spans="1:64" x14ac:dyDescent="0.3">
      <c r="A933" s="11">
        <v>44212</v>
      </c>
      <c r="B933">
        <v>0.70121951219512202</v>
      </c>
      <c r="C933">
        <v>3768.25</v>
      </c>
      <c r="D933">
        <v>311.86</v>
      </c>
      <c r="E933">
        <v>151.82</v>
      </c>
      <c r="F933">
        <v>1828.45</v>
      </c>
      <c r="G933">
        <v>86.35</v>
      </c>
      <c r="H933">
        <v>54.58</v>
      </c>
      <c r="I933" s="12">
        <f t="shared" si="201"/>
        <v>92.485462074796857</v>
      </c>
      <c r="J933" s="12">
        <f t="shared" si="202"/>
        <v>87.478323328855524</v>
      </c>
      <c r="K933" s="12">
        <f t="shared" si="203"/>
        <v>131.26121026886364</v>
      </c>
      <c r="L933" s="12">
        <f t="shared" si="204"/>
        <v>112.13300620241941</v>
      </c>
      <c r="M933" s="12">
        <f t="shared" si="205"/>
        <v>122.52344881196613</v>
      </c>
      <c r="N933" s="12">
        <f t="shared" si="206"/>
        <v>116.00424558531174</v>
      </c>
      <c r="O933" s="12">
        <f t="shared" si="207"/>
        <v>173.48615155880631</v>
      </c>
      <c r="P933" s="12">
        <f t="shared" si="208"/>
        <v>148.19248022925106</v>
      </c>
      <c r="Q933">
        <v>0.76923076923076905</v>
      </c>
      <c r="R933" s="12"/>
      <c r="S933" s="12"/>
      <c r="Z933" s="12"/>
      <c r="AA933" s="12"/>
      <c r="AB933" s="12"/>
      <c r="AC933" s="12"/>
      <c r="AF933">
        <v>0.53553113553113596</v>
      </c>
      <c r="AG933" s="12"/>
      <c r="AH933" s="12"/>
      <c r="AI933" t="str">
        <v>20061229</v>
      </c>
      <c r="AJ933">
        <v>55.3</v>
      </c>
      <c r="AK933">
        <v>21.3</v>
      </c>
      <c r="AL933">
        <f t="shared" si="209"/>
        <v>2.596244131455399</v>
      </c>
      <c r="BI933" t="str">
        <v>05/03/2021</v>
      </c>
      <c r="BJ933">
        <v>51</v>
      </c>
      <c r="BK933">
        <v>20.6</v>
      </c>
      <c r="BL933">
        <f t="shared" si="210"/>
        <v>2.4757281553398056</v>
      </c>
    </row>
    <row r="934" spans="1:64" x14ac:dyDescent="0.3">
      <c r="A934" s="11">
        <v>44211</v>
      </c>
      <c r="B934">
        <v>0.699367088607595</v>
      </c>
      <c r="C934">
        <v>3795.54</v>
      </c>
      <c r="D934">
        <v>314.35000000000002</v>
      </c>
      <c r="E934">
        <v>151.22</v>
      </c>
      <c r="F934">
        <v>1846.1</v>
      </c>
      <c r="G934">
        <v>86.34</v>
      </c>
      <c r="H934">
        <v>55.37</v>
      </c>
      <c r="I934" s="12">
        <f t="shared" si="201"/>
        <v>93.529035378797332</v>
      </c>
      <c r="J934" s="12">
        <f t="shared" si="202"/>
        <v>87.271430888338088</v>
      </c>
      <c r="K934" s="12">
        <f t="shared" si="203"/>
        <v>132.22724119516656</v>
      </c>
      <c r="L934" s="12">
        <f t="shared" si="204"/>
        <v>111.34494717289142</v>
      </c>
      <c r="M934" s="12">
        <f t="shared" si="205"/>
        <v>123.99763639813861</v>
      </c>
      <c r="N934" s="12">
        <f t="shared" si="206"/>
        <v>115.81435769930425</v>
      </c>
      <c r="O934" s="12">
        <f t="shared" si="207"/>
        <v>174.89174395093008</v>
      </c>
      <c r="P934" s="12">
        <f t="shared" si="208"/>
        <v>147.25790105119015</v>
      </c>
      <c r="Q934">
        <v>0.74603174603174605</v>
      </c>
      <c r="R934" s="12"/>
      <c r="S934" s="12"/>
      <c r="Z934" s="12"/>
      <c r="AA934" s="12"/>
      <c r="AB934" s="12"/>
      <c r="AC934" s="12"/>
      <c r="AF934">
        <v>0.53805970149253701</v>
      </c>
      <c r="AG934" s="12"/>
      <c r="AH934" s="12"/>
      <c r="AI934" t="str">
        <v>20061222</v>
      </c>
      <c r="AJ934">
        <v>56.5</v>
      </c>
      <c r="AK934">
        <v>19.600000000000001</v>
      </c>
      <c r="AL934">
        <f t="shared" si="209"/>
        <v>2.8826530612244894</v>
      </c>
      <c r="BI934" t="str">
        <v>04/03/2021</v>
      </c>
      <c r="BJ934">
        <v>51</v>
      </c>
      <c r="BK934">
        <v>20.6</v>
      </c>
      <c r="BL934">
        <f t="shared" si="210"/>
        <v>2.4757281553398056</v>
      </c>
    </row>
    <row r="935" spans="1:64" x14ac:dyDescent="0.3">
      <c r="A935" s="11">
        <v>44210</v>
      </c>
      <c r="B935">
        <v>0.685430463576159</v>
      </c>
      <c r="C935">
        <v>3809.84</v>
      </c>
      <c r="D935">
        <v>316.04000000000002</v>
      </c>
      <c r="E935">
        <v>152.65</v>
      </c>
      <c r="F935">
        <v>1844.9749999999999</v>
      </c>
      <c r="G935">
        <v>86.33</v>
      </c>
      <c r="H935">
        <v>54.92</v>
      </c>
      <c r="I935" s="12">
        <f t="shared" si="201"/>
        <v>93.006858005213445</v>
      </c>
      <c r="J935" s="12">
        <f t="shared" si="202"/>
        <v>87.653882556291194</v>
      </c>
      <c r="K935" s="12">
        <f t="shared" si="203"/>
        <v>132.74085179602872</v>
      </c>
      <c r="L935" s="12">
        <f t="shared" si="204"/>
        <v>112.69128971044393</v>
      </c>
      <c r="M935" s="12">
        <f t="shared" si="205"/>
        <v>123.50111122887523</v>
      </c>
      <c r="N935" s="12">
        <f t="shared" si="206"/>
        <v>116.50842034872613</v>
      </c>
      <c r="O935" s="12">
        <f t="shared" si="207"/>
        <v>175.85247154257951</v>
      </c>
      <c r="P935" s="12">
        <f t="shared" si="208"/>
        <v>149.27931626497059</v>
      </c>
      <c r="Q935">
        <v>0.76271186440677996</v>
      </c>
      <c r="R935" s="12"/>
      <c r="S935" s="12"/>
      <c r="Z935" s="12"/>
      <c r="AA935" s="12"/>
      <c r="AB935" s="12"/>
      <c r="AC935" s="12"/>
      <c r="AF935">
        <v>0.53680297397769505</v>
      </c>
      <c r="AG935" s="12"/>
      <c r="AH935" s="12"/>
      <c r="AI935" t="str">
        <v>20061215</v>
      </c>
      <c r="AJ935">
        <v>58.8</v>
      </c>
      <c r="AK935">
        <v>20.6</v>
      </c>
      <c r="AL935">
        <f t="shared" si="209"/>
        <v>2.8543689320388346</v>
      </c>
      <c r="BI935" t="str">
        <v>03/03/2021</v>
      </c>
      <c r="BJ935">
        <v>51</v>
      </c>
      <c r="BK935">
        <v>20.6</v>
      </c>
      <c r="BL935">
        <f t="shared" si="210"/>
        <v>2.4757281553398056</v>
      </c>
    </row>
    <row r="936" spans="1:64" x14ac:dyDescent="0.3">
      <c r="A936" s="11">
        <v>44209</v>
      </c>
      <c r="B936">
        <v>0.66440677966101702</v>
      </c>
      <c r="C936">
        <v>3801.19</v>
      </c>
      <c r="D936">
        <v>313.92</v>
      </c>
      <c r="E936">
        <v>150.94999999999999</v>
      </c>
      <c r="F936">
        <v>1854.85</v>
      </c>
      <c r="G936">
        <v>86.34</v>
      </c>
      <c r="H936">
        <v>54.96</v>
      </c>
      <c r="I936" s="12">
        <f t="shared" si="201"/>
        <v>93.850234135991585</v>
      </c>
      <c r="J936" s="12">
        <f t="shared" si="202"/>
        <v>86.992782316048107</v>
      </c>
      <c r="K936" s="12">
        <f t="shared" si="203"/>
        <v>132.42416941428743</v>
      </c>
      <c r="L936" s="12">
        <f t="shared" si="204"/>
        <v>112.35384558589681</v>
      </c>
      <c r="M936" s="12">
        <f t="shared" si="205"/>
        <v>124.06046193155366</v>
      </c>
      <c r="N936" s="12">
        <f t="shared" si="206"/>
        <v>115.11811656997463</v>
      </c>
      <c r="O936" s="12">
        <f t="shared" si="207"/>
        <v>174.65275832157533</v>
      </c>
      <c r="P936" s="12">
        <f t="shared" si="208"/>
        <v>148.17083322437077</v>
      </c>
      <c r="Q936">
        <v>0.75925925925925897</v>
      </c>
      <c r="R936" s="12"/>
      <c r="S936" s="12"/>
      <c r="Z936" s="12"/>
      <c r="AA936" s="12"/>
      <c r="AB936" s="12"/>
      <c r="AC936" s="12"/>
      <c r="AF936">
        <v>0.54049962149886499</v>
      </c>
      <c r="AG936" s="12"/>
      <c r="AH936" s="12"/>
      <c r="AI936" t="str">
        <v>20061208</v>
      </c>
      <c r="AJ936">
        <v>59.6</v>
      </c>
      <c r="AK936">
        <v>21.3</v>
      </c>
      <c r="AL936">
        <f t="shared" si="209"/>
        <v>2.7981220657276995</v>
      </c>
      <c r="BI936" t="str">
        <v>02/03/2021</v>
      </c>
      <c r="BJ936">
        <v>51</v>
      </c>
      <c r="BK936">
        <v>20.6</v>
      </c>
      <c r="BL936">
        <f t="shared" si="210"/>
        <v>2.4757281553398056</v>
      </c>
    </row>
    <row r="937" spans="1:64" x14ac:dyDescent="0.3">
      <c r="A937" s="11">
        <v>44208</v>
      </c>
      <c r="B937">
        <v>0.67235494880546098</v>
      </c>
      <c r="C937">
        <v>3799.61</v>
      </c>
      <c r="D937">
        <v>314.42</v>
      </c>
      <c r="E937">
        <v>151.07</v>
      </c>
      <c r="F937">
        <v>1843.25</v>
      </c>
      <c r="G937">
        <v>86.34</v>
      </c>
      <c r="H937">
        <v>54.64</v>
      </c>
      <c r="I937" s="12">
        <f t="shared" si="201"/>
        <v>93.736797060261623</v>
      </c>
      <c r="J937" s="12">
        <f t="shared" si="202"/>
        <v>87.50709651739588</v>
      </c>
      <c r="K937" s="12">
        <f t="shared" si="203"/>
        <v>132.36912607583957</v>
      </c>
      <c r="L937" s="12">
        <f t="shared" si="204"/>
        <v>112.96847125207084</v>
      </c>
      <c r="M937" s="12">
        <f t="shared" si="205"/>
        <v>124.15927979037963</v>
      </c>
      <c r="N937" s="12">
        <f t="shared" si="206"/>
        <v>116.03285715437498</v>
      </c>
      <c r="O937" s="12">
        <f t="shared" si="207"/>
        <v>174.93093868332605</v>
      </c>
      <c r="P937" s="12">
        <f t="shared" si="208"/>
        <v>149.2825019497273</v>
      </c>
      <c r="Q937">
        <v>0.74545454545454504</v>
      </c>
      <c r="R937" s="12"/>
      <c r="S937" s="12"/>
      <c r="Z937" s="12"/>
      <c r="AA937" s="12"/>
      <c r="AB937" s="12"/>
      <c r="AC937" s="12"/>
      <c r="AF937">
        <v>0.54259401381427497</v>
      </c>
      <c r="AG937" s="12"/>
      <c r="AH937" s="12"/>
      <c r="AI937" t="str">
        <v>20061201</v>
      </c>
      <c r="AJ937">
        <v>59.8</v>
      </c>
      <c r="AK937">
        <v>23.9</v>
      </c>
      <c r="AL937">
        <f t="shared" si="209"/>
        <v>2.502092050209205</v>
      </c>
      <c r="BI937" t="str">
        <v>01/03/2021</v>
      </c>
      <c r="BJ937">
        <v>51</v>
      </c>
      <c r="BK937">
        <v>20.6</v>
      </c>
      <c r="BL937">
        <f t="shared" si="210"/>
        <v>2.4757281553398056</v>
      </c>
    </row>
    <row r="938" spans="1:64" x14ac:dyDescent="0.3">
      <c r="A938" s="11">
        <v>44205</v>
      </c>
      <c r="B938">
        <v>0.69836065573770501</v>
      </c>
      <c r="C938">
        <v>3824.68</v>
      </c>
      <c r="D938">
        <v>319.02999999999997</v>
      </c>
      <c r="E938">
        <v>151.32</v>
      </c>
      <c r="F938">
        <v>1848.88</v>
      </c>
      <c r="G938">
        <v>86.35</v>
      </c>
      <c r="H938">
        <v>55.36</v>
      </c>
      <c r="I938" s="12">
        <f t="shared" si="201"/>
        <v>94.198621703928026</v>
      </c>
      <c r="J938" s="12">
        <f t="shared" si="202"/>
        <v>87.81530276241952</v>
      </c>
      <c r="K938" s="12">
        <f t="shared" si="203"/>
        <v>133.22697308766229</v>
      </c>
      <c r="L938" s="12">
        <f t="shared" si="204"/>
        <v>112.24438456739963</v>
      </c>
      <c r="M938" s="12">
        <f t="shared" si="205"/>
        <v>125.76886007533081</v>
      </c>
      <c r="N938" s="12">
        <f t="shared" si="206"/>
        <v>117.37147471123539</v>
      </c>
      <c r="O938" s="12">
        <f t="shared" si="207"/>
        <v>177.47490730138992</v>
      </c>
      <c r="P938" s="12">
        <f t="shared" si="208"/>
        <v>149.49841823541175</v>
      </c>
      <c r="Q938">
        <v>0.77049180327868805</v>
      </c>
      <c r="R938" s="12"/>
      <c r="S938" s="12"/>
      <c r="Z938" s="12"/>
      <c r="AA938" s="12"/>
      <c r="AB938" s="12"/>
      <c r="AC938" s="12"/>
      <c r="AF938">
        <v>0.55274888558692403</v>
      </c>
      <c r="AG938" s="12"/>
      <c r="AH938" s="12"/>
      <c r="AI938" t="str">
        <v>20061124</v>
      </c>
      <c r="AJ938">
        <v>57.5</v>
      </c>
      <c r="AK938">
        <v>22.3</v>
      </c>
      <c r="AL938">
        <f t="shared" si="209"/>
        <v>2.5784753363228701</v>
      </c>
      <c r="BI938" t="str">
        <v>26/02/2021</v>
      </c>
      <c r="BJ938">
        <v>53.9</v>
      </c>
      <c r="BK938">
        <v>18.600000000000001</v>
      </c>
      <c r="BL938">
        <f t="shared" si="210"/>
        <v>2.897849462365591</v>
      </c>
    </row>
    <row r="939" spans="1:64" x14ac:dyDescent="0.3">
      <c r="A939" s="11">
        <v>44204</v>
      </c>
      <c r="B939">
        <v>0.69205298013244998</v>
      </c>
      <c r="C939">
        <v>3803.79</v>
      </c>
      <c r="D939">
        <v>314.98</v>
      </c>
      <c r="E939">
        <v>151.81</v>
      </c>
      <c r="F939">
        <v>1913.325</v>
      </c>
      <c r="G939">
        <v>86.36</v>
      </c>
      <c r="H939">
        <v>54.62</v>
      </c>
      <c r="I939" s="12">
        <f t="shared" si="201"/>
        <v>93.384346635957655</v>
      </c>
      <c r="J939" s="12">
        <f t="shared" si="202"/>
        <v>84.504899917664915</v>
      </c>
      <c r="K939" s="12">
        <f t="shared" si="203"/>
        <v>132.48404425601009</v>
      </c>
      <c r="L939" s="12">
        <f t="shared" si="204"/>
        <v>113.15599869968753</v>
      </c>
      <c r="M939" s="12">
        <f t="shared" si="205"/>
        <v>123.77781006733228</v>
      </c>
      <c r="N939" s="12">
        <f t="shared" si="206"/>
        <v>112.15190683399834</v>
      </c>
      <c r="O939" s="12">
        <f t="shared" si="207"/>
        <v>175.20188126625814</v>
      </c>
      <c r="P939" s="12">
        <f t="shared" si="208"/>
        <v>149.60167205654875</v>
      </c>
      <c r="Q939">
        <v>0.73770491803278704</v>
      </c>
      <c r="R939" s="12"/>
      <c r="S939" s="12"/>
      <c r="Z939" s="12"/>
      <c r="AA939" s="12"/>
      <c r="AB939" s="12"/>
      <c r="AC939" s="12"/>
      <c r="AF939">
        <v>0.54884414615958199</v>
      </c>
      <c r="AG939" s="12"/>
      <c r="AH939" s="12"/>
      <c r="AI939" t="str">
        <v>20061117</v>
      </c>
      <c r="AJ939">
        <v>58.5</v>
      </c>
      <c r="AK939">
        <v>22.3</v>
      </c>
      <c r="AL939">
        <f t="shared" si="209"/>
        <v>2.623318385650224</v>
      </c>
      <c r="BI939" t="str">
        <v>25/02/2021</v>
      </c>
      <c r="BJ939">
        <v>53.9</v>
      </c>
      <c r="BK939">
        <v>18.600000000000001</v>
      </c>
      <c r="BL939">
        <f t="shared" si="210"/>
        <v>2.897849462365591</v>
      </c>
    </row>
    <row r="940" spans="1:64" x14ac:dyDescent="0.3">
      <c r="A940" s="11">
        <v>44203</v>
      </c>
      <c r="B940">
        <v>0.71917808219178103</v>
      </c>
      <c r="C940">
        <v>3748.14</v>
      </c>
      <c r="D940">
        <v>307.54000000000002</v>
      </c>
      <c r="E940">
        <v>153.16</v>
      </c>
      <c r="F940">
        <v>1919.05</v>
      </c>
      <c r="G940">
        <v>86.34</v>
      </c>
      <c r="H940">
        <v>54.33</v>
      </c>
      <c r="I940" s="12">
        <f t="shared" si="201"/>
        <v>91.225791503300783</v>
      </c>
      <c r="J940" s="12">
        <f t="shared" si="202"/>
        <v>83.024521945808814</v>
      </c>
      <c r="K940" s="12">
        <f t="shared" si="203"/>
        <v>130.57558777187847</v>
      </c>
      <c r="L940" s="12">
        <f t="shared" si="204"/>
        <v>112.09006549843829</v>
      </c>
      <c r="M940" s="12">
        <f t="shared" si="205"/>
        <v>119.82290102393029</v>
      </c>
      <c r="N940" s="12">
        <f t="shared" si="206"/>
        <v>109.18478604015559</v>
      </c>
      <c r="O940" s="12">
        <f t="shared" si="207"/>
        <v>171.10221526562395</v>
      </c>
      <c r="P940" s="12">
        <f t="shared" si="208"/>
        <v>146.83324512626106</v>
      </c>
      <c r="Q940">
        <v>0.81481481481481499</v>
      </c>
      <c r="R940" s="12"/>
      <c r="S940" s="12"/>
      <c r="Z940" s="12"/>
      <c r="AA940" s="12"/>
      <c r="AB940" s="12"/>
      <c r="AC940" s="12"/>
      <c r="AF940">
        <v>0.55547337278106501</v>
      </c>
      <c r="AG940" s="12"/>
      <c r="AH940" s="12"/>
      <c r="AI940" t="str">
        <v>20061110</v>
      </c>
      <c r="AJ940">
        <v>56.4</v>
      </c>
      <c r="AK940">
        <v>22.3</v>
      </c>
      <c r="AL940">
        <f t="shared" si="209"/>
        <v>2.52914798206278</v>
      </c>
      <c r="BI940" t="str">
        <v>24/02/2021</v>
      </c>
      <c r="BJ940">
        <v>53.9</v>
      </c>
      <c r="BK940">
        <v>18.600000000000001</v>
      </c>
      <c r="BL940">
        <f t="shared" si="210"/>
        <v>2.897849462365591</v>
      </c>
    </row>
    <row r="941" spans="1:64" x14ac:dyDescent="0.3">
      <c r="A941" s="11">
        <v>44202</v>
      </c>
      <c r="B941">
        <v>0.71929824561403499</v>
      </c>
      <c r="C941">
        <v>3726.86</v>
      </c>
      <c r="D941">
        <v>311.86</v>
      </c>
      <c r="E941">
        <v>156.37</v>
      </c>
      <c r="F941">
        <v>1949.625</v>
      </c>
      <c r="G941">
        <v>86.39</v>
      </c>
      <c r="H941">
        <v>54.1</v>
      </c>
      <c r="I941" s="12">
        <f t="shared" si="201"/>
        <v>88.893394625550897</v>
      </c>
      <c r="J941" s="12">
        <f t="shared" si="202"/>
        <v>81.285627005604951</v>
      </c>
      <c r="K941" s="12">
        <f t="shared" si="203"/>
        <v>129.75957247891773</v>
      </c>
      <c r="L941" s="12">
        <f t="shared" si="204"/>
        <v>111.92681863982753</v>
      </c>
      <c r="M941" s="12">
        <f t="shared" si="205"/>
        <v>119.02828430682931</v>
      </c>
      <c r="N941" s="12">
        <f t="shared" si="206"/>
        <v>108.98532835145701</v>
      </c>
      <c r="O941" s="12">
        <f t="shared" si="207"/>
        <v>173.40390921498624</v>
      </c>
      <c r="P941" s="12">
        <f t="shared" si="208"/>
        <v>149.54048965938816</v>
      </c>
      <c r="Q941">
        <v>0.81132075471698095</v>
      </c>
      <c r="R941" s="12"/>
      <c r="S941" s="12"/>
      <c r="Z941" s="12"/>
      <c r="AA941" s="12"/>
      <c r="AB941" s="12"/>
      <c r="AC941" s="12"/>
      <c r="AF941">
        <v>0.55706727135298595</v>
      </c>
      <c r="AG941" s="12"/>
      <c r="AH941" s="12"/>
      <c r="AI941" t="str">
        <v>20061103</v>
      </c>
      <c r="AJ941">
        <v>52.1</v>
      </c>
      <c r="AK941">
        <v>26</v>
      </c>
      <c r="AL941">
        <f t="shared" si="209"/>
        <v>2.0038461538461538</v>
      </c>
      <c r="BI941" t="str">
        <v>23/02/2021</v>
      </c>
      <c r="BJ941">
        <v>53.9</v>
      </c>
      <c r="BK941">
        <v>18.600000000000001</v>
      </c>
      <c r="BL941">
        <f t="shared" si="210"/>
        <v>2.897849462365591</v>
      </c>
    </row>
    <row r="942" spans="1:64" x14ac:dyDescent="0.3">
      <c r="A942" s="11">
        <v>44201</v>
      </c>
      <c r="B942">
        <v>0.72862453531598503</v>
      </c>
      <c r="C942">
        <v>3700.65</v>
      </c>
      <c r="D942">
        <v>309.31</v>
      </c>
      <c r="E942">
        <v>157.54</v>
      </c>
      <c r="F942">
        <v>1942.55</v>
      </c>
      <c r="G942">
        <v>86.39</v>
      </c>
      <c r="H942">
        <v>53.32</v>
      </c>
      <c r="I942" s="12">
        <f t="shared" si="201"/>
        <v>87.622066363722126</v>
      </c>
      <c r="J942" s="12">
        <f t="shared" si="202"/>
        <v>81.00692917388632</v>
      </c>
      <c r="K942" s="12">
        <f t="shared" si="203"/>
        <v>128.84700844520776</v>
      </c>
      <c r="L942" s="12">
        <f t="shared" si="204"/>
        <v>112.77785358684561</v>
      </c>
      <c r="M942" s="12">
        <f t="shared" si="205"/>
        <v>117.19179031988892</v>
      </c>
      <c r="N942" s="12">
        <f t="shared" si="206"/>
        <v>108.48607149567759</v>
      </c>
      <c r="O942" s="12">
        <f t="shared" si="207"/>
        <v>171.98602949813181</v>
      </c>
      <c r="P942" s="12">
        <f t="shared" si="208"/>
        <v>150.50136575188392</v>
      </c>
      <c r="Q942">
        <v>0.8</v>
      </c>
      <c r="R942" s="12"/>
      <c r="S942" s="12"/>
      <c r="Z942" s="12"/>
      <c r="AA942" s="12"/>
      <c r="AB942" s="12"/>
      <c r="AC942" s="12"/>
      <c r="AF942">
        <v>0.55846153846153801</v>
      </c>
      <c r="AG942" s="12"/>
      <c r="AH942" s="12"/>
      <c r="AI942" t="str">
        <v>20061027</v>
      </c>
      <c r="AJ942">
        <v>53.7</v>
      </c>
      <c r="AK942">
        <v>28.4</v>
      </c>
      <c r="AL942">
        <f t="shared" si="209"/>
        <v>1.8908450704225355</v>
      </c>
      <c r="BI942" t="str">
        <v>22/02/2021</v>
      </c>
      <c r="BJ942">
        <v>53.9</v>
      </c>
      <c r="BK942">
        <v>18.600000000000001</v>
      </c>
      <c r="BL942">
        <f t="shared" si="210"/>
        <v>2.897849462365591</v>
      </c>
    </row>
    <row r="943" spans="1:64" x14ac:dyDescent="0.3">
      <c r="A943" s="11">
        <v>44196</v>
      </c>
      <c r="B943">
        <v>0.72945205479452102</v>
      </c>
      <c r="C943">
        <v>3756.07</v>
      </c>
      <c r="D943">
        <v>313.74</v>
      </c>
      <c r="E943">
        <v>157.72999999999999</v>
      </c>
      <c r="F943">
        <v>1898.9</v>
      </c>
      <c r="G943">
        <v>86.38</v>
      </c>
      <c r="H943">
        <v>53.04</v>
      </c>
      <c r="I943" s="12">
        <f t="shared" si="201"/>
        <v>88.825671396057857</v>
      </c>
      <c r="J943" s="12">
        <f t="shared" si="202"/>
        <v>84.184190021435796</v>
      </c>
      <c r="K943" s="12">
        <f t="shared" si="203"/>
        <v>130.79195692797734</v>
      </c>
      <c r="L943" s="12">
        <f t="shared" si="204"/>
        <v>115.0834137857983</v>
      </c>
      <c r="M943" s="12">
        <f t="shared" si="205"/>
        <v>118.72517123914838</v>
      </c>
      <c r="N943" s="12">
        <f t="shared" si="206"/>
        <v>112.66679422019173</v>
      </c>
      <c r="O943" s="12">
        <f t="shared" si="207"/>
        <v>174.46973519730378</v>
      </c>
      <c r="P943" s="12">
        <f t="shared" si="208"/>
        <v>153.4787000740406</v>
      </c>
      <c r="Q943">
        <v>0.86440677966101698</v>
      </c>
      <c r="R943" s="12"/>
      <c r="S943" s="12"/>
      <c r="Z943" s="12"/>
      <c r="AA943" s="12"/>
      <c r="AB943" s="12"/>
      <c r="AC943" s="12"/>
      <c r="AF943">
        <v>0.55312954876273701</v>
      </c>
      <c r="AG943" s="12"/>
      <c r="AH943" s="12"/>
      <c r="AI943" t="str">
        <v>20061020</v>
      </c>
      <c r="AJ943">
        <v>52.7</v>
      </c>
      <c r="AK943">
        <v>30.1</v>
      </c>
      <c r="AL943">
        <f t="shared" si="209"/>
        <v>1.7508305647840532</v>
      </c>
      <c r="BI943" t="str">
        <v>19/02/2021</v>
      </c>
      <c r="BJ943">
        <v>56.3</v>
      </c>
      <c r="BK943">
        <v>18.5</v>
      </c>
      <c r="BL943">
        <f t="shared" si="210"/>
        <v>3.0432432432432432</v>
      </c>
    </row>
    <row r="944" spans="1:64" x14ac:dyDescent="0.3">
      <c r="A944" s="11">
        <v>44196</v>
      </c>
      <c r="B944">
        <v>0.72377622377622397</v>
      </c>
      <c r="C944">
        <v>3732.04</v>
      </c>
      <c r="D944">
        <v>312.97000000000003</v>
      </c>
      <c r="E944">
        <v>157.5</v>
      </c>
      <c r="F944">
        <v>1894.7</v>
      </c>
      <c r="G944">
        <v>86.385000000000005</v>
      </c>
      <c r="H944">
        <v>53.3</v>
      </c>
      <c r="I944" s="12">
        <f t="shared" si="201"/>
        <v>88.38564168646981</v>
      </c>
      <c r="J944" s="12">
        <f t="shared" si="202"/>
        <v>83.830247986607361</v>
      </c>
      <c r="K944" s="12">
        <f t="shared" si="203"/>
        <v>129.94772319494078</v>
      </c>
      <c r="L944" s="12">
        <f t="shared" si="204"/>
        <v>113.79560187284795</v>
      </c>
      <c r="M944" s="12">
        <f t="shared" si="205"/>
        <v>118.60656677776528</v>
      </c>
      <c r="N944" s="12">
        <f t="shared" si="206"/>
        <v>112.63935640613656</v>
      </c>
      <c r="O944" s="12">
        <f t="shared" si="207"/>
        <v>174.03149255106476</v>
      </c>
      <c r="P944" s="12">
        <f t="shared" si="208"/>
        <v>152.36062471377866</v>
      </c>
      <c r="Q944">
        <v>0.84745762711864403</v>
      </c>
      <c r="R944" s="12"/>
      <c r="S944" s="12"/>
      <c r="Z944" s="12"/>
      <c r="AA944" s="12"/>
      <c r="AB944" s="12"/>
      <c r="AC944" s="12"/>
      <c r="AF944">
        <v>0.55873715124816403</v>
      </c>
      <c r="AG944" s="12"/>
      <c r="AH944" s="12"/>
      <c r="AI944" t="str">
        <v>20061013</v>
      </c>
      <c r="AJ944">
        <v>52.2</v>
      </c>
      <c r="AK944">
        <v>30</v>
      </c>
      <c r="AL944">
        <f t="shared" si="209"/>
        <v>1.74</v>
      </c>
      <c r="BI944" t="str">
        <v>18/02/2021</v>
      </c>
      <c r="BJ944">
        <v>56.3</v>
      </c>
      <c r="BK944">
        <v>18.5</v>
      </c>
      <c r="BL944">
        <f t="shared" si="210"/>
        <v>3.0432432432432432</v>
      </c>
    </row>
    <row r="945" spans="1:64" x14ac:dyDescent="0.3">
      <c r="A945" s="11">
        <v>44195</v>
      </c>
      <c r="B945">
        <v>0.733108108108108</v>
      </c>
      <c r="C945">
        <v>3727.04</v>
      </c>
      <c r="D945">
        <v>312.95999999999998</v>
      </c>
      <c r="E945">
        <v>157.16</v>
      </c>
      <c r="F945">
        <v>1878.45</v>
      </c>
      <c r="G945">
        <v>86.38</v>
      </c>
      <c r="H945">
        <v>53.04</v>
      </c>
      <c r="I945" s="12">
        <f t="shared" si="201"/>
        <v>88.458341455408828</v>
      </c>
      <c r="J945" s="12">
        <f t="shared" si="202"/>
        <v>84.447491771516667</v>
      </c>
      <c r="K945" s="12">
        <f t="shared" si="203"/>
        <v>129.78112790971636</v>
      </c>
      <c r="L945" s="12">
        <f t="shared" si="204"/>
        <v>114.20220897136581</v>
      </c>
      <c r="M945" s="12">
        <f t="shared" si="205"/>
        <v>118.85991042374312</v>
      </c>
      <c r="N945" s="12">
        <f t="shared" si="206"/>
        <v>113.61861208214515</v>
      </c>
      <c r="O945" s="12">
        <f t="shared" si="207"/>
        <v>174.03600544463802</v>
      </c>
      <c r="P945" s="12">
        <f t="shared" si="208"/>
        <v>153.1062533648151</v>
      </c>
      <c r="Q945">
        <v>0.81967213114754101</v>
      </c>
      <c r="R945" s="12"/>
      <c r="S945" s="12"/>
      <c r="Z945" s="12"/>
      <c r="AA945" s="12"/>
      <c r="AB945" s="12"/>
      <c r="AC945" s="12"/>
      <c r="AF945">
        <v>0.55684286748732803</v>
      </c>
      <c r="AG945" s="12"/>
      <c r="AH945" s="12"/>
      <c r="AI945" t="str">
        <v>20061006</v>
      </c>
      <c r="AJ945">
        <v>52.2</v>
      </c>
      <c r="AK945">
        <v>30.4</v>
      </c>
      <c r="AL945">
        <f t="shared" si="209"/>
        <v>1.7171052631578949</v>
      </c>
      <c r="BI945" t="str">
        <v>17/02/2021</v>
      </c>
      <c r="BJ945">
        <v>56.3</v>
      </c>
      <c r="BK945">
        <v>18.5</v>
      </c>
      <c r="BL945">
        <f t="shared" si="210"/>
        <v>3.0432432432432432</v>
      </c>
    </row>
    <row r="946" spans="1:64" x14ac:dyDescent="0.3">
      <c r="A946" s="11">
        <v>44194</v>
      </c>
      <c r="B946">
        <v>0.733108108108108</v>
      </c>
      <c r="C946">
        <v>3735.36</v>
      </c>
      <c r="D946">
        <v>312.68</v>
      </c>
      <c r="E946">
        <v>157.36000000000001</v>
      </c>
      <c r="F946">
        <v>1874.0250000000001</v>
      </c>
      <c r="G946">
        <v>86.38</v>
      </c>
      <c r="H946">
        <v>52.6</v>
      </c>
      <c r="I946" s="12">
        <f t="shared" si="201"/>
        <v>88.543023229595534</v>
      </c>
      <c r="J946" s="12">
        <f t="shared" si="202"/>
        <v>84.836772950327116</v>
      </c>
      <c r="K946" s="12">
        <f t="shared" si="203"/>
        <v>130.07084279987285</v>
      </c>
      <c r="L946" s="12">
        <f t="shared" si="204"/>
        <v>115.42483281205176</v>
      </c>
      <c r="M946" s="12">
        <f t="shared" si="205"/>
        <v>118.60296241635758</v>
      </c>
      <c r="N946" s="12">
        <f t="shared" si="206"/>
        <v>113.7853922969307</v>
      </c>
      <c r="O946" s="12">
        <f t="shared" si="207"/>
        <v>173.88029838455211</v>
      </c>
      <c r="P946" s="12">
        <f t="shared" si="208"/>
        <v>154.25849254466291</v>
      </c>
      <c r="Q946">
        <v>0.81967213114754101</v>
      </c>
      <c r="R946" s="12"/>
      <c r="S946" s="12"/>
      <c r="Z946" s="12"/>
      <c r="AA946" s="12"/>
      <c r="AB946" s="12"/>
      <c r="AC946" s="12"/>
      <c r="AF946">
        <v>0.55547498187092104</v>
      </c>
      <c r="AG946" s="12"/>
      <c r="AH946" s="12"/>
      <c r="AI946" t="str">
        <v>20060929</v>
      </c>
      <c r="AJ946">
        <v>49.5</v>
      </c>
      <c r="AK946">
        <v>33.299999999999997</v>
      </c>
      <c r="AL946">
        <f t="shared" si="209"/>
        <v>1.4864864864864866</v>
      </c>
      <c r="BI946" t="str">
        <v>16/02/2021</v>
      </c>
      <c r="BJ946">
        <v>56.3</v>
      </c>
      <c r="BK946">
        <v>18.5</v>
      </c>
      <c r="BL946">
        <f t="shared" si="210"/>
        <v>3.0432432432432432</v>
      </c>
    </row>
    <row r="947" spans="1:64" x14ac:dyDescent="0.3">
      <c r="A947" s="11">
        <v>44190</v>
      </c>
      <c r="B947">
        <v>0.71986970684039098</v>
      </c>
      <c r="C947">
        <v>3703.06</v>
      </c>
      <c r="D947">
        <v>309.56</v>
      </c>
      <c r="E947">
        <v>157.29</v>
      </c>
      <c r="F947">
        <v>1877.1</v>
      </c>
      <c r="G947">
        <v>86.37</v>
      </c>
      <c r="H947">
        <v>52.29</v>
      </c>
      <c r="I947" s="12">
        <f t="shared" si="201"/>
        <v>87.816127156275584</v>
      </c>
      <c r="J947" s="12">
        <f t="shared" si="202"/>
        <v>83.966819499745228</v>
      </c>
      <c r="K947" s="12">
        <f t="shared" si="203"/>
        <v>128.96091041460113</v>
      </c>
      <c r="L947" s="12">
        <f t="shared" si="204"/>
        <v>115.10322976493481</v>
      </c>
      <c r="M947" s="12">
        <f t="shared" si="205"/>
        <v>117.47126961102886</v>
      </c>
      <c r="N947" s="12">
        <f t="shared" si="206"/>
        <v>112.46761078502553</v>
      </c>
      <c r="O947" s="12">
        <f t="shared" si="207"/>
        <v>172.1650113843852</v>
      </c>
      <c r="P947" s="12">
        <f t="shared" si="208"/>
        <v>153.62091264350255</v>
      </c>
      <c r="Q947">
        <v>0.796875</v>
      </c>
      <c r="R947" s="12"/>
      <c r="S947" s="12"/>
      <c r="Z947" s="12"/>
      <c r="AA947" s="12"/>
      <c r="AB947" s="12"/>
      <c r="AC947" s="12"/>
      <c r="AF947">
        <v>0.56379187455452595</v>
      </c>
      <c r="AG947" s="12"/>
      <c r="AH947" s="12"/>
      <c r="AI947" t="str">
        <v>20060922</v>
      </c>
      <c r="AJ947">
        <v>47.4</v>
      </c>
      <c r="AK947">
        <v>33.700000000000003</v>
      </c>
      <c r="AL947">
        <f t="shared" si="209"/>
        <v>1.4065281899109792</v>
      </c>
      <c r="BI947" t="str">
        <v>15/02/2021</v>
      </c>
      <c r="BJ947">
        <v>56.3</v>
      </c>
      <c r="BK947">
        <v>18.5</v>
      </c>
      <c r="BL947">
        <f t="shared" si="210"/>
        <v>3.0432432432432432</v>
      </c>
    </row>
    <row r="948" spans="1:64" x14ac:dyDescent="0.3">
      <c r="A948" s="11">
        <v>44189</v>
      </c>
      <c r="B948">
        <v>0.729903536977492</v>
      </c>
      <c r="C948">
        <v>3690.01</v>
      </c>
      <c r="D948">
        <v>308.2</v>
      </c>
      <c r="E948">
        <v>156.66999999999999</v>
      </c>
      <c r="F948">
        <v>1872.75</v>
      </c>
      <c r="G948">
        <v>86.39</v>
      </c>
      <c r="H948">
        <v>52.36</v>
      </c>
      <c r="I948" s="12">
        <f t="shared" si="201"/>
        <v>87.853094581245301</v>
      </c>
      <c r="J948" s="12">
        <f t="shared" si="202"/>
        <v>83.865025102022457</v>
      </c>
      <c r="K948" s="12">
        <f t="shared" si="203"/>
        <v>128.47679903632201</v>
      </c>
      <c r="L948" s="12">
        <f t="shared" si="204"/>
        <v>114.54499767661214</v>
      </c>
      <c r="M948" s="12">
        <f t="shared" si="205"/>
        <v>117.41780266260508</v>
      </c>
      <c r="N948" s="12">
        <f t="shared" si="206"/>
        <v>112.23305137666581</v>
      </c>
      <c r="O948" s="12">
        <f t="shared" si="207"/>
        <v>171.36913417477871</v>
      </c>
      <c r="P948" s="12">
        <f t="shared" si="208"/>
        <v>152.7427005532505</v>
      </c>
      <c r="Q948">
        <v>0.81538461538461504</v>
      </c>
      <c r="R948" s="12"/>
      <c r="S948" s="12"/>
      <c r="Z948" s="12"/>
      <c r="AA948" s="12"/>
      <c r="AB948" s="12"/>
      <c r="AC948" s="12"/>
      <c r="AF948">
        <v>0.56109550561797705</v>
      </c>
      <c r="AG948" s="12"/>
      <c r="AH948" s="12"/>
      <c r="AI948" t="str">
        <v>20060915</v>
      </c>
      <c r="AJ948">
        <v>47.4</v>
      </c>
      <c r="AK948">
        <v>33.700000000000003</v>
      </c>
      <c r="AL948">
        <f t="shared" si="209"/>
        <v>1.4065281899109792</v>
      </c>
      <c r="BI948" t="str">
        <v>12/02/2021</v>
      </c>
      <c r="BJ948">
        <v>59.1</v>
      </c>
      <c r="BK948">
        <v>18.100000000000001</v>
      </c>
      <c r="BL948">
        <f t="shared" si="210"/>
        <v>3.2651933701657456</v>
      </c>
    </row>
    <row r="949" spans="1:64" x14ac:dyDescent="0.3">
      <c r="A949" s="11">
        <v>44188</v>
      </c>
      <c r="B949">
        <v>0.74603174603174605</v>
      </c>
      <c r="C949">
        <v>3687.26</v>
      </c>
      <c r="D949">
        <v>309.76</v>
      </c>
      <c r="E949">
        <v>157.76</v>
      </c>
      <c r="F949">
        <v>1860.25</v>
      </c>
      <c r="G949">
        <v>86.37</v>
      </c>
      <c r="H949">
        <v>51.83</v>
      </c>
      <c r="I949" s="12">
        <f t="shared" si="201"/>
        <v>87.185684637660785</v>
      </c>
      <c r="J949" s="12">
        <f t="shared" si="202"/>
        <v>84.369021650617867</v>
      </c>
      <c r="K949" s="12">
        <f t="shared" si="203"/>
        <v>128.41076388216578</v>
      </c>
      <c r="L949" s="12">
        <f t="shared" si="204"/>
        <v>115.64126842906815</v>
      </c>
      <c r="M949" s="12">
        <f t="shared" si="205"/>
        <v>117.19828182089834</v>
      </c>
      <c r="N949" s="12">
        <f t="shared" si="206"/>
        <v>113.56812233187661</v>
      </c>
      <c r="O949" s="12">
        <f t="shared" si="207"/>
        <v>172.27663908418327</v>
      </c>
      <c r="P949" s="12">
        <f t="shared" si="208"/>
        <v>155.10997267185084</v>
      </c>
      <c r="Q949">
        <v>0.828125</v>
      </c>
      <c r="R949" s="12"/>
      <c r="S949" s="12"/>
      <c r="Z949" s="12"/>
      <c r="AA949" s="12"/>
      <c r="AB949" s="12"/>
      <c r="AC949" s="12"/>
      <c r="AF949">
        <v>0.56388888888888899</v>
      </c>
      <c r="AG949" s="12"/>
      <c r="AH949" s="12"/>
      <c r="AI949" t="str">
        <v>20060908</v>
      </c>
      <c r="AJ949">
        <v>45.8</v>
      </c>
      <c r="AK949">
        <v>35.4</v>
      </c>
      <c r="AL949">
        <f t="shared" si="209"/>
        <v>1.2937853107344632</v>
      </c>
      <c r="BI949" t="str">
        <v>11/02/2021</v>
      </c>
      <c r="BJ949">
        <v>59.1</v>
      </c>
      <c r="BK949">
        <v>18.100000000000001</v>
      </c>
      <c r="BL949">
        <f t="shared" si="210"/>
        <v>3.2651933701657456</v>
      </c>
    </row>
    <row r="950" spans="1:64" x14ac:dyDescent="0.3">
      <c r="A950" s="11">
        <v>44187</v>
      </c>
      <c r="B950">
        <v>0.74358974358974395</v>
      </c>
      <c r="C950">
        <v>3694.92</v>
      </c>
      <c r="D950">
        <v>308.92</v>
      </c>
      <c r="E950">
        <v>156.94999999999999</v>
      </c>
      <c r="F950">
        <v>1877.075</v>
      </c>
      <c r="G950">
        <v>86.37</v>
      </c>
      <c r="H950">
        <v>52.01</v>
      </c>
      <c r="I950" s="12">
        <f t="shared" si="201"/>
        <v>87.820981252837967</v>
      </c>
      <c r="J950" s="12">
        <f t="shared" si="202"/>
        <v>83.791672125223172</v>
      </c>
      <c r="K950" s="12">
        <f t="shared" si="203"/>
        <v>128.67752740069645</v>
      </c>
      <c r="L950" s="12">
        <f t="shared" si="204"/>
        <v>115.48100893073365</v>
      </c>
      <c r="M950" s="12">
        <f t="shared" si="205"/>
        <v>117.48514867692899</v>
      </c>
      <c r="N950" s="12">
        <f t="shared" si="206"/>
        <v>112.25667647833279</v>
      </c>
      <c r="O950" s="12">
        <f t="shared" si="207"/>
        <v>171.80946328088163</v>
      </c>
      <c r="P950" s="12">
        <f t="shared" si="208"/>
        <v>154.15727707709505</v>
      </c>
      <c r="Q950">
        <v>0.82258064516129004</v>
      </c>
      <c r="R950" s="12"/>
      <c r="S950" s="12"/>
      <c r="Z950" s="12"/>
      <c r="AA950" s="12"/>
      <c r="AB950" s="12"/>
      <c r="AC950" s="12"/>
      <c r="AF950">
        <v>0.56497567755385703</v>
      </c>
      <c r="AG950" s="12"/>
      <c r="AH950" s="12"/>
      <c r="AI950" t="str">
        <v>20060901</v>
      </c>
      <c r="AJ950">
        <v>43.2</v>
      </c>
      <c r="AK950">
        <v>33.700000000000003</v>
      </c>
      <c r="AL950">
        <f t="shared" si="209"/>
        <v>1.2818991097922849</v>
      </c>
      <c r="BI950" t="str">
        <v>10/02/2021</v>
      </c>
      <c r="BJ950">
        <v>59.1</v>
      </c>
      <c r="BK950">
        <v>18.100000000000001</v>
      </c>
      <c r="BL950">
        <f t="shared" si="210"/>
        <v>3.2651933701657456</v>
      </c>
    </row>
    <row r="951" spans="1:64" x14ac:dyDescent="0.3">
      <c r="A951" s="11">
        <v>44184</v>
      </c>
      <c r="B951">
        <v>0.73913043478260898</v>
      </c>
      <c r="C951">
        <v>3709.41</v>
      </c>
      <c r="D951">
        <v>310.06</v>
      </c>
      <c r="E951">
        <v>156.33000000000001</v>
      </c>
      <c r="F951">
        <v>1882.43</v>
      </c>
      <c r="G951">
        <v>86.37</v>
      </c>
      <c r="H951">
        <v>52.65</v>
      </c>
      <c r="I951" s="12">
        <f t="shared" si="201"/>
        <v>88.517815717519454</v>
      </c>
      <c r="J951" s="12">
        <f t="shared" si="202"/>
        <v>83.880716059873734</v>
      </c>
      <c r="K951" s="12">
        <f t="shared" si="203"/>
        <v>129.18214925232954</v>
      </c>
      <c r="L951" s="12">
        <f t="shared" si="204"/>
        <v>114.53614712014989</v>
      </c>
      <c r="M951" s="12">
        <f t="shared" si="205"/>
        <v>118.38996495780601</v>
      </c>
      <c r="N951" s="12">
        <f t="shared" si="206"/>
        <v>112.3501496052366</v>
      </c>
      <c r="O951" s="12">
        <f t="shared" si="207"/>
        <v>172.44348758536239</v>
      </c>
      <c r="P951" s="12">
        <f t="shared" si="208"/>
        <v>152.86116151730263</v>
      </c>
      <c r="Q951">
        <v>0.79104477611940305</v>
      </c>
      <c r="R951" s="12"/>
      <c r="S951" s="12"/>
      <c r="Z951" s="12"/>
      <c r="AA951" s="12"/>
      <c r="AB951" s="12"/>
      <c r="AC951" s="12"/>
      <c r="AF951">
        <v>0.57345971563981002</v>
      </c>
      <c r="AG951" s="12"/>
      <c r="AH951" s="12"/>
      <c r="AI951" t="str">
        <v>20060825</v>
      </c>
      <c r="AJ951">
        <v>42.1</v>
      </c>
      <c r="AK951">
        <v>33.700000000000003</v>
      </c>
      <c r="AL951">
        <f t="shared" si="209"/>
        <v>1.2492581602373887</v>
      </c>
      <c r="BI951" t="str">
        <v>09/02/2021</v>
      </c>
      <c r="BJ951">
        <v>59.1</v>
      </c>
      <c r="BK951">
        <v>18.100000000000001</v>
      </c>
      <c r="BL951">
        <f t="shared" si="210"/>
        <v>3.2651933701657456</v>
      </c>
    </row>
    <row r="952" spans="1:64" x14ac:dyDescent="0.3">
      <c r="A952" s="11">
        <v>44183</v>
      </c>
      <c r="B952">
        <v>0.72274143302180704</v>
      </c>
      <c r="C952">
        <v>3722.48</v>
      </c>
      <c r="D952">
        <v>311</v>
      </c>
      <c r="E952">
        <v>156.80000000000001</v>
      </c>
      <c r="F952">
        <v>1885.65</v>
      </c>
      <c r="G952">
        <v>86.38</v>
      </c>
      <c r="H952">
        <v>52.92</v>
      </c>
      <c r="I952" s="12">
        <f t="shared" si="201"/>
        <v>88.563306361432311</v>
      </c>
      <c r="J952" s="12">
        <f t="shared" si="202"/>
        <v>84.032265406414027</v>
      </c>
      <c r="K952" s="12">
        <f t="shared" si="203"/>
        <v>129.62225993562112</v>
      </c>
      <c r="L952" s="12">
        <f t="shared" si="204"/>
        <v>114.35421634434843</v>
      </c>
      <c r="M952" s="12">
        <f t="shared" si="205"/>
        <v>118.3929317732677</v>
      </c>
      <c r="N952" s="12">
        <f t="shared" si="206"/>
        <v>112.49807040050544</v>
      </c>
      <c r="O952" s="12">
        <f t="shared" si="207"/>
        <v>172.94619730134514</v>
      </c>
      <c r="P952" s="12">
        <f t="shared" si="208"/>
        <v>152.5439413911339</v>
      </c>
      <c r="Q952">
        <v>0.77941176470588203</v>
      </c>
      <c r="R952" s="12"/>
      <c r="S952" s="12"/>
      <c r="Z952" s="12"/>
      <c r="AA952" s="12"/>
      <c r="AB952" s="12"/>
      <c r="AC952" s="12"/>
      <c r="AF952">
        <v>0.582995951417004</v>
      </c>
      <c r="AG952" s="12"/>
      <c r="AH952" s="12"/>
      <c r="AI952" t="str">
        <v>20060818</v>
      </c>
      <c r="AJ952">
        <v>40</v>
      </c>
      <c r="AK952">
        <v>34.700000000000003</v>
      </c>
      <c r="AL952">
        <f t="shared" si="209"/>
        <v>1.1527377521613833</v>
      </c>
      <c r="BI952" t="str">
        <v>08/02/2021</v>
      </c>
      <c r="BJ952">
        <v>59.1</v>
      </c>
      <c r="BK952">
        <v>18.100000000000001</v>
      </c>
      <c r="BL952">
        <f t="shared" si="210"/>
        <v>3.2651933701657456</v>
      </c>
    </row>
    <row r="953" spans="1:64" x14ac:dyDescent="0.3">
      <c r="A953" s="11">
        <v>44182</v>
      </c>
      <c r="B953">
        <v>0.72274143302180704</v>
      </c>
      <c r="C953">
        <v>3701.17</v>
      </c>
      <c r="D953">
        <v>308.98</v>
      </c>
      <c r="E953">
        <v>157.38</v>
      </c>
      <c r="F953">
        <v>1864.9749999999999</v>
      </c>
      <c r="G953">
        <v>86.41</v>
      </c>
      <c r="H953">
        <v>52.53</v>
      </c>
      <c r="I953" s="12">
        <f t="shared" si="201"/>
        <v>87.734827580667925</v>
      </c>
      <c r="J953" s="12">
        <f t="shared" si="202"/>
        <v>84.482413106385792</v>
      </c>
      <c r="K953" s="12">
        <f t="shared" si="203"/>
        <v>128.83574082014871</v>
      </c>
      <c r="L953" s="12">
        <f t="shared" si="204"/>
        <v>114.54512758069642</v>
      </c>
      <c r="M953" s="12">
        <f t="shared" si="205"/>
        <v>117.19485027875287</v>
      </c>
      <c r="N953" s="12">
        <f t="shared" si="206"/>
        <v>113.01208320351532</v>
      </c>
      <c r="O953" s="12">
        <f t="shared" si="207"/>
        <v>171.7636352439018</v>
      </c>
      <c r="P953" s="12">
        <f t="shared" si="208"/>
        <v>152.67932046178422</v>
      </c>
      <c r="Q953">
        <v>0.76119402985074602</v>
      </c>
      <c r="R953" s="12"/>
      <c r="S953" s="12"/>
      <c r="Z953" s="12"/>
      <c r="AA953" s="12"/>
      <c r="AB953" s="12"/>
      <c r="AC953" s="12"/>
      <c r="AF953">
        <v>0.58153638814016195</v>
      </c>
      <c r="AG953" s="12"/>
      <c r="AH953" s="12"/>
      <c r="AI953" t="str">
        <v>20060811</v>
      </c>
      <c r="AJ953">
        <v>40.9</v>
      </c>
      <c r="AK953">
        <v>36.6</v>
      </c>
      <c r="AL953">
        <f t="shared" si="209"/>
        <v>1.1174863387978142</v>
      </c>
      <c r="BI953" t="str">
        <v>05/02/2021</v>
      </c>
      <c r="BJ953">
        <v>58.6</v>
      </c>
      <c r="BK953">
        <v>18.3</v>
      </c>
      <c r="BL953">
        <f t="shared" si="210"/>
        <v>3.2021857923497268</v>
      </c>
    </row>
    <row r="954" spans="1:64" x14ac:dyDescent="0.3">
      <c r="A954" s="11">
        <v>44181</v>
      </c>
      <c r="B954">
        <v>0.719135802469136</v>
      </c>
      <c r="C954">
        <v>3694.62</v>
      </c>
      <c r="D954">
        <v>307.29000000000002</v>
      </c>
      <c r="E954">
        <v>157.80000000000001</v>
      </c>
      <c r="F954">
        <v>1853.5</v>
      </c>
      <c r="G954">
        <v>86.41</v>
      </c>
      <c r="H954">
        <v>52.34</v>
      </c>
      <c r="I954" s="12">
        <f t="shared" si="201"/>
        <v>87.347489936690593</v>
      </c>
      <c r="J954" s="12">
        <f t="shared" si="202"/>
        <v>84.857324811343659</v>
      </c>
      <c r="K954" s="12">
        <f t="shared" si="203"/>
        <v>128.60773883635116</v>
      </c>
      <c r="L954" s="12">
        <f t="shared" si="204"/>
        <v>114.75826382668139</v>
      </c>
      <c r="M954" s="12">
        <f t="shared" si="205"/>
        <v>116.24613213827568</v>
      </c>
      <c r="N954" s="12">
        <f t="shared" si="206"/>
        <v>113.09026240840417</v>
      </c>
      <c r="O954" s="12">
        <f t="shared" si="207"/>
        <v>170.82415520130294</v>
      </c>
      <c r="P954" s="12">
        <f t="shared" si="208"/>
        <v>152.39440692163456</v>
      </c>
      <c r="Q954">
        <v>0.8</v>
      </c>
      <c r="R954" s="12"/>
      <c r="S954" s="12"/>
      <c r="Z954" s="12"/>
      <c r="AA954" s="12"/>
      <c r="AB954" s="12"/>
      <c r="AC954" s="12"/>
      <c r="AF954">
        <v>0.57740863787375396</v>
      </c>
      <c r="AG954" s="12"/>
      <c r="AH954" s="12"/>
      <c r="AI954" t="str">
        <v>20060804</v>
      </c>
      <c r="AJ954">
        <v>40.200000000000003</v>
      </c>
      <c r="AK954">
        <v>37.1</v>
      </c>
      <c r="AL954">
        <f t="shared" si="209"/>
        <v>1.0835579514824798</v>
      </c>
      <c r="BI954" t="str">
        <v>04/02/2021</v>
      </c>
      <c r="BJ954">
        <v>58.6</v>
      </c>
      <c r="BK954">
        <v>18.3</v>
      </c>
      <c r="BL954">
        <f t="shared" si="210"/>
        <v>3.2021857923497268</v>
      </c>
    </row>
    <row r="955" spans="1:64" x14ac:dyDescent="0.3">
      <c r="A955" s="11">
        <v>44180</v>
      </c>
      <c r="B955">
        <v>0.71565495207667695</v>
      </c>
      <c r="C955">
        <v>3647.49</v>
      </c>
      <c r="D955">
        <v>304.04000000000002</v>
      </c>
      <c r="E955">
        <v>158.33000000000001</v>
      </c>
      <c r="F955">
        <v>1827.35</v>
      </c>
      <c r="G955">
        <v>86.41</v>
      </c>
      <c r="H955">
        <v>51.78</v>
      </c>
      <c r="I955" s="12">
        <f t="shared" si="201"/>
        <v>85.94921201295513</v>
      </c>
      <c r="J955" s="12">
        <f t="shared" si="202"/>
        <v>84.975366284631207</v>
      </c>
      <c r="K955" s="12">
        <f t="shared" si="203"/>
        <v>126.96716883690407</v>
      </c>
      <c r="L955" s="12">
        <f t="shared" si="204"/>
        <v>114.51706479742477</v>
      </c>
      <c r="M955" s="12">
        <f t="shared" si="205"/>
        <v>114.63699308667725</v>
      </c>
      <c r="N955" s="12">
        <f t="shared" si="206"/>
        <v>113.50124555321604</v>
      </c>
      <c r="O955" s="12">
        <f t="shared" si="207"/>
        <v>169.01746281168977</v>
      </c>
      <c r="P955" s="12">
        <f t="shared" si="208"/>
        <v>152.41355059785138</v>
      </c>
      <c r="Q955">
        <v>0.80952380952380998</v>
      </c>
      <c r="R955" s="12"/>
      <c r="S955" s="12"/>
      <c r="Z955" s="12"/>
      <c r="AA955" s="12"/>
      <c r="AB955" s="12"/>
      <c r="AC955" s="12"/>
      <c r="AF955">
        <v>0.58574310692669795</v>
      </c>
      <c r="AG955" s="12"/>
      <c r="AH955" s="12"/>
      <c r="AI955" t="str">
        <v>20060728</v>
      </c>
      <c r="AJ955">
        <v>41.5</v>
      </c>
      <c r="AK955">
        <v>36.200000000000003</v>
      </c>
      <c r="AL955">
        <f t="shared" si="209"/>
        <v>1.1464088397790055</v>
      </c>
      <c r="BI955" t="str">
        <v>03/02/2021</v>
      </c>
      <c r="BJ955">
        <v>58.6</v>
      </c>
      <c r="BK955">
        <v>18.3</v>
      </c>
      <c r="BL955">
        <f t="shared" si="210"/>
        <v>3.2021857923497268</v>
      </c>
    </row>
    <row r="956" spans="1:64" x14ac:dyDescent="0.3">
      <c r="A956" s="11">
        <v>44177</v>
      </c>
      <c r="B956">
        <v>0.75076923076923097</v>
      </c>
      <c r="C956">
        <v>3663.46</v>
      </c>
      <c r="D956">
        <v>301.85000000000002</v>
      </c>
      <c r="E956">
        <v>158.77000000000001</v>
      </c>
      <c r="F956">
        <v>1838.53</v>
      </c>
      <c r="G956">
        <v>86.42</v>
      </c>
      <c r="H956">
        <v>52.34</v>
      </c>
      <c r="I956" s="12">
        <f t="shared" si="201"/>
        <v>86.085913216637252</v>
      </c>
      <c r="J956" s="12">
        <f t="shared" si="202"/>
        <v>84.829317499637725</v>
      </c>
      <c r="K956" s="12">
        <f t="shared" si="203"/>
        <v>127.50825687875295</v>
      </c>
      <c r="L956" s="12">
        <f t="shared" si="204"/>
        <v>113.79559989125096</v>
      </c>
      <c r="M956" s="12">
        <f t="shared" si="205"/>
        <v>113.49898825813627</v>
      </c>
      <c r="N956" s="12">
        <f t="shared" si="206"/>
        <v>112.00749076897904</v>
      </c>
      <c r="O956" s="12">
        <f t="shared" si="207"/>
        <v>167.78075536214723</v>
      </c>
      <c r="P956" s="12">
        <f t="shared" si="208"/>
        <v>149.72530267815637</v>
      </c>
      <c r="Q956">
        <v>0.79710144927536197</v>
      </c>
      <c r="R956" s="12"/>
      <c r="S956" s="12"/>
      <c r="Z956" s="12"/>
      <c r="AA956" s="12"/>
      <c r="AB956" s="12"/>
      <c r="AC956" s="12"/>
      <c r="AF956">
        <v>0.59607843137254901</v>
      </c>
      <c r="AG956" s="12"/>
      <c r="AH956" s="12"/>
      <c r="AI956" t="str">
        <v>20060721</v>
      </c>
      <c r="AJ956">
        <v>42.2</v>
      </c>
      <c r="AK956">
        <v>34.5</v>
      </c>
      <c r="AL956">
        <f t="shared" si="209"/>
        <v>1.2231884057971016</v>
      </c>
      <c r="BI956" t="str">
        <v>02/02/2021</v>
      </c>
      <c r="BJ956">
        <v>58.6</v>
      </c>
      <c r="BK956">
        <v>18.3</v>
      </c>
      <c r="BL956">
        <f t="shared" si="210"/>
        <v>3.2021857923497268</v>
      </c>
    </row>
    <row r="957" spans="1:64" x14ac:dyDescent="0.3">
      <c r="A957" s="11">
        <v>44176</v>
      </c>
      <c r="B957">
        <v>0.75535168195718605</v>
      </c>
      <c r="C957">
        <v>3668.1</v>
      </c>
      <c r="D957">
        <v>302.52</v>
      </c>
      <c r="E957">
        <v>158.21</v>
      </c>
      <c r="F957">
        <v>1836.4</v>
      </c>
      <c r="G957">
        <v>86.37</v>
      </c>
      <c r="H957">
        <v>52.59</v>
      </c>
      <c r="I957" s="12">
        <f t="shared" si="201"/>
        <v>86.501514876813033</v>
      </c>
      <c r="J957" s="12">
        <f t="shared" si="202"/>
        <v>85.035514854488582</v>
      </c>
      <c r="K957" s="12">
        <f t="shared" si="203"/>
        <v>127.74379917005669</v>
      </c>
      <c r="L957" s="12">
        <f t="shared" si="204"/>
        <v>113.39997059482732</v>
      </c>
      <c r="M957" s="12">
        <f t="shared" si="205"/>
        <v>114.1558787269406</v>
      </c>
      <c r="N957" s="12">
        <f t="shared" si="206"/>
        <v>112.3867519593002</v>
      </c>
      <c r="O957" s="12">
        <f t="shared" si="207"/>
        <v>168.25078653325843</v>
      </c>
      <c r="P957" s="12">
        <f t="shared" si="208"/>
        <v>149.34610904487775</v>
      </c>
      <c r="Q957">
        <v>0.80555555555555602</v>
      </c>
      <c r="R957" s="12"/>
      <c r="S957" s="12"/>
      <c r="Z957" s="12"/>
      <c r="AA957" s="12"/>
      <c r="AB957" s="12"/>
      <c r="AC957" s="12"/>
      <c r="AF957">
        <v>0.59792477302204905</v>
      </c>
      <c r="AG957" s="12"/>
      <c r="AH957" s="12"/>
      <c r="AI957" t="str">
        <v>20060714</v>
      </c>
      <c r="AJ957">
        <v>42.1</v>
      </c>
      <c r="AK957">
        <v>33.700000000000003</v>
      </c>
      <c r="AL957">
        <f t="shared" si="209"/>
        <v>1.2492581602373887</v>
      </c>
      <c r="BI957" t="str">
        <v>01/02/2021</v>
      </c>
      <c r="BJ957">
        <v>58.6</v>
      </c>
      <c r="BK957">
        <v>18.3</v>
      </c>
      <c r="BL957">
        <f t="shared" si="210"/>
        <v>3.2021857923497268</v>
      </c>
    </row>
    <row r="958" spans="1:64" x14ac:dyDescent="0.3">
      <c r="A958" s="11">
        <v>44175</v>
      </c>
      <c r="B958">
        <v>0.74242424242424199</v>
      </c>
      <c r="C958">
        <v>3672.82</v>
      </c>
      <c r="D958">
        <v>301.31</v>
      </c>
      <c r="E958">
        <v>156.82</v>
      </c>
      <c r="F958">
        <v>1840.15</v>
      </c>
      <c r="G958">
        <v>86.35</v>
      </c>
      <c r="H958">
        <v>52.31</v>
      </c>
      <c r="I958" s="12">
        <f t="shared" si="201"/>
        <v>87.388400653484098</v>
      </c>
      <c r="J958" s="12">
        <f t="shared" si="202"/>
        <v>84.971551560733289</v>
      </c>
      <c r="K958" s="12">
        <f t="shared" si="203"/>
        <v>127.93784654309309</v>
      </c>
      <c r="L958" s="12">
        <f t="shared" si="204"/>
        <v>114.15772917790106</v>
      </c>
      <c r="M958" s="12">
        <f t="shared" si="205"/>
        <v>114.71198726081133</v>
      </c>
      <c r="N958" s="12">
        <f t="shared" si="206"/>
        <v>111.71049293756987</v>
      </c>
      <c r="O958" s="12">
        <f t="shared" si="207"/>
        <v>167.61649518159737</v>
      </c>
      <c r="P958" s="12">
        <f t="shared" si="208"/>
        <v>149.54603824170962</v>
      </c>
      <c r="Q958">
        <v>0.78378378378378399</v>
      </c>
      <c r="R958" s="12"/>
      <c r="S958" s="12"/>
      <c r="Z958" s="12"/>
      <c r="AA958" s="12"/>
      <c r="AB958" s="12"/>
      <c r="AC958" s="12"/>
      <c r="AF958">
        <v>0.59844054580896699</v>
      </c>
      <c r="AG958" s="12"/>
      <c r="AH958" s="12"/>
      <c r="AI958" t="str">
        <v>20060707</v>
      </c>
      <c r="AJ958">
        <v>42.2</v>
      </c>
      <c r="AK958">
        <v>33.299999999999997</v>
      </c>
      <c r="AL958">
        <f t="shared" si="209"/>
        <v>1.2672672672672673</v>
      </c>
      <c r="BI958" t="str">
        <v>29/01/2021</v>
      </c>
      <c r="BJ958">
        <v>57.8</v>
      </c>
      <c r="BK958">
        <v>16.7</v>
      </c>
      <c r="BL958">
        <f t="shared" si="210"/>
        <v>3.4610778443113772</v>
      </c>
    </row>
    <row r="959" spans="1:64" x14ac:dyDescent="0.3">
      <c r="A959" s="11">
        <v>44174</v>
      </c>
      <c r="B959">
        <v>0.74774774774774799</v>
      </c>
      <c r="C959">
        <v>3702.25</v>
      </c>
      <c r="D959">
        <v>308.29000000000002</v>
      </c>
      <c r="E959">
        <v>157.34</v>
      </c>
      <c r="F959">
        <v>1870.325</v>
      </c>
      <c r="G959">
        <v>86.36</v>
      </c>
      <c r="H959">
        <v>52.41</v>
      </c>
      <c r="I959" s="12">
        <f t="shared" si="201"/>
        <v>87.796150150607474</v>
      </c>
      <c r="J959" s="12">
        <f t="shared" si="202"/>
        <v>84.281761006019366</v>
      </c>
      <c r="K959" s="12">
        <f t="shared" si="203"/>
        <v>128.94795073689048</v>
      </c>
      <c r="L959" s="12">
        <f t="shared" si="204"/>
        <v>114.85156901234278</v>
      </c>
      <c r="M959" s="12">
        <f t="shared" si="205"/>
        <v>116.97380147236558</v>
      </c>
      <c r="N959" s="12">
        <f t="shared" si="206"/>
        <v>112.44220611229782</v>
      </c>
      <c r="O959" s="12">
        <f t="shared" si="207"/>
        <v>171.47910058564162</v>
      </c>
      <c r="P959" s="12">
        <f t="shared" si="208"/>
        <v>152.71221868660811</v>
      </c>
      <c r="Q959">
        <v>0.78666666666666696</v>
      </c>
      <c r="R959" s="12"/>
      <c r="S959" s="12"/>
      <c r="Z959" s="12"/>
      <c r="AA959" s="12"/>
      <c r="AB959" s="12"/>
      <c r="AC959" s="12"/>
      <c r="AF959">
        <v>0.59661678594664902</v>
      </c>
      <c r="AG959" s="12"/>
      <c r="AH959" s="12"/>
      <c r="AI959" t="str">
        <v>20060630</v>
      </c>
      <c r="AJ959">
        <v>38.700000000000003</v>
      </c>
      <c r="AK959">
        <v>34.4</v>
      </c>
      <c r="AL959">
        <f t="shared" si="209"/>
        <v>1.1250000000000002</v>
      </c>
      <c r="BI959" t="str">
        <v>28/01/2021</v>
      </c>
      <c r="BJ959">
        <v>57.8</v>
      </c>
      <c r="BK959">
        <v>16.7</v>
      </c>
      <c r="BL959">
        <f t="shared" si="210"/>
        <v>3.4610778443113772</v>
      </c>
    </row>
    <row r="960" spans="1:64" x14ac:dyDescent="0.3">
      <c r="A960" s="11">
        <v>44173</v>
      </c>
      <c r="B960">
        <v>0.75</v>
      </c>
      <c r="C960">
        <v>3691.96</v>
      </c>
      <c r="D960">
        <v>307.25</v>
      </c>
      <c r="E960">
        <v>156.6</v>
      </c>
      <c r="F960">
        <v>1861.9</v>
      </c>
      <c r="G960">
        <v>86.38</v>
      </c>
      <c r="H960">
        <v>52.26</v>
      </c>
      <c r="I960" s="12">
        <f t="shared" si="201"/>
        <v>87.966653946801316</v>
      </c>
      <c r="J960" s="12">
        <f t="shared" si="202"/>
        <v>84.428481680855981</v>
      </c>
      <c r="K960" s="12">
        <f t="shared" si="203"/>
        <v>128.55987058670334</v>
      </c>
      <c r="L960" s="12">
        <f t="shared" si="204"/>
        <v>114.86111702749001</v>
      </c>
      <c r="M960" s="12">
        <f t="shared" si="205"/>
        <v>117.13082111563493</v>
      </c>
      <c r="N960" s="12">
        <f t="shared" si="206"/>
        <v>112.57054575281632</v>
      </c>
      <c r="O960" s="12">
        <f t="shared" si="207"/>
        <v>170.86119800870273</v>
      </c>
      <c r="P960" s="12">
        <f t="shared" si="208"/>
        <v>152.63367314195207</v>
      </c>
      <c r="Q960">
        <v>0.79729729729729704</v>
      </c>
      <c r="R960" s="12"/>
      <c r="S960" s="12"/>
      <c r="Z960" s="12"/>
      <c r="AA960" s="12"/>
      <c r="AB960" s="12"/>
      <c r="AC960" s="12"/>
      <c r="AF960">
        <v>0.59399477806788503</v>
      </c>
      <c r="AG960" s="12"/>
      <c r="AH960" s="12"/>
      <c r="AI960" t="str">
        <v>20060623</v>
      </c>
      <c r="AJ960">
        <v>37.4</v>
      </c>
      <c r="AK960">
        <v>36.299999999999997</v>
      </c>
      <c r="AL960">
        <f t="shared" si="209"/>
        <v>1.0303030303030303</v>
      </c>
      <c r="BI960" t="str">
        <v>27/01/2021</v>
      </c>
      <c r="BJ960">
        <v>57.8</v>
      </c>
      <c r="BK960">
        <v>16.7</v>
      </c>
      <c r="BL960">
        <f t="shared" si="210"/>
        <v>3.4610778443113772</v>
      </c>
    </row>
    <row r="961" spans="1:64" x14ac:dyDescent="0.3">
      <c r="A961" s="11">
        <v>44170</v>
      </c>
      <c r="B961">
        <v>0.79239766081871299</v>
      </c>
      <c r="C961">
        <v>3699.12</v>
      </c>
      <c r="D961">
        <v>305.52</v>
      </c>
      <c r="E961">
        <v>155.19999999999999</v>
      </c>
      <c r="F961">
        <v>1839.54</v>
      </c>
      <c r="G961">
        <v>86.36</v>
      </c>
      <c r="H961">
        <v>52.52</v>
      </c>
      <c r="I961" s="12">
        <f t="shared" si="201"/>
        <v>88.941111805559828</v>
      </c>
      <c r="J961" s="12">
        <f t="shared" si="202"/>
        <v>85.635150157694497</v>
      </c>
      <c r="K961" s="12">
        <f t="shared" si="203"/>
        <v>128.83908862280796</v>
      </c>
      <c r="L961" s="12">
        <f t="shared" si="204"/>
        <v>114.51586320230653</v>
      </c>
      <c r="M961" s="12">
        <f t="shared" si="205"/>
        <v>117.52548833160206</v>
      </c>
      <c r="N961" s="12">
        <f t="shared" si="206"/>
        <v>113.30621303908664</v>
      </c>
      <c r="O961" s="12">
        <f t="shared" si="207"/>
        <v>169.93828216511449</v>
      </c>
      <c r="P961" s="12">
        <f t="shared" si="208"/>
        <v>151.0307876011984</v>
      </c>
      <c r="Q961">
        <v>0.80821917808219201</v>
      </c>
      <c r="R961" s="12"/>
      <c r="S961" s="12"/>
      <c r="Z961" s="12"/>
      <c r="AA961" s="12"/>
      <c r="AB961" s="12"/>
      <c r="AC961" s="12"/>
      <c r="AF961">
        <v>0.58868894601542399</v>
      </c>
      <c r="AG961" s="12"/>
      <c r="AH961" s="12"/>
      <c r="AI961" t="str">
        <v>20060616</v>
      </c>
      <c r="AJ961">
        <v>35.6</v>
      </c>
      <c r="AK961">
        <v>35.6</v>
      </c>
      <c r="AL961">
        <f t="shared" si="209"/>
        <v>1</v>
      </c>
      <c r="BI961" t="str">
        <v>26/01/2021</v>
      </c>
      <c r="BJ961">
        <v>57.8</v>
      </c>
      <c r="BK961">
        <v>16.7</v>
      </c>
      <c r="BL961">
        <f t="shared" si="210"/>
        <v>3.4610778443113772</v>
      </c>
    </row>
    <row r="962" spans="1:64" x14ac:dyDescent="0.3">
      <c r="A962" s="11">
        <v>44169</v>
      </c>
      <c r="B962">
        <v>0.80281690140845097</v>
      </c>
      <c r="C962">
        <v>3666.72</v>
      </c>
      <c r="D962">
        <v>304.27999999999997</v>
      </c>
      <c r="E962">
        <v>157.51</v>
      </c>
      <c r="F962">
        <v>1841.1</v>
      </c>
      <c r="G962">
        <v>86.37</v>
      </c>
      <c r="H962">
        <v>52.06</v>
      </c>
      <c r="I962" s="12">
        <f t="shared" ref="I962:I1025" si="211">I963*(1+((C962/C963)-(E962/E963)))</f>
        <v>86.898818330405462</v>
      </c>
      <c r="J962" s="12">
        <f t="shared" ref="J962:J1025" si="212">J963*(1+((C962/C963)-(F962/F963)))</f>
        <v>84.813850600619872</v>
      </c>
      <c r="K962" s="12">
        <f t="shared" si="203"/>
        <v>127.69595240711416</v>
      </c>
      <c r="L962" s="12">
        <f t="shared" si="204"/>
        <v>114.51583152723953</v>
      </c>
      <c r="M962" s="12">
        <f t="shared" si="205"/>
        <v>115.36346968974483</v>
      </c>
      <c r="N962" s="12">
        <f t="shared" si="206"/>
        <v>112.75119377263674</v>
      </c>
      <c r="O962" s="12">
        <f t="shared" si="207"/>
        <v>169.22904748443423</v>
      </c>
      <c r="P962" s="12">
        <f t="shared" si="208"/>
        <v>151.75324909881749</v>
      </c>
      <c r="Q962">
        <v>0.82432432432432401</v>
      </c>
      <c r="R962" s="12"/>
      <c r="S962" s="12"/>
      <c r="Z962" s="12"/>
      <c r="AA962" s="12"/>
      <c r="AB962" s="12"/>
      <c r="AC962" s="12"/>
      <c r="AF962">
        <v>0.58792991563919506</v>
      </c>
      <c r="AG962" s="12"/>
      <c r="AH962" s="12"/>
      <c r="AI962" t="str">
        <v>20060609</v>
      </c>
      <c r="AJ962">
        <v>38.700000000000003</v>
      </c>
      <c r="AK962">
        <v>34.4</v>
      </c>
      <c r="AL962">
        <f t="shared" si="209"/>
        <v>1.1250000000000002</v>
      </c>
      <c r="BI962" t="str">
        <v>25/01/2021</v>
      </c>
      <c r="BJ962">
        <v>57.8</v>
      </c>
      <c r="BK962">
        <v>16.7</v>
      </c>
      <c r="BL962">
        <f t="shared" si="210"/>
        <v>3.4610778443113772</v>
      </c>
    </row>
    <row r="963" spans="1:64" x14ac:dyDescent="0.3">
      <c r="A963" s="11">
        <v>44168</v>
      </c>
      <c r="B963">
        <v>0.800561797752809</v>
      </c>
      <c r="C963">
        <v>3669.01</v>
      </c>
      <c r="D963">
        <v>303.85000000000002</v>
      </c>
      <c r="E963">
        <v>156.25</v>
      </c>
      <c r="F963">
        <v>1830.75</v>
      </c>
      <c r="G963">
        <v>86.35</v>
      </c>
      <c r="H963">
        <v>51.79</v>
      </c>
      <c r="I963" s="12">
        <f t="shared" si="211"/>
        <v>87.660424950602419</v>
      </c>
      <c r="J963" s="12">
        <f t="shared" si="212"/>
        <v>85.349638701372868</v>
      </c>
      <c r="K963" s="12">
        <f t="shared" ref="K963:K1026" si="213">K964*(1+((C963/C964)-(G963/G964)))</f>
        <v>127.80532335728185</v>
      </c>
      <c r="L963" s="12">
        <f t="shared" ref="L963:L1026" si="214">L964*(1+((C963/C964)-(H963/H964)))</f>
        <v>115.1882438476601</v>
      </c>
      <c r="M963" s="12">
        <f t="shared" ref="M963:M1026" si="215">M964*(1+((D963/D964)-(E963/E964)))</f>
        <v>116.13563555991639</v>
      </c>
      <c r="N963" s="12">
        <f t="shared" ref="N963:N1026" si="216">N964*(1+((D963/D964)-(F963/F964)))</f>
        <v>113.23109532304301</v>
      </c>
      <c r="O963" s="12">
        <f t="shared" ref="O963:O1026" si="217">O964*(1+((D963/D964)-(G963/G964)))</f>
        <v>169.02899213197779</v>
      </c>
      <c r="P963" s="12">
        <f t="shared" ref="P963:P1026" si="218">P964*(1+((D963/D964)-(H963/H964)))</f>
        <v>152.33183430177525</v>
      </c>
      <c r="Q963">
        <v>0.82432432432432401</v>
      </c>
      <c r="R963" s="12"/>
      <c r="S963" s="12"/>
      <c r="Z963" s="12"/>
      <c r="AA963" s="12"/>
      <c r="AB963" s="12"/>
      <c r="AC963" s="12"/>
      <c r="AF963">
        <v>0.58568614576493805</v>
      </c>
      <c r="AG963" s="12"/>
      <c r="AH963" s="12"/>
      <c r="AI963" t="str">
        <v>20060602</v>
      </c>
      <c r="AJ963">
        <v>40.200000000000003</v>
      </c>
      <c r="AK963">
        <v>31.5</v>
      </c>
      <c r="AL963">
        <f t="shared" si="209"/>
        <v>1.2761904761904763</v>
      </c>
      <c r="BI963" t="str">
        <v>22/01/2021</v>
      </c>
      <c r="BJ963">
        <v>61.2</v>
      </c>
      <c r="BK963">
        <v>16.5</v>
      </c>
      <c r="BL963">
        <f t="shared" si="210"/>
        <v>3.7090909090909094</v>
      </c>
    </row>
    <row r="964" spans="1:64" x14ac:dyDescent="0.3">
      <c r="A964" s="11">
        <v>44167</v>
      </c>
      <c r="B964">
        <v>0.808864265927978</v>
      </c>
      <c r="C964">
        <v>3662.45</v>
      </c>
      <c r="D964">
        <v>303.45999999999998</v>
      </c>
      <c r="E964">
        <v>157.5</v>
      </c>
      <c r="F964">
        <v>1815</v>
      </c>
      <c r="G964">
        <v>86.33</v>
      </c>
      <c r="H964">
        <v>51.74</v>
      </c>
      <c r="I964" s="12">
        <f t="shared" si="211"/>
        <v>86.815909416762437</v>
      </c>
      <c r="J964" s="12">
        <f t="shared" si="212"/>
        <v>85.941477714337893</v>
      </c>
      <c r="K964" s="12">
        <f t="shared" si="213"/>
        <v>127.60632364911986</v>
      </c>
      <c r="L964" s="12">
        <f t="shared" si="214"/>
        <v>115.0933171332929</v>
      </c>
      <c r="M964" s="12">
        <f t="shared" si="215"/>
        <v>115.0744551194328</v>
      </c>
      <c r="N964" s="12">
        <f t="shared" si="216"/>
        <v>114.07439121056638</v>
      </c>
      <c r="O964" s="12">
        <f t="shared" si="217"/>
        <v>168.85110606634282</v>
      </c>
      <c r="P964" s="12">
        <f t="shared" si="218"/>
        <v>152.28328527799408</v>
      </c>
      <c r="Q964">
        <v>0.83333333333333304</v>
      </c>
      <c r="R964" s="12"/>
      <c r="S964" s="12"/>
      <c r="Z964" s="12"/>
      <c r="AA964" s="12"/>
      <c r="AB964" s="12"/>
      <c r="AC964" s="12"/>
      <c r="AF964">
        <v>0.59304571796522898</v>
      </c>
      <c r="AG964" s="12"/>
      <c r="AH964" s="12"/>
      <c r="AI964" t="str">
        <v>20060526</v>
      </c>
      <c r="AJ964">
        <v>42.6</v>
      </c>
      <c r="AK964">
        <v>29.8</v>
      </c>
      <c r="AL964">
        <f t="shared" si="209"/>
        <v>1.4295302013422819</v>
      </c>
      <c r="BI964" t="str">
        <v>21/01/2021</v>
      </c>
      <c r="BJ964">
        <v>61.2</v>
      </c>
      <c r="BK964">
        <v>16.5</v>
      </c>
      <c r="BL964">
        <f t="shared" si="210"/>
        <v>3.7090909090909094</v>
      </c>
    </row>
    <row r="965" spans="1:64" x14ac:dyDescent="0.3">
      <c r="A965" s="11">
        <v>44165</v>
      </c>
      <c r="B965">
        <v>0.80555555555555602</v>
      </c>
      <c r="C965">
        <v>3621.63</v>
      </c>
      <c r="D965">
        <v>299.62</v>
      </c>
      <c r="E965">
        <v>160.02000000000001</v>
      </c>
      <c r="F965">
        <v>1777.1</v>
      </c>
      <c r="G965">
        <v>86.41</v>
      </c>
      <c r="H965">
        <v>50.73</v>
      </c>
      <c r="I965" s="12">
        <f t="shared" si="211"/>
        <v>84.53192448903134</v>
      </c>
      <c r="J965" s="12">
        <f t="shared" si="212"/>
        <v>86.814458991133918</v>
      </c>
      <c r="K965" s="12">
        <f t="shared" si="213"/>
        <v>126.0686658057558</v>
      </c>
      <c r="L965" s="12">
        <f t="shared" si="214"/>
        <v>116.09617398551394</v>
      </c>
      <c r="M965" s="12">
        <f t="shared" si="215"/>
        <v>111.87872162323202</v>
      </c>
      <c r="N965" s="12">
        <f t="shared" si="216"/>
        <v>115.05357154140573</v>
      </c>
      <c r="O965" s="12">
        <f t="shared" si="217"/>
        <v>166.56219954778516</v>
      </c>
      <c r="P965" s="12">
        <f t="shared" si="218"/>
        <v>153.37116072058728</v>
      </c>
      <c r="Q965">
        <v>0.83098591549295797</v>
      </c>
      <c r="R965" s="12"/>
      <c r="S965" s="12"/>
      <c r="Z965" s="12"/>
      <c r="AA965" s="12"/>
      <c r="AB965" s="12"/>
      <c r="AC965" s="12"/>
      <c r="AF965">
        <v>0.58736299161831096</v>
      </c>
      <c r="AG965" s="12"/>
      <c r="AH965" s="12"/>
      <c r="AI965" t="str">
        <v>20060519</v>
      </c>
      <c r="AJ965">
        <v>43.8</v>
      </c>
      <c r="AK965">
        <v>27.6</v>
      </c>
      <c r="AL965">
        <f t="shared" si="209"/>
        <v>1.5869565217391302</v>
      </c>
      <c r="BI965" t="str">
        <v>20/01/2021</v>
      </c>
      <c r="BJ965">
        <v>61.2</v>
      </c>
      <c r="BK965">
        <v>16.5</v>
      </c>
      <c r="BL965">
        <f t="shared" si="210"/>
        <v>3.7090909090909094</v>
      </c>
    </row>
    <row r="966" spans="1:64" x14ac:dyDescent="0.3">
      <c r="A966" s="11">
        <v>44163</v>
      </c>
      <c r="B966">
        <v>0.82464454976303303</v>
      </c>
      <c r="C966">
        <v>3638.35</v>
      </c>
      <c r="D966">
        <v>299.01</v>
      </c>
      <c r="E966">
        <v>160.22</v>
      </c>
      <c r="F966">
        <v>1788.5</v>
      </c>
      <c r="G966">
        <v>86.39</v>
      </c>
      <c r="H966">
        <v>51.85</v>
      </c>
      <c r="I966" s="12">
        <f t="shared" si="211"/>
        <v>84.815820521170778</v>
      </c>
      <c r="J966" s="12">
        <f t="shared" si="212"/>
        <v>86.660327812834737</v>
      </c>
      <c r="K966" s="12">
        <f t="shared" si="213"/>
        <v>126.68015063828054</v>
      </c>
      <c r="L966" s="12">
        <f t="shared" si="214"/>
        <v>114.15493711754641</v>
      </c>
      <c r="M966" s="12">
        <f t="shared" si="215"/>
        <v>111.51203112937317</v>
      </c>
      <c r="N966" s="12">
        <f t="shared" si="216"/>
        <v>114.09357428549268</v>
      </c>
      <c r="O966" s="12">
        <f t="shared" si="217"/>
        <v>166.26150609168545</v>
      </c>
      <c r="P966" s="12">
        <f t="shared" si="218"/>
        <v>149.82907595715884</v>
      </c>
      <c r="Q966">
        <v>0.8</v>
      </c>
      <c r="R966" s="12"/>
      <c r="S966" s="12"/>
      <c r="Z966" s="12"/>
      <c r="AA966" s="12"/>
      <c r="AB966" s="12"/>
      <c r="AC966" s="12"/>
      <c r="AF966">
        <v>0.593241551939925</v>
      </c>
      <c r="AG966" s="12"/>
      <c r="AH966" s="12"/>
      <c r="AI966" t="str">
        <v>20060512</v>
      </c>
      <c r="AJ966">
        <v>46.3</v>
      </c>
      <c r="AK966">
        <v>25.3</v>
      </c>
      <c r="AL966">
        <f t="shared" si="209"/>
        <v>1.8300395256916995</v>
      </c>
      <c r="BI966" t="str">
        <v>19/01/2021</v>
      </c>
      <c r="BJ966">
        <v>61.2</v>
      </c>
      <c r="BK966">
        <v>16.5</v>
      </c>
      <c r="BL966">
        <f t="shared" si="210"/>
        <v>3.7090909090909094</v>
      </c>
    </row>
    <row r="967" spans="1:64" x14ac:dyDescent="0.3">
      <c r="A967" s="11">
        <v>44161</v>
      </c>
      <c r="B967">
        <v>0.81755196304849898</v>
      </c>
      <c r="C967">
        <v>3629.65</v>
      </c>
      <c r="D967">
        <v>296.27999999999997</v>
      </c>
      <c r="E967">
        <v>158.68</v>
      </c>
      <c r="F967">
        <v>1807.6</v>
      </c>
      <c r="G967">
        <v>86.39</v>
      </c>
      <c r="H967">
        <v>51.47</v>
      </c>
      <c r="I967" s="12">
        <f t="shared" si="211"/>
        <v>85.440229808501144</v>
      </c>
      <c r="J967" s="12">
        <f t="shared" si="212"/>
        <v>85.551290305219155</v>
      </c>
      <c r="K967" s="12">
        <f t="shared" si="213"/>
        <v>126.37723384617615</v>
      </c>
      <c r="L967" s="12">
        <f t="shared" si="214"/>
        <v>114.72696763629359</v>
      </c>
      <c r="M967" s="12">
        <f t="shared" si="215"/>
        <v>111.56678922708879</v>
      </c>
      <c r="N967" s="12">
        <f t="shared" si="216"/>
        <v>111.88049378330776</v>
      </c>
      <c r="O967" s="12">
        <f t="shared" si="217"/>
        <v>164.74351702232221</v>
      </c>
      <c r="P967" s="12">
        <f t="shared" si="218"/>
        <v>149.5551932488334</v>
      </c>
      <c r="Q967">
        <v>0.797619047619048</v>
      </c>
      <c r="R967" s="12"/>
      <c r="S967" s="12"/>
      <c r="Z967" s="12"/>
      <c r="AA967" s="12"/>
      <c r="AB967" s="12"/>
      <c r="AC967" s="12"/>
      <c r="AF967">
        <v>0.59496855345911903</v>
      </c>
      <c r="AG967" s="12"/>
      <c r="AH967" s="12"/>
      <c r="AI967" t="str">
        <v>20060505</v>
      </c>
      <c r="AJ967">
        <v>44.3</v>
      </c>
      <c r="AK967">
        <v>26.8</v>
      </c>
      <c r="AL967">
        <f t="shared" si="209"/>
        <v>1.6529850746268655</v>
      </c>
      <c r="BI967" t="str">
        <v>18/01/2021</v>
      </c>
      <c r="BJ967">
        <v>61.2</v>
      </c>
      <c r="BK967">
        <v>16.5</v>
      </c>
      <c r="BL967">
        <f t="shared" si="210"/>
        <v>3.7090909090909094</v>
      </c>
    </row>
    <row r="968" spans="1:64" x14ac:dyDescent="0.3">
      <c r="A968" s="11">
        <v>44160</v>
      </c>
      <c r="B968">
        <v>0.81481481481481499</v>
      </c>
      <c r="C968">
        <v>3635.41</v>
      </c>
      <c r="D968">
        <v>294.47000000000003</v>
      </c>
      <c r="E968">
        <v>159.16999999999999</v>
      </c>
      <c r="F968">
        <v>1807.55</v>
      </c>
      <c r="G968">
        <v>86.38</v>
      </c>
      <c r="H968">
        <v>51.55</v>
      </c>
      <c r="I968" s="12">
        <f t="shared" si="211"/>
        <v>85.312767922251169</v>
      </c>
      <c r="J968" s="12">
        <f t="shared" si="212"/>
        <v>85.689428284412742</v>
      </c>
      <c r="K968" s="12">
        <f t="shared" si="213"/>
        <v>126.59246420830242</v>
      </c>
      <c r="L968" s="12">
        <f t="shared" si="214"/>
        <v>114.73069915423059</v>
      </c>
      <c r="M968" s="12">
        <f t="shared" si="215"/>
        <v>110.54698161580521</v>
      </c>
      <c r="N968" s="12">
        <f t="shared" si="216"/>
        <v>111.20006342220184</v>
      </c>
      <c r="O968" s="12">
        <f t="shared" si="217"/>
        <v>163.75592651577418</v>
      </c>
      <c r="P968" s="12">
        <f t="shared" si="218"/>
        <v>148.41263447172636</v>
      </c>
      <c r="Q968">
        <v>0.79518072289156605</v>
      </c>
      <c r="R968" s="12"/>
      <c r="S968" s="12"/>
      <c r="Z968" s="12"/>
      <c r="AA968" s="12"/>
      <c r="AB968" s="12"/>
      <c r="AC968" s="12"/>
      <c r="AF968">
        <v>0.58871989860582996</v>
      </c>
      <c r="AG968" s="12"/>
      <c r="AH968" s="12"/>
      <c r="AI968" t="str">
        <v>20060428</v>
      </c>
      <c r="AJ968">
        <v>43.9</v>
      </c>
      <c r="AK968">
        <v>28.6</v>
      </c>
      <c r="AL968">
        <f t="shared" ref="AL968:AL1031" si="219">IFERROR(AJ968/AK968,"")</f>
        <v>1.5349650349650348</v>
      </c>
      <c r="BI968" t="str">
        <v>15/01/2021</v>
      </c>
      <c r="BJ968">
        <v>60.4</v>
      </c>
      <c r="BK968">
        <v>16.8</v>
      </c>
      <c r="BL968">
        <f t="shared" ref="BL968:BL1031" si="220">IFERROR(BJ968/BK968,"")</f>
        <v>3.5952380952380949</v>
      </c>
    </row>
    <row r="969" spans="1:64" x14ac:dyDescent="0.3">
      <c r="A969" s="11">
        <v>44159</v>
      </c>
      <c r="B969">
        <v>0.812646370023419</v>
      </c>
      <c r="C969">
        <v>3577.59</v>
      </c>
      <c r="D969">
        <v>290.39</v>
      </c>
      <c r="E969">
        <v>160.77000000000001</v>
      </c>
      <c r="F969">
        <v>1838.2249999999999</v>
      </c>
      <c r="G969">
        <v>86.37</v>
      </c>
      <c r="H969">
        <v>50.85</v>
      </c>
      <c r="I969" s="12">
        <f t="shared" si="211"/>
        <v>83.14162228918525</v>
      </c>
      <c r="J969" s="12">
        <f t="shared" si="212"/>
        <v>82.964138369493966</v>
      </c>
      <c r="K969" s="12">
        <f t="shared" si="213"/>
        <v>124.5932488045547</v>
      </c>
      <c r="L969" s="12">
        <f t="shared" si="214"/>
        <v>114.45649122441846</v>
      </c>
      <c r="M969" s="12">
        <f t="shared" si="215"/>
        <v>107.9558073189184</v>
      </c>
      <c r="N969" s="12">
        <f t="shared" si="216"/>
        <v>107.88399382939447</v>
      </c>
      <c r="O969" s="12">
        <f t="shared" si="217"/>
        <v>161.50546261921565</v>
      </c>
      <c r="P969" s="12">
        <f t="shared" si="218"/>
        <v>148.37048357063227</v>
      </c>
      <c r="Q969">
        <v>0.79518072289156605</v>
      </c>
      <c r="R969" s="12"/>
      <c r="S969" s="12"/>
      <c r="Z969" s="12"/>
      <c r="AA969" s="12"/>
      <c r="AB969" s="12"/>
      <c r="AC969" s="12"/>
      <c r="AF969">
        <v>0.59449071108263896</v>
      </c>
      <c r="AG969" s="12"/>
      <c r="AH969" s="12"/>
      <c r="AI969" t="str">
        <v>20060421</v>
      </c>
      <c r="AJ969">
        <v>45.4</v>
      </c>
      <c r="AK969">
        <v>25.8</v>
      </c>
      <c r="AL969">
        <f t="shared" si="219"/>
        <v>1.75968992248062</v>
      </c>
      <c r="BI969" t="str">
        <v>14/01/2021</v>
      </c>
      <c r="BJ969">
        <v>60.4</v>
      </c>
      <c r="BK969">
        <v>16.8</v>
      </c>
      <c r="BL969">
        <f t="shared" si="220"/>
        <v>3.5952380952380949</v>
      </c>
    </row>
    <row r="970" spans="1:64" x14ac:dyDescent="0.3">
      <c r="A970" s="11">
        <v>44156</v>
      </c>
      <c r="B970">
        <v>0.82850779510022299</v>
      </c>
      <c r="C970">
        <v>3557.54</v>
      </c>
      <c r="D970">
        <v>290.38</v>
      </c>
      <c r="E970">
        <v>161.51</v>
      </c>
      <c r="F970">
        <v>1870.14</v>
      </c>
      <c r="G970">
        <v>86.37</v>
      </c>
      <c r="H970">
        <v>50.8</v>
      </c>
      <c r="I970" s="12">
        <f t="shared" si="211"/>
        <v>82.300700349291802</v>
      </c>
      <c r="J970" s="12">
        <f t="shared" si="212"/>
        <v>81.122536388360842</v>
      </c>
      <c r="K970" s="12">
        <f t="shared" si="213"/>
        <v>123.89498694712236</v>
      </c>
      <c r="L970" s="12">
        <f t="shared" si="214"/>
        <v>113.92654311291855</v>
      </c>
      <c r="M970" s="12">
        <f t="shared" si="215"/>
        <v>107.45975190480861</v>
      </c>
      <c r="N970" s="12">
        <f t="shared" si="216"/>
        <v>106.0701930074018</v>
      </c>
      <c r="O970" s="12">
        <f t="shared" si="217"/>
        <v>161.49990094482538</v>
      </c>
      <c r="P970" s="12">
        <f t="shared" si="218"/>
        <v>148.51154196210948</v>
      </c>
      <c r="Q970">
        <v>0.82417582417582402</v>
      </c>
      <c r="R970" s="12"/>
      <c r="S970" s="12"/>
      <c r="Z970" s="12"/>
      <c r="AA970" s="12"/>
      <c r="AB970" s="12"/>
      <c r="AC970" s="12"/>
      <c r="AF970">
        <v>0.60164141414141403</v>
      </c>
      <c r="AG970" s="12"/>
      <c r="AH970" s="12"/>
      <c r="AI970" t="str">
        <v>20060414</v>
      </c>
      <c r="AJ970">
        <v>48</v>
      </c>
      <c r="AK970">
        <v>26</v>
      </c>
      <c r="AL970">
        <f t="shared" si="219"/>
        <v>1.8461538461538463</v>
      </c>
      <c r="BI970" t="str">
        <v>13/01/2021</v>
      </c>
      <c r="BJ970">
        <v>60.4</v>
      </c>
      <c r="BK970">
        <v>16.8</v>
      </c>
      <c r="BL970">
        <f t="shared" si="220"/>
        <v>3.5952380952380949</v>
      </c>
    </row>
    <row r="971" spans="1:64" x14ac:dyDescent="0.3">
      <c r="A971" s="11">
        <v>44155</v>
      </c>
      <c r="B971">
        <v>0.83150984682713303</v>
      </c>
      <c r="C971">
        <v>3581.87</v>
      </c>
      <c r="D971">
        <v>292.38</v>
      </c>
      <c r="E971">
        <v>160.09</v>
      </c>
      <c r="F971">
        <v>1866.9</v>
      </c>
      <c r="G971">
        <v>86.36</v>
      </c>
      <c r="H971">
        <v>50.64</v>
      </c>
      <c r="I971" s="12">
        <f t="shared" si="211"/>
        <v>83.610250236776949</v>
      </c>
      <c r="J971" s="12">
        <f t="shared" si="212"/>
        <v>81.820303097554472</v>
      </c>
      <c r="K971" s="12">
        <f t="shared" si="213"/>
        <v>124.75684913878011</v>
      </c>
      <c r="L971" s="12">
        <f t="shared" si="214"/>
        <v>115.07174854517457</v>
      </c>
      <c r="M971" s="12">
        <f t="shared" si="215"/>
        <v>109.17493642215319</v>
      </c>
      <c r="N971" s="12">
        <f t="shared" si="216"/>
        <v>106.98771003427213</v>
      </c>
      <c r="O971" s="12">
        <f t="shared" si="217"/>
        <v>162.6311973008811</v>
      </c>
      <c r="P971" s="12">
        <f t="shared" si="218"/>
        <v>150.01165412646642</v>
      </c>
      <c r="Q971">
        <v>0.81318681318681296</v>
      </c>
      <c r="R971" s="12"/>
      <c r="S971" s="12"/>
      <c r="Z971" s="12"/>
      <c r="AA971" s="12"/>
      <c r="AB971" s="12"/>
      <c r="AC971" s="12"/>
      <c r="AF971">
        <v>0.60329531051964502</v>
      </c>
      <c r="AG971" s="12"/>
      <c r="AH971" s="12"/>
      <c r="AI971" t="str">
        <v>20060407</v>
      </c>
      <c r="AJ971">
        <v>53.2</v>
      </c>
      <c r="AK971">
        <v>24.5</v>
      </c>
      <c r="AL971">
        <f t="shared" si="219"/>
        <v>2.1714285714285717</v>
      </c>
      <c r="BI971" t="str">
        <v>12/01/2021</v>
      </c>
      <c r="BJ971">
        <v>60.4</v>
      </c>
      <c r="BK971">
        <v>16.8</v>
      </c>
      <c r="BL971">
        <f t="shared" si="220"/>
        <v>3.5952380952380949</v>
      </c>
    </row>
    <row r="972" spans="1:64" x14ac:dyDescent="0.3">
      <c r="A972" s="11">
        <v>44154</v>
      </c>
      <c r="B972">
        <v>0.82056892778993396</v>
      </c>
      <c r="C972">
        <v>3567.79</v>
      </c>
      <c r="D972">
        <v>290.11</v>
      </c>
      <c r="E972">
        <v>159.27000000000001</v>
      </c>
      <c r="F972">
        <v>1872.5</v>
      </c>
      <c r="G972">
        <v>86.34</v>
      </c>
      <c r="H972">
        <v>50.35</v>
      </c>
      <c r="I972" s="12">
        <f t="shared" si="211"/>
        <v>83.710876517561928</v>
      </c>
      <c r="J972" s="12">
        <f t="shared" si="212"/>
        <v>81.256619846148538</v>
      </c>
      <c r="K972" s="12">
        <f t="shared" si="213"/>
        <v>124.29512032683478</v>
      </c>
      <c r="L972" s="12">
        <f t="shared" si="214"/>
        <v>115.28078276305733</v>
      </c>
      <c r="M972" s="12">
        <f t="shared" si="215"/>
        <v>108.88355007645141</v>
      </c>
      <c r="N972" s="12">
        <f t="shared" si="216"/>
        <v>105.84298926800784</v>
      </c>
      <c r="O972" s="12">
        <f t="shared" si="217"/>
        <v>161.40564810405266</v>
      </c>
      <c r="P972" s="12">
        <f t="shared" si="218"/>
        <v>149.70252798357598</v>
      </c>
      <c r="Q972">
        <v>0.8</v>
      </c>
      <c r="R972" s="12"/>
      <c r="S972" s="12"/>
      <c r="Z972" s="12"/>
      <c r="AA972" s="12"/>
      <c r="AB972" s="12"/>
      <c r="AC972" s="12"/>
      <c r="AF972">
        <v>0.59520807061790704</v>
      </c>
      <c r="AG972" s="12"/>
      <c r="AH972" s="12"/>
      <c r="AI972" t="str">
        <v>20060331</v>
      </c>
      <c r="AJ972">
        <v>49.5</v>
      </c>
      <c r="AK972">
        <v>27.8</v>
      </c>
      <c r="AL972">
        <f t="shared" si="219"/>
        <v>1.7805755395683454</v>
      </c>
      <c r="BI972" t="str">
        <v>11/01/2021</v>
      </c>
      <c r="BJ972">
        <v>60.4</v>
      </c>
      <c r="BK972">
        <v>16.8</v>
      </c>
      <c r="BL972">
        <f t="shared" si="220"/>
        <v>3.5952380952380949</v>
      </c>
    </row>
    <row r="973" spans="1:64" x14ac:dyDescent="0.3">
      <c r="A973" s="11">
        <v>44153</v>
      </c>
      <c r="B973">
        <v>0.82158590308370005</v>
      </c>
      <c r="C973">
        <v>3609.53</v>
      </c>
      <c r="D973">
        <v>292.27</v>
      </c>
      <c r="E973">
        <v>158.81</v>
      </c>
      <c r="F973">
        <v>1879.3</v>
      </c>
      <c r="G973">
        <v>86.34</v>
      </c>
      <c r="H973">
        <v>50.57</v>
      </c>
      <c r="I973" s="12">
        <f t="shared" si="211"/>
        <v>84.939128201683047</v>
      </c>
      <c r="J973" s="12">
        <f t="shared" si="212"/>
        <v>81.907412230616728</v>
      </c>
      <c r="K973" s="12">
        <f t="shared" si="213"/>
        <v>125.74926373842629</v>
      </c>
      <c r="L973" s="12">
        <f t="shared" si="214"/>
        <v>116.11839432756939</v>
      </c>
      <c r="M973" s="12">
        <f t="shared" si="215"/>
        <v>110.01527386514377</v>
      </c>
      <c r="N973" s="12">
        <f t="shared" si="216"/>
        <v>106.24374685590756</v>
      </c>
      <c r="O973" s="12">
        <f t="shared" si="217"/>
        <v>162.60738606518723</v>
      </c>
      <c r="P973" s="12">
        <f t="shared" si="218"/>
        <v>150.15901458353352</v>
      </c>
      <c r="Q973">
        <v>0.8</v>
      </c>
      <c r="R973" s="12"/>
      <c r="S973" s="12"/>
      <c r="Z973" s="12"/>
      <c r="AA973" s="12"/>
      <c r="AB973" s="12"/>
      <c r="AC973" s="12"/>
      <c r="AF973">
        <v>0.58946700507614203</v>
      </c>
      <c r="AG973" s="12"/>
      <c r="AH973" s="12"/>
      <c r="AI973" t="str">
        <v>20060324</v>
      </c>
      <c r="AJ973">
        <v>46.7</v>
      </c>
      <c r="AK973">
        <v>28.3</v>
      </c>
      <c r="AL973">
        <f t="shared" si="219"/>
        <v>1.6501766784452296</v>
      </c>
      <c r="BI973" t="str">
        <v>08/01/2021</v>
      </c>
      <c r="BJ973">
        <v>63.7</v>
      </c>
      <c r="BK973">
        <v>16.7</v>
      </c>
      <c r="BL973">
        <f t="shared" si="220"/>
        <v>3.8143712574850301</v>
      </c>
    </row>
    <row r="974" spans="1:64" x14ac:dyDescent="0.3">
      <c r="A974" s="11">
        <v>44152</v>
      </c>
      <c r="B974">
        <v>0.82261640798226199</v>
      </c>
      <c r="C974">
        <v>3626.91</v>
      </c>
      <c r="D974">
        <v>293.2</v>
      </c>
      <c r="E974">
        <v>157.78</v>
      </c>
      <c r="F974">
        <v>1888.63</v>
      </c>
      <c r="G974">
        <v>86.35</v>
      </c>
      <c r="H974">
        <v>50.65</v>
      </c>
      <c r="I974" s="12">
        <f t="shared" si="211"/>
        <v>85.911651095718383</v>
      </c>
      <c r="J974" s="12">
        <f t="shared" si="212"/>
        <v>81.895281004436427</v>
      </c>
      <c r="K974" s="12">
        <f t="shared" si="213"/>
        <v>126.3400487743577</v>
      </c>
      <c r="L974" s="12">
        <f t="shared" si="214"/>
        <v>116.4926258352771</v>
      </c>
      <c r="M974" s="12">
        <f t="shared" si="215"/>
        <v>111.0928717646176</v>
      </c>
      <c r="N974" s="12">
        <f t="shared" si="216"/>
        <v>106.05621904153602</v>
      </c>
      <c r="O974" s="12">
        <f t="shared" si="217"/>
        <v>163.10585199310634</v>
      </c>
      <c r="P974" s="12">
        <f t="shared" si="218"/>
        <v>150.39851359628466</v>
      </c>
      <c r="Q974">
        <v>0.82022471910112404</v>
      </c>
      <c r="R974" s="12"/>
      <c r="S974" s="12"/>
      <c r="Z974" s="12"/>
      <c r="AA974" s="12"/>
      <c r="AB974" s="12"/>
      <c r="AC974" s="12"/>
      <c r="AF974">
        <v>0.58726114649681505</v>
      </c>
      <c r="AG974" s="12"/>
      <c r="AH974" s="12"/>
      <c r="AI974" t="str">
        <v>20060317</v>
      </c>
      <c r="AJ974">
        <v>46.3</v>
      </c>
      <c r="AK974">
        <v>30.5</v>
      </c>
      <c r="AL974">
        <f t="shared" si="219"/>
        <v>1.5180327868852459</v>
      </c>
      <c r="BI974" t="str">
        <v>07/01/2021</v>
      </c>
      <c r="BJ974">
        <v>63.7</v>
      </c>
      <c r="BK974">
        <v>16.7</v>
      </c>
      <c r="BL974">
        <f t="shared" si="220"/>
        <v>3.8143712574850301</v>
      </c>
    </row>
    <row r="975" spans="1:64" x14ac:dyDescent="0.3">
      <c r="A975" s="11">
        <v>44149</v>
      </c>
      <c r="B975">
        <v>0.83006535947712401</v>
      </c>
      <c r="C975">
        <v>3585.15</v>
      </c>
      <c r="D975">
        <v>290.93</v>
      </c>
      <c r="E975">
        <v>158.16</v>
      </c>
      <c r="F975">
        <v>1890.41</v>
      </c>
      <c r="G975">
        <v>86.33</v>
      </c>
      <c r="H975">
        <v>50.02</v>
      </c>
      <c r="I975" s="12">
        <f t="shared" si="211"/>
        <v>84.721259915055143</v>
      </c>
      <c r="J975" s="12">
        <f t="shared" si="212"/>
        <v>80.877067606146852</v>
      </c>
      <c r="K975" s="12">
        <f t="shared" si="213"/>
        <v>124.91398339472521</v>
      </c>
      <c r="L975" s="12">
        <f t="shared" si="214"/>
        <v>116.60303886380838</v>
      </c>
      <c r="M975" s="12">
        <f t="shared" si="215"/>
        <v>109.97060040496102</v>
      </c>
      <c r="N975" s="12">
        <f t="shared" si="216"/>
        <v>105.13688541226617</v>
      </c>
      <c r="O975" s="12">
        <f t="shared" si="217"/>
        <v>161.88027343802366</v>
      </c>
      <c r="P975" s="12">
        <f t="shared" si="218"/>
        <v>151.1227539535634</v>
      </c>
      <c r="Q975">
        <v>0.815217391304348</v>
      </c>
      <c r="R975" s="12"/>
      <c r="S975" s="12"/>
      <c r="Z975" s="12"/>
      <c r="AA975" s="12"/>
      <c r="AB975" s="12"/>
      <c r="AC975" s="12"/>
      <c r="AF975">
        <v>0.58343949044585997</v>
      </c>
      <c r="AG975" s="12"/>
      <c r="AH975" s="12"/>
      <c r="AI975" t="str">
        <v>20060310</v>
      </c>
      <c r="AJ975">
        <v>42.3</v>
      </c>
      <c r="AK975">
        <v>33</v>
      </c>
      <c r="AL975">
        <f t="shared" si="219"/>
        <v>1.2818181818181817</v>
      </c>
      <c r="BI975" t="str">
        <v>06/01/2021</v>
      </c>
      <c r="BJ975">
        <v>63.7</v>
      </c>
      <c r="BK975">
        <v>16.7</v>
      </c>
      <c r="BL975">
        <f t="shared" si="220"/>
        <v>3.8143712574850301</v>
      </c>
    </row>
    <row r="976" spans="1:64" x14ac:dyDescent="0.3">
      <c r="A976" s="11">
        <v>44148</v>
      </c>
      <c r="B976">
        <v>0.82894736842105299</v>
      </c>
      <c r="C976">
        <v>3537.01</v>
      </c>
      <c r="D976">
        <v>288.39999999999998</v>
      </c>
      <c r="E976">
        <v>158.37</v>
      </c>
      <c r="F976">
        <v>1877.3</v>
      </c>
      <c r="G976">
        <v>86.33</v>
      </c>
      <c r="H976">
        <v>49.3</v>
      </c>
      <c r="I976" s="12">
        <f t="shared" si="211"/>
        <v>83.474454203285063</v>
      </c>
      <c r="J976" s="12">
        <f t="shared" si="212"/>
        <v>80.344629198805947</v>
      </c>
      <c r="K976" s="12">
        <f t="shared" si="213"/>
        <v>123.23668700248999</v>
      </c>
      <c r="L976" s="12">
        <f t="shared" si="214"/>
        <v>116.71906890003213</v>
      </c>
      <c r="M976" s="12">
        <f t="shared" si="215"/>
        <v>108.87115989557105</v>
      </c>
      <c r="N976" s="12">
        <f t="shared" si="216"/>
        <v>104.94912046995256</v>
      </c>
      <c r="O976" s="12">
        <f t="shared" si="217"/>
        <v>160.47252211709352</v>
      </c>
      <c r="P976" s="12">
        <f t="shared" si="218"/>
        <v>152.00926045849923</v>
      </c>
      <c r="Q976">
        <v>0.81111111111111101</v>
      </c>
      <c r="R976" s="12"/>
      <c r="S976" s="12"/>
      <c r="Z976" s="12"/>
      <c r="AA976" s="12"/>
      <c r="AB976" s="12"/>
      <c r="AC976" s="12"/>
      <c r="AF976">
        <v>0.58766859344893996</v>
      </c>
      <c r="AG976" s="12"/>
      <c r="AH976" s="12"/>
      <c r="AI976" t="str">
        <v>20060303</v>
      </c>
      <c r="AJ976">
        <v>42.7</v>
      </c>
      <c r="AK976">
        <v>31.3</v>
      </c>
      <c r="AL976">
        <f t="shared" si="219"/>
        <v>1.3642172523961662</v>
      </c>
      <c r="BI976" t="str">
        <v>05/01/2021</v>
      </c>
      <c r="BJ976">
        <v>63.7</v>
      </c>
      <c r="BK976">
        <v>16.7</v>
      </c>
      <c r="BL976">
        <f t="shared" si="220"/>
        <v>3.8143712574850301</v>
      </c>
    </row>
    <row r="977" spans="1:64" x14ac:dyDescent="0.3">
      <c r="A977" s="11">
        <v>44147</v>
      </c>
      <c r="B977">
        <v>0.82212581344902402</v>
      </c>
      <c r="C977">
        <v>3572.66</v>
      </c>
      <c r="D977">
        <v>289.76</v>
      </c>
      <c r="E977">
        <v>155.72</v>
      </c>
      <c r="F977">
        <v>1865.45</v>
      </c>
      <c r="G977">
        <v>86.32</v>
      </c>
      <c r="H977">
        <v>49.95</v>
      </c>
      <c r="I977" s="12">
        <f t="shared" si="211"/>
        <v>85.790478277577009</v>
      </c>
      <c r="J977" s="12">
        <f t="shared" si="212"/>
        <v>81.678513990720631</v>
      </c>
      <c r="K977" s="12">
        <f t="shared" si="213"/>
        <v>124.49337383661417</v>
      </c>
      <c r="L977" s="12">
        <f t="shared" si="214"/>
        <v>116.36596178601181</v>
      </c>
      <c r="M977" s="12">
        <f t="shared" si="215"/>
        <v>111.287348862193</v>
      </c>
      <c r="N977" s="12">
        <f t="shared" si="216"/>
        <v>106.12132539634963</v>
      </c>
      <c r="O977" s="12">
        <f t="shared" si="217"/>
        <v>161.24802635758107</v>
      </c>
      <c r="P977" s="12">
        <f t="shared" si="218"/>
        <v>150.75505774575868</v>
      </c>
      <c r="Q977">
        <v>0.8</v>
      </c>
      <c r="R977" s="12"/>
      <c r="S977" s="12"/>
      <c r="Z977" s="12"/>
      <c r="AA977" s="12"/>
      <c r="AB977" s="12"/>
      <c r="AC977" s="12"/>
      <c r="AF977">
        <v>0.58744394618834095</v>
      </c>
      <c r="AG977" s="12"/>
      <c r="AH977" s="12"/>
      <c r="AI977" t="str">
        <v>20060224</v>
      </c>
      <c r="AJ977">
        <v>42.6</v>
      </c>
      <c r="AK977">
        <v>30.8</v>
      </c>
      <c r="AL977">
        <f t="shared" si="219"/>
        <v>1.3831168831168832</v>
      </c>
      <c r="BI977" t="str">
        <v>04/01/2021</v>
      </c>
      <c r="BJ977">
        <v>63.7</v>
      </c>
      <c r="BK977">
        <v>16.7</v>
      </c>
      <c r="BL977">
        <f t="shared" si="220"/>
        <v>3.8143712574850301</v>
      </c>
    </row>
    <row r="978" spans="1:64" x14ac:dyDescent="0.3">
      <c r="A978" s="11">
        <v>44146</v>
      </c>
      <c r="B978">
        <v>0.81877729257641896</v>
      </c>
      <c r="C978">
        <v>3545.53</v>
      </c>
      <c r="D978">
        <v>283.42</v>
      </c>
      <c r="E978">
        <v>155.16</v>
      </c>
      <c r="F978">
        <v>1877.6</v>
      </c>
      <c r="G978">
        <v>86.34</v>
      </c>
      <c r="H978">
        <v>49.55</v>
      </c>
      <c r="I978" s="12">
        <f t="shared" si="211"/>
        <v>85.445048655624461</v>
      </c>
      <c r="J978" s="12">
        <f t="shared" si="212"/>
        <v>80.541039710570999</v>
      </c>
      <c r="K978" s="12">
        <f t="shared" si="213"/>
        <v>123.51960324271573</v>
      </c>
      <c r="L978" s="12">
        <f t="shared" si="214"/>
        <v>116.41494517289682</v>
      </c>
      <c r="M978" s="12">
        <f t="shared" si="215"/>
        <v>109.23799486777767</v>
      </c>
      <c r="N978" s="12">
        <f t="shared" si="216"/>
        <v>103.1465124216279</v>
      </c>
      <c r="O978" s="12">
        <f t="shared" si="217"/>
        <v>157.68416392184395</v>
      </c>
      <c r="P978" s="12">
        <f t="shared" si="218"/>
        <v>148.63009707820916</v>
      </c>
      <c r="Q978">
        <v>0.76136363636363602</v>
      </c>
      <c r="R978" s="12"/>
      <c r="S978" s="12"/>
      <c r="Z978" s="12"/>
      <c r="AA978" s="12"/>
      <c r="AB978" s="12"/>
      <c r="AC978" s="12"/>
      <c r="AF978">
        <v>0.58511326860841395</v>
      </c>
      <c r="AG978" s="12"/>
      <c r="AH978" s="12"/>
      <c r="AI978" t="str">
        <v>20060217</v>
      </c>
      <c r="AJ978">
        <v>45.3</v>
      </c>
      <c r="AK978">
        <v>29.5</v>
      </c>
      <c r="AL978">
        <f t="shared" si="219"/>
        <v>1.535593220338983</v>
      </c>
      <c r="BI978" t="str">
        <v>01/01/2021</v>
      </c>
      <c r="BJ978">
        <v>60.2</v>
      </c>
      <c r="BK978">
        <v>17.5</v>
      </c>
      <c r="BL978">
        <f t="shared" si="220"/>
        <v>3.44</v>
      </c>
    </row>
    <row r="979" spans="1:64" x14ac:dyDescent="0.3">
      <c r="A979" s="11">
        <v>44145</v>
      </c>
      <c r="B979">
        <v>0.82275711159737397</v>
      </c>
      <c r="C979">
        <v>3550.5</v>
      </c>
      <c r="D979">
        <v>288.58999999999997</v>
      </c>
      <c r="E979">
        <v>156.06</v>
      </c>
      <c r="F979">
        <v>1861.68</v>
      </c>
      <c r="G979">
        <v>86.35</v>
      </c>
      <c r="H979">
        <v>49.43</v>
      </c>
      <c r="I979" s="12">
        <f t="shared" si="211"/>
        <v>85.07351476458652</v>
      </c>
      <c r="J979" s="12">
        <f t="shared" si="212"/>
        <v>81.350577100368227</v>
      </c>
      <c r="K979" s="12">
        <f t="shared" si="213"/>
        <v>123.67840570783324</v>
      </c>
      <c r="L979" s="12">
        <f t="shared" si="214"/>
        <v>116.86223283847858</v>
      </c>
      <c r="M979" s="12">
        <f t="shared" si="215"/>
        <v>110.58130067687671</v>
      </c>
      <c r="N979" s="12">
        <f t="shared" si="216"/>
        <v>105.95061241042652</v>
      </c>
      <c r="O979" s="12">
        <f t="shared" si="217"/>
        <v>160.54162518798194</v>
      </c>
      <c r="P979" s="12">
        <f t="shared" si="218"/>
        <v>151.71636665769475</v>
      </c>
      <c r="Q979">
        <v>0.76136363636363602</v>
      </c>
      <c r="R979" s="12"/>
      <c r="S979" s="12"/>
      <c r="Z979" s="12"/>
      <c r="AA979" s="12"/>
      <c r="AB979" s="12"/>
      <c r="AC979" s="12"/>
      <c r="AF979">
        <v>0.58119658119658102</v>
      </c>
      <c r="AG979" s="12"/>
      <c r="AH979" s="12"/>
      <c r="AI979" t="str">
        <v>20060210</v>
      </c>
      <c r="AJ979">
        <v>48.9</v>
      </c>
      <c r="AK979">
        <v>27.7</v>
      </c>
      <c r="AL979">
        <f t="shared" si="219"/>
        <v>1.7653429602888087</v>
      </c>
      <c r="BI979" t="str">
        <v>31/12/2020</v>
      </c>
      <c r="BJ979">
        <v>60.2</v>
      </c>
      <c r="BK979">
        <v>17.5</v>
      </c>
      <c r="BL979">
        <f t="shared" si="220"/>
        <v>3.44</v>
      </c>
    </row>
    <row r="980" spans="1:64" x14ac:dyDescent="0.3">
      <c r="A980" s="11">
        <v>44142</v>
      </c>
      <c r="B980">
        <v>0.82251082251082297</v>
      </c>
      <c r="C980">
        <v>3509.44</v>
      </c>
      <c r="D980">
        <v>294.61</v>
      </c>
      <c r="E980">
        <v>159.41</v>
      </c>
      <c r="F980">
        <v>1951.25</v>
      </c>
      <c r="G980">
        <v>86.38</v>
      </c>
      <c r="H980">
        <v>48.43</v>
      </c>
      <c r="I980" s="12">
        <f t="shared" si="211"/>
        <v>82.37851282779836</v>
      </c>
      <c r="J980" s="12">
        <f t="shared" si="212"/>
        <v>76.919710983827414</v>
      </c>
      <c r="K980" s="12">
        <f t="shared" si="213"/>
        <v>122.20616663708566</v>
      </c>
      <c r="L980" s="12">
        <f t="shared" si="214"/>
        <v>117.91741519057976</v>
      </c>
      <c r="M980" s="12">
        <f t="shared" si="215"/>
        <v>110.51706827209192</v>
      </c>
      <c r="N980" s="12">
        <f t="shared" si="216"/>
        <v>103.31906407801296</v>
      </c>
      <c r="O980" s="12">
        <f t="shared" si="217"/>
        <v>163.8324441375191</v>
      </c>
      <c r="P980" s="12">
        <f t="shared" si="218"/>
        <v>158.21622990870466</v>
      </c>
      <c r="Q980">
        <v>0.76086956521739102</v>
      </c>
      <c r="R980" s="12"/>
      <c r="S980" s="12"/>
      <c r="Z980" s="12"/>
      <c r="AA980" s="12"/>
      <c r="AB980" s="12"/>
      <c r="AC980" s="12"/>
      <c r="AF980">
        <v>0.56595191682910995</v>
      </c>
      <c r="AG980" s="12"/>
      <c r="AH980" s="12"/>
      <c r="AI980" t="str">
        <v>20060203</v>
      </c>
      <c r="AJ980">
        <v>51.6</v>
      </c>
      <c r="AK980">
        <v>25.3</v>
      </c>
      <c r="AL980">
        <f t="shared" si="219"/>
        <v>2.039525691699605</v>
      </c>
      <c r="BI980" t="str">
        <v>30/12/2020</v>
      </c>
      <c r="BJ980">
        <v>60.2</v>
      </c>
      <c r="BK980">
        <v>17.5</v>
      </c>
      <c r="BL980">
        <f t="shared" si="220"/>
        <v>3.44</v>
      </c>
    </row>
    <row r="981" spans="1:64" x14ac:dyDescent="0.3">
      <c r="A981" s="11">
        <v>44141</v>
      </c>
      <c r="B981">
        <v>0.82378854625550701</v>
      </c>
      <c r="C981">
        <v>3510.45</v>
      </c>
      <c r="D981">
        <v>294.39</v>
      </c>
      <c r="E981">
        <v>161.36000000000001</v>
      </c>
      <c r="F981">
        <v>1949.35</v>
      </c>
      <c r="G981">
        <v>86.37</v>
      </c>
      <c r="H981">
        <v>48.27</v>
      </c>
      <c r="I981" s="12">
        <f t="shared" si="211"/>
        <v>81.418019004728222</v>
      </c>
      <c r="J981" s="12">
        <f t="shared" si="212"/>
        <v>77.016936877709156</v>
      </c>
      <c r="K981" s="12">
        <f t="shared" si="213"/>
        <v>122.25549591595525</v>
      </c>
      <c r="L981" s="12">
        <f t="shared" si="214"/>
        <v>118.34373674043917</v>
      </c>
      <c r="M981" s="12">
        <f t="shared" si="215"/>
        <v>109.11687104945072</v>
      </c>
      <c r="N981" s="12">
        <f t="shared" si="216"/>
        <v>103.34256168352277</v>
      </c>
      <c r="O981" s="12">
        <f t="shared" si="217"/>
        <v>163.72904481679066</v>
      </c>
      <c r="P981" s="12">
        <f t="shared" si="218"/>
        <v>158.62347668506905</v>
      </c>
      <c r="Q981">
        <v>0.768421052631579</v>
      </c>
      <c r="R981" s="12"/>
      <c r="S981" s="12"/>
      <c r="Z981" s="12"/>
      <c r="AA981" s="12"/>
      <c r="AB981" s="12"/>
      <c r="AC981" s="12"/>
      <c r="AF981">
        <v>0.56290956749672305</v>
      </c>
      <c r="AG981" s="12"/>
      <c r="AH981" s="12"/>
      <c r="AI981" t="str">
        <v>20060127</v>
      </c>
      <c r="AJ981">
        <v>52.6</v>
      </c>
      <c r="AK981">
        <v>25.8</v>
      </c>
      <c r="AL981">
        <f t="shared" si="219"/>
        <v>2.0387596899224807</v>
      </c>
      <c r="BI981" t="str">
        <v>29/12/2020</v>
      </c>
      <c r="BJ981">
        <v>60.2</v>
      </c>
      <c r="BK981">
        <v>17.5</v>
      </c>
      <c r="BL981">
        <f t="shared" si="220"/>
        <v>3.44</v>
      </c>
    </row>
    <row r="982" spans="1:64" x14ac:dyDescent="0.3">
      <c r="A982" s="11">
        <v>44140</v>
      </c>
      <c r="B982">
        <v>0.80361173814898401</v>
      </c>
      <c r="C982">
        <v>3443.44</v>
      </c>
      <c r="D982">
        <v>286.91000000000003</v>
      </c>
      <c r="E982">
        <v>161.08000000000001</v>
      </c>
      <c r="F982">
        <v>1902.925</v>
      </c>
      <c r="G982">
        <v>86.39</v>
      </c>
      <c r="H982">
        <v>47.25</v>
      </c>
      <c r="I982" s="12">
        <f t="shared" si="211"/>
        <v>80.000260447336856</v>
      </c>
      <c r="J982" s="12">
        <f t="shared" si="212"/>
        <v>77.399014134991106</v>
      </c>
      <c r="K982" s="12">
        <f t="shared" si="213"/>
        <v>119.89456813867096</v>
      </c>
      <c r="L982" s="12">
        <f t="shared" si="214"/>
        <v>118.59600355856242</v>
      </c>
      <c r="M982" s="12">
        <f t="shared" si="215"/>
        <v>106.52484184789395</v>
      </c>
      <c r="N982" s="12">
        <f t="shared" si="216"/>
        <v>103.16983054495635</v>
      </c>
      <c r="O982" s="12">
        <f t="shared" si="217"/>
        <v>159.53294522498084</v>
      </c>
      <c r="P982" s="12">
        <f t="shared" si="218"/>
        <v>157.91544828800326</v>
      </c>
      <c r="Q982">
        <v>0.77419354838709697</v>
      </c>
      <c r="R982" s="12"/>
      <c r="S982" s="12"/>
      <c r="Z982" s="12"/>
      <c r="AA982" s="12"/>
      <c r="AB982" s="12"/>
      <c r="AC982" s="12"/>
      <c r="AF982">
        <v>0.56510416666666696</v>
      </c>
      <c r="AG982" s="12"/>
      <c r="AH982" s="12"/>
      <c r="AI982" t="str">
        <v>20060120</v>
      </c>
      <c r="AJ982">
        <v>53.7</v>
      </c>
      <c r="AK982">
        <v>25.3</v>
      </c>
      <c r="AL982">
        <f t="shared" si="219"/>
        <v>2.1225296442687749</v>
      </c>
      <c r="BI982" t="str">
        <v>28/12/2020</v>
      </c>
      <c r="BJ982">
        <v>60.2</v>
      </c>
      <c r="BK982">
        <v>17.5</v>
      </c>
      <c r="BL982">
        <f t="shared" si="220"/>
        <v>3.44</v>
      </c>
    </row>
    <row r="983" spans="1:64" x14ac:dyDescent="0.3">
      <c r="A983" s="11">
        <v>44139</v>
      </c>
      <c r="B983">
        <v>0.79638009049773795</v>
      </c>
      <c r="C983">
        <v>3369.1567</v>
      </c>
      <c r="D983">
        <v>274.64999999999998</v>
      </c>
      <c r="E983">
        <v>157.66</v>
      </c>
      <c r="F983">
        <v>1910.15</v>
      </c>
      <c r="G983">
        <v>86.37</v>
      </c>
      <c r="H983">
        <v>46.47</v>
      </c>
      <c r="I983" s="12">
        <f t="shared" si="211"/>
        <v>79.971807249621804</v>
      </c>
      <c r="J983" s="12">
        <f t="shared" si="212"/>
        <v>75.45010289568981</v>
      </c>
      <c r="K983" s="12">
        <f t="shared" si="213"/>
        <v>117.33473746539961</v>
      </c>
      <c r="L983" s="12">
        <f t="shared" si="214"/>
        <v>117.97509862029622</v>
      </c>
      <c r="M983" s="12">
        <f t="shared" si="215"/>
        <v>104.13531318832554</v>
      </c>
      <c r="N983" s="12">
        <f t="shared" si="216"/>
        <v>98.404958494830538</v>
      </c>
      <c r="O983" s="12">
        <f t="shared" si="217"/>
        <v>152.74977539405134</v>
      </c>
      <c r="P983" s="12">
        <f t="shared" si="218"/>
        <v>153.63612775111872</v>
      </c>
      <c r="Q983">
        <v>0.78260869565217395</v>
      </c>
      <c r="R983" s="12"/>
      <c r="S983" s="12"/>
      <c r="Z983" s="12"/>
      <c r="AA983" s="12"/>
      <c r="AB983" s="12"/>
      <c r="AC983" s="12"/>
      <c r="AF983">
        <v>0.560105680317041</v>
      </c>
      <c r="AG983" s="12"/>
      <c r="AH983" s="12"/>
      <c r="AI983" t="str">
        <v>20060113</v>
      </c>
      <c r="AJ983">
        <v>57.3</v>
      </c>
      <c r="AK983">
        <v>22.9</v>
      </c>
      <c r="AL983">
        <f t="shared" si="219"/>
        <v>2.5021834061135371</v>
      </c>
      <c r="BI983" t="str">
        <v>25/12/2020</v>
      </c>
      <c r="BJ983" t="e">
        <v>#N/A</v>
      </c>
      <c r="BK983" t="e">
        <v>#N/A</v>
      </c>
      <c r="BL983" t="str">
        <f t="shared" si="220"/>
        <v/>
      </c>
    </row>
    <row r="984" spans="1:64" x14ac:dyDescent="0.3">
      <c r="A984" s="11">
        <v>44138</v>
      </c>
      <c r="B984">
        <v>0.79680365296803701</v>
      </c>
      <c r="C984">
        <v>3310.24</v>
      </c>
      <c r="D984">
        <v>269.98</v>
      </c>
      <c r="E984">
        <v>158.58000000000001</v>
      </c>
      <c r="F984">
        <v>1894.78</v>
      </c>
      <c r="G984">
        <v>86.39</v>
      </c>
      <c r="H984">
        <v>45.61</v>
      </c>
      <c r="I984" s="12">
        <f t="shared" si="211"/>
        <v>78.128001649848343</v>
      </c>
      <c r="J984" s="12">
        <f t="shared" si="212"/>
        <v>74.726262688147628</v>
      </c>
      <c r="K984" s="12">
        <f t="shared" si="213"/>
        <v>115.25667969864794</v>
      </c>
      <c r="L984" s="12">
        <f t="shared" si="214"/>
        <v>118.09995358455235</v>
      </c>
      <c r="M984" s="12">
        <f t="shared" si="215"/>
        <v>101.78419340679257</v>
      </c>
      <c r="N984" s="12">
        <f t="shared" si="216"/>
        <v>97.509256221494113</v>
      </c>
      <c r="O984" s="12">
        <f t="shared" si="217"/>
        <v>150.11833815318766</v>
      </c>
      <c r="P984" s="12">
        <f t="shared" si="218"/>
        <v>153.87585657120184</v>
      </c>
      <c r="Q984">
        <v>0.79120879120879095</v>
      </c>
      <c r="R984" s="12"/>
      <c r="S984" s="12"/>
      <c r="Z984" s="12"/>
      <c r="AA984" s="12"/>
      <c r="AB984" s="12"/>
      <c r="AC984" s="12"/>
      <c r="AF984">
        <v>0.558432934926959</v>
      </c>
      <c r="AG984" s="12"/>
      <c r="AH984" s="12"/>
      <c r="AI984" t="str">
        <v>20060106</v>
      </c>
      <c r="AJ984">
        <v>56.8</v>
      </c>
      <c r="AK984">
        <v>22.1</v>
      </c>
      <c r="AL984">
        <f t="shared" si="219"/>
        <v>2.5701357466063346</v>
      </c>
      <c r="BI984" t="str">
        <v>24/12/2020</v>
      </c>
      <c r="BJ984" t="e">
        <v>#N/A</v>
      </c>
      <c r="BK984" t="e">
        <v>#N/A</v>
      </c>
      <c r="BL984" t="str">
        <f t="shared" si="220"/>
        <v/>
      </c>
    </row>
    <row r="985" spans="1:64" x14ac:dyDescent="0.3">
      <c r="A985" s="11">
        <v>44135</v>
      </c>
      <c r="B985">
        <v>0.80229885057471295</v>
      </c>
      <c r="C985">
        <v>3269.96</v>
      </c>
      <c r="D985">
        <v>269.38</v>
      </c>
      <c r="E985">
        <v>157.57</v>
      </c>
      <c r="F985">
        <v>1878.95</v>
      </c>
      <c r="G985">
        <v>86.43</v>
      </c>
      <c r="H985">
        <v>45.05</v>
      </c>
      <c r="I985" s="12">
        <f t="shared" si="211"/>
        <v>77.669105861696323</v>
      </c>
      <c r="J985" s="12">
        <f t="shared" si="212"/>
        <v>74.436461051254597</v>
      </c>
      <c r="K985" s="12">
        <f t="shared" si="213"/>
        <v>113.80217458748736</v>
      </c>
      <c r="L985" s="12">
        <f t="shared" si="214"/>
        <v>118.11323413451187</v>
      </c>
      <c r="M985" s="12">
        <f t="shared" si="215"/>
        <v>102.21169512414131</v>
      </c>
      <c r="N985" s="12">
        <f t="shared" si="216"/>
        <v>98.117346455526544</v>
      </c>
      <c r="O985" s="12">
        <f t="shared" si="217"/>
        <v>149.71558240877883</v>
      </c>
      <c r="P985" s="12">
        <f t="shared" si="218"/>
        <v>155.46208217868633</v>
      </c>
      <c r="Q985">
        <v>0.80219780219780201</v>
      </c>
      <c r="R985" s="12"/>
      <c r="S985" s="12"/>
      <c r="Z985" s="12"/>
      <c r="AA985" s="12"/>
      <c r="AB985" s="12"/>
      <c r="AC985" s="12"/>
      <c r="AF985">
        <v>0.54253181513730697</v>
      </c>
      <c r="AG985" s="12"/>
      <c r="AH985" s="12"/>
      <c r="AI985" t="str">
        <v>20051230</v>
      </c>
      <c r="AJ985">
        <v>55.7</v>
      </c>
      <c r="AK985">
        <v>23.7</v>
      </c>
      <c r="AL985">
        <f t="shared" si="219"/>
        <v>2.3502109704641354</v>
      </c>
      <c r="BI985" t="str">
        <v>23/12/2020</v>
      </c>
      <c r="BJ985" t="e">
        <v>#N/A</v>
      </c>
      <c r="BK985" t="e">
        <v>#N/A</v>
      </c>
      <c r="BL985" t="str">
        <f t="shared" si="220"/>
        <v/>
      </c>
    </row>
    <row r="986" spans="1:64" x14ac:dyDescent="0.3">
      <c r="A986" s="11">
        <v>44134</v>
      </c>
      <c r="B986">
        <v>0.78738317757009302</v>
      </c>
      <c r="C986">
        <v>3310.11</v>
      </c>
      <c r="D986">
        <v>276.39</v>
      </c>
      <c r="E986">
        <v>159.13999999999999</v>
      </c>
      <c r="F986">
        <v>1867.825</v>
      </c>
      <c r="G986">
        <v>86.44</v>
      </c>
      <c r="H986">
        <v>45.33</v>
      </c>
      <c r="I986" s="12">
        <f t="shared" si="211"/>
        <v>77.845346095286402</v>
      </c>
      <c r="J986" s="12">
        <f t="shared" si="212"/>
        <v>75.807487348311923</v>
      </c>
      <c r="K986" s="12">
        <f t="shared" si="213"/>
        <v>115.18599833296764</v>
      </c>
      <c r="L986" s="12">
        <f t="shared" si="214"/>
        <v>118.82052298098967</v>
      </c>
      <c r="M986" s="12">
        <f t="shared" si="215"/>
        <v>103.8206225076748</v>
      </c>
      <c r="N986" s="12">
        <f t="shared" si="216"/>
        <v>101.28961959716273</v>
      </c>
      <c r="O986" s="12">
        <f t="shared" si="217"/>
        <v>153.59335774040136</v>
      </c>
      <c r="P986" s="12">
        <f t="shared" si="218"/>
        <v>158.50308873115276</v>
      </c>
      <c r="Q986">
        <v>0.80645161290322598</v>
      </c>
      <c r="R986" s="12"/>
      <c r="S986" s="12"/>
      <c r="Z986" s="12"/>
      <c r="AA986" s="12"/>
      <c r="AB986" s="12"/>
      <c r="AC986" s="12"/>
      <c r="AF986">
        <v>0.53976886471787899</v>
      </c>
      <c r="AG986" s="12"/>
      <c r="AH986" s="12"/>
      <c r="AI986" t="str">
        <v>20051223</v>
      </c>
      <c r="AJ986">
        <v>60.4</v>
      </c>
      <c r="AK986">
        <v>20.8</v>
      </c>
      <c r="AL986">
        <f t="shared" si="219"/>
        <v>2.9038461538461537</v>
      </c>
      <c r="BI986" t="str">
        <v>22/12/2020</v>
      </c>
      <c r="BJ986" t="e">
        <v>#N/A</v>
      </c>
      <c r="BK986" t="e">
        <v>#N/A</v>
      </c>
      <c r="BL986" t="str">
        <f t="shared" si="220"/>
        <v/>
      </c>
    </row>
    <row r="987" spans="1:64" x14ac:dyDescent="0.3">
      <c r="A987" s="11">
        <v>44133</v>
      </c>
      <c r="B987">
        <v>0.77349397590361402</v>
      </c>
      <c r="C987">
        <v>3271.03</v>
      </c>
      <c r="D987">
        <v>271.64</v>
      </c>
      <c r="E987">
        <v>160.69999999999999</v>
      </c>
      <c r="F987">
        <v>1877.1</v>
      </c>
      <c r="G987">
        <v>86.42</v>
      </c>
      <c r="H987">
        <v>45.1</v>
      </c>
      <c r="I987" s="12">
        <f t="shared" si="211"/>
        <v>76.195348273000747</v>
      </c>
      <c r="J987" s="12">
        <f t="shared" si="212"/>
        <v>74.548479840642074</v>
      </c>
      <c r="K987" s="12">
        <f t="shared" si="213"/>
        <v>113.85212064007364</v>
      </c>
      <c r="L987" s="12">
        <f t="shared" si="214"/>
        <v>118.01242946593835</v>
      </c>
      <c r="M987" s="12">
        <f t="shared" si="215"/>
        <v>101.07207766668112</v>
      </c>
      <c r="N987" s="12">
        <f t="shared" si="216"/>
        <v>99.067775901060003</v>
      </c>
      <c r="O987" s="12">
        <f t="shared" si="217"/>
        <v>150.98806604102953</v>
      </c>
      <c r="P987" s="12">
        <f t="shared" si="218"/>
        <v>156.56379550270273</v>
      </c>
      <c r="Q987">
        <v>0.82222222222222197</v>
      </c>
      <c r="R987" s="12"/>
      <c r="S987" s="12"/>
      <c r="Z987" s="12"/>
      <c r="AA987" s="12"/>
      <c r="AB987" s="12"/>
      <c r="AC987" s="12"/>
      <c r="AF987">
        <v>0.53114305270362805</v>
      </c>
      <c r="AG987" s="12"/>
      <c r="AH987" s="12"/>
      <c r="AI987" t="str">
        <v>20051216</v>
      </c>
      <c r="AJ987">
        <v>55</v>
      </c>
      <c r="AK987">
        <v>21</v>
      </c>
      <c r="AL987">
        <f t="shared" si="219"/>
        <v>2.6190476190476191</v>
      </c>
      <c r="BI987" t="str">
        <v>21/12/2020</v>
      </c>
      <c r="BJ987" t="e">
        <v>#N/A</v>
      </c>
      <c r="BK987" t="e">
        <v>#N/A</v>
      </c>
      <c r="BL987" t="str">
        <f t="shared" si="220"/>
        <v/>
      </c>
    </row>
    <row r="988" spans="1:64" x14ac:dyDescent="0.3">
      <c r="A988" s="11">
        <v>44132</v>
      </c>
      <c r="B988">
        <v>0.75794621026894904</v>
      </c>
      <c r="C988">
        <v>3390.68</v>
      </c>
      <c r="D988">
        <v>282.66000000000003</v>
      </c>
      <c r="E988">
        <v>160.55000000000001</v>
      </c>
      <c r="F988">
        <v>1907.425</v>
      </c>
      <c r="G988">
        <v>86.42</v>
      </c>
      <c r="H988">
        <v>46.38</v>
      </c>
      <c r="I988" s="12">
        <f t="shared" si="211"/>
        <v>79.059040264491543</v>
      </c>
      <c r="J988" s="12">
        <f t="shared" si="212"/>
        <v>76.022519221881566</v>
      </c>
      <c r="K988" s="12">
        <f t="shared" si="213"/>
        <v>118.01668233305254</v>
      </c>
      <c r="L988" s="12">
        <f t="shared" si="214"/>
        <v>118.92695446224566</v>
      </c>
      <c r="M988" s="12">
        <f t="shared" si="215"/>
        <v>105.27475724495351</v>
      </c>
      <c r="N988" s="12">
        <f t="shared" si="216"/>
        <v>101.40914798342729</v>
      </c>
      <c r="O988" s="12">
        <f t="shared" si="217"/>
        <v>157.11341020158079</v>
      </c>
      <c r="P988" s="12">
        <f t="shared" si="218"/>
        <v>158.36738878707959</v>
      </c>
      <c r="Q988">
        <v>0.78160919540229901</v>
      </c>
      <c r="R988" s="12"/>
      <c r="S988" s="12"/>
      <c r="Z988" s="12"/>
      <c r="AA988" s="12"/>
      <c r="AB988" s="12"/>
      <c r="AC988" s="12"/>
      <c r="AF988">
        <v>0.52417659425367902</v>
      </c>
      <c r="AG988" s="12"/>
      <c r="AH988" s="12"/>
      <c r="AI988" t="str">
        <v>20051209</v>
      </c>
      <c r="AJ988">
        <v>58.8</v>
      </c>
      <c r="AK988">
        <v>21.6</v>
      </c>
      <c r="AL988">
        <f t="shared" si="219"/>
        <v>2.7222222222222219</v>
      </c>
      <c r="BI988" t="str">
        <v>18/12/2020</v>
      </c>
      <c r="BJ988">
        <v>62.4</v>
      </c>
      <c r="BK988">
        <v>16.8</v>
      </c>
      <c r="BL988">
        <f t="shared" si="220"/>
        <v>3.714285714285714</v>
      </c>
    </row>
    <row r="989" spans="1:64" x14ac:dyDescent="0.3">
      <c r="A989" s="11">
        <v>44131</v>
      </c>
      <c r="B989">
        <v>0.75311720698254403</v>
      </c>
      <c r="C989">
        <v>3400.97</v>
      </c>
      <c r="D989">
        <v>280.47000000000003</v>
      </c>
      <c r="E989">
        <v>159.47999999999999</v>
      </c>
      <c r="F989">
        <v>1901.925</v>
      </c>
      <c r="G989">
        <v>86.42</v>
      </c>
      <c r="H989">
        <v>46.53</v>
      </c>
      <c r="I989" s="12">
        <f t="shared" si="211"/>
        <v>79.836239077600041</v>
      </c>
      <c r="J989" s="12">
        <f t="shared" si="212"/>
        <v>76.475053805383851</v>
      </c>
      <c r="K989" s="12">
        <f t="shared" si="213"/>
        <v>118.37483811926862</v>
      </c>
      <c r="L989" s="12">
        <f t="shared" si="214"/>
        <v>118.90339741297451</v>
      </c>
      <c r="M989" s="12">
        <f t="shared" si="215"/>
        <v>105.1591855645125</v>
      </c>
      <c r="N989" s="12">
        <f t="shared" si="216"/>
        <v>100.91300769157382</v>
      </c>
      <c r="O989" s="12">
        <f t="shared" si="217"/>
        <v>155.89612311341315</v>
      </c>
      <c r="P989" s="12">
        <f t="shared" si="218"/>
        <v>156.63933605451399</v>
      </c>
      <c r="Q989">
        <v>0.76744186046511598</v>
      </c>
      <c r="R989" s="12"/>
      <c r="S989" s="12"/>
      <c r="Z989" s="12"/>
      <c r="AA989" s="12"/>
      <c r="AB989" s="12"/>
      <c r="AC989" s="12"/>
      <c r="AF989">
        <v>0.52445074415308301</v>
      </c>
      <c r="AG989" s="12"/>
      <c r="AH989" s="12"/>
      <c r="AI989" t="str">
        <v>20051202</v>
      </c>
      <c r="AJ989">
        <v>56.2</v>
      </c>
      <c r="AK989">
        <v>21.9</v>
      </c>
      <c r="AL989">
        <f t="shared" si="219"/>
        <v>2.5662100456621006</v>
      </c>
      <c r="BI989" t="str">
        <v>17/12/2020</v>
      </c>
      <c r="BJ989">
        <v>62.4</v>
      </c>
      <c r="BK989">
        <v>16.8</v>
      </c>
      <c r="BL989">
        <f t="shared" si="220"/>
        <v>3.714285714285714</v>
      </c>
    </row>
    <row r="990" spans="1:64" x14ac:dyDescent="0.3">
      <c r="A990" s="11">
        <v>44128</v>
      </c>
      <c r="B990">
        <v>0.75675675675675702</v>
      </c>
      <c r="C990">
        <v>3465.39</v>
      </c>
      <c r="D990">
        <v>284.74</v>
      </c>
      <c r="E990">
        <v>158.01</v>
      </c>
      <c r="F990">
        <v>1901.85</v>
      </c>
      <c r="G990">
        <v>86.41</v>
      </c>
      <c r="H990">
        <v>47.3</v>
      </c>
      <c r="I990" s="12">
        <f t="shared" si="211"/>
        <v>82.126986322420606</v>
      </c>
      <c r="J990" s="12">
        <f t="shared" si="212"/>
        <v>77.926749154163062</v>
      </c>
      <c r="K990" s="12">
        <f t="shared" si="213"/>
        <v>120.6312782191128</v>
      </c>
      <c r="L990" s="12">
        <f t="shared" si="214"/>
        <v>119.17875617441344</v>
      </c>
      <c r="M990" s="12">
        <f t="shared" si="215"/>
        <v>107.77812342116852</v>
      </c>
      <c r="N990" s="12">
        <f t="shared" si="216"/>
        <v>102.45345398725307</v>
      </c>
      <c r="O990" s="12">
        <f t="shared" si="217"/>
        <v>158.28815216918116</v>
      </c>
      <c r="P990" s="12">
        <f t="shared" si="218"/>
        <v>156.43863577545395</v>
      </c>
      <c r="Q990">
        <v>0.81395348837209303</v>
      </c>
      <c r="R990" s="12"/>
      <c r="S990" s="12"/>
      <c r="Z990" s="12"/>
      <c r="AA990" s="12"/>
      <c r="AB990" s="12"/>
      <c r="AC990" s="12"/>
      <c r="AF990">
        <v>0.51872791519434602</v>
      </c>
      <c r="AG990" s="12"/>
      <c r="AH990" s="12"/>
      <c r="AI990" t="str">
        <v>20051125</v>
      </c>
      <c r="AJ990">
        <v>55.8</v>
      </c>
      <c r="AK990">
        <v>21.1</v>
      </c>
      <c r="AL990">
        <f t="shared" si="219"/>
        <v>2.6445497630331749</v>
      </c>
      <c r="BI990" t="str">
        <v>16/12/2020</v>
      </c>
      <c r="BJ990">
        <v>62.4</v>
      </c>
      <c r="BK990">
        <v>16.8</v>
      </c>
      <c r="BL990">
        <f t="shared" si="220"/>
        <v>3.714285714285714</v>
      </c>
    </row>
    <row r="991" spans="1:64" x14ac:dyDescent="0.3">
      <c r="A991" s="11">
        <v>44127</v>
      </c>
      <c r="B991">
        <v>0.750617283950617</v>
      </c>
      <c r="C991">
        <v>3453.49</v>
      </c>
      <c r="D991">
        <v>284.18</v>
      </c>
      <c r="E991">
        <v>157.05000000000001</v>
      </c>
      <c r="F991">
        <v>1904.4</v>
      </c>
      <c r="G991">
        <v>86.4</v>
      </c>
      <c r="H991">
        <v>47.06</v>
      </c>
      <c r="I991" s="12">
        <f t="shared" si="211"/>
        <v>82.346597561906634</v>
      </c>
      <c r="J991" s="12">
        <f t="shared" si="212"/>
        <v>77.555661288853074</v>
      </c>
      <c r="K991" s="12">
        <f t="shared" si="213"/>
        <v>120.23090343369911</v>
      </c>
      <c r="L991" s="12">
        <f t="shared" si="214"/>
        <v>119.37621432701077</v>
      </c>
      <c r="M991" s="12">
        <f t="shared" si="215"/>
        <v>108.22641030103568</v>
      </c>
      <c r="N991" s="12">
        <f t="shared" si="216"/>
        <v>102.11549393359286</v>
      </c>
      <c r="O991" s="12">
        <f t="shared" si="217"/>
        <v>157.9950963417007</v>
      </c>
      <c r="P991" s="12">
        <f t="shared" si="218"/>
        <v>156.92971443650995</v>
      </c>
      <c r="Q991">
        <v>0.81707317073170704</v>
      </c>
      <c r="R991" s="12"/>
      <c r="S991" s="12"/>
      <c r="Z991" s="12"/>
      <c r="AA991" s="12"/>
      <c r="AB991" s="12"/>
      <c r="AC991" s="12"/>
      <c r="AF991">
        <v>0.50805886475122597</v>
      </c>
      <c r="AG991" s="12"/>
      <c r="AH991" s="12"/>
      <c r="AI991" t="str">
        <v>20051118</v>
      </c>
      <c r="AJ991">
        <v>53.6</v>
      </c>
      <c r="AK991">
        <v>23.2</v>
      </c>
      <c r="AL991">
        <f t="shared" si="219"/>
        <v>2.3103448275862069</v>
      </c>
      <c r="BI991" t="str">
        <v>15/12/2020</v>
      </c>
      <c r="BJ991">
        <v>62.4</v>
      </c>
      <c r="BK991">
        <v>16.8</v>
      </c>
      <c r="BL991">
        <f t="shared" si="220"/>
        <v>3.714285714285714</v>
      </c>
    </row>
    <row r="992" spans="1:64" x14ac:dyDescent="0.3">
      <c r="A992" s="11">
        <v>44126</v>
      </c>
      <c r="B992">
        <v>0.73989898989898994</v>
      </c>
      <c r="C992">
        <v>3435.56</v>
      </c>
      <c r="D992">
        <v>284.19</v>
      </c>
      <c r="E992">
        <v>158.69999999999999</v>
      </c>
      <c r="F992">
        <v>1924.7</v>
      </c>
      <c r="G992">
        <v>86.43</v>
      </c>
      <c r="H992">
        <v>47.04</v>
      </c>
      <c r="I992" s="12">
        <f t="shared" si="211"/>
        <v>81.080451649839503</v>
      </c>
      <c r="J992" s="12">
        <f t="shared" si="212"/>
        <v>76.35189399670962</v>
      </c>
      <c r="K992" s="12">
        <f t="shared" si="213"/>
        <v>119.56539680548742</v>
      </c>
      <c r="L992" s="12">
        <f t="shared" si="214"/>
        <v>118.80668178859945</v>
      </c>
      <c r="M992" s="12">
        <f t="shared" si="215"/>
        <v>107.11649195238381</v>
      </c>
      <c r="N992" s="12">
        <f t="shared" si="216"/>
        <v>101.05323140702698</v>
      </c>
      <c r="O992" s="12">
        <f t="shared" si="217"/>
        <v>157.94583082988601</v>
      </c>
      <c r="P992" s="12">
        <f t="shared" si="218"/>
        <v>157.00199152706907</v>
      </c>
      <c r="Q992">
        <v>0.82894736842105299</v>
      </c>
      <c r="R992" s="12"/>
      <c r="S992" s="12"/>
      <c r="Z992" s="12"/>
      <c r="AA992" s="12"/>
      <c r="AB992" s="12"/>
      <c r="AC992" s="12"/>
      <c r="AF992">
        <v>0.50774647887323898</v>
      </c>
      <c r="AG992" s="12"/>
      <c r="AH992" s="12"/>
      <c r="AI992" t="str">
        <v>20051111</v>
      </c>
      <c r="AJ992">
        <v>53.1</v>
      </c>
      <c r="AK992">
        <v>22.9</v>
      </c>
      <c r="AL992">
        <f t="shared" si="219"/>
        <v>2.3187772925764194</v>
      </c>
      <c r="BI992" t="str">
        <v>14/12/2020</v>
      </c>
      <c r="BJ992">
        <v>62.4</v>
      </c>
      <c r="BK992">
        <v>16.8</v>
      </c>
      <c r="BL992">
        <f t="shared" si="220"/>
        <v>3.714285714285714</v>
      </c>
    </row>
    <row r="993" spans="1:64" x14ac:dyDescent="0.3">
      <c r="A993" s="11">
        <v>44125</v>
      </c>
      <c r="B993">
        <v>0.738035264483627</v>
      </c>
      <c r="C993">
        <v>3443.12</v>
      </c>
      <c r="D993">
        <v>284.41000000000003</v>
      </c>
      <c r="E993">
        <v>159.25</v>
      </c>
      <c r="F993">
        <v>1906.65</v>
      </c>
      <c r="G993">
        <v>86.43</v>
      </c>
      <c r="H993">
        <v>47.19</v>
      </c>
      <c r="I993" s="12">
        <f t="shared" si="211"/>
        <v>80.978580095407096</v>
      </c>
      <c r="J993" s="12">
        <f t="shared" si="212"/>
        <v>77.252859249567948</v>
      </c>
      <c r="K993" s="12">
        <f t="shared" si="213"/>
        <v>119.82850220892951</v>
      </c>
      <c r="L993" s="12">
        <f t="shared" si="214"/>
        <v>118.69001466042947</v>
      </c>
      <c r="M993" s="12">
        <f t="shared" si="215"/>
        <v>106.83017021722867</v>
      </c>
      <c r="N993" s="12">
        <f t="shared" si="216"/>
        <v>102.09876329051221</v>
      </c>
      <c r="O993" s="12">
        <f t="shared" si="217"/>
        <v>158.0681014332942</v>
      </c>
      <c r="P993" s="12">
        <f t="shared" si="218"/>
        <v>156.62529072899378</v>
      </c>
      <c r="Q993">
        <v>0.81818181818181801</v>
      </c>
      <c r="R993" s="12"/>
      <c r="S993" s="12"/>
      <c r="Z993" s="12"/>
      <c r="AA993" s="12"/>
      <c r="AB993" s="12"/>
      <c r="AC993" s="12"/>
      <c r="AF993">
        <v>0.50247699929228595</v>
      </c>
      <c r="AG993" s="12"/>
      <c r="AH993" s="12"/>
      <c r="AI993" t="str">
        <v>20051104</v>
      </c>
      <c r="AJ993">
        <v>50.6</v>
      </c>
      <c r="AK993">
        <v>24.7</v>
      </c>
      <c r="AL993">
        <f t="shared" si="219"/>
        <v>2.048582995951417</v>
      </c>
      <c r="BI993" t="str">
        <v>11/12/2020</v>
      </c>
      <c r="BJ993">
        <v>63.6</v>
      </c>
      <c r="BK993">
        <v>17.2</v>
      </c>
      <c r="BL993">
        <f t="shared" si="220"/>
        <v>3.6976744186046515</v>
      </c>
    </row>
    <row r="994" spans="1:64" x14ac:dyDescent="0.3">
      <c r="A994" s="11">
        <v>44124</v>
      </c>
      <c r="B994">
        <v>0.73177083333333304</v>
      </c>
      <c r="C994">
        <v>3426.92</v>
      </c>
      <c r="D994">
        <v>283.8</v>
      </c>
      <c r="E994">
        <v>160.78</v>
      </c>
      <c r="F994">
        <v>1904.35</v>
      </c>
      <c r="G994">
        <v>86.44</v>
      </c>
      <c r="H994">
        <v>46.88</v>
      </c>
      <c r="I994" s="12">
        <f t="shared" si="211"/>
        <v>79.841368667457289</v>
      </c>
      <c r="J994" s="12">
        <f t="shared" si="212"/>
        <v>76.981920165739425</v>
      </c>
      <c r="K994" s="12">
        <f t="shared" si="213"/>
        <v>119.25097401648561</v>
      </c>
      <c r="L994" s="12">
        <f t="shared" si="214"/>
        <v>118.91420968631273</v>
      </c>
      <c r="M994" s="12">
        <f t="shared" si="215"/>
        <v>105.59831205665959</v>
      </c>
      <c r="N994" s="12">
        <f t="shared" si="216"/>
        <v>102.00271347495413</v>
      </c>
      <c r="O994" s="12">
        <f t="shared" si="217"/>
        <v>157.71087240217688</v>
      </c>
      <c r="P994" s="12">
        <f t="shared" si="218"/>
        <v>157.32747898098236</v>
      </c>
      <c r="Q994">
        <v>0.81333333333333302</v>
      </c>
      <c r="R994" s="12"/>
      <c r="S994" s="12"/>
      <c r="Z994" s="12"/>
      <c r="AA994" s="12"/>
      <c r="AB994" s="12"/>
      <c r="AC994" s="12"/>
      <c r="AF994">
        <v>0.49892318736539798</v>
      </c>
      <c r="AG994" s="12"/>
      <c r="AH994" s="12"/>
      <c r="AI994" t="str">
        <v>20051028</v>
      </c>
      <c r="AJ994">
        <v>46.4</v>
      </c>
      <c r="AK994">
        <v>26.8</v>
      </c>
      <c r="AL994">
        <f t="shared" si="219"/>
        <v>1.7313432835820894</v>
      </c>
      <c r="BI994" t="str">
        <v>10/12/2020</v>
      </c>
      <c r="BJ994">
        <v>63.6</v>
      </c>
      <c r="BK994">
        <v>17.2</v>
      </c>
      <c r="BL994">
        <f t="shared" si="220"/>
        <v>3.6976744186046515</v>
      </c>
    </row>
    <row r="995" spans="1:64" x14ac:dyDescent="0.3">
      <c r="A995" s="11">
        <v>44121</v>
      </c>
      <c r="B995">
        <v>0.73643410852713198</v>
      </c>
      <c r="C995">
        <v>3483.81</v>
      </c>
      <c r="D995">
        <v>288.51</v>
      </c>
      <c r="E995">
        <v>161.38999999999999</v>
      </c>
      <c r="F995">
        <v>1899.075</v>
      </c>
      <c r="G995">
        <v>86.44</v>
      </c>
      <c r="H995">
        <v>47.07</v>
      </c>
      <c r="I995" s="12">
        <f t="shared" si="211"/>
        <v>80.856125874308191</v>
      </c>
      <c r="J995" s="12">
        <f t="shared" si="212"/>
        <v>78.481504803346354</v>
      </c>
      <c r="K995" s="12">
        <f t="shared" si="213"/>
        <v>121.23064903422686</v>
      </c>
      <c r="L995" s="12">
        <f t="shared" si="214"/>
        <v>120.39425009217227</v>
      </c>
      <c r="M995" s="12">
        <f t="shared" si="215"/>
        <v>106.93993700196705</v>
      </c>
      <c r="N995" s="12">
        <f t="shared" si="216"/>
        <v>103.98921163046452</v>
      </c>
      <c r="O995" s="12">
        <f t="shared" si="217"/>
        <v>160.32827271582823</v>
      </c>
      <c r="P995" s="12">
        <f t="shared" si="218"/>
        <v>159.2848857101946</v>
      </c>
      <c r="Q995">
        <v>0.81818181818181801</v>
      </c>
      <c r="R995" s="12"/>
      <c r="S995" s="12"/>
      <c r="Z995" s="12"/>
      <c r="AA995" s="12"/>
      <c r="AB995" s="12"/>
      <c r="AC995" s="12"/>
      <c r="AF995">
        <v>0.49642346208869798</v>
      </c>
      <c r="AG995" s="12"/>
      <c r="AH995" s="12"/>
      <c r="AI995" t="str">
        <v>20051021</v>
      </c>
      <c r="AJ995">
        <v>44.8</v>
      </c>
      <c r="AK995">
        <v>29.2</v>
      </c>
      <c r="AL995">
        <f t="shared" si="219"/>
        <v>1.5342465753424657</v>
      </c>
      <c r="BI995" t="str">
        <v>09/12/2020</v>
      </c>
      <c r="BJ995">
        <v>63.6</v>
      </c>
      <c r="BK995">
        <v>17.2</v>
      </c>
      <c r="BL995">
        <f t="shared" si="220"/>
        <v>3.6976744186046515</v>
      </c>
    </row>
    <row r="996" spans="1:64" x14ac:dyDescent="0.3">
      <c r="A996" s="11">
        <v>44120</v>
      </c>
      <c r="B996">
        <v>0.73177083333333304</v>
      </c>
      <c r="C996">
        <v>3483.34</v>
      </c>
      <c r="D996">
        <v>290.10000000000002</v>
      </c>
      <c r="E996">
        <v>161.84</v>
      </c>
      <c r="F996">
        <v>1908</v>
      </c>
      <c r="G996">
        <v>86.45</v>
      </c>
      <c r="H996">
        <v>46.91</v>
      </c>
      <c r="I996" s="12">
        <f t="shared" si="211"/>
        <v>80.621078992692475</v>
      </c>
      <c r="J996" s="12">
        <f t="shared" si="212"/>
        <v>78.105613654636571</v>
      </c>
      <c r="K996" s="12">
        <f t="shared" si="213"/>
        <v>121.20027603036991</v>
      </c>
      <c r="L996" s="12">
        <f t="shared" si="214"/>
        <v>120.78994086372474</v>
      </c>
      <c r="M996" s="12">
        <f t="shared" si="215"/>
        <v>107.22949359579016</v>
      </c>
      <c r="N996" s="12">
        <f t="shared" si="216"/>
        <v>104.07280245892748</v>
      </c>
      <c r="O996" s="12">
        <f t="shared" si="217"/>
        <v>161.19310513595323</v>
      </c>
      <c r="P996" s="12">
        <f t="shared" si="218"/>
        <v>160.71389829229614</v>
      </c>
      <c r="Q996">
        <v>0.82894736842105299</v>
      </c>
      <c r="R996" s="12"/>
      <c r="S996" s="12"/>
      <c r="Z996" s="12"/>
      <c r="AA996" s="12"/>
      <c r="AB996" s="12"/>
      <c r="AC996" s="12"/>
      <c r="AF996">
        <v>0.5</v>
      </c>
      <c r="AG996" s="12"/>
      <c r="AH996" s="12"/>
      <c r="AI996" t="str">
        <v>20051014</v>
      </c>
      <c r="AJ996">
        <v>45.3</v>
      </c>
      <c r="AK996">
        <v>29.5</v>
      </c>
      <c r="AL996">
        <f t="shared" si="219"/>
        <v>1.535593220338983</v>
      </c>
      <c r="BI996" t="str">
        <v>08/12/2020</v>
      </c>
      <c r="BJ996">
        <v>63.6</v>
      </c>
      <c r="BK996">
        <v>17.2</v>
      </c>
      <c r="BL996">
        <f t="shared" si="220"/>
        <v>3.6976744186046515</v>
      </c>
    </row>
    <row r="997" spans="1:64" x14ac:dyDescent="0.3">
      <c r="A997" s="11">
        <v>44119</v>
      </c>
      <c r="B997">
        <v>0.73697916666666696</v>
      </c>
      <c r="C997">
        <v>3488.67</v>
      </c>
      <c r="D997">
        <v>292.06</v>
      </c>
      <c r="E997">
        <v>162.12</v>
      </c>
      <c r="F997">
        <v>1901.4</v>
      </c>
      <c r="G997">
        <v>86.43</v>
      </c>
      <c r="H997">
        <v>47.35</v>
      </c>
      <c r="I997" s="12">
        <f t="shared" si="211"/>
        <v>80.605013377124564</v>
      </c>
      <c r="J997" s="12">
        <f t="shared" si="212"/>
        <v>78.498019713010493</v>
      </c>
      <c r="K997" s="12">
        <f t="shared" si="213"/>
        <v>121.41386779137399</v>
      </c>
      <c r="L997" s="12">
        <f t="shared" si="214"/>
        <v>119.85926961916839</v>
      </c>
      <c r="M997" s="12">
        <f t="shared" si="215"/>
        <v>107.76658437254216</v>
      </c>
      <c r="N997" s="12">
        <f t="shared" si="216"/>
        <v>105.14338038498687</v>
      </c>
      <c r="O997" s="12">
        <f t="shared" si="217"/>
        <v>162.31998745321889</v>
      </c>
      <c r="P997" s="12">
        <f t="shared" si="218"/>
        <v>160.30007517875472</v>
      </c>
      <c r="Q997">
        <v>0.82894736842105299</v>
      </c>
      <c r="R997" s="12"/>
      <c r="S997" s="12"/>
      <c r="Z997" s="12"/>
      <c r="AA997" s="12"/>
      <c r="AB997" s="12"/>
      <c r="AC997" s="12"/>
      <c r="AF997">
        <v>0.49168474331164103</v>
      </c>
      <c r="AG997" s="12"/>
      <c r="AH997" s="12"/>
      <c r="AI997" t="str">
        <v>20051007</v>
      </c>
      <c r="AJ997">
        <v>45.8</v>
      </c>
      <c r="AK997">
        <v>29.2</v>
      </c>
      <c r="AL997">
        <f t="shared" si="219"/>
        <v>1.5684931506849316</v>
      </c>
      <c r="BI997" t="str">
        <v>07/12/2020</v>
      </c>
      <c r="BJ997">
        <v>63.6</v>
      </c>
      <c r="BK997">
        <v>17.2</v>
      </c>
      <c r="BL997">
        <f t="shared" si="220"/>
        <v>3.6976744186046515</v>
      </c>
    </row>
    <row r="998" spans="1:64" x14ac:dyDescent="0.3">
      <c r="A998" s="11">
        <v>44118</v>
      </c>
      <c r="B998">
        <v>0.73809523809523803</v>
      </c>
      <c r="C998">
        <v>3511.93</v>
      </c>
      <c r="D998">
        <v>294.52</v>
      </c>
      <c r="E998">
        <v>161.75</v>
      </c>
      <c r="F998">
        <v>1891.2</v>
      </c>
      <c r="G998">
        <v>86.43</v>
      </c>
      <c r="H998">
        <v>47.46</v>
      </c>
      <c r="I998" s="12">
        <f t="shared" si="211"/>
        <v>81.329711492224021</v>
      </c>
      <c r="J998" s="12">
        <f t="shared" si="212"/>
        <v>79.452767055246611</v>
      </c>
      <c r="K998" s="12">
        <f t="shared" si="213"/>
        <v>122.22337014179044</v>
      </c>
      <c r="L998" s="12">
        <f t="shared" si="214"/>
        <v>120.37754280160654</v>
      </c>
      <c r="M998" s="12">
        <f t="shared" si="215"/>
        <v>108.9255582332577</v>
      </c>
      <c r="N998" s="12">
        <f t="shared" si="216"/>
        <v>106.60882256212945</v>
      </c>
      <c r="O998" s="12">
        <f t="shared" si="217"/>
        <v>163.68719682504286</v>
      </c>
      <c r="P998" s="12">
        <f t="shared" si="218"/>
        <v>161.27333271606139</v>
      </c>
      <c r="Q998">
        <v>0.82432432432432401</v>
      </c>
      <c r="R998" s="12"/>
      <c r="S998" s="12"/>
      <c r="Z998" s="12"/>
      <c r="AA998" s="12"/>
      <c r="AB998" s="12"/>
      <c r="AC998" s="12"/>
      <c r="AF998">
        <v>0.496382054992764</v>
      </c>
      <c r="AG998" s="12"/>
      <c r="AH998" s="12"/>
      <c r="AI998" t="str">
        <v>20050930</v>
      </c>
      <c r="AJ998">
        <v>49.5</v>
      </c>
      <c r="AK998">
        <v>27.8</v>
      </c>
      <c r="AL998">
        <f t="shared" si="219"/>
        <v>1.7805755395683454</v>
      </c>
      <c r="BI998" t="str">
        <v>04/12/2020</v>
      </c>
      <c r="BJ998">
        <v>64.400000000000006</v>
      </c>
      <c r="BK998">
        <v>16.8</v>
      </c>
      <c r="BL998">
        <f t="shared" si="220"/>
        <v>3.8333333333333335</v>
      </c>
    </row>
    <row r="999" spans="1:64" x14ac:dyDescent="0.3">
      <c r="A999" s="11">
        <v>44117</v>
      </c>
      <c r="B999">
        <v>0.74054054054054097</v>
      </c>
      <c r="C999">
        <v>3534.22</v>
      </c>
      <c r="D999">
        <v>294.52999999999997</v>
      </c>
      <c r="E999">
        <v>160.6</v>
      </c>
      <c r="F999">
        <v>1922.75</v>
      </c>
      <c r="G999">
        <v>86.44</v>
      </c>
      <c r="H999">
        <v>47.87</v>
      </c>
      <c r="I999" s="12">
        <f t="shared" si="211"/>
        <v>82.439976447210483</v>
      </c>
      <c r="J999" s="12">
        <f t="shared" si="212"/>
        <v>78.658171519288132</v>
      </c>
      <c r="K999" s="12">
        <f t="shared" si="213"/>
        <v>122.98479615844873</v>
      </c>
      <c r="L999" s="12">
        <f t="shared" si="214"/>
        <v>120.10634803865861</v>
      </c>
      <c r="M999" s="12">
        <f t="shared" si="215"/>
        <v>109.71491314411057</v>
      </c>
      <c r="N999" s="12">
        <f t="shared" si="216"/>
        <v>104.89124550425558</v>
      </c>
      <c r="O999" s="12">
        <f t="shared" si="217"/>
        <v>163.6738189809455</v>
      </c>
      <c r="P999" s="12">
        <f t="shared" si="218"/>
        <v>159.90916192400621</v>
      </c>
      <c r="Q999">
        <v>0.83333333333333304</v>
      </c>
      <c r="R999" s="12"/>
      <c r="S999" s="12"/>
      <c r="Z999" s="12"/>
      <c r="AA999" s="12"/>
      <c r="AB999" s="12"/>
      <c r="AC999" s="12"/>
      <c r="AF999">
        <v>0.49889786921381302</v>
      </c>
      <c r="AG999" s="12"/>
      <c r="AH999" s="12"/>
      <c r="AI999" t="str">
        <v>20050923</v>
      </c>
      <c r="AJ999">
        <v>53.2</v>
      </c>
      <c r="AK999">
        <v>26.6</v>
      </c>
      <c r="AL999">
        <f t="shared" si="219"/>
        <v>2</v>
      </c>
      <c r="BI999" t="str">
        <v>03/12/2020</v>
      </c>
      <c r="BJ999">
        <v>64.400000000000006</v>
      </c>
      <c r="BK999">
        <v>16.8</v>
      </c>
      <c r="BL999">
        <f t="shared" si="220"/>
        <v>3.8333333333333335</v>
      </c>
    </row>
    <row r="1000" spans="1:64" x14ac:dyDescent="0.3">
      <c r="A1000" s="11">
        <v>44114</v>
      </c>
      <c r="B1000">
        <v>0.73972602739726001</v>
      </c>
      <c r="C1000">
        <v>3477.13</v>
      </c>
      <c r="D1000">
        <v>285.70999999999998</v>
      </c>
      <c r="E1000">
        <v>160.09</v>
      </c>
      <c r="F1000">
        <v>1930.43</v>
      </c>
      <c r="G1000">
        <v>86.42</v>
      </c>
      <c r="H1000">
        <v>47.59</v>
      </c>
      <c r="I1000" s="12">
        <f t="shared" si="211"/>
        <v>81.363295542756973</v>
      </c>
      <c r="J1000" s="12">
        <f t="shared" si="212"/>
        <v>77.085843750211481</v>
      </c>
      <c r="K1000" s="12">
        <f t="shared" si="213"/>
        <v>121.02571833631129</v>
      </c>
      <c r="L1000" s="12">
        <f t="shared" si="214"/>
        <v>118.85420424183657</v>
      </c>
      <c r="M1000" s="12">
        <f t="shared" si="215"/>
        <v>106.75930786014142</v>
      </c>
      <c r="N1000" s="12">
        <f t="shared" si="216"/>
        <v>101.35900075970612</v>
      </c>
      <c r="O1000" s="12">
        <f t="shared" si="217"/>
        <v>158.80809226058668</v>
      </c>
      <c r="P1000" s="12">
        <f t="shared" si="218"/>
        <v>156.01093630536593</v>
      </c>
      <c r="Q1000">
        <v>0.81690140845070403</v>
      </c>
      <c r="R1000" s="12"/>
      <c r="S1000" s="12"/>
      <c r="Z1000" s="12"/>
      <c r="AA1000" s="12"/>
      <c r="AB1000" s="12"/>
      <c r="AC1000" s="12"/>
      <c r="AF1000">
        <v>0.49598832968635997</v>
      </c>
      <c r="AG1000" s="12"/>
      <c r="AH1000" s="12"/>
      <c r="AI1000" t="str">
        <v>20050916</v>
      </c>
      <c r="AJ1000">
        <v>54.3</v>
      </c>
      <c r="AK1000">
        <v>25.5</v>
      </c>
      <c r="AL1000">
        <f t="shared" si="219"/>
        <v>2.1294117647058823</v>
      </c>
      <c r="BI1000" t="str">
        <v>02/12/2020</v>
      </c>
      <c r="BJ1000">
        <v>64.400000000000006</v>
      </c>
      <c r="BK1000">
        <v>16.8</v>
      </c>
      <c r="BL1000">
        <f t="shared" si="220"/>
        <v>3.8333333333333335</v>
      </c>
    </row>
    <row r="1001" spans="1:64" x14ac:dyDescent="0.3">
      <c r="A1001" s="11">
        <v>44113</v>
      </c>
      <c r="B1001">
        <v>0.71186440677966101</v>
      </c>
      <c r="C1001">
        <v>3446.83</v>
      </c>
      <c r="D1001">
        <v>281.41000000000003</v>
      </c>
      <c r="E1001">
        <v>160.12</v>
      </c>
      <c r="F1001">
        <v>1893.95</v>
      </c>
      <c r="G1001">
        <v>86.42</v>
      </c>
      <c r="H1001">
        <v>47.28</v>
      </c>
      <c r="I1001" s="12">
        <f t="shared" si="211"/>
        <v>80.639312136163937</v>
      </c>
      <c r="J1001" s="12">
        <f t="shared" si="212"/>
        <v>77.901523036518171</v>
      </c>
      <c r="K1001" s="12">
        <f t="shared" si="213"/>
        <v>119.97109016146874</v>
      </c>
      <c r="L1001" s="12">
        <f t="shared" si="214"/>
        <v>118.58927552193555</v>
      </c>
      <c r="M1001" s="12">
        <f t="shared" si="215"/>
        <v>105.133154937021</v>
      </c>
      <c r="N1001" s="12">
        <f t="shared" si="216"/>
        <v>101.76413762964614</v>
      </c>
      <c r="O1001" s="12">
        <f t="shared" si="217"/>
        <v>156.41799462060027</v>
      </c>
      <c r="P1001" s="12">
        <f t="shared" si="218"/>
        <v>154.66174264958346</v>
      </c>
      <c r="Q1001">
        <v>0.77272727272727304</v>
      </c>
      <c r="R1001" s="12"/>
      <c r="S1001" s="12"/>
      <c r="Z1001" s="12"/>
      <c r="AA1001" s="12"/>
      <c r="AB1001" s="12"/>
      <c r="AC1001" s="12"/>
      <c r="AF1001">
        <v>0.48293391430646299</v>
      </c>
      <c r="AG1001" s="12"/>
      <c r="AH1001" s="12"/>
      <c r="AI1001" t="str">
        <v>20050909</v>
      </c>
      <c r="AJ1001">
        <v>53.2</v>
      </c>
      <c r="AK1001">
        <v>26.6</v>
      </c>
      <c r="AL1001">
        <f t="shared" si="219"/>
        <v>2</v>
      </c>
      <c r="BI1001" t="str">
        <v>01/12/2020</v>
      </c>
      <c r="BJ1001">
        <v>64.400000000000006</v>
      </c>
      <c r="BK1001">
        <v>16.8</v>
      </c>
      <c r="BL1001">
        <f t="shared" si="220"/>
        <v>3.8333333333333335</v>
      </c>
    </row>
    <row r="1002" spans="1:64" x14ac:dyDescent="0.3">
      <c r="A1002" s="11">
        <v>44112</v>
      </c>
      <c r="B1002">
        <v>0.70977011494252895</v>
      </c>
      <c r="C1002">
        <v>3419.45</v>
      </c>
      <c r="D1002">
        <v>279.92</v>
      </c>
      <c r="E1002">
        <v>159.26</v>
      </c>
      <c r="F1002">
        <v>1887.5</v>
      </c>
      <c r="G1002">
        <v>86.42</v>
      </c>
      <c r="H1002">
        <v>46.9</v>
      </c>
      <c r="I1002" s="12">
        <f t="shared" si="211"/>
        <v>80.4296191885404</v>
      </c>
      <c r="J1002" s="12">
        <f t="shared" si="212"/>
        <v>77.545595182584265</v>
      </c>
      <c r="K1002" s="12">
        <f t="shared" si="213"/>
        <v>119.01809612096747</v>
      </c>
      <c r="L1002" s="12">
        <f t="shared" si="214"/>
        <v>118.60056745412827</v>
      </c>
      <c r="M1002" s="12">
        <f t="shared" si="215"/>
        <v>105.14125349145809</v>
      </c>
      <c r="N1002" s="12">
        <f t="shared" si="216"/>
        <v>101.57057145602997</v>
      </c>
      <c r="O1002" s="12">
        <f t="shared" si="217"/>
        <v>155.58979799651195</v>
      </c>
      <c r="P1002" s="12">
        <f t="shared" si="218"/>
        <v>155.09280697718205</v>
      </c>
      <c r="Q1002">
        <v>0.76923076923076905</v>
      </c>
      <c r="R1002" s="12"/>
      <c r="S1002" s="12"/>
      <c r="Z1002" s="12"/>
      <c r="AA1002" s="12"/>
      <c r="AB1002" s="12"/>
      <c r="AC1002" s="12"/>
      <c r="AF1002">
        <v>0.48942377826404099</v>
      </c>
      <c r="AG1002" s="12"/>
      <c r="AH1002" s="12"/>
      <c r="AI1002" t="str">
        <v>20050902</v>
      </c>
      <c r="AJ1002">
        <v>52.1</v>
      </c>
      <c r="AK1002">
        <v>28.1</v>
      </c>
      <c r="AL1002">
        <f t="shared" si="219"/>
        <v>1.8540925266903914</v>
      </c>
      <c r="BI1002" t="str">
        <v>30/11/2020</v>
      </c>
      <c r="BJ1002">
        <v>64.400000000000006</v>
      </c>
      <c r="BK1002">
        <v>16.8</v>
      </c>
      <c r="BL1002">
        <f t="shared" si="220"/>
        <v>3.8333333333333335</v>
      </c>
    </row>
    <row r="1003" spans="1:64" x14ac:dyDescent="0.3">
      <c r="A1003" s="11">
        <v>44111</v>
      </c>
      <c r="B1003">
        <v>0.69515669515669498</v>
      </c>
      <c r="C1003">
        <v>3360.95</v>
      </c>
      <c r="D1003">
        <v>275.16000000000003</v>
      </c>
      <c r="E1003">
        <v>160.43</v>
      </c>
      <c r="F1003">
        <v>1877.55</v>
      </c>
      <c r="G1003">
        <v>86.43</v>
      </c>
      <c r="H1003">
        <v>46.46</v>
      </c>
      <c r="I1003" s="12">
        <f t="shared" si="211"/>
        <v>78.490994193374164</v>
      </c>
      <c r="J1003" s="12">
        <f t="shared" si="212"/>
        <v>76.618031730444599</v>
      </c>
      <c r="K1003" s="12">
        <f t="shared" si="213"/>
        <v>116.96863100470611</v>
      </c>
      <c r="L1003" s="12">
        <f t="shared" si="214"/>
        <v>117.66684798203109</v>
      </c>
      <c r="M1003" s="12">
        <f t="shared" si="215"/>
        <v>102.61768689301493</v>
      </c>
      <c r="N1003" s="12">
        <f t="shared" si="216"/>
        <v>100.36622030909918</v>
      </c>
      <c r="O1003" s="12">
        <f t="shared" si="217"/>
        <v>152.92662267458385</v>
      </c>
      <c r="P1003" s="12">
        <f t="shared" si="218"/>
        <v>153.88809193312133</v>
      </c>
      <c r="Q1003">
        <v>0.71212121212121204</v>
      </c>
      <c r="R1003" s="12"/>
      <c r="S1003" s="12"/>
      <c r="Z1003" s="12"/>
      <c r="AA1003" s="12"/>
      <c r="AB1003" s="12"/>
      <c r="AC1003" s="12"/>
      <c r="AF1003">
        <v>0.48838896952104499</v>
      </c>
      <c r="AG1003" s="12"/>
      <c r="AH1003" s="12"/>
      <c r="AI1003" t="str">
        <v>20050826</v>
      </c>
      <c r="AJ1003">
        <v>51.1</v>
      </c>
      <c r="AK1003">
        <v>27.3</v>
      </c>
      <c r="AL1003">
        <f t="shared" si="219"/>
        <v>1.8717948717948718</v>
      </c>
      <c r="BI1003" t="str">
        <v>27/11/2020</v>
      </c>
      <c r="BJ1003">
        <v>64.7</v>
      </c>
      <c r="BK1003">
        <v>16.7</v>
      </c>
      <c r="BL1003">
        <f t="shared" si="220"/>
        <v>3.8742514970059885</v>
      </c>
    </row>
    <row r="1004" spans="1:64" x14ac:dyDescent="0.3">
      <c r="A1004" s="11">
        <v>44110</v>
      </c>
      <c r="B1004">
        <v>0.70447761194029801</v>
      </c>
      <c r="C1004">
        <v>3408.63</v>
      </c>
      <c r="D1004">
        <v>280.16000000000003</v>
      </c>
      <c r="E1004">
        <v>159.57</v>
      </c>
      <c r="F1004">
        <v>1913.2750000000001</v>
      </c>
      <c r="G1004">
        <v>86.43</v>
      </c>
      <c r="H1004">
        <v>46.83</v>
      </c>
      <c r="I1004" s="12">
        <f t="shared" si="211"/>
        <v>80.042008921876729</v>
      </c>
      <c r="J1004" s="12">
        <f t="shared" si="212"/>
        <v>76.260814821784194</v>
      </c>
      <c r="K1004" s="12">
        <f t="shared" si="213"/>
        <v>118.62800241050043</v>
      </c>
      <c r="L1004" s="12">
        <f t="shared" si="214"/>
        <v>118.3874851888979</v>
      </c>
      <c r="M1004" s="12">
        <f t="shared" si="215"/>
        <v>105.05888008431175</v>
      </c>
      <c r="N1004" s="12">
        <f t="shared" si="216"/>
        <v>100.28346364132793</v>
      </c>
      <c r="O1004" s="12">
        <f t="shared" si="217"/>
        <v>155.70548992771992</v>
      </c>
      <c r="P1004" s="12">
        <f t="shared" si="218"/>
        <v>155.43404302669953</v>
      </c>
      <c r="Q1004">
        <v>0.70491803278688503</v>
      </c>
      <c r="R1004" s="12"/>
      <c r="S1004" s="12"/>
      <c r="Z1004" s="12"/>
      <c r="AA1004" s="12"/>
      <c r="AB1004" s="12"/>
      <c r="AC1004" s="12"/>
      <c r="AF1004">
        <v>0.49013878743608502</v>
      </c>
      <c r="AG1004" s="12"/>
      <c r="AH1004" s="12"/>
      <c r="AI1004" t="str">
        <v>20050819</v>
      </c>
      <c r="AJ1004">
        <v>56.8</v>
      </c>
      <c r="AK1004">
        <v>25</v>
      </c>
      <c r="AL1004">
        <f t="shared" si="219"/>
        <v>2.2719999999999998</v>
      </c>
      <c r="BI1004" t="str">
        <v>26/11/2020</v>
      </c>
      <c r="BJ1004">
        <v>64.7</v>
      </c>
      <c r="BK1004">
        <v>16.7</v>
      </c>
      <c r="BL1004">
        <f t="shared" si="220"/>
        <v>3.8742514970059885</v>
      </c>
    </row>
    <row r="1005" spans="1:64" x14ac:dyDescent="0.3">
      <c r="A1005" s="11">
        <v>44107</v>
      </c>
      <c r="B1005">
        <v>0.702380952380952</v>
      </c>
      <c r="C1005">
        <v>3348.44</v>
      </c>
      <c r="D1005">
        <v>274.31</v>
      </c>
      <c r="E1005">
        <v>162.75</v>
      </c>
      <c r="F1005">
        <v>1899.7</v>
      </c>
      <c r="G1005">
        <v>86.46</v>
      </c>
      <c r="H1005">
        <v>46.14</v>
      </c>
      <c r="I1005" s="12">
        <f t="shared" si="211"/>
        <v>77.147830779266229</v>
      </c>
      <c r="J1005" s="12">
        <f t="shared" si="212"/>
        <v>75.443783561922203</v>
      </c>
      <c r="K1005" s="12">
        <f t="shared" si="213"/>
        <v>116.49354750623347</v>
      </c>
      <c r="L1005" s="12">
        <f t="shared" si="214"/>
        <v>118.03090808752097</v>
      </c>
      <c r="M1005" s="12">
        <f t="shared" si="215"/>
        <v>100.93416435295636</v>
      </c>
      <c r="N1005" s="12">
        <f t="shared" si="216"/>
        <v>98.881290201698107</v>
      </c>
      <c r="O1005" s="12">
        <f t="shared" si="217"/>
        <v>152.40243865073489</v>
      </c>
      <c r="P1005" s="12">
        <f t="shared" si="218"/>
        <v>154.44992664581002</v>
      </c>
      <c r="Q1005">
        <v>0.72727272727272696</v>
      </c>
      <c r="R1005" s="12"/>
      <c r="S1005" s="12"/>
      <c r="Z1005" s="12"/>
      <c r="AA1005" s="12"/>
      <c r="AB1005" s="12"/>
      <c r="AC1005" s="12"/>
      <c r="AF1005">
        <v>0.49525893508388003</v>
      </c>
      <c r="AG1005" s="12"/>
      <c r="AH1005" s="12"/>
      <c r="AI1005" t="str">
        <v>20050812</v>
      </c>
      <c r="AJ1005">
        <v>57.3</v>
      </c>
      <c r="AK1005">
        <v>22.5</v>
      </c>
      <c r="AL1005">
        <f t="shared" si="219"/>
        <v>2.5466666666666664</v>
      </c>
      <c r="BI1005" t="str">
        <v>25/11/2020</v>
      </c>
      <c r="BJ1005">
        <v>64.7</v>
      </c>
      <c r="BK1005">
        <v>16.7</v>
      </c>
      <c r="BL1005">
        <f t="shared" si="220"/>
        <v>3.8742514970059885</v>
      </c>
    </row>
    <row r="1006" spans="1:64" x14ac:dyDescent="0.3">
      <c r="A1006" s="11">
        <v>44106</v>
      </c>
      <c r="B1006">
        <v>0.68711656441717806</v>
      </c>
      <c r="C1006">
        <v>3380.8</v>
      </c>
      <c r="D1006">
        <v>282.25</v>
      </c>
      <c r="E1006">
        <v>163.36000000000001</v>
      </c>
      <c r="F1006">
        <v>1905.4</v>
      </c>
      <c r="G1006">
        <v>86.45</v>
      </c>
      <c r="H1006">
        <v>46.37</v>
      </c>
      <c r="I1006" s="12">
        <f t="shared" si="211"/>
        <v>77.600834557632695</v>
      </c>
      <c r="J1006" s="12">
        <f t="shared" si="212"/>
        <v>75.943507115380214</v>
      </c>
      <c r="K1006" s="12">
        <f t="shared" si="213"/>
        <v>117.63310323156867</v>
      </c>
      <c r="L1006" s="12">
        <f t="shared" si="214"/>
        <v>118.57774066168328</v>
      </c>
      <c r="M1006" s="12">
        <f t="shared" si="215"/>
        <v>103.45823546452112</v>
      </c>
      <c r="N1006" s="12">
        <f t="shared" si="216"/>
        <v>101.43122989798336</v>
      </c>
      <c r="O1006" s="12">
        <f t="shared" si="217"/>
        <v>156.83244767153366</v>
      </c>
      <c r="P1006" s="12">
        <f t="shared" si="218"/>
        <v>158.11357404770325</v>
      </c>
      <c r="Q1006">
        <v>0.6875</v>
      </c>
      <c r="R1006" s="12"/>
      <c r="S1006" s="12"/>
      <c r="Z1006" s="12"/>
      <c r="AA1006" s="12"/>
      <c r="AB1006" s="12"/>
      <c r="AC1006" s="12"/>
      <c r="AF1006">
        <v>0.49380014587892102</v>
      </c>
      <c r="AG1006" s="12"/>
      <c r="AH1006" s="12"/>
      <c r="AI1006" t="str">
        <v>20050805</v>
      </c>
      <c r="AJ1006">
        <v>59.1</v>
      </c>
      <c r="AK1006">
        <v>19.3</v>
      </c>
      <c r="AL1006">
        <f t="shared" si="219"/>
        <v>3.0621761658031086</v>
      </c>
      <c r="BI1006" t="str">
        <v>24/11/2020</v>
      </c>
      <c r="BJ1006">
        <v>64.7</v>
      </c>
      <c r="BK1006">
        <v>16.7</v>
      </c>
      <c r="BL1006">
        <f t="shared" si="220"/>
        <v>3.8742514970059885</v>
      </c>
    </row>
    <row r="1007" spans="1:64" x14ac:dyDescent="0.3">
      <c r="A1007" s="11">
        <v>44104</v>
      </c>
      <c r="B1007">
        <v>0.68421052631578905</v>
      </c>
      <c r="C1007">
        <v>3363</v>
      </c>
      <c r="D1007">
        <v>277.83999999999997</v>
      </c>
      <c r="E1007">
        <v>163.26</v>
      </c>
      <c r="F1007">
        <v>1885.75</v>
      </c>
      <c r="G1007">
        <v>86.51</v>
      </c>
      <c r="H1007">
        <v>45.99</v>
      </c>
      <c r="I1007" s="12">
        <f t="shared" si="211"/>
        <v>77.239325676690527</v>
      </c>
      <c r="J1007" s="12">
        <f t="shared" si="212"/>
        <v>76.334903949408286</v>
      </c>
      <c r="K1007" s="12">
        <f t="shared" si="213"/>
        <v>116.93308859515903</v>
      </c>
      <c r="L1007" s="12">
        <f t="shared" si="214"/>
        <v>118.93093849780371</v>
      </c>
      <c r="M1007" s="12">
        <f t="shared" si="215"/>
        <v>101.9032003046962</v>
      </c>
      <c r="N1007" s="12">
        <f t="shared" si="216"/>
        <v>100.88120665614156</v>
      </c>
      <c r="O1007" s="12">
        <f t="shared" si="217"/>
        <v>154.27669894947206</v>
      </c>
      <c r="P1007" s="12">
        <f t="shared" si="218"/>
        <v>156.91945173443091</v>
      </c>
      <c r="Q1007">
        <v>0.703125</v>
      </c>
      <c r="R1007" s="12"/>
      <c r="S1007" s="12"/>
      <c r="Z1007" s="12"/>
      <c r="AA1007" s="12"/>
      <c r="AB1007" s="12"/>
      <c r="AC1007" s="12"/>
      <c r="AF1007">
        <v>0.48447653429602899</v>
      </c>
      <c r="AG1007" s="12"/>
      <c r="AH1007" s="12"/>
      <c r="AI1007" t="str">
        <v>20050729</v>
      </c>
      <c r="AJ1007">
        <v>57.3</v>
      </c>
      <c r="AK1007">
        <v>22.5</v>
      </c>
      <c r="AL1007">
        <f t="shared" si="219"/>
        <v>2.5466666666666664</v>
      </c>
      <c r="BI1007" t="str">
        <v>23/11/2020</v>
      </c>
      <c r="BJ1007">
        <v>64.7</v>
      </c>
      <c r="BK1007">
        <v>16.7</v>
      </c>
      <c r="BL1007">
        <f t="shared" si="220"/>
        <v>3.8742514970059885</v>
      </c>
    </row>
    <row r="1008" spans="1:64" x14ac:dyDescent="0.3">
      <c r="A1008" s="11">
        <v>44104</v>
      </c>
      <c r="B1008">
        <v>0.68902439024390205</v>
      </c>
      <c r="C1008">
        <v>3335.47</v>
      </c>
      <c r="D1008">
        <v>275.95</v>
      </c>
      <c r="E1008">
        <v>164.84</v>
      </c>
      <c r="F1008">
        <v>1897.575</v>
      </c>
      <c r="G1008">
        <v>86.5</v>
      </c>
      <c r="H1008">
        <v>45.93</v>
      </c>
      <c r="I1008" s="12">
        <f t="shared" si="211"/>
        <v>75.88562019343405</v>
      </c>
      <c r="J1008" s="12">
        <f t="shared" si="212"/>
        <v>75.244954662064174</v>
      </c>
      <c r="K1008" s="12">
        <f t="shared" si="213"/>
        <v>115.9891569544131</v>
      </c>
      <c r="L1008" s="12">
        <f t="shared" si="214"/>
        <v>118.11038154596727</v>
      </c>
      <c r="M1008" s="12">
        <f t="shared" si="215"/>
        <v>100.25558803729407</v>
      </c>
      <c r="N1008" s="12">
        <f t="shared" si="216"/>
        <v>99.578647779265268</v>
      </c>
      <c r="O1008" s="12">
        <f t="shared" si="217"/>
        <v>153.24483102130321</v>
      </c>
      <c r="P1008" s="12">
        <f t="shared" si="218"/>
        <v>156.05448368945088</v>
      </c>
      <c r="Q1008">
        <v>0.73015873015873001</v>
      </c>
      <c r="R1008" s="12"/>
      <c r="S1008" s="12"/>
      <c r="Z1008" s="12"/>
      <c r="AA1008" s="12"/>
      <c r="AB1008" s="12"/>
      <c r="AC1008" s="12"/>
      <c r="AF1008">
        <v>0.48327402135231301</v>
      </c>
      <c r="AG1008" s="12"/>
      <c r="AH1008" s="12"/>
      <c r="AI1008" t="str">
        <v>20050722</v>
      </c>
      <c r="AJ1008">
        <v>55.9</v>
      </c>
      <c r="AK1008">
        <v>22.6</v>
      </c>
      <c r="AL1008">
        <f t="shared" si="219"/>
        <v>2.4734513274336281</v>
      </c>
      <c r="BI1008" t="str">
        <v>20/11/2020</v>
      </c>
      <c r="BJ1008">
        <v>64.599999999999994</v>
      </c>
      <c r="BK1008">
        <v>17.2</v>
      </c>
      <c r="BL1008">
        <f t="shared" si="220"/>
        <v>3.7558139534883721</v>
      </c>
    </row>
    <row r="1009" spans="1:64" x14ac:dyDescent="0.3">
      <c r="A1009" s="11">
        <v>44103</v>
      </c>
      <c r="B1009">
        <v>0.68769716088328103</v>
      </c>
      <c r="C1009">
        <v>3351.6</v>
      </c>
      <c r="D1009">
        <v>277.2</v>
      </c>
      <c r="E1009">
        <v>164.65</v>
      </c>
      <c r="F1009">
        <v>1881.45</v>
      </c>
      <c r="G1009">
        <v>86.51</v>
      </c>
      <c r="H1009">
        <v>46.04</v>
      </c>
      <c r="I1009" s="12">
        <f t="shared" si="211"/>
        <v>76.34111631607</v>
      </c>
      <c r="J1009" s="12">
        <f t="shared" si="212"/>
        <v>76.26562856862229</v>
      </c>
      <c r="K1009" s="12">
        <f t="shared" si="213"/>
        <v>116.53653292230413</v>
      </c>
      <c r="L1009" s="12">
        <f t="shared" si="214"/>
        <v>118.39730558173289</v>
      </c>
      <c r="M1009" s="12">
        <f t="shared" si="215"/>
        <v>100.82660362279908</v>
      </c>
      <c r="N1009" s="12">
        <f t="shared" si="216"/>
        <v>100.89838829855849</v>
      </c>
      <c r="O1009" s="12">
        <f t="shared" si="217"/>
        <v>153.92112750665402</v>
      </c>
      <c r="P1009" s="12">
        <f t="shared" si="218"/>
        <v>156.38604599493488</v>
      </c>
      <c r="Q1009">
        <v>0.72580645161290303</v>
      </c>
      <c r="R1009" s="12"/>
      <c r="S1009" s="12"/>
      <c r="Z1009" s="12"/>
      <c r="AA1009" s="12"/>
      <c r="AB1009" s="12"/>
      <c r="AC1009" s="12"/>
      <c r="AF1009">
        <v>0.48300795372378902</v>
      </c>
      <c r="AG1009" s="12"/>
      <c r="AH1009" s="12"/>
      <c r="AI1009" t="str">
        <v>20050715</v>
      </c>
      <c r="AJ1009">
        <v>52.7</v>
      </c>
      <c r="AK1009">
        <v>23.1</v>
      </c>
      <c r="AL1009">
        <f t="shared" si="219"/>
        <v>2.2813852813852815</v>
      </c>
      <c r="BI1009" t="str">
        <v>19/11/2020</v>
      </c>
      <c r="BJ1009">
        <v>64.599999999999994</v>
      </c>
      <c r="BK1009">
        <v>17.2</v>
      </c>
      <c r="BL1009">
        <f t="shared" si="220"/>
        <v>3.7558139534883721</v>
      </c>
    </row>
    <row r="1010" spans="1:64" x14ac:dyDescent="0.3">
      <c r="A1010" s="11">
        <v>44100</v>
      </c>
      <c r="B1010">
        <v>0.67378048780487798</v>
      </c>
      <c r="C1010">
        <v>3298.46</v>
      </c>
      <c r="D1010">
        <v>271.56</v>
      </c>
      <c r="E1010">
        <v>165.12</v>
      </c>
      <c r="F1010">
        <v>1861.05</v>
      </c>
      <c r="G1010">
        <v>86.5</v>
      </c>
      <c r="H1010">
        <v>45.36</v>
      </c>
      <c r="I1010" s="12">
        <f t="shared" si="211"/>
        <v>74.920844615215387</v>
      </c>
      <c r="J1010" s="12">
        <f t="shared" si="212"/>
        <v>75.874948866817576</v>
      </c>
      <c r="K1010" s="12">
        <f t="shared" si="213"/>
        <v>114.70188299972037</v>
      </c>
      <c r="L1010" s="12">
        <f t="shared" si="214"/>
        <v>118.26492374052762</v>
      </c>
      <c r="M1010" s="12">
        <f t="shared" si="215"/>
        <v>98.50048457952461</v>
      </c>
      <c r="N1010" s="12">
        <f t="shared" si="216"/>
        <v>99.918454355033035</v>
      </c>
      <c r="O1010" s="12">
        <f t="shared" si="217"/>
        <v>150.80647848996324</v>
      </c>
      <c r="P1010" s="12">
        <f t="shared" si="218"/>
        <v>155.4876833769782</v>
      </c>
      <c r="Q1010">
        <v>0.734375</v>
      </c>
      <c r="R1010" s="12"/>
      <c r="S1010" s="12"/>
      <c r="Z1010" s="12"/>
      <c r="AA1010" s="12"/>
      <c r="AB1010" s="12"/>
      <c r="AC1010" s="12"/>
      <c r="AF1010">
        <v>0.48196948682385599</v>
      </c>
      <c r="AG1010" s="12"/>
      <c r="AH1010" s="12"/>
      <c r="AI1010" t="str">
        <v>20050708</v>
      </c>
      <c r="AJ1010">
        <v>54.5</v>
      </c>
      <c r="AK1010">
        <v>22.2</v>
      </c>
      <c r="AL1010">
        <f t="shared" si="219"/>
        <v>2.454954954954955</v>
      </c>
      <c r="BI1010" t="str">
        <v>18/11/2020</v>
      </c>
      <c r="BJ1010">
        <v>64.599999999999994</v>
      </c>
      <c r="BK1010">
        <v>17.2</v>
      </c>
      <c r="BL1010">
        <f t="shared" si="220"/>
        <v>3.7558139534883721</v>
      </c>
    </row>
    <row r="1011" spans="1:64" x14ac:dyDescent="0.3">
      <c r="A1011" s="11">
        <v>44099</v>
      </c>
      <c r="B1011">
        <v>0.686746987951807</v>
      </c>
      <c r="C1011">
        <v>3246.59</v>
      </c>
      <c r="D1011">
        <v>265.39</v>
      </c>
      <c r="E1011">
        <v>165.12</v>
      </c>
      <c r="F1011">
        <v>1868.4749999999999</v>
      </c>
      <c r="G1011">
        <v>86.49</v>
      </c>
      <c r="H1011">
        <v>45.25</v>
      </c>
      <c r="I1011" s="12">
        <f t="shared" si="211"/>
        <v>73.742675345255705</v>
      </c>
      <c r="J1011" s="12">
        <f t="shared" si="212"/>
        <v>74.390808186557493</v>
      </c>
      <c r="K1011" s="12">
        <f t="shared" si="213"/>
        <v>112.91098570814636</v>
      </c>
      <c r="L1011" s="12">
        <f t="shared" si="214"/>
        <v>116.68433822148839</v>
      </c>
      <c r="M1011" s="12">
        <f t="shared" si="215"/>
        <v>96.262496695242433</v>
      </c>
      <c r="N1011" s="12">
        <f t="shared" si="216"/>
        <v>97.270495398686492</v>
      </c>
      <c r="O1011" s="12">
        <f t="shared" si="217"/>
        <v>147.39672307078288</v>
      </c>
      <c r="P1011" s="12">
        <f t="shared" si="218"/>
        <v>152.31677343850004</v>
      </c>
      <c r="Q1011">
        <v>0.70769230769230795</v>
      </c>
      <c r="R1011" s="12"/>
      <c r="S1011" s="12"/>
      <c r="Z1011" s="12"/>
      <c r="AA1011" s="12"/>
      <c r="AB1011" s="12"/>
      <c r="AC1011" s="12"/>
      <c r="AF1011">
        <v>0.48955431754874701</v>
      </c>
      <c r="AG1011" s="12"/>
      <c r="AH1011" s="12"/>
      <c r="AI1011" t="str">
        <v>20050701</v>
      </c>
      <c r="AJ1011">
        <v>53.9</v>
      </c>
      <c r="AK1011">
        <v>21.4</v>
      </c>
      <c r="AL1011">
        <f t="shared" si="219"/>
        <v>2.518691588785047</v>
      </c>
      <c r="BI1011" t="str">
        <v>17/11/2020</v>
      </c>
      <c r="BJ1011">
        <v>64.599999999999994</v>
      </c>
      <c r="BK1011">
        <v>17.2</v>
      </c>
      <c r="BL1011">
        <f t="shared" si="220"/>
        <v>3.7558139534883721</v>
      </c>
    </row>
    <row r="1012" spans="1:64" x14ac:dyDescent="0.3">
      <c r="A1012" s="11">
        <v>44098</v>
      </c>
      <c r="B1012">
        <v>0.69940476190476197</v>
      </c>
      <c r="C1012">
        <v>3236.92</v>
      </c>
      <c r="D1012">
        <v>264.16000000000003</v>
      </c>
      <c r="E1012">
        <v>164.49</v>
      </c>
      <c r="F1012">
        <v>1863.65</v>
      </c>
      <c r="G1012">
        <v>86.5</v>
      </c>
      <c r="H1012">
        <v>45.3</v>
      </c>
      <c r="I1012" s="12">
        <f t="shared" si="211"/>
        <v>73.804864230128288</v>
      </c>
      <c r="J1012" s="12">
        <f t="shared" si="212"/>
        <v>74.361182517704563</v>
      </c>
      <c r="K1012" s="12">
        <f t="shared" si="213"/>
        <v>112.56170508047205</v>
      </c>
      <c r="L1012" s="12">
        <f t="shared" si="214"/>
        <v>116.20890891868109</v>
      </c>
      <c r="M1012" s="12">
        <f t="shared" si="215"/>
        <v>96.183025579437384</v>
      </c>
      <c r="N1012" s="12">
        <f t="shared" si="216"/>
        <v>97.069826491213945</v>
      </c>
      <c r="O1012" s="12">
        <f t="shared" si="217"/>
        <v>146.69670460669218</v>
      </c>
      <c r="P1012" s="12">
        <f t="shared" si="218"/>
        <v>151.44445012137905</v>
      </c>
      <c r="Q1012">
        <v>0.73913043478260898</v>
      </c>
      <c r="R1012" s="12"/>
      <c r="S1012" s="12"/>
      <c r="Z1012" s="12"/>
      <c r="AA1012" s="12"/>
      <c r="AB1012" s="12"/>
      <c r="AC1012" s="12"/>
      <c r="AF1012">
        <v>0.496890117484451</v>
      </c>
      <c r="AG1012" s="12"/>
      <c r="AH1012" s="12"/>
      <c r="AI1012" t="str">
        <v>20050624</v>
      </c>
      <c r="AJ1012">
        <v>55.1</v>
      </c>
      <c r="AK1012">
        <v>19.100000000000001</v>
      </c>
      <c r="AL1012">
        <f t="shared" si="219"/>
        <v>2.8848167539267013</v>
      </c>
      <c r="BI1012" t="str">
        <v>16/11/2020</v>
      </c>
      <c r="BJ1012">
        <v>64.599999999999994</v>
      </c>
      <c r="BK1012">
        <v>17.2</v>
      </c>
      <c r="BL1012">
        <f t="shared" si="220"/>
        <v>3.7558139534883721</v>
      </c>
    </row>
    <row r="1013" spans="1:64" x14ac:dyDescent="0.3">
      <c r="A1013" s="11">
        <v>44097</v>
      </c>
      <c r="B1013">
        <v>0.70180722891566305</v>
      </c>
      <c r="C1013">
        <v>3315.57</v>
      </c>
      <c r="D1013">
        <v>272.48</v>
      </c>
      <c r="E1013">
        <v>164.27</v>
      </c>
      <c r="F1013">
        <v>1900.2249999999999</v>
      </c>
      <c r="G1013">
        <v>86.5</v>
      </c>
      <c r="H1013">
        <v>45.875</v>
      </c>
      <c r="I1013" s="12">
        <f t="shared" si="211"/>
        <v>75.702007247487273</v>
      </c>
      <c r="J1013" s="12">
        <f t="shared" si="212"/>
        <v>74.695346396955202</v>
      </c>
      <c r="K1013" s="12">
        <f t="shared" si="213"/>
        <v>115.29670566886446</v>
      </c>
      <c r="L1013" s="12">
        <f t="shared" si="214"/>
        <v>117.52368771756549</v>
      </c>
      <c r="M1013" s="12">
        <f t="shared" si="215"/>
        <v>99.34965779408698</v>
      </c>
      <c r="N1013" s="12">
        <f t="shared" si="216"/>
        <v>98.177924445763949</v>
      </c>
      <c r="O1013" s="12">
        <f t="shared" si="217"/>
        <v>151.31707325572185</v>
      </c>
      <c r="P1013" s="12">
        <f t="shared" si="218"/>
        <v>154.22046337098382</v>
      </c>
      <c r="Q1013">
        <v>0.73913043478260898</v>
      </c>
      <c r="R1013" s="12"/>
      <c r="S1013" s="12"/>
      <c r="Z1013" s="12"/>
      <c r="AA1013" s="12"/>
      <c r="AB1013" s="12"/>
      <c r="AC1013" s="12"/>
      <c r="AF1013">
        <v>0.49159663865546199</v>
      </c>
      <c r="AG1013" s="12"/>
      <c r="AH1013" s="12"/>
      <c r="AI1013" t="str">
        <v>20050617</v>
      </c>
      <c r="AJ1013">
        <v>53.9</v>
      </c>
      <c r="AK1013">
        <v>20.2</v>
      </c>
      <c r="AL1013">
        <f t="shared" si="219"/>
        <v>2.6683168316831685</v>
      </c>
      <c r="BI1013" t="str">
        <v>13/11/2020</v>
      </c>
      <c r="BJ1013">
        <v>59.6</v>
      </c>
      <c r="BK1013">
        <v>18.2</v>
      </c>
      <c r="BL1013">
        <f t="shared" si="220"/>
        <v>3.2747252747252751</v>
      </c>
    </row>
    <row r="1014" spans="1:64" x14ac:dyDescent="0.3">
      <c r="A1014" s="11">
        <v>44096</v>
      </c>
      <c r="B1014">
        <v>0.69969969969970003</v>
      </c>
      <c r="C1014">
        <v>3281.06</v>
      </c>
      <c r="D1014">
        <v>267.51</v>
      </c>
      <c r="E1014">
        <v>164.4</v>
      </c>
      <c r="F1014">
        <v>1912.6</v>
      </c>
      <c r="G1014">
        <v>86.48</v>
      </c>
      <c r="H1014">
        <v>45.92</v>
      </c>
      <c r="I1014" s="12">
        <f t="shared" si="211"/>
        <v>74.855489228695532</v>
      </c>
      <c r="J1014" s="12">
        <f t="shared" si="212"/>
        <v>73.447604370388078</v>
      </c>
      <c r="K1014" s="12">
        <f t="shared" si="213"/>
        <v>114.12276190394846</v>
      </c>
      <c r="L1014" s="12">
        <f t="shared" si="214"/>
        <v>116.18777146524857</v>
      </c>
      <c r="M1014" s="12">
        <f t="shared" si="215"/>
        <v>97.461870198901593</v>
      </c>
      <c r="N1014" s="12">
        <f t="shared" si="216"/>
        <v>95.778762731346873</v>
      </c>
      <c r="O1014" s="12">
        <f t="shared" si="217"/>
        <v>148.59080679004234</v>
      </c>
      <c r="P1014" s="12">
        <f t="shared" si="218"/>
        <v>151.2619743002802</v>
      </c>
      <c r="Q1014">
        <v>0.73913043478260898</v>
      </c>
      <c r="R1014" s="12"/>
      <c r="S1014" s="12"/>
      <c r="Z1014" s="12"/>
      <c r="AA1014" s="12"/>
      <c r="AB1014" s="12"/>
      <c r="AC1014" s="12"/>
      <c r="AF1014">
        <v>0.494334277620397</v>
      </c>
      <c r="AG1014" s="12"/>
      <c r="AH1014" s="12"/>
      <c r="AI1014" t="str">
        <v>20050610</v>
      </c>
      <c r="AJ1014">
        <v>52.7</v>
      </c>
      <c r="AK1014">
        <v>20.399999999999999</v>
      </c>
      <c r="AL1014">
        <f t="shared" si="219"/>
        <v>2.5833333333333335</v>
      </c>
      <c r="BI1014" t="str">
        <v>12/11/2020</v>
      </c>
      <c r="BJ1014">
        <v>59.6</v>
      </c>
      <c r="BK1014">
        <v>18.2</v>
      </c>
      <c r="BL1014">
        <f t="shared" si="220"/>
        <v>3.2747252747252751</v>
      </c>
    </row>
    <row r="1015" spans="1:64" x14ac:dyDescent="0.3">
      <c r="A1015" s="11">
        <v>44093</v>
      </c>
      <c r="B1015">
        <v>0.68862275449101795</v>
      </c>
      <c r="C1015">
        <v>3319.47</v>
      </c>
      <c r="D1015">
        <v>266.87</v>
      </c>
      <c r="E1015">
        <v>163.57</v>
      </c>
      <c r="F1015">
        <v>1951.33</v>
      </c>
      <c r="G1015">
        <v>86.49</v>
      </c>
      <c r="H1015">
        <v>46.81</v>
      </c>
      <c r="I1015" s="12">
        <f t="shared" si="211"/>
        <v>76.122580365182912</v>
      </c>
      <c r="J1015" s="12">
        <f t="shared" si="212"/>
        <v>72.844677945428984</v>
      </c>
      <c r="K1015" s="12">
        <f t="shared" si="213"/>
        <v>115.44524537447035</v>
      </c>
      <c r="L1015" s="12">
        <f t="shared" si="214"/>
        <v>115.3295000403406</v>
      </c>
      <c r="M1015" s="12">
        <f t="shared" si="215"/>
        <v>97.72338861233186</v>
      </c>
      <c r="N1015" s="12">
        <f t="shared" si="216"/>
        <v>93.694420490706065</v>
      </c>
      <c r="O1015" s="12">
        <f t="shared" si="217"/>
        <v>148.21821706660106</v>
      </c>
      <c r="P1015" s="12">
        <f t="shared" si="218"/>
        <v>148.0911643478573</v>
      </c>
      <c r="Q1015">
        <v>0.72222222222222199</v>
      </c>
      <c r="R1015" s="12"/>
      <c r="S1015" s="12"/>
      <c r="Z1015" s="12"/>
      <c r="AA1015" s="12"/>
      <c r="AB1015" s="12"/>
      <c r="AC1015" s="12"/>
      <c r="AF1015">
        <v>0.49152542372881403</v>
      </c>
      <c r="AG1015" s="12"/>
      <c r="AH1015" s="12"/>
      <c r="AI1015" t="str">
        <v>20050603</v>
      </c>
      <c r="AJ1015">
        <v>50.6</v>
      </c>
      <c r="AK1015">
        <v>20.9</v>
      </c>
      <c r="AL1015">
        <f t="shared" si="219"/>
        <v>2.4210526315789478</v>
      </c>
      <c r="BI1015" t="str">
        <v>11/11/2020</v>
      </c>
      <c r="BJ1015">
        <v>59.6</v>
      </c>
      <c r="BK1015">
        <v>18.2</v>
      </c>
      <c r="BL1015">
        <f t="shared" si="220"/>
        <v>3.2747252747252751</v>
      </c>
    </row>
    <row r="1016" spans="1:64" x14ac:dyDescent="0.3">
      <c r="A1016" s="11">
        <v>44092</v>
      </c>
      <c r="B1016">
        <v>0.69940476190476197</v>
      </c>
      <c r="C1016">
        <v>3357.01</v>
      </c>
      <c r="D1016">
        <v>270.32</v>
      </c>
      <c r="E1016">
        <v>164.08</v>
      </c>
      <c r="F1016">
        <v>1944.2750000000001</v>
      </c>
      <c r="G1016">
        <v>86.48</v>
      </c>
      <c r="H1016">
        <v>47.2</v>
      </c>
      <c r="I1016" s="12">
        <f t="shared" si="211"/>
        <v>76.74222241854703</v>
      </c>
      <c r="J1016" s="12">
        <f t="shared" si="212"/>
        <v>73.939813246300446</v>
      </c>
      <c r="K1016" s="12">
        <f t="shared" si="213"/>
        <v>116.76447420960737</v>
      </c>
      <c r="L1016" s="12">
        <f t="shared" si="214"/>
        <v>115.6672319722141</v>
      </c>
      <c r="M1016" s="12">
        <f t="shared" si="215"/>
        <v>98.676047811627043</v>
      </c>
      <c r="N1016" s="12">
        <f t="shared" si="216"/>
        <v>95.255782172506315</v>
      </c>
      <c r="O1016" s="12">
        <f t="shared" si="217"/>
        <v>150.15191628961995</v>
      </c>
      <c r="P1016" s="12">
        <f t="shared" si="218"/>
        <v>148.76057799458948</v>
      </c>
      <c r="Q1016">
        <v>0.72602739726027399</v>
      </c>
      <c r="R1016" s="12"/>
      <c r="S1016" s="12"/>
      <c r="Z1016" s="12"/>
      <c r="AA1016" s="12"/>
      <c r="AB1016" s="12"/>
      <c r="AC1016" s="12"/>
      <c r="AF1016">
        <v>0.495616992582603</v>
      </c>
      <c r="AG1016" s="12"/>
      <c r="AH1016" s="12"/>
      <c r="AI1016" t="str">
        <v>20050527</v>
      </c>
      <c r="AJ1016">
        <v>47.8</v>
      </c>
      <c r="AK1016">
        <v>25</v>
      </c>
      <c r="AL1016">
        <f t="shared" si="219"/>
        <v>1.9119999999999999</v>
      </c>
      <c r="BI1016" t="str">
        <v>10/11/2020</v>
      </c>
      <c r="BJ1016">
        <v>59.6</v>
      </c>
      <c r="BK1016">
        <v>18.2</v>
      </c>
      <c r="BL1016">
        <f t="shared" si="220"/>
        <v>3.2747252747252751</v>
      </c>
    </row>
    <row r="1017" spans="1:64" x14ac:dyDescent="0.3">
      <c r="A1017" s="11">
        <v>44091</v>
      </c>
      <c r="B1017">
        <v>0.70570570570570601</v>
      </c>
      <c r="C1017">
        <v>3385.49</v>
      </c>
      <c r="D1017">
        <v>274.61</v>
      </c>
      <c r="E1017">
        <v>163.58000000000001</v>
      </c>
      <c r="F1017">
        <v>1959.85</v>
      </c>
      <c r="G1017">
        <v>86.5</v>
      </c>
      <c r="H1017">
        <v>47.23</v>
      </c>
      <c r="I1017" s="12">
        <f t="shared" si="211"/>
        <v>77.63258903014777</v>
      </c>
      <c r="J1017" s="12">
        <f t="shared" si="212"/>
        <v>73.97423603693899</v>
      </c>
      <c r="K1017" s="12">
        <f t="shared" si="213"/>
        <v>117.72762246030034</v>
      </c>
      <c r="L1017" s="12">
        <f t="shared" si="214"/>
        <v>116.57384801904202</v>
      </c>
      <c r="M1017" s="12">
        <f t="shared" si="215"/>
        <v>100.55427737189837</v>
      </c>
      <c r="N1017" s="12">
        <f t="shared" si="216"/>
        <v>95.992536243443269</v>
      </c>
      <c r="O1017" s="12">
        <f t="shared" si="217"/>
        <v>152.49901973285901</v>
      </c>
      <c r="P1017" s="12">
        <f t="shared" si="218"/>
        <v>151.02396901668428</v>
      </c>
      <c r="Q1017">
        <v>0.69014084507042295</v>
      </c>
      <c r="R1017" s="12"/>
      <c r="S1017" s="12"/>
      <c r="Z1017" s="12"/>
      <c r="AA1017" s="12"/>
      <c r="AB1017" s="12"/>
      <c r="AC1017" s="12"/>
      <c r="AF1017">
        <v>0.486850977747808</v>
      </c>
      <c r="AG1017" s="12"/>
      <c r="AH1017" s="12"/>
      <c r="AI1017" t="str">
        <v>20050520</v>
      </c>
      <c r="AJ1017">
        <v>46.7</v>
      </c>
      <c r="AK1017">
        <v>26.1</v>
      </c>
      <c r="AL1017">
        <f t="shared" si="219"/>
        <v>1.789272030651341</v>
      </c>
      <c r="BI1017" t="str">
        <v>09/11/2020</v>
      </c>
      <c r="BJ1017">
        <v>59.6</v>
      </c>
      <c r="BK1017">
        <v>18.2</v>
      </c>
      <c r="BL1017">
        <f t="shared" si="220"/>
        <v>3.2747252747252751</v>
      </c>
    </row>
    <row r="1018" spans="1:64" x14ac:dyDescent="0.3">
      <c r="A1018" s="11">
        <v>44090</v>
      </c>
      <c r="B1018">
        <v>0.68787878787878798</v>
      </c>
      <c r="C1018">
        <v>3401.2</v>
      </c>
      <c r="D1018">
        <v>279.06</v>
      </c>
      <c r="E1018">
        <v>164.07</v>
      </c>
      <c r="F1018">
        <v>1953.88</v>
      </c>
      <c r="G1018">
        <v>86.484999999999999</v>
      </c>
      <c r="H1018">
        <v>47.26</v>
      </c>
      <c r="I1018" s="12">
        <f t="shared" si="211"/>
        <v>77.759525847707309</v>
      </c>
      <c r="J1018" s="12">
        <f t="shared" si="212"/>
        <v>74.546335695180147</v>
      </c>
      <c r="K1018" s="12">
        <f t="shared" si="213"/>
        <v>118.29453702158709</v>
      </c>
      <c r="L1018" s="12">
        <f t="shared" si="214"/>
        <v>117.04015609980513</v>
      </c>
      <c r="M1018" s="12">
        <f t="shared" si="215"/>
        <v>101.87455750899248</v>
      </c>
      <c r="N1018" s="12">
        <f t="shared" si="216"/>
        <v>97.851903468523631</v>
      </c>
      <c r="O1018" s="12">
        <f t="shared" si="217"/>
        <v>154.9975542583106</v>
      </c>
      <c r="P1018" s="12">
        <f t="shared" si="218"/>
        <v>153.37234581962849</v>
      </c>
      <c r="Q1018">
        <v>0.67142857142857104</v>
      </c>
      <c r="R1018" s="12"/>
      <c r="S1018" s="12"/>
      <c r="Z1018" s="12"/>
      <c r="AA1018" s="12"/>
      <c r="AB1018" s="12"/>
      <c r="AC1018" s="12"/>
      <c r="AF1018">
        <v>0.48117727583846698</v>
      </c>
      <c r="AG1018" s="12"/>
      <c r="AH1018" s="12"/>
      <c r="AI1018" t="str">
        <v>20050513</v>
      </c>
      <c r="AJ1018">
        <v>46.2</v>
      </c>
      <c r="AK1018">
        <v>28.6</v>
      </c>
      <c r="AL1018">
        <f t="shared" si="219"/>
        <v>1.6153846153846154</v>
      </c>
      <c r="BI1018" t="str">
        <v>06/11/2020</v>
      </c>
      <c r="BJ1018">
        <v>59.2</v>
      </c>
      <c r="BK1018">
        <v>19.399999999999999</v>
      </c>
      <c r="BL1018">
        <f t="shared" si="220"/>
        <v>3.0515463917525776</v>
      </c>
    </row>
    <row r="1019" spans="1:64" x14ac:dyDescent="0.3">
      <c r="A1019" s="11">
        <v>44089</v>
      </c>
      <c r="B1019">
        <v>0.670807453416149</v>
      </c>
      <c r="C1019">
        <v>3383.54</v>
      </c>
      <c r="D1019">
        <v>275.16000000000003</v>
      </c>
      <c r="E1019">
        <v>164.47</v>
      </c>
      <c r="F1019">
        <v>1956.7249999999999</v>
      </c>
      <c r="G1019">
        <v>86.48</v>
      </c>
      <c r="H1019">
        <v>46.93</v>
      </c>
      <c r="I1019" s="12">
        <f t="shared" si="211"/>
        <v>77.169071321542674</v>
      </c>
      <c r="J1019" s="12">
        <f t="shared" si="212"/>
        <v>74.052160033319652</v>
      </c>
      <c r="K1019" s="12">
        <f t="shared" si="213"/>
        <v>117.68708702765598</v>
      </c>
      <c r="L1019" s="12">
        <f t="shared" si="214"/>
        <v>117.25266057730522</v>
      </c>
      <c r="M1019" s="12">
        <f t="shared" si="215"/>
        <v>100.21049941261755</v>
      </c>
      <c r="N1019" s="12">
        <f t="shared" si="216"/>
        <v>96.346249392249362</v>
      </c>
      <c r="O1019" s="12">
        <f t="shared" si="217"/>
        <v>152.84010085516462</v>
      </c>
      <c r="P1019" s="12">
        <f t="shared" si="218"/>
        <v>152.28475515534186</v>
      </c>
      <c r="Q1019">
        <v>0.65714285714285703</v>
      </c>
      <c r="R1019" s="12"/>
      <c r="S1019" s="12"/>
      <c r="Z1019" s="12"/>
      <c r="AA1019" s="12"/>
      <c r="AB1019" s="12"/>
      <c r="AC1019" s="12"/>
      <c r="AF1019">
        <v>0.4824016563147</v>
      </c>
      <c r="AG1019" s="12"/>
      <c r="AH1019" s="12"/>
      <c r="AI1019" t="str">
        <v>20050506</v>
      </c>
      <c r="AJ1019">
        <v>46.2</v>
      </c>
      <c r="AK1019">
        <v>28</v>
      </c>
      <c r="AL1019">
        <f t="shared" si="219"/>
        <v>1.6500000000000001</v>
      </c>
      <c r="BI1019" t="str">
        <v>05/11/2020</v>
      </c>
      <c r="BJ1019">
        <v>59.2</v>
      </c>
      <c r="BK1019">
        <v>19.399999999999999</v>
      </c>
      <c r="BL1019">
        <f t="shared" si="220"/>
        <v>3.0515463917525776</v>
      </c>
    </row>
    <row r="1020" spans="1:64" x14ac:dyDescent="0.3">
      <c r="A1020" s="11">
        <v>44086</v>
      </c>
      <c r="B1020">
        <v>0.6875</v>
      </c>
      <c r="C1020">
        <v>3340.97</v>
      </c>
      <c r="D1020">
        <v>270.45</v>
      </c>
      <c r="E1020">
        <v>164.48</v>
      </c>
      <c r="F1020">
        <v>1940.4</v>
      </c>
      <c r="G1020">
        <v>86.49</v>
      </c>
      <c r="H1020">
        <v>46.51</v>
      </c>
      <c r="I1020" s="12">
        <f t="shared" si="211"/>
        <v>76.193594734560762</v>
      </c>
      <c r="J1020" s="12">
        <f t="shared" si="212"/>
        <v>73.732999757936156</v>
      </c>
      <c r="K1020" s="12">
        <f t="shared" si="213"/>
        <v>116.19314197538029</v>
      </c>
      <c r="L1020" s="12">
        <f t="shared" si="214"/>
        <v>116.81908741568874</v>
      </c>
      <c r="M1020" s="12">
        <f t="shared" si="215"/>
        <v>98.489279450684961</v>
      </c>
      <c r="N1020" s="12">
        <f t="shared" si="216"/>
        <v>95.486658916195466</v>
      </c>
      <c r="O1020" s="12">
        <f t="shared" si="217"/>
        <v>150.2068192415461</v>
      </c>
      <c r="P1020" s="12">
        <f t="shared" si="218"/>
        <v>151.01844994515102</v>
      </c>
      <c r="Q1020">
        <v>0.70833333333333304</v>
      </c>
      <c r="R1020" s="12"/>
      <c r="S1020" s="12"/>
      <c r="Z1020" s="12"/>
      <c r="AA1020" s="12"/>
      <c r="AB1020" s="12"/>
      <c r="AC1020" s="12"/>
      <c r="AF1020">
        <v>0.477887788778878</v>
      </c>
      <c r="AG1020" s="12"/>
      <c r="AH1020" s="12"/>
      <c r="AI1020" t="str">
        <v>20050429</v>
      </c>
      <c r="AJ1020">
        <v>43.5</v>
      </c>
      <c r="AK1020">
        <v>30.4</v>
      </c>
      <c r="AL1020">
        <f t="shared" si="219"/>
        <v>1.430921052631579</v>
      </c>
      <c r="BI1020" t="str">
        <v>04/11/2020</v>
      </c>
      <c r="BJ1020">
        <v>59.2</v>
      </c>
      <c r="BK1020">
        <v>19.399999999999999</v>
      </c>
      <c r="BL1020">
        <f t="shared" si="220"/>
        <v>3.0515463917525776</v>
      </c>
    </row>
    <row r="1021" spans="1:64" x14ac:dyDescent="0.3">
      <c r="A1021" s="11">
        <v>44085</v>
      </c>
      <c r="B1021">
        <v>0.671597633136095</v>
      </c>
      <c r="C1021">
        <v>3339.19</v>
      </c>
      <c r="D1021">
        <v>272.33999999999997</v>
      </c>
      <c r="E1021">
        <v>164.13</v>
      </c>
      <c r="F1021">
        <v>1946.5</v>
      </c>
      <c r="G1021">
        <v>86.47</v>
      </c>
      <c r="H1021">
        <v>46.1</v>
      </c>
      <c r="I1021" s="12">
        <f t="shared" si="211"/>
        <v>76.315653423806395</v>
      </c>
      <c r="J1021" s="12">
        <f t="shared" si="212"/>
        <v>73.463616510441511</v>
      </c>
      <c r="K1021" s="12">
        <f t="shared" si="213"/>
        <v>116.158089028172</v>
      </c>
      <c r="L1021" s="12">
        <f t="shared" si="214"/>
        <v>117.80400498935748</v>
      </c>
      <c r="M1021" s="12">
        <f t="shared" si="215"/>
        <v>99.390985337880224</v>
      </c>
      <c r="N1021" s="12">
        <f t="shared" si="216"/>
        <v>95.851471980556909</v>
      </c>
      <c r="O1021" s="12">
        <f t="shared" si="217"/>
        <v>151.29175491066752</v>
      </c>
      <c r="P1021" s="12">
        <f t="shared" si="218"/>
        <v>153.44807992724475</v>
      </c>
      <c r="Q1021">
        <v>0.68918918918918903</v>
      </c>
      <c r="R1021" s="12"/>
      <c r="S1021" s="12"/>
      <c r="Z1021" s="12"/>
      <c r="AA1021" s="12"/>
      <c r="AB1021" s="12"/>
      <c r="AC1021" s="12"/>
      <c r="AF1021">
        <v>0.48287220026350502</v>
      </c>
      <c r="AG1021" s="12"/>
      <c r="AH1021" s="12"/>
      <c r="AI1021" t="str">
        <v>20050422</v>
      </c>
      <c r="AJ1021">
        <v>44</v>
      </c>
      <c r="AK1021">
        <v>29.7</v>
      </c>
      <c r="AL1021">
        <f t="shared" si="219"/>
        <v>1.4814814814814816</v>
      </c>
      <c r="BI1021" t="str">
        <v>03/11/2020</v>
      </c>
      <c r="BJ1021">
        <v>59.2</v>
      </c>
      <c r="BK1021">
        <v>19.399999999999999</v>
      </c>
      <c r="BL1021">
        <f t="shared" si="220"/>
        <v>3.0515463917525776</v>
      </c>
    </row>
    <row r="1022" spans="1:64" x14ac:dyDescent="0.3">
      <c r="A1022" s="11">
        <v>44084</v>
      </c>
      <c r="B1022">
        <v>0.68141592920353999</v>
      </c>
      <c r="C1022">
        <v>3398.96</v>
      </c>
      <c r="D1022">
        <v>277.88</v>
      </c>
      <c r="E1022">
        <v>163.30000000000001</v>
      </c>
      <c r="F1022">
        <v>1947.05</v>
      </c>
      <c r="G1022">
        <v>86.48</v>
      </c>
      <c r="H1022">
        <v>46.7</v>
      </c>
      <c r="I1022" s="12">
        <f t="shared" si="211"/>
        <v>78.085656974713274</v>
      </c>
      <c r="J1022" s="12">
        <f t="shared" si="212"/>
        <v>74.757086954662697</v>
      </c>
      <c r="K1022" s="12">
        <f t="shared" si="213"/>
        <v>118.22335130963889</v>
      </c>
      <c r="L1022" s="12">
        <f t="shared" si="214"/>
        <v>118.36467774253398</v>
      </c>
      <c r="M1022" s="12">
        <f t="shared" si="215"/>
        <v>101.94149353568815</v>
      </c>
      <c r="N1022" s="12">
        <f t="shared" si="216"/>
        <v>97.773122997312029</v>
      </c>
      <c r="O1022" s="12">
        <f t="shared" si="217"/>
        <v>154.35115370245862</v>
      </c>
      <c r="P1022" s="12">
        <f t="shared" si="218"/>
        <v>154.54359271726653</v>
      </c>
      <c r="Q1022">
        <v>0.68493150684931503</v>
      </c>
      <c r="R1022" s="12"/>
      <c r="S1022" s="12"/>
      <c r="Z1022" s="12"/>
      <c r="AA1022" s="12"/>
      <c r="AB1022" s="12"/>
      <c r="AC1022" s="12"/>
      <c r="AF1022">
        <v>0.480392156862745</v>
      </c>
      <c r="AG1022" s="12"/>
      <c r="AH1022" s="12"/>
      <c r="AI1022" t="str">
        <v>20050415</v>
      </c>
      <c r="AJ1022">
        <v>48.4</v>
      </c>
      <c r="AK1022">
        <v>26.9</v>
      </c>
      <c r="AL1022">
        <f t="shared" si="219"/>
        <v>1.7992565055762082</v>
      </c>
      <c r="BI1022" t="str">
        <v>02/11/2020</v>
      </c>
      <c r="BJ1022">
        <v>59.2</v>
      </c>
      <c r="BK1022">
        <v>19.399999999999999</v>
      </c>
      <c r="BL1022">
        <f t="shared" si="220"/>
        <v>3.0515463917525776</v>
      </c>
    </row>
    <row r="1023" spans="1:64" x14ac:dyDescent="0.3">
      <c r="A1023" s="11">
        <v>44083</v>
      </c>
      <c r="B1023">
        <v>0.67751479289940797</v>
      </c>
      <c r="C1023">
        <v>3331.84</v>
      </c>
      <c r="D1023">
        <v>269.95</v>
      </c>
      <c r="E1023">
        <v>163.74</v>
      </c>
      <c r="F1023">
        <v>1931.2750000000001</v>
      </c>
      <c r="G1023">
        <v>86.47</v>
      </c>
      <c r="H1023">
        <v>45.88</v>
      </c>
      <c r="I1023" s="12">
        <f t="shared" si="211"/>
        <v>76.342586849057781</v>
      </c>
      <c r="J1023" s="12">
        <f t="shared" si="212"/>
        <v>73.872329447233341</v>
      </c>
      <c r="K1023" s="12">
        <f t="shared" si="213"/>
        <v>115.90190818819656</v>
      </c>
      <c r="L1023" s="12">
        <f t="shared" si="214"/>
        <v>118.09632586106423</v>
      </c>
      <c r="M1023" s="12">
        <f t="shared" si="215"/>
        <v>98.774487408737372</v>
      </c>
      <c r="N1023" s="12">
        <f t="shared" si="216"/>
        <v>95.742648215933698</v>
      </c>
      <c r="O1023" s="12">
        <f t="shared" si="217"/>
        <v>149.96320581287759</v>
      </c>
      <c r="P1023" s="12">
        <f t="shared" si="218"/>
        <v>152.78607933398277</v>
      </c>
      <c r="Q1023">
        <v>0.68918918918918903</v>
      </c>
      <c r="R1023" s="12"/>
      <c r="S1023" s="12"/>
      <c r="Z1023" s="12"/>
      <c r="AA1023" s="12"/>
      <c r="AB1023" s="12"/>
      <c r="AC1023" s="12"/>
      <c r="AF1023">
        <v>0.47691292875989399</v>
      </c>
      <c r="AG1023" s="12"/>
      <c r="AH1023" s="12"/>
      <c r="AI1023" t="str">
        <v>20050408</v>
      </c>
      <c r="AJ1023">
        <v>46.2</v>
      </c>
      <c r="AK1023">
        <v>29</v>
      </c>
      <c r="AL1023">
        <f t="shared" si="219"/>
        <v>1.5931034482758621</v>
      </c>
      <c r="BI1023" t="str">
        <v>30/10/2020</v>
      </c>
      <c r="BJ1023">
        <v>53.6</v>
      </c>
      <c r="BK1023">
        <v>20.6</v>
      </c>
      <c r="BL1023">
        <f t="shared" si="220"/>
        <v>2.6019417475728153</v>
      </c>
    </row>
    <row r="1024" spans="1:64" x14ac:dyDescent="0.3">
      <c r="A1024" s="11">
        <v>44079</v>
      </c>
      <c r="B1024">
        <v>0.71195652173913004</v>
      </c>
      <c r="C1024">
        <v>3426.96</v>
      </c>
      <c r="D1024">
        <v>283.58</v>
      </c>
      <c r="E1024">
        <v>162.74</v>
      </c>
      <c r="F1024">
        <v>1933.83</v>
      </c>
      <c r="G1024">
        <v>86.46</v>
      </c>
      <c r="H1024">
        <v>46.55</v>
      </c>
      <c r="I1024" s="12">
        <f t="shared" si="211"/>
        <v>79.021506774315142</v>
      </c>
      <c r="J1024" s="12">
        <f t="shared" si="212"/>
        <v>75.878181819015666</v>
      </c>
      <c r="K1024" s="12">
        <f t="shared" si="213"/>
        <v>119.22495069379812</v>
      </c>
      <c r="L1024" s="12">
        <f t="shared" si="214"/>
        <v>119.69585183129523</v>
      </c>
      <c r="M1024" s="12">
        <f t="shared" si="215"/>
        <v>104.43582935225429</v>
      </c>
      <c r="N1024" s="12">
        <f t="shared" si="216"/>
        <v>100.43737496350955</v>
      </c>
      <c r="O1024" s="12">
        <f t="shared" si="217"/>
        <v>157.55411564752228</v>
      </c>
      <c r="P1024" s="12">
        <f t="shared" si="218"/>
        <v>158.10977993028493</v>
      </c>
      <c r="Q1024">
        <v>0.73750000000000004</v>
      </c>
      <c r="R1024" s="12"/>
      <c r="S1024" s="12"/>
      <c r="Z1024" s="12"/>
      <c r="AA1024" s="12"/>
      <c r="AB1024" s="12"/>
      <c r="AC1024" s="12"/>
      <c r="AF1024">
        <v>0.48690095846645398</v>
      </c>
      <c r="AG1024" s="12"/>
      <c r="AH1024" s="12"/>
      <c r="AI1024" t="str">
        <v>20050401</v>
      </c>
      <c r="AJ1024">
        <v>47.9</v>
      </c>
      <c r="AK1024">
        <v>29.2</v>
      </c>
      <c r="AL1024">
        <f t="shared" si="219"/>
        <v>1.6404109589041096</v>
      </c>
      <c r="BI1024" t="str">
        <v>29/10/2020</v>
      </c>
      <c r="BJ1024">
        <v>53.6</v>
      </c>
      <c r="BK1024">
        <v>20.6</v>
      </c>
      <c r="BL1024">
        <f t="shared" si="220"/>
        <v>2.6019417475728153</v>
      </c>
    </row>
    <row r="1025" spans="1:64" x14ac:dyDescent="0.3">
      <c r="A1025" s="11">
        <v>44078</v>
      </c>
      <c r="B1025">
        <v>0.72105263157894695</v>
      </c>
      <c r="C1025">
        <v>3455.06</v>
      </c>
      <c r="D1025">
        <v>287.41000000000003</v>
      </c>
      <c r="E1025">
        <v>165.89</v>
      </c>
      <c r="F1025">
        <v>1930.4</v>
      </c>
      <c r="G1025">
        <v>86.49</v>
      </c>
      <c r="H1025">
        <v>46.52</v>
      </c>
      <c r="I1025" s="12">
        <f t="shared" si="211"/>
        <v>78.172901838328372</v>
      </c>
      <c r="J1025" s="12">
        <f t="shared" si="212"/>
        <v>76.637648109795876</v>
      </c>
      <c r="K1025" s="12">
        <f t="shared" si="213"/>
        <v>120.16053724643629</v>
      </c>
      <c r="L1025" s="12">
        <f t="shared" si="214"/>
        <v>120.75583240678061</v>
      </c>
      <c r="M1025" s="12">
        <f t="shared" si="215"/>
        <v>103.84778342496641</v>
      </c>
      <c r="N1025" s="12">
        <f t="shared" si="216"/>
        <v>101.97751532596533</v>
      </c>
      <c r="O1025" s="12">
        <f t="shared" si="217"/>
        <v>159.62590826199715</v>
      </c>
      <c r="P1025" s="12">
        <f t="shared" si="218"/>
        <v>160.34999680631435</v>
      </c>
      <c r="Q1025">
        <v>0.73750000000000004</v>
      </c>
      <c r="R1025" s="12"/>
      <c r="S1025" s="12"/>
      <c r="Z1025" s="12"/>
      <c r="AA1025" s="12"/>
      <c r="AB1025" s="12"/>
      <c r="AC1025" s="12"/>
      <c r="AF1025">
        <v>0.48636651870640502</v>
      </c>
      <c r="AG1025" s="12"/>
      <c r="AH1025" s="12"/>
      <c r="AI1025" t="str">
        <v>20050325</v>
      </c>
      <c r="AJ1025">
        <v>51.6</v>
      </c>
      <c r="AK1025">
        <v>28</v>
      </c>
      <c r="AL1025">
        <f t="shared" si="219"/>
        <v>1.842857142857143</v>
      </c>
      <c r="BI1025" t="str">
        <v>28/10/2020</v>
      </c>
      <c r="BJ1025">
        <v>53.6</v>
      </c>
      <c r="BK1025">
        <v>20.6</v>
      </c>
      <c r="BL1025">
        <f t="shared" si="220"/>
        <v>2.6019417475728153</v>
      </c>
    </row>
    <row r="1026" spans="1:64" x14ac:dyDescent="0.3">
      <c r="A1026" s="11">
        <v>44077</v>
      </c>
      <c r="B1026">
        <v>0.71875</v>
      </c>
      <c r="C1026">
        <v>3580.84</v>
      </c>
      <c r="D1026">
        <v>302.76</v>
      </c>
      <c r="E1026">
        <v>165.42</v>
      </c>
      <c r="F1026">
        <v>1942.85</v>
      </c>
      <c r="G1026">
        <v>86.5</v>
      </c>
      <c r="H1026">
        <v>47.56</v>
      </c>
      <c r="I1026" s="12">
        <f t="shared" ref="I1026:I1089" si="221">I1027*(1+((C1026/C1027)-(E1026/E1027)))</f>
        <v>81.258032798730625</v>
      </c>
      <c r="J1026" s="12">
        <f t="shared" ref="J1026:J1089" si="222">J1027*(1+((C1026/C1027)-(F1026/F1027)))</f>
        <v>78.903579372273597</v>
      </c>
      <c r="K1026" s="12">
        <f t="shared" si="213"/>
        <v>124.52001141849915</v>
      </c>
      <c r="L1026" s="12">
        <f t="shared" si="214"/>
        <v>122.37841367124825</v>
      </c>
      <c r="M1026" s="12">
        <f t="shared" si="215"/>
        <v>109.72248748355459</v>
      </c>
      <c r="N1026" s="12">
        <f t="shared" si="216"/>
        <v>106.70364521669481</v>
      </c>
      <c r="O1026" s="12">
        <f t="shared" si="217"/>
        <v>168.13073732725027</v>
      </c>
      <c r="P1026" s="12">
        <f t="shared" si="218"/>
        <v>165.1106502441898</v>
      </c>
      <c r="Q1026">
        <v>0.73076923076923095</v>
      </c>
      <c r="R1026" s="12"/>
      <c r="S1026" s="12"/>
      <c r="Z1026" s="12"/>
      <c r="AA1026" s="12"/>
      <c r="AB1026" s="12"/>
      <c r="AC1026" s="12"/>
      <c r="AF1026">
        <v>0.48271527341294801</v>
      </c>
      <c r="AG1026" s="12"/>
      <c r="AH1026" s="12"/>
      <c r="AI1026" t="str">
        <v>20050318</v>
      </c>
      <c r="AJ1026">
        <v>53.6</v>
      </c>
      <c r="AK1026">
        <v>27.8</v>
      </c>
      <c r="AL1026">
        <f t="shared" si="219"/>
        <v>1.9280575539568345</v>
      </c>
      <c r="BI1026" t="str">
        <v>27/10/2020</v>
      </c>
      <c r="BJ1026">
        <v>53.6</v>
      </c>
      <c r="BK1026">
        <v>20.6</v>
      </c>
      <c r="BL1026">
        <f t="shared" si="220"/>
        <v>2.6019417475728153</v>
      </c>
    </row>
    <row r="1027" spans="1:64" x14ac:dyDescent="0.3">
      <c r="A1027" s="11">
        <v>44076</v>
      </c>
      <c r="B1027">
        <v>0.72105263157894695</v>
      </c>
      <c r="C1027">
        <v>3526.65</v>
      </c>
      <c r="D1027">
        <v>299.92</v>
      </c>
      <c r="E1027">
        <v>163.86</v>
      </c>
      <c r="F1027">
        <v>1970.575</v>
      </c>
      <c r="G1027">
        <v>86.49</v>
      </c>
      <c r="H1027">
        <v>47.18</v>
      </c>
      <c r="I1027" s="12">
        <f t="shared" si="221"/>
        <v>80.785796606034509</v>
      </c>
      <c r="J1027" s="12">
        <f t="shared" si="222"/>
        <v>76.647434945605198</v>
      </c>
      <c r="K1027" s="12">
        <f t="shared" ref="K1027:K1090" si="223">K1028*(1+((C1027/C1028)-(G1027/G1028)))</f>
        <v>122.64957633431297</v>
      </c>
      <c r="L1027" s="12">
        <f t="shared" ref="L1027:L1090" si="224">L1028*(1+((C1027/C1028)-(H1027/H1028)))</f>
        <v>121.49012684411875</v>
      </c>
      <c r="M1027" s="12">
        <f t="shared" ref="M1027:M1090" si="225">M1028*(1+((D1027/D1028)-(E1027/E1028)))</f>
        <v>109.72809792968123</v>
      </c>
      <c r="N1027" s="12">
        <f t="shared" ref="N1027:N1090" si="226">N1028*(1+((D1027/D1028)-(F1027/F1028)))</f>
        <v>104.24974291220572</v>
      </c>
      <c r="O1027" s="12">
        <f t="shared" ref="O1027:O1090" si="227">O1028*(1+((D1027/D1028)-(G1027/G1028)))</f>
        <v>166.57268778517764</v>
      </c>
      <c r="P1027" s="12">
        <f t="shared" ref="P1027:P1090" si="228">P1028*(1+((D1027/D1028)-(H1027/H1028)))</f>
        <v>164.87736007301135</v>
      </c>
      <c r="Q1027">
        <v>0.73076923076923095</v>
      </c>
      <c r="R1027" s="12"/>
      <c r="S1027" s="12"/>
      <c r="Z1027" s="12"/>
      <c r="AA1027" s="12"/>
      <c r="AB1027" s="12"/>
      <c r="AC1027" s="12"/>
      <c r="AF1027">
        <v>0.48264984227129298</v>
      </c>
      <c r="AG1027" s="12"/>
      <c r="AH1027" s="12"/>
      <c r="AI1027" t="str">
        <v>20050311</v>
      </c>
      <c r="AJ1027">
        <v>54.5</v>
      </c>
      <c r="AK1027">
        <v>24.3</v>
      </c>
      <c r="AL1027">
        <f t="shared" si="219"/>
        <v>2.2427983539094649</v>
      </c>
      <c r="BI1027" t="str">
        <v>26/10/2020</v>
      </c>
      <c r="BJ1027">
        <v>53.6</v>
      </c>
      <c r="BK1027">
        <v>20.6</v>
      </c>
      <c r="BL1027">
        <f t="shared" si="220"/>
        <v>2.6019417475728153</v>
      </c>
    </row>
    <row r="1028" spans="1:64" x14ac:dyDescent="0.3">
      <c r="A1028" s="11">
        <v>44074</v>
      </c>
      <c r="B1028">
        <v>0.72222222222222199</v>
      </c>
      <c r="C1028">
        <v>3500.31</v>
      </c>
      <c r="D1028">
        <v>294.88</v>
      </c>
      <c r="E1028">
        <v>162.19</v>
      </c>
      <c r="F1028">
        <v>1967.9</v>
      </c>
      <c r="G1028">
        <v>86.56</v>
      </c>
      <c r="H1028">
        <v>46.85</v>
      </c>
      <c r="I1028" s="12">
        <f t="shared" si="221"/>
        <v>81.010318158950611</v>
      </c>
      <c r="J1028" s="12">
        <f t="shared" si="222"/>
        <v>76.177743490631499</v>
      </c>
      <c r="K1028" s="12">
        <f t="shared" si="223"/>
        <v>121.63589497084752</v>
      </c>
      <c r="L1028" s="12">
        <f t="shared" si="224"/>
        <v>121.43168285453574</v>
      </c>
      <c r="M1028" s="12">
        <f t="shared" si="225"/>
        <v>108.98751332903517</v>
      </c>
      <c r="N1028" s="12">
        <f t="shared" si="226"/>
        <v>102.63504918577563</v>
      </c>
      <c r="O1028" s="12">
        <f t="shared" si="227"/>
        <v>163.6434076330747</v>
      </c>
      <c r="P1028" s="12">
        <f t="shared" si="228"/>
        <v>163.23716258857937</v>
      </c>
      <c r="Q1028">
        <v>0.73684210526315796</v>
      </c>
      <c r="R1028" s="12"/>
      <c r="S1028" s="12"/>
      <c r="Z1028" s="12"/>
      <c r="AA1028" s="12"/>
      <c r="AB1028" s="12"/>
      <c r="AC1028" s="12"/>
      <c r="AF1028">
        <v>0.48058561425843399</v>
      </c>
      <c r="AG1028" s="12"/>
      <c r="AH1028" s="12"/>
      <c r="AI1028" t="str">
        <v>20050304</v>
      </c>
      <c r="AJ1028">
        <v>55.7</v>
      </c>
      <c r="AK1028">
        <v>21.6</v>
      </c>
      <c r="AL1028">
        <f t="shared" si="219"/>
        <v>2.5787037037037037</v>
      </c>
      <c r="BI1028" t="str">
        <v>23/10/2020</v>
      </c>
      <c r="BJ1028">
        <v>60.6</v>
      </c>
      <c r="BK1028">
        <v>20.2</v>
      </c>
      <c r="BL1028">
        <f t="shared" si="220"/>
        <v>3</v>
      </c>
    </row>
    <row r="1029" spans="1:64" x14ac:dyDescent="0.3">
      <c r="A1029" s="11">
        <v>44072</v>
      </c>
      <c r="B1029">
        <v>0.72877358490566002</v>
      </c>
      <c r="C1029">
        <v>3508.01</v>
      </c>
      <c r="D1029">
        <v>292.52999999999997</v>
      </c>
      <c r="E1029">
        <v>161.12</v>
      </c>
      <c r="F1029">
        <v>1964.95</v>
      </c>
      <c r="G1029">
        <v>86.53</v>
      </c>
      <c r="H1029">
        <v>47.43</v>
      </c>
      <c r="I1029" s="12">
        <f t="shared" si="221"/>
        <v>81.732505725337731</v>
      </c>
      <c r="J1029" s="12">
        <f t="shared" si="222"/>
        <v>76.460362944232955</v>
      </c>
      <c r="K1029" s="12">
        <f t="shared" si="223"/>
        <v>121.94584193760032</v>
      </c>
      <c r="L1029" s="12">
        <f t="shared" si="224"/>
        <v>120.22539287593307</v>
      </c>
      <c r="M1029" s="12">
        <f t="shared" si="225"/>
        <v>108.83597542915595</v>
      </c>
      <c r="N1029" s="12">
        <f t="shared" si="226"/>
        <v>101.96898232428069</v>
      </c>
      <c r="O1029" s="12">
        <f t="shared" si="227"/>
        <v>162.39513090240914</v>
      </c>
      <c r="P1029" s="12">
        <f t="shared" si="228"/>
        <v>159.99535095788764</v>
      </c>
      <c r="Q1029">
        <v>0.77108433734939796</v>
      </c>
      <c r="R1029" s="12"/>
      <c r="S1029" s="12"/>
      <c r="Z1029" s="12"/>
      <c r="AA1029" s="12"/>
      <c r="AB1029" s="12"/>
      <c r="AC1029" s="12"/>
      <c r="AF1029">
        <v>0.48557397176181699</v>
      </c>
      <c r="AG1029" s="12"/>
      <c r="AH1029" s="12"/>
      <c r="AI1029" t="str">
        <v>20050225</v>
      </c>
      <c r="AJ1029">
        <v>54.7</v>
      </c>
      <c r="AK1029">
        <v>22.1</v>
      </c>
      <c r="AL1029">
        <f t="shared" si="219"/>
        <v>2.4751131221719458</v>
      </c>
      <c r="BI1029" t="str">
        <v>22/10/2020</v>
      </c>
      <c r="BJ1029">
        <v>60.6</v>
      </c>
      <c r="BK1029">
        <v>20.2</v>
      </c>
      <c r="BL1029">
        <f t="shared" si="220"/>
        <v>3</v>
      </c>
    </row>
    <row r="1030" spans="1:64" x14ac:dyDescent="0.3">
      <c r="A1030" s="11">
        <v>44071</v>
      </c>
      <c r="B1030">
        <v>0.73488372093023302</v>
      </c>
      <c r="C1030">
        <v>3484.55</v>
      </c>
      <c r="D1030">
        <v>291.05</v>
      </c>
      <c r="E1030">
        <v>161.24</v>
      </c>
      <c r="F1030">
        <v>1929.2249999999999</v>
      </c>
      <c r="G1030">
        <v>86.5</v>
      </c>
      <c r="H1030">
        <v>47.03</v>
      </c>
      <c r="I1030" s="12">
        <f t="shared" si="221"/>
        <v>81.125942559212973</v>
      </c>
      <c r="J1030" s="12">
        <f t="shared" si="222"/>
        <v>77.37221163013227</v>
      </c>
      <c r="K1030" s="12">
        <f t="shared" si="223"/>
        <v>121.17206670372036</v>
      </c>
      <c r="L1030" s="12">
        <f t="shared" si="224"/>
        <v>120.43888679476726</v>
      </c>
      <c r="M1030" s="12">
        <f t="shared" si="225"/>
        <v>108.20521809101832</v>
      </c>
      <c r="N1030" s="12">
        <f t="shared" si="226"/>
        <v>103.35735706785439</v>
      </c>
      <c r="O1030" s="12">
        <f t="shared" si="227"/>
        <v>161.62929636394574</v>
      </c>
      <c r="P1030" s="12">
        <f t="shared" si="228"/>
        <v>160.54444063968208</v>
      </c>
      <c r="Q1030">
        <v>0.78313253012048201</v>
      </c>
      <c r="R1030" s="12"/>
      <c r="S1030" s="12"/>
      <c r="Z1030" s="12"/>
      <c r="AA1030" s="12"/>
      <c r="AB1030" s="12"/>
      <c r="AC1030" s="12"/>
      <c r="AF1030">
        <v>0.483990147783251</v>
      </c>
      <c r="AG1030" s="12"/>
      <c r="AH1030" s="12"/>
      <c r="AI1030" t="str">
        <v>20050218</v>
      </c>
      <c r="AJ1030">
        <v>54.1</v>
      </c>
      <c r="AK1030">
        <v>21.4</v>
      </c>
      <c r="AL1030">
        <f t="shared" si="219"/>
        <v>2.5280373831775704</v>
      </c>
      <c r="BI1030" t="str">
        <v>21/10/2020</v>
      </c>
      <c r="BJ1030">
        <v>60.6</v>
      </c>
      <c r="BK1030">
        <v>20.2</v>
      </c>
      <c r="BL1030">
        <f t="shared" si="220"/>
        <v>3</v>
      </c>
    </row>
    <row r="1031" spans="1:64" x14ac:dyDescent="0.3">
      <c r="A1031" s="11">
        <v>44070</v>
      </c>
      <c r="B1031">
        <v>0.73611111111111105</v>
      </c>
      <c r="C1031">
        <v>3478.73</v>
      </c>
      <c r="D1031">
        <v>291.95999999999998</v>
      </c>
      <c r="E1031">
        <v>164.03</v>
      </c>
      <c r="F1031">
        <v>1954.0250000000001</v>
      </c>
      <c r="G1031">
        <v>86.51</v>
      </c>
      <c r="H1031">
        <v>47.44</v>
      </c>
      <c r="I1031" s="12">
        <f t="shared" si="221"/>
        <v>79.638134328388162</v>
      </c>
      <c r="J1031" s="12">
        <f t="shared" si="222"/>
        <v>76.27651655637392</v>
      </c>
      <c r="K1031" s="12">
        <f t="shared" si="223"/>
        <v>120.95572312934041</v>
      </c>
      <c r="L1031" s="12">
        <f t="shared" si="224"/>
        <v>119.20918207677866</v>
      </c>
      <c r="M1031" s="12">
        <f t="shared" si="225"/>
        <v>106.72260436507675</v>
      </c>
      <c r="N1031" s="12">
        <f t="shared" si="226"/>
        <v>102.37710789828279</v>
      </c>
      <c r="O1031" s="12">
        <f t="shared" si="227"/>
        <v>162.11585008519896</v>
      </c>
      <c r="P1031" s="12">
        <f t="shared" si="228"/>
        <v>159.66220628927826</v>
      </c>
      <c r="Q1031">
        <v>0.78571428571428603</v>
      </c>
      <c r="R1031" s="12"/>
      <c r="S1031" s="12"/>
      <c r="Z1031" s="12"/>
      <c r="AA1031" s="12"/>
      <c r="AB1031" s="12"/>
      <c r="AC1031" s="12"/>
      <c r="AF1031">
        <v>0.48520345252774399</v>
      </c>
      <c r="AG1031" s="12"/>
      <c r="AH1031" s="12"/>
      <c r="AI1031" t="str">
        <v>20050211</v>
      </c>
      <c r="AJ1031">
        <v>56.6</v>
      </c>
      <c r="AK1031">
        <v>21.2</v>
      </c>
      <c r="AL1031">
        <f t="shared" si="219"/>
        <v>2.6698113207547172</v>
      </c>
      <c r="BI1031" t="str">
        <v>20/10/2020</v>
      </c>
      <c r="BJ1031">
        <v>60.6</v>
      </c>
      <c r="BK1031">
        <v>20.2</v>
      </c>
      <c r="BL1031">
        <f t="shared" si="220"/>
        <v>3</v>
      </c>
    </row>
    <row r="1032" spans="1:64" x14ac:dyDescent="0.3">
      <c r="A1032" s="11">
        <v>44069</v>
      </c>
      <c r="B1032">
        <v>0.73720930232558102</v>
      </c>
      <c r="C1032">
        <v>3443.62</v>
      </c>
      <c r="D1032">
        <v>285.86</v>
      </c>
      <c r="E1032">
        <v>164.66</v>
      </c>
      <c r="F1032">
        <v>1928.5250000000001</v>
      </c>
      <c r="G1032">
        <v>86.51</v>
      </c>
      <c r="H1032">
        <v>47.19</v>
      </c>
      <c r="I1032" s="12">
        <f t="shared" si="221"/>
        <v>78.536910811227131</v>
      </c>
      <c r="J1032" s="12">
        <f t="shared" si="222"/>
        <v>76.508096952925939</v>
      </c>
      <c r="K1032" s="12">
        <f t="shared" si="223"/>
        <v>119.73494559297768</v>
      </c>
      <c r="L1032" s="12">
        <f t="shared" si="224"/>
        <v>118.62814927639337</v>
      </c>
      <c r="M1032" s="12">
        <f t="shared" si="225"/>
        <v>104.10283742270259</v>
      </c>
      <c r="N1032" s="12">
        <f t="shared" si="226"/>
        <v>101.55284645049652</v>
      </c>
      <c r="O1032" s="12">
        <f t="shared" si="227"/>
        <v>158.72871936345723</v>
      </c>
      <c r="P1032" s="12">
        <f t="shared" si="228"/>
        <v>157.14144003200838</v>
      </c>
      <c r="Q1032">
        <v>0.77380952380952395</v>
      </c>
      <c r="R1032" s="12"/>
      <c r="S1032" s="12"/>
      <c r="Z1032" s="12"/>
      <c r="AA1032" s="12"/>
      <c r="AB1032" s="12"/>
      <c r="AC1032" s="12"/>
      <c r="AF1032">
        <v>0.48421052631578898</v>
      </c>
      <c r="AG1032" s="12"/>
      <c r="AH1032" s="12"/>
      <c r="AI1032" t="str">
        <v>20050204</v>
      </c>
      <c r="AJ1032">
        <v>54.6</v>
      </c>
      <c r="AK1032">
        <v>23.2</v>
      </c>
      <c r="AL1032">
        <f t="shared" ref="AL1032:AL1050" si="229">IFERROR(AJ1032/AK1032,"")</f>
        <v>2.353448275862069</v>
      </c>
      <c r="BI1032" t="str">
        <v>19/10/2020</v>
      </c>
      <c r="BJ1032">
        <v>60.6</v>
      </c>
      <c r="BK1032">
        <v>20.2</v>
      </c>
      <c r="BL1032">
        <f t="shared" ref="BL1032:BL1045" si="230">IFERROR(BJ1032/BK1032,"")</f>
        <v>3</v>
      </c>
    </row>
    <row r="1033" spans="1:64" x14ac:dyDescent="0.3">
      <c r="A1033" s="11">
        <v>44068</v>
      </c>
      <c r="B1033">
        <v>0.74004683840749397</v>
      </c>
      <c r="C1033">
        <v>3431.28</v>
      </c>
      <c r="D1033">
        <v>283.63</v>
      </c>
      <c r="E1033">
        <v>165.93</v>
      </c>
      <c r="F1033">
        <v>1927.95</v>
      </c>
      <c r="G1033">
        <v>86.5</v>
      </c>
      <c r="H1033">
        <v>47.05</v>
      </c>
      <c r="I1033" s="12">
        <f t="shared" si="221"/>
        <v>77.663187871224892</v>
      </c>
      <c r="J1033" s="12">
        <f t="shared" si="222"/>
        <v>76.256596496464141</v>
      </c>
      <c r="K1033" s="12">
        <f t="shared" si="223"/>
        <v>119.31962754210326</v>
      </c>
      <c r="L1033" s="12">
        <f t="shared" si="224"/>
        <v>118.55455444395496</v>
      </c>
      <c r="M1033" s="12">
        <f t="shared" si="225"/>
        <v>102.51223848215589</v>
      </c>
      <c r="N1033" s="12">
        <f t="shared" si="226"/>
        <v>100.79045618793502</v>
      </c>
      <c r="O1033" s="12">
        <f t="shared" si="227"/>
        <v>157.50854024473597</v>
      </c>
      <c r="P1033" s="12">
        <f t="shared" si="228"/>
        <v>156.3772559750989</v>
      </c>
      <c r="Q1033">
        <v>0.77108433734939796</v>
      </c>
      <c r="R1033" s="12"/>
      <c r="S1033" s="12"/>
      <c r="Z1033" s="12"/>
      <c r="AA1033" s="12"/>
      <c r="AB1033" s="12"/>
      <c r="AC1033" s="12"/>
      <c r="AF1033">
        <v>0.487820112429731</v>
      </c>
      <c r="AG1033" s="12"/>
      <c r="AH1033" s="12"/>
      <c r="AI1033" t="str">
        <v>20050128</v>
      </c>
      <c r="AJ1033">
        <v>54.5</v>
      </c>
      <c r="AK1033">
        <v>25.3</v>
      </c>
      <c r="AL1033">
        <f t="shared" si="229"/>
        <v>2.1541501976284585</v>
      </c>
      <c r="BI1033" t="str">
        <v>16/10/2020</v>
      </c>
      <c r="BJ1033">
        <v>59.2</v>
      </c>
      <c r="BK1033">
        <v>20.399999999999999</v>
      </c>
      <c r="BL1033">
        <f t="shared" si="230"/>
        <v>2.9019607843137258</v>
      </c>
    </row>
    <row r="1034" spans="1:64" x14ac:dyDescent="0.3">
      <c r="A1034" s="11">
        <v>44065</v>
      </c>
      <c r="B1034">
        <v>0.75965665236051505</v>
      </c>
      <c r="C1034">
        <v>3397.16</v>
      </c>
      <c r="D1034">
        <v>281.87</v>
      </c>
      <c r="E1034">
        <v>166.2</v>
      </c>
      <c r="F1034">
        <v>1940.23</v>
      </c>
      <c r="G1034">
        <v>86.51</v>
      </c>
      <c r="H1034">
        <v>46.45</v>
      </c>
      <c r="I1034" s="12">
        <f t="shared" si="221"/>
        <v>76.767447462391928</v>
      </c>
      <c r="J1034" s="12">
        <f t="shared" si="222"/>
        <v>75.028172968346539</v>
      </c>
      <c r="K1034" s="12">
        <f t="shared" si="223"/>
        <v>118.11961761340926</v>
      </c>
      <c r="L1034" s="12">
        <f t="shared" si="224"/>
        <v>118.89619453002514</v>
      </c>
      <c r="M1034" s="12">
        <f t="shared" si="225"/>
        <v>101.7119120031301</v>
      </c>
      <c r="N1034" s="12">
        <f t="shared" si="226"/>
        <v>99.538937229592932</v>
      </c>
      <c r="O1034" s="12">
        <f t="shared" si="227"/>
        <v>156.51317797838109</v>
      </c>
      <c r="P1034" s="12">
        <f t="shared" si="228"/>
        <v>157.42778765662314</v>
      </c>
      <c r="Q1034">
        <v>0.83333333333333304</v>
      </c>
      <c r="R1034" s="12"/>
      <c r="S1034" s="12"/>
      <c r="Z1034" s="12"/>
      <c r="AA1034" s="12"/>
      <c r="AB1034" s="12"/>
      <c r="AC1034" s="12"/>
      <c r="AF1034">
        <v>0.48454882571075403</v>
      </c>
      <c r="AG1034" s="12"/>
      <c r="AH1034" s="12"/>
      <c r="AI1034" t="str">
        <v>20050121</v>
      </c>
      <c r="AJ1034">
        <v>56</v>
      </c>
      <c r="AK1034">
        <v>24</v>
      </c>
      <c r="AL1034">
        <f t="shared" si="229"/>
        <v>2.3333333333333335</v>
      </c>
      <c r="BI1034" t="str">
        <v>15/10/2020</v>
      </c>
      <c r="BJ1034">
        <v>59.2</v>
      </c>
      <c r="BK1034">
        <v>20.399999999999999</v>
      </c>
      <c r="BL1034">
        <f t="shared" si="230"/>
        <v>2.9019607843137258</v>
      </c>
    </row>
    <row r="1035" spans="1:64" x14ac:dyDescent="0.3">
      <c r="A1035" s="11">
        <v>44064</v>
      </c>
      <c r="B1035">
        <v>0.764453961456103</v>
      </c>
      <c r="C1035">
        <v>3385.51</v>
      </c>
      <c r="D1035">
        <v>279.93</v>
      </c>
      <c r="E1035">
        <v>165.21</v>
      </c>
      <c r="F1035">
        <v>1946.45</v>
      </c>
      <c r="G1035">
        <v>86.52</v>
      </c>
      <c r="H1035">
        <v>46.58</v>
      </c>
      <c r="I1035" s="12">
        <f t="shared" si="221"/>
        <v>76.96380039172665</v>
      </c>
      <c r="J1035" s="12">
        <f t="shared" si="222"/>
        <v>74.533516598643999</v>
      </c>
      <c r="K1035" s="12">
        <f t="shared" si="223"/>
        <v>117.70098861076856</v>
      </c>
      <c r="L1035" s="12">
        <f t="shared" si="224"/>
        <v>118.15981860802896</v>
      </c>
      <c r="M1035" s="12">
        <f t="shared" si="225"/>
        <v>101.61660267575748</v>
      </c>
      <c r="N1035" s="12">
        <f t="shared" si="226"/>
        <v>98.541123104874004</v>
      </c>
      <c r="O1035" s="12">
        <f t="shared" si="227"/>
        <v>155.41811990030243</v>
      </c>
      <c r="P1035" s="12">
        <f t="shared" si="228"/>
        <v>155.91213439969269</v>
      </c>
      <c r="Q1035">
        <v>0.83146067415730296</v>
      </c>
      <c r="R1035" s="12"/>
      <c r="S1035" s="12"/>
      <c r="Z1035" s="12"/>
      <c r="AA1035" s="12"/>
      <c r="AB1035" s="12"/>
      <c r="AC1035" s="12"/>
      <c r="AF1035">
        <v>0.48740012292563001</v>
      </c>
      <c r="AG1035" s="12"/>
      <c r="AH1035" s="12"/>
      <c r="AI1035" t="str">
        <v>20050114</v>
      </c>
      <c r="AJ1035">
        <v>55.9</v>
      </c>
      <c r="AK1035">
        <v>24.7</v>
      </c>
      <c r="AL1035">
        <f t="shared" si="229"/>
        <v>2.263157894736842</v>
      </c>
      <c r="BI1035" t="str">
        <v>14/10/2020</v>
      </c>
      <c r="BJ1035">
        <v>59.2</v>
      </c>
      <c r="BK1035">
        <v>20.399999999999999</v>
      </c>
      <c r="BL1035">
        <f t="shared" si="230"/>
        <v>2.9019607843137258</v>
      </c>
    </row>
    <row r="1036" spans="1:64" x14ac:dyDescent="0.3">
      <c r="A1036" s="11">
        <v>44063</v>
      </c>
      <c r="B1036">
        <v>0.761290322580645</v>
      </c>
      <c r="C1036">
        <v>3374.85</v>
      </c>
      <c r="D1036">
        <v>276.10000000000002</v>
      </c>
      <c r="E1036">
        <v>163.72999999999999</v>
      </c>
      <c r="F1036">
        <v>1929.825</v>
      </c>
      <c r="G1036">
        <v>86.52</v>
      </c>
      <c r="H1036">
        <v>46.72</v>
      </c>
      <c r="I1036" s="12">
        <f t="shared" si="221"/>
        <v>77.419071998293461</v>
      </c>
      <c r="J1036" s="12">
        <f t="shared" si="222"/>
        <v>74.94241077534285</v>
      </c>
      <c r="K1036" s="12">
        <f t="shared" si="223"/>
        <v>117.33038195517138</v>
      </c>
      <c r="L1036" s="12">
        <f t="shared" si="224"/>
        <v>117.43696656967354</v>
      </c>
      <c r="M1036" s="12">
        <f t="shared" si="225"/>
        <v>101.12790071890119</v>
      </c>
      <c r="N1036" s="12">
        <f t="shared" si="226"/>
        <v>98.025800021851751</v>
      </c>
      <c r="O1036" s="12">
        <f t="shared" si="227"/>
        <v>153.29169043858644</v>
      </c>
      <c r="P1036" s="12">
        <f t="shared" si="228"/>
        <v>153.32577980644274</v>
      </c>
      <c r="Q1036">
        <v>0.82954545454545503</v>
      </c>
      <c r="R1036" s="12"/>
      <c r="S1036" s="12"/>
      <c r="Z1036" s="12"/>
      <c r="AA1036" s="12"/>
      <c r="AB1036" s="12"/>
      <c r="AC1036" s="12"/>
      <c r="AF1036">
        <v>0.48792569659442703</v>
      </c>
      <c r="AG1036" s="12"/>
      <c r="AH1036" s="12"/>
      <c r="AI1036" t="str">
        <v>20050107</v>
      </c>
      <c r="AJ1036">
        <v>59.4</v>
      </c>
      <c r="AK1036">
        <v>22.9</v>
      </c>
      <c r="AL1036">
        <f t="shared" si="229"/>
        <v>2.5938864628820961</v>
      </c>
      <c r="BI1036" t="str">
        <v>13/10/2020</v>
      </c>
      <c r="BJ1036">
        <v>59.2</v>
      </c>
      <c r="BK1036">
        <v>20.399999999999999</v>
      </c>
      <c r="BL1036">
        <f t="shared" si="230"/>
        <v>2.9019607843137258</v>
      </c>
    </row>
    <row r="1037" spans="1:64" x14ac:dyDescent="0.3">
      <c r="A1037" s="11">
        <v>44062</v>
      </c>
      <c r="B1037">
        <v>0.76839826839826797</v>
      </c>
      <c r="C1037">
        <v>3389.78</v>
      </c>
      <c r="D1037">
        <v>277.97000000000003</v>
      </c>
      <c r="E1037">
        <v>164.76</v>
      </c>
      <c r="F1037">
        <v>2001.9</v>
      </c>
      <c r="G1037">
        <v>86.52</v>
      </c>
      <c r="H1037">
        <v>47.03</v>
      </c>
      <c r="I1037" s="12">
        <f t="shared" si="221"/>
        <v>77.27633474647962</v>
      </c>
      <c r="J1037" s="12">
        <f t="shared" si="222"/>
        <v>72.646851540883986</v>
      </c>
      <c r="K1037" s="12">
        <f t="shared" si="223"/>
        <v>117.84943986962408</v>
      </c>
      <c r="L1037" s="12">
        <f t="shared" si="224"/>
        <v>117.18067816671089</v>
      </c>
      <c r="M1037" s="12">
        <f t="shared" si="225"/>
        <v>101.17604304419991</v>
      </c>
      <c r="N1037" s="12">
        <f t="shared" si="226"/>
        <v>95.237627784108284</v>
      </c>
      <c r="O1037" s="12">
        <f t="shared" si="227"/>
        <v>154.32992101127806</v>
      </c>
      <c r="P1037" s="12">
        <f t="shared" si="228"/>
        <v>153.34660540422209</v>
      </c>
      <c r="Q1037">
        <v>0.83146067415730296</v>
      </c>
      <c r="R1037" s="12"/>
      <c r="S1037" s="12"/>
      <c r="Z1037" s="12"/>
      <c r="AA1037" s="12"/>
      <c r="AB1037" s="12"/>
      <c r="AC1037" s="12"/>
      <c r="AF1037">
        <v>0.48499999999999999</v>
      </c>
      <c r="AG1037" s="12"/>
      <c r="AH1037" s="12"/>
      <c r="AI1037" t="str">
        <v>20041231</v>
      </c>
      <c r="AJ1037">
        <v>62.9</v>
      </c>
      <c r="AK1037">
        <v>20.6</v>
      </c>
      <c r="AL1037">
        <f t="shared" si="229"/>
        <v>3.0533980582524269</v>
      </c>
      <c r="BI1037" t="str">
        <v>12/10/2020</v>
      </c>
      <c r="BJ1037">
        <v>59.2</v>
      </c>
      <c r="BK1037">
        <v>20.399999999999999</v>
      </c>
      <c r="BL1037">
        <f t="shared" si="230"/>
        <v>2.9019607843137258</v>
      </c>
    </row>
    <row r="1038" spans="1:64" x14ac:dyDescent="0.3">
      <c r="A1038" s="11">
        <v>44061</v>
      </c>
      <c r="B1038">
        <v>0.76470588235294101</v>
      </c>
      <c r="C1038">
        <v>3381.99</v>
      </c>
      <c r="D1038">
        <v>275.32</v>
      </c>
      <c r="E1038">
        <v>163.59</v>
      </c>
      <c r="F1038">
        <v>1984.4749999999999</v>
      </c>
      <c r="G1038">
        <v>86.51</v>
      </c>
      <c r="H1038">
        <v>47.03</v>
      </c>
      <c r="I1038" s="12">
        <f t="shared" si="221"/>
        <v>77.652846126464652</v>
      </c>
      <c r="J1038" s="12">
        <f t="shared" si="222"/>
        <v>73.120473487749067</v>
      </c>
      <c r="K1038" s="12">
        <f t="shared" si="223"/>
        <v>117.59217359086909</v>
      </c>
      <c r="L1038" s="12">
        <f t="shared" si="224"/>
        <v>116.91138709681292</v>
      </c>
      <c r="M1038" s="12">
        <f t="shared" si="225"/>
        <v>100.92643813187294</v>
      </c>
      <c r="N1038" s="12">
        <f t="shared" si="226"/>
        <v>95.157267131931519</v>
      </c>
      <c r="O1038" s="12">
        <f t="shared" si="227"/>
        <v>152.8761347261588</v>
      </c>
      <c r="P1038" s="12">
        <f t="shared" si="228"/>
        <v>151.88469043382528</v>
      </c>
      <c r="Q1038">
        <v>0.82222222222222197</v>
      </c>
      <c r="R1038" s="12"/>
      <c r="S1038" s="12"/>
      <c r="Z1038" s="12"/>
      <c r="AA1038" s="12"/>
      <c r="AB1038" s="12"/>
      <c r="AC1038" s="12"/>
      <c r="AF1038">
        <v>0.48458149779735699</v>
      </c>
      <c r="AG1038" s="12"/>
      <c r="AH1038" s="12"/>
      <c r="AI1038" t="str">
        <v>20041224</v>
      </c>
      <c r="AJ1038">
        <v>62.9</v>
      </c>
      <c r="AK1038">
        <v>19.600000000000001</v>
      </c>
      <c r="AL1038">
        <f t="shared" si="229"/>
        <v>3.2091836734693873</v>
      </c>
      <c r="BI1038" t="str">
        <v>09/10/2020</v>
      </c>
      <c r="BJ1038">
        <v>56.6</v>
      </c>
      <c r="BK1038">
        <v>21.2</v>
      </c>
      <c r="BL1038">
        <f t="shared" si="230"/>
        <v>2.6698113207547172</v>
      </c>
    </row>
    <row r="1039" spans="1:64" x14ac:dyDescent="0.3">
      <c r="A1039" s="11">
        <v>44058</v>
      </c>
      <c r="B1039">
        <v>0.76017130620984996</v>
      </c>
      <c r="C1039">
        <v>3372.85</v>
      </c>
      <c r="D1039">
        <v>272.16000000000003</v>
      </c>
      <c r="E1039">
        <v>163.18</v>
      </c>
      <c r="F1039">
        <v>1945.35</v>
      </c>
      <c r="G1039">
        <v>86.5</v>
      </c>
      <c r="H1039">
        <v>46.62</v>
      </c>
      <c r="I1039" s="12">
        <f t="shared" si="221"/>
        <v>77.637527339826107</v>
      </c>
      <c r="J1039" s="12">
        <f t="shared" si="222"/>
        <v>74.415465380986006</v>
      </c>
      <c r="K1039" s="12">
        <f t="shared" si="223"/>
        <v>117.28789741022636</v>
      </c>
      <c r="L1039" s="12">
        <f t="shared" si="224"/>
        <v>117.62710502121922</v>
      </c>
      <c r="M1039" s="12">
        <f t="shared" si="225"/>
        <v>100.01646291287399</v>
      </c>
      <c r="N1039" s="12">
        <f t="shared" si="226"/>
        <v>95.973158458735455</v>
      </c>
      <c r="O1039" s="12">
        <f t="shared" si="227"/>
        <v>151.13876287303771</v>
      </c>
      <c r="P1039" s="12">
        <f t="shared" si="228"/>
        <v>151.45813761287923</v>
      </c>
      <c r="Q1039">
        <v>0.81318681318681296</v>
      </c>
      <c r="R1039" s="12"/>
      <c r="S1039" s="12"/>
      <c r="Z1039" s="12"/>
      <c r="AA1039" s="12"/>
      <c r="AB1039" s="12"/>
      <c r="AC1039" s="12"/>
      <c r="AF1039">
        <v>0.488721804511278</v>
      </c>
      <c r="AG1039" s="12"/>
      <c r="AH1039" s="12"/>
      <c r="AI1039" t="str">
        <v>20041217</v>
      </c>
      <c r="AJ1039">
        <v>61.2</v>
      </c>
      <c r="AK1039">
        <v>20.399999999999999</v>
      </c>
      <c r="AL1039">
        <f t="shared" si="229"/>
        <v>3.0000000000000004</v>
      </c>
      <c r="BI1039" t="str">
        <v>08/10/2020</v>
      </c>
      <c r="BJ1039">
        <v>56.6</v>
      </c>
      <c r="BK1039">
        <v>21.2</v>
      </c>
      <c r="BL1039">
        <f t="shared" si="230"/>
        <v>2.6698113207547172</v>
      </c>
    </row>
    <row r="1040" spans="1:64" x14ac:dyDescent="0.3">
      <c r="A1040" s="11">
        <v>44057</v>
      </c>
      <c r="B1040">
        <v>0.75913978494623702</v>
      </c>
      <c r="C1040">
        <v>3373.43</v>
      </c>
      <c r="D1040">
        <v>272.48</v>
      </c>
      <c r="E1040">
        <v>163.82</v>
      </c>
      <c r="F1040">
        <v>1954.03</v>
      </c>
      <c r="G1040">
        <v>86.49</v>
      </c>
      <c r="H1040">
        <v>46.85</v>
      </c>
      <c r="I1040" s="12">
        <f t="shared" si="221"/>
        <v>77.348645998591451</v>
      </c>
      <c r="J1040" s="12">
        <f t="shared" si="222"/>
        <v>74.099049850492023</v>
      </c>
      <c r="K1040" s="12">
        <f t="shared" si="223"/>
        <v>117.32163349641036</v>
      </c>
      <c r="L1040" s="12">
        <f t="shared" si="224"/>
        <v>117.07249128934561</v>
      </c>
      <c r="M1040" s="12">
        <f t="shared" si="225"/>
        <v>99.743929703671938</v>
      </c>
      <c r="N1040" s="12">
        <f t="shared" si="226"/>
        <v>95.660568077314863</v>
      </c>
      <c r="O1040" s="12">
        <f t="shared" si="227"/>
        <v>151.33398650378805</v>
      </c>
      <c r="P1040" s="12">
        <f t="shared" si="228"/>
        <v>150.89456349481125</v>
      </c>
      <c r="Q1040">
        <v>0.80219780219780201</v>
      </c>
      <c r="R1040" s="12"/>
      <c r="S1040" s="12"/>
      <c r="Z1040" s="12"/>
      <c r="AA1040" s="12"/>
      <c r="AB1040" s="12"/>
      <c r="AC1040" s="12"/>
      <c r="AF1040">
        <v>0.482866043613707</v>
      </c>
      <c r="AG1040" s="12"/>
      <c r="AH1040" s="12"/>
      <c r="AI1040" t="str">
        <v>20041210</v>
      </c>
      <c r="AJ1040">
        <v>62.1</v>
      </c>
      <c r="AK1040">
        <v>21.1</v>
      </c>
      <c r="AL1040">
        <f t="shared" si="229"/>
        <v>2.9431279620853079</v>
      </c>
      <c r="BI1040" t="str">
        <v>07/10/2020</v>
      </c>
      <c r="BJ1040">
        <v>56.6</v>
      </c>
      <c r="BK1040">
        <v>21.2</v>
      </c>
      <c r="BL1040">
        <f t="shared" si="230"/>
        <v>2.6698113207547172</v>
      </c>
    </row>
    <row r="1041" spans="1:64" x14ac:dyDescent="0.3">
      <c r="A1041" s="11">
        <v>44056</v>
      </c>
      <c r="B1041">
        <v>0.74518201284796604</v>
      </c>
      <c r="C1041">
        <v>3380.35</v>
      </c>
      <c r="D1041">
        <v>271.86</v>
      </c>
      <c r="E1041">
        <v>165.59</v>
      </c>
      <c r="F1041">
        <v>1914.39</v>
      </c>
      <c r="G1041">
        <v>86.5</v>
      </c>
      <c r="H1041">
        <v>47.03</v>
      </c>
      <c r="I1041" s="12">
        <f t="shared" si="221"/>
        <v>76.685931852312152</v>
      </c>
      <c r="J1041" s="12">
        <f t="shared" si="222"/>
        <v>75.82431537378109</v>
      </c>
      <c r="K1041" s="12">
        <f t="shared" si="223"/>
        <v>117.54868093197236</v>
      </c>
      <c r="L1041" s="12">
        <f t="shared" si="224"/>
        <v>116.86444698616059</v>
      </c>
      <c r="M1041" s="12">
        <f t="shared" si="225"/>
        <v>98.466850410437047</v>
      </c>
      <c r="N1041" s="12">
        <f t="shared" si="226"/>
        <v>97.456272906145571</v>
      </c>
      <c r="O1041" s="12">
        <f t="shared" si="227"/>
        <v>150.97222797857495</v>
      </c>
      <c r="P1041" s="12">
        <f t="shared" si="228"/>
        <v>149.97850530631047</v>
      </c>
      <c r="Q1041">
        <v>0.77419354838709697</v>
      </c>
      <c r="R1041" s="12"/>
      <c r="S1041" s="12"/>
      <c r="Z1041" s="12"/>
      <c r="AA1041" s="12"/>
      <c r="AB1041" s="12"/>
      <c r="AC1041" s="12"/>
      <c r="AF1041">
        <v>0.47206528562460798</v>
      </c>
      <c r="AG1041" s="12"/>
      <c r="AH1041" s="12"/>
      <c r="AI1041" t="str">
        <v>20041203</v>
      </c>
      <c r="AJ1041">
        <v>60.8</v>
      </c>
      <c r="AK1041">
        <v>21.7</v>
      </c>
      <c r="AL1041">
        <f t="shared" si="229"/>
        <v>2.8018433179723501</v>
      </c>
      <c r="BI1041" t="str">
        <v>06/10/2020</v>
      </c>
      <c r="BJ1041">
        <v>56.6</v>
      </c>
      <c r="BK1041">
        <v>21.2</v>
      </c>
      <c r="BL1041">
        <f t="shared" si="230"/>
        <v>2.6698113207547172</v>
      </c>
    </row>
    <row r="1042" spans="1:64" x14ac:dyDescent="0.3">
      <c r="A1042" s="11">
        <v>44055</v>
      </c>
      <c r="B1042">
        <v>0.75053763440860199</v>
      </c>
      <c r="C1042">
        <v>3333.69</v>
      </c>
      <c r="D1042">
        <v>265.19</v>
      </c>
      <c r="E1042">
        <v>167.10499999999999</v>
      </c>
      <c r="F1042">
        <v>1926.7</v>
      </c>
      <c r="G1042">
        <v>86.52</v>
      </c>
      <c r="H1042">
        <v>46.14</v>
      </c>
      <c r="I1042" s="12">
        <f t="shared" si="221"/>
        <v>74.95721911446509</v>
      </c>
      <c r="J1042" s="12">
        <f t="shared" si="222"/>
        <v>74.309467449791129</v>
      </c>
      <c r="K1042" s="12">
        <f t="shared" si="223"/>
        <v>115.89969909468034</v>
      </c>
      <c r="L1042" s="12">
        <f t="shared" si="224"/>
        <v>117.48625682798038</v>
      </c>
      <c r="M1042" s="12">
        <f t="shared" si="225"/>
        <v>95.208995295107314</v>
      </c>
      <c r="N1042" s="12">
        <f t="shared" si="226"/>
        <v>94.476398417808298</v>
      </c>
      <c r="O1042" s="12">
        <f t="shared" si="227"/>
        <v>147.23497176065987</v>
      </c>
      <c r="P1042" s="12">
        <f t="shared" si="228"/>
        <v>149.10435746691007</v>
      </c>
      <c r="Q1042">
        <v>0.77419354838709697</v>
      </c>
      <c r="R1042" s="12"/>
      <c r="S1042" s="12"/>
      <c r="Z1042" s="12"/>
      <c r="AA1042" s="12"/>
      <c r="AB1042" s="12"/>
      <c r="AC1042" s="12"/>
      <c r="AF1042">
        <v>0.47972116603295301</v>
      </c>
      <c r="AG1042" s="12"/>
      <c r="AH1042" s="12"/>
      <c r="AI1042" t="str">
        <v>20041126</v>
      </c>
      <c r="AJ1042">
        <v>57.3</v>
      </c>
      <c r="AK1042">
        <v>22.9</v>
      </c>
      <c r="AL1042">
        <f t="shared" si="229"/>
        <v>2.5021834061135371</v>
      </c>
      <c r="BI1042" t="str">
        <v>05/10/2020</v>
      </c>
      <c r="BJ1042">
        <v>56.6</v>
      </c>
      <c r="BK1042">
        <v>21.2</v>
      </c>
      <c r="BL1042">
        <f t="shared" si="230"/>
        <v>2.6698113207547172</v>
      </c>
    </row>
    <row r="1043" spans="1:64" x14ac:dyDescent="0.3">
      <c r="A1043" s="11">
        <v>44054</v>
      </c>
      <c r="B1043">
        <v>0.74675324675324695</v>
      </c>
      <c r="C1043">
        <v>3360.47</v>
      </c>
      <c r="D1043">
        <v>270.31</v>
      </c>
      <c r="E1043">
        <v>169.12</v>
      </c>
      <c r="F1043">
        <v>2027.925</v>
      </c>
      <c r="G1043">
        <v>86.54</v>
      </c>
      <c r="H1043">
        <v>46.08</v>
      </c>
      <c r="I1043" s="12">
        <f t="shared" si="221"/>
        <v>74.662638162883496</v>
      </c>
      <c r="J1043" s="12">
        <f t="shared" si="222"/>
        <v>71.317934645822703</v>
      </c>
      <c r="K1043" s="12">
        <f t="shared" si="223"/>
        <v>116.80352669563925</v>
      </c>
      <c r="L1043" s="12">
        <f t="shared" si="224"/>
        <v>118.58568926481711</v>
      </c>
      <c r="M1043" s="12">
        <f t="shared" si="225"/>
        <v>95.882724733776215</v>
      </c>
      <c r="N1043" s="12">
        <f t="shared" si="226"/>
        <v>91.637972833766128</v>
      </c>
      <c r="O1043" s="12">
        <f t="shared" si="227"/>
        <v>150.04227910308552</v>
      </c>
      <c r="P1043" s="12">
        <f t="shared" si="228"/>
        <v>152.18508565531084</v>
      </c>
      <c r="Q1043">
        <v>0.77419354838709697</v>
      </c>
      <c r="R1043" s="12"/>
      <c r="S1043" s="12"/>
      <c r="Z1043" s="12"/>
      <c r="AA1043" s="12"/>
      <c r="AB1043" s="12"/>
      <c r="AC1043" s="12"/>
      <c r="AF1043">
        <v>0.47126436781609199</v>
      </c>
      <c r="AG1043" s="12"/>
      <c r="AH1043" s="12"/>
      <c r="AI1043" t="str">
        <v>20041119</v>
      </c>
      <c r="AJ1043">
        <v>57.1</v>
      </c>
      <c r="AK1043">
        <v>23.5</v>
      </c>
      <c r="AL1043">
        <f t="shared" si="229"/>
        <v>2.429787234042553</v>
      </c>
      <c r="BI1043" t="str">
        <v>02/10/2020</v>
      </c>
      <c r="BJ1043">
        <v>54.6</v>
      </c>
      <c r="BK1043">
        <v>23.2</v>
      </c>
      <c r="BL1043">
        <f t="shared" si="230"/>
        <v>2.353448275862069</v>
      </c>
    </row>
    <row r="1044" spans="1:64" x14ac:dyDescent="0.3">
      <c r="A1044" s="11">
        <v>44051</v>
      </c>
      <c r="B1044">
        <v>0.75488069414316705</v>
      </c>
      <c r="C1044">
        <v>3351.28</v>
      </c>
      <c r="D1044">
        <v>271.47000000000003</v>
      </c>
      <c r="E1044">
        <v>169.88</v>
      </c>
      <c r="F1044">
        <v>2035.99</v>
      </c>
      <c r="G1044">
        <v>86.56</v>
      </c>
      <c r="H1044">
        <v>45.95</v>
      </c>
      <c r="I1044" s="12">
        <f t="shared" si="221"/>
        <v>74.127733772047165</v>
      </c>
      <c r="J1044" s="12">
        <f t="shared" si="222"/>
        <v>70.843041597455297</v>
      </c>
      <c r="K1044" s="12">
        <f t="shared" si="223"/>
        <v>116.45726554165056</v>
      </c>
      <c r="L1044" s="12">
        <f t="shared" si="224"/>
        <v>118.59599837974611</v>
      </c>
      <c r="M1044" s="12">
        <f t="shared" si="225"/>
        <v>95.863483574921034</v>
      </c>
      <c r="N1044" s="12">
        <f t="shared" si="226"/>
        <v>91.666555760800961</v>
      </c>
      <c r="O1044" s="12">
        <f t="shared" si="227"/>
        <v>150.6512080328626</v>
      </c>
      <c r="P1044" s="12">
        <f t="shared" si="228"/>
        <v>153.27366498111653</v>
      </c>
      <c r="Q1044">
        <v>0.78260869565217395</v>
      </c>
      <c r="R1044" s="12"/>
      <c r="S1044" s="12"/>
      <c r="Z1044" s="12"/>
      <c r="AA1044" s="12"/>
      <c r="AB1044" s="12"/>
      <c r="AC1044" s="12"/>
      <c r="AF1044">
        <v>0.46486825595984899</v>
      </c>
      <c r="AG1044" s="12"/>
      <c r="AH1044" s="12"/>
      <c r="AI1044" t="str">
        <v>20041112</v>
      </c>
      <c r="AJ1044">
        <v>58.2</v>
      </c>
      <c r="AK1044">
        <v>22.4</v>
      </c>
      <c r="AL1044">
        <f t="shared" si="229"/>
        <v>2.598214285714286</v>
      </c>
      <c r="BI1044" t="str">
        <v>01/10/2020</v>
      </c>
      <c r="BJ1044">
        <v>54.6</v>
      </c>
      <c r="BK1044">
        <v>23.2</v>
      </c>
      <c r="BL1044">
        <f t="shared" si="230"/>
        <v>2.353448275862069</v>
      </c>
    </row>
    <row r="1045" spans="1:64" x14ac:dyDescent="0.3">
      <c r="A1045" s="11">
        <v>44050</v>
      </c>
      <c r="B1045">
        <v>0.73741794310722097</v>
      </c>
      <c r="C1045">
        <v>3349.16</v>
      </c>
      <c r="D1045">
        <v>274.64</v>
      </c>
      <c r="E1045">
        <v>171.02</v>
      </c>
      <c r="F1045">
        <v>2063.8000000000002</v>
      </c>
      <c r="G1045">
        <v>86.57</v>
      </c>
      <c r="H1045">
        <v>46.37</v>
      </c>
      <c r="I1045" s="12">
        <f t="shared" si="221"/>
        <v>73.590604663745182</v>
      </c>
      <c r="J1045" s="12">
        <f t="shared" si="222"/>
        <v>69.857482628379145</v>
      </c>
      <c r="K1045" s="12">
        <f t="shared" si="223"/>
        <v>116.37016154486223</v>
      </c>
      <c r="L1045" s="12">
        <f t="shared" si="224"/>
        <v>117.45776511238873</v>
      </c>
      <c r="M1045" s="12">
        <f t="shared" si="225"/>
        <v>96.333252267765729</v>
      </c>
      <c r="N1045" s="12">
        <f t="shared" si="226"/>
        <v>91.489728057112274</v>
      </c>
      <c r="O1045" s="12">
        <f t="shared" si="227"/>
        <v>152.39257810489661</v>
      </c>
      <c r="P1045" s="12">
        <f t="shared" si="228"/>
        <v>153.65546846153316</v>
      </c>
      <c r="Q1045">
        <v>0.76344086021505397</v>
      </c>
      <c r="R1045" s="12"/>
      <c r="S1045" s="12"/>
      <c r="Z1045" s="12"/>
      <c r="AA1045" s="12"/>
      <c r="AB1045" s="12"/>
      <c r="AC1045" s="12"/>
      <c r="AF1045">
        <v>0.45822784810126599</v>
      </c>
      <c r="AG1045" s="12"/>
      <c r="AH1045" s="12"/>
      <c r="AI1045" t="str">
        <v>20041105</v>
      </c>
      <c r="AJ1045">
        <v>58.1</v>
      </c>
      <c r="AK1045">
        <v>22.6</v>
      </c>
      <c r="AL1045">
        <f t="shared" si="229"/>
        <v>2.5707964601769913</v>
      </c>
      <c r="BI1045" t="str">
        <v>30/09/2020</v>
      </c>
      <c r="BJ1045">
        <v>54.6</v>
      </c>
      <c r="BK1045">
        <v>23.2</v>
      </c>
      <c r="BL1045">
        <f t="shared" si="230"/>
        <v>2.353448275862069</v>
      </c>
    </row>
    <row r="1046" spans="1:64" x14ac:dyDescent="0.3">
      <c r="A1046" s="11">
        <v>44049</v>
      </c>
      <c r="B1046">
        <v>0.72222222222222199</v>
      </c>
      <c r="C1046">
        <v>3327.77</v>
      </c>
      <c r="D1046">
        <v>271.05</v>
      </c>
      <c r="E1046">
        <v>170.07</v>
      </c>
      <c r="F1046">
        <v>2038.2750000000001</v>
      </c>
      <c r="G1046">
        <v>86.57</v>
      </c>
      <c r="H1046">
        <v>46.29</v>
      </c>
      <c r="I1046" s="12">
        <f t="shared" si="221"/>
        <v>73.528708735353362</v>
      </c>
      <c r="J1046" s="12">
        <f t="shared" si="222"/>
        <v>70.285883253590271</v>
      </c>
      <c r="K1046" s="12">
        <f t="shared" si="223"/>
        <v>115.62694301978593</v>
      </c>
      <c r="L1046" s="12">
        <f t="shared" si="224"/>
        <v>116.9083551347467</v>
      </c>
      <c r="M1046" s="12">
        <f t="shared" si="225"/>
        <v>95.601057764141828</v>
      </c>
      <c r="N1046" s="12">
        <f t="shared" si="226"/>
        <v>91.423725182094699</v>
      </c>
      <c r="O1046" s="12">
        <f t="shared" si="227"/>
        <v>150.40055452713455</v>
      </c>
      <c r="P1046" s="12">
        <f t="shared" si="228"/>
        <v>151.90603445167307</v>
      </c>
      <c r="Q1046">
        <v>0.78494623655913998</v>
      </c>
      <c r="R1046" s="12"/>
      <c r="S1046" s="12"/>
      <c r="Z1046" s="12"/>
      <c r="AA1046" s="12"/>
      <c r="AB1046" s="12"/>
      <c r="AC1046" s="12"/>
      <c r="AF1046">
        <v>0.45402663284717798</v>
      </c>
      <c r="AG1046" s="12"/>
      <c r="AH1046" s="12"/>
      <c r="AI1046" t="str">
        <v>20041029</v>
      </c>
      <c r="AJ1046">
        <v>57</v>
      </c>
      <c r="AK1046">
        <v>23.7</v>
      </c>
      <c r="AL1046">
        <f t="shared" si="229"/>
        <v>2.4050632911392404</v>
      </c>
      <c r="BI1046" t="str">
        <v>29/09/2020</v>
      </c>
      <c r="BJ1046">
        <v>54.6</v>
      </c>
      <c r="BK1046">
        <v>23.2</v>
      </c>
    </row>
    <row r="1047" spans="1:64" x14ac:dyDescent="0.3">
      <c r="A1047" s="11">
        <v>44048</v>
      </c>
      <c r="B1047">
        <v>0.71269487750556804</v>
      </c>
      <c r="C1047">
        <v>3306.51</v>
      </c>
      <c r="D1047">
        <v>270.38</v>
      </c>
      <c r="E1047">
        <v>171.57</v>
      </c>
      <c r="F1047">
        <v>2018.625</v>
      </c>
      <c r="G1047">
        <v>86.59</v>
      </c>
      <c r="H1047">
        <v>46.02</v>
      </c>
      <c r="I1047" s="12">
        <f t="shared" si="221"/>
        <v>72.429766130015551</v>
      </c>
      <c r="J1047" s="12">
        <f t="shared" si="222"/>
        <v>70.518920696483164</v>
      </c>
      <c r="K1047" s="12">
        <f t="shared" si="223"/>
        <v>114.86188091912599</v>
      </c>
      <c r="L1047" s="12">
        <f t="shared" si="224"/>
        <v>116.84260478916308</v>
      </c>
      <c r="M1047" s="12">
        <f t="shared" si="225"/>
        <v>94.540242395766981</v>
      </c>
      <c r="N1047" s="12">
        <f t="shared" si="226"/>
        <v>92.091977256343142</v>
      </c>
      <c r="O1047" s="12">
        <f t="shared" si="227"/>
        <v>149.99422504809289</v>
      </c>
      <c r="P1047" s="12">
        <f t="shared" si="228"/>
        <v>152.42259774594149</v>
      </c>
      <c r="Q1047">
        <v>0.75531914893617003</v>
      </c>
      <c r="R1047" s="12"/>
      <c r="S1047" s="12"/>
      <c r="Z1047" s="12"/>
      <c r="AA1047" s="12"/>
      <c r="AB1047" s="12"/>
      <c r="AC1047" s="12"/>
      <c r="AF1047">
        <v>0.44515715202052603</v>
      </c>
      <c r="AG1047" s="12"/>
      <c r="AH1047" s="12"/>
      <c r="AI1047" t="str">
        <v>20041022</v>
      </c>
      <c r="AJ1047">
        <v>56.4</v>
      </c>
      <c r="AK1047">
        <v>25.5</v>
      </c>
      <c r="AL1047">
        <f t="shared" si="229"/>
        <v>2.2117647058823531</v>
      </c>
      <c r="BI1047" t="str">
        <v>28/09/2020</v>
      </c>
      <c r="BJ1047">
        <v>54.6</v>
      </c>
      <c r="BK1047">
        <v>23.2</v>
      </c>
    </row>
    <row r="1048" spans="1:64" x14ac:dyDescent="0.3">
      <c r="A1048" s="11">
        <v>44047</v>
      </c>
      <c r="B1048">
        <v>0.70495495495495497</v>
      </c>
      <c r="C1048">
        <v>3294.61</v>
      </c>
      <c r="D1048">
        <v>269.38</v>
      </c>
      <c r="E1048">
        <v>169.95</v>
      </c>
      <c r="F1048">
        <v>1976.9</v>
      </c>
      <c r="G1048">
        <v>86.58</v>
      </c>
      <c r="H1048">
        <v>45.62</v>
      </c>
      <c r="I1048" s="12">
        <f t="shared" si="221"/>
        <v>72.861122570996599</v>
      </c>
      <c r="J1048" s="12">
        <f t="shared" si="222"/>
        <v>71.774567763620183</v>
      </c>
      <c r="K1048" s="12">
        <f t="shared" si="223"/>
        <v>114.46167026459875</v>
      </c>
      <c r="L1048" s="12">
        <f t="shared" si="224"/>
        <v>117.44818218391269</v>
      </c>
      <c r="M1048" s="12">
        <f t="shared" si="225"/>
        <v>95.093686441087925</v>
      </c>
      <c r="N1048" s="12">
        <f t="shared" si="226"/>
        <v>93.722185584706125</v>
      </c>
      <c r="O1048" s="12">
        <f t="shared" si="227"/>
        <v>149.45667006350013</v>
      </c>
      <c r="P1048" s="12">
        <f t="shared" si="228"/>
        <v>153.1971404420772</v>
      </c>
      <c r="Q1048">
        <v>0.76595744680851097</v>
      </c>
      <c r="R1048" s="12"/>
      <c r="S1048" s="12"/>
      <c r="Z1048" s="12"/>
      <c r="AA1048" s="12"/>
      <c r="AB1048" s="12"/>
      <c r="AC1048" s="12"/>
      <c r="AF1048">
        <v>0.44286636539703</v>
      </c>
      <c r="AG1048" s="12"/>
      <c r="AH1048" s="12"/>
      <c r="AI1048" t="str">
        <v>20041015</v>
      </c>
      <c r="AJ1048">
        <v>58.9</v>
      </c>
      <c r="AK1048">
        <v>22.1</v>
      </c>
      <c r="AL1048">
        <f t="shared" si="229"/>
        <v>2.6651583710407238</v>
      </c>
      <c r="BI1048" t="str">
        <v>25/09/2020</v>
      </c>
      <c r="BJ1048">
        <v>52.5</v>
      </c>
      <c r="BK1048">
        <v>21.8</v>
      </c>
    </row>
    <row r="1049" spans="1:64" x14ac:dyDescent="0.3">
      <c r="A1049" s="11">
        <v>44043</v>
      </c>
      <c r="B1049">
        <v>0.70786516853932602</v>
      </c>
      <c r="C1049">
        <v>3271.12</v>
      </c>
      <c r="D1049">
        <v>265.79000000000002</v>
      </c>
      <c r="E1049">
        <v>171</v>
      </c>
      <c r="F1049">
        <v>1975.9</v>
      </c>
      <c r="G1049">
        <v>86.63</v>
      </c>
      <c r="H1049">
        <v>44.98</v>
      </c>
      <c r="I1049" s="12">
        <f t="shared" si="221"/>
        <v>71.903271937772729</v>
      </c>
      <c r="J1049" s="12">
        <f t="shared" si="222"/>
        <v>71.298654365315386</v>
      </c>
      <c r="K1049" s="12">
        <f t="shared" si="223"/>
        <v>113.58049078868441</v>
      </c>
      <c r="L1049" s="12">
        <f t="shared" si="224"/>
        <v>118.28177528260434</v>
      </c>
      <c r="M1049" s="12">
        <f t="shared" si="225"/>
        <v>93.261356798836843</v>
      </c>
      <c r="N1049" s="12">
        <f t="shared" si="226"/>
        <v>92.519359391971051</v>
      </c>
      <c r="O1049" s="12">
        <f t="shared" si="227"/>
        <v>147.38094632055407</v>
      </c>
      <c r="P1049" s="12">
        <f t="shared" si="228"/>
        <v>153.30777378186789</v>
      </c>
      <c r="Q1049">
        <v>0.76595744680851097</v>
      </c>
      <c r="R1049" s="12"/>
      <c r="S1049" s="12"/>
      <c r="Z1049" s="12"/>
      <c r="AA1049" s="12"/>
      <c r="AB1049" s="12"/>
      <c r="AC1049" s="12"/>
      <c r="AF1049">
        <v>0.43267389917038901</v>
      </c>
      <c r="AG1049" s="12"/>
      <c r="AH1049" s="12"/>
      <c r="AI1049" t="str">
        <v>20041008</v>
      </c>
      <c r="AJ1049">
        <v>54.1</v>
      </c>
      <c r="AK1049">
        <v>23.5</v>
      </c>
      <c r="AL1049">
        <f t="shared" si="229"/>
        <v>2.302127659574468</v>
      </c>
      <c r="BI1049" t="str">
        <v>24/09/2020</v>
      </c>
      <c r="BJ1049">
        <v>52.5</v>
      </c>
      <c r="BK1049">
        <v>21.8</v>
      </c>
    </row>
    <row r="1050" spans="1:64" x14ac:dyDescent="0.3">
      <c r="A1050" s="11">
        <v>44043</v>
      </c>
      <c r="B1050">
        <v>0.69178082191780799</v>
      </c>
      <c r="C1050">
        <v>3246.22</v>
      </c>
      <c r="D1050">
        <v>261.13</v>
      </c>
      <c r="E1050">
        <v>171.11</v>
      </c>
      <c r="F1050">
        <v>1956.0250000000001</v>
      </c>
      <c r="G1050">
        <v>86.62</v>
      </c>
      <c r="H1050">
        <v>45.74</v>
      </c>
      <c r="I1050" s="12">
        <f t="shared" si="221"/>
        <v>71.310445307180444</v>
      </c>
      <c r="J1050" s="12">
        <f t="shared" si="222"/>
        <v>71.476663656759044</v>
      </c>
      <c r="K1050" s="12">
        <f t="shared" si="223"/>
        <v>112.72882306302037</v>
      </c>
      <c r="L1050" s="12">
        <f t="shared" si="224"/>
        <v>115.47728093223876</v>
      </c>
      <c r="M1050" s="12">
        <f t="shared" si="225"/>
        <v>91.568405426282496</v>
      </c>
      <c r="N1050" s="12">
        <f t="shared" si="226"/>
        <v>91.813806602242309</v>
      </c>
      <c r="O1050" s="12">
        <f t="shared" si="227"/>
        <v>144.81339458477964</v>
      </c>
      <c r="P1050" s="12">
        <f t="shared" si="228"/>
        <v>148.20060727475885</v>
      </c>
      <c r="Q1050">
        <v>0.76344086021505397</v>
      </c>
      <c r="R1050" s="12"/>
      <c r="S1050" s="12"/>
      <c r="Z1050" s="12"/>
      <c r="AA1050" s="12"/>
      <c r="AB1050" s="12"/>
      <c r="AC1050" s="12"/>
      <c r="AF1050">
        <v>0.428479381443299</v>
      </c>
      <c r="AG1050" s="12"/>
      <c r="AH1050" s="12"/>
      <c r="AI1050" t="str">
        <v>20041001</v>
      </c>
      <c r="AJ1050">
        <v>52.6</v>
      </c>
      <c r="AK1050">
        <v>24.2</v>
      </c>
      <c r="AL1050">
        <f t="shared" si="229"/>
        <v>2.1735537190082646</v>
      </c>
      <c r="BI1050" t="str">
        <v>23/09/2020</v>
      </c>
      <c r="BJ1050">
        <v>52.5</v>
      </c>
      <c r="BK1050">
        <v>21.8</v>
      </c>
    </row>
    <row r="1051" spans="1:64" x14ac:dyDescent="0.3">
      <c r="A1051" s="11">
        <v>44042</v>
      </c>
      <c r="B1051">
        <v>0.67053364269141502</v>
      </c>
      <c r="C1051">
        <v>3258.44</v>
      </c>
      <c r="D1051">
        <v>259.77</v>
      </c>
      <c r="E1051">
        <v>169.99</v>
      </c>
      <c r="F1051">
        <v>1970.675</v>
      </c>
      <c r="G1051">
        <v>86.59</v>
      </c>
      <c r="H1051">
        <v>46.31</v>
      </c>
      <c r="I1051" s="12">
        <f t="shared" si="221"/>
        <v>72.055417894271358</v>
      </c>
      <c r="J1051" s="12">
        <f t="shared" si="222"/>
        <v>71.214328573257077</v>
      </c>
      <c r="K1051" s="12">
        <f t="shared" si="223"/>
        <v>113.19254134585104</v>
      </c>
      <c r="L1051" s="12">
        <f t="shared" si="224"/>
        <v>114.49740119646216</v>
      </c>
      <c r="M1051" s="12">
        <f t="shared" si="225"/>
        <v>91.692485743974345</v>
      </c>
      <c r="N1051" s="12">
        <f t="shared" si="226"/>
        <v>90.665133614550513</v>
      </c>
      <c r="O1051" s="12">
        <f t="shared" si="227"/>
        <v>144.10885500799958</v>
      </c>
      <c r="P1051" s="12">
        <f t="shared" si="228"/>
        <v>145.64543904424042</v>
      </c>
      <c r="Q1051">
        <v>0.75</v>
      </c>
      <c r="R1051" s="12"/>
      <c r="S1051" s="12"/>
      <c r="Z1051" s="12"/>
      <c r="AA1051" s="12"/>
      <c r="AB1051" s="12"/>
      <c r="AC1051" s="12"/>
      <c r="AF1051">
        <v>0.42265372168284798</v>
      </c>
      <c r="AG1051" s="12"/>
      <c r="AH1051" s="12"/>
      <c r="BI1051" t="str">
        <v>22/09/2020</v>
      </c>
      <c r="BJ1051">
        <v>52.5</v>
      </c>
      <c r="BK1051">
        <v>21.8</v>
      </c>
    </row>
    <row r="1052" spans="1:64" x14ac:dyDescent="0.3">
      <c r="A1052" s="11">
        <v>44041</v>
      </c>
      <c r="B1052">
        <v>0.65248226950354604</v>
      </c>
      <c r="C1052">
        <v>3218.44</v>
      </c>
      <c r="D1052">
        <v>256.81</v>
      </c>
      <c r="E1052">
        <v>170.28</v>
      </c>
      <c r="F1052">
        <v>1959.2</v>
      </c>
      <c r="G1052">
        <v>86.57</v>
      </c>
      <c r="H1052">
        <v>45.74</v>
      </c>
      <c r="I1052" s="12">
        <f t="shared" si="221"/>
        <v>71.051358552721524</v>
      </c>
      <c r="J1052" s="12">
        <f t="shared" si="222"/>
        <v>70.749405996727106</v>
      </c>
      <c r="K1052" s="12">
        <f t="shared" si="223"/>
        <v>111.82852912868947</v>
      </c>
      <c r="L1052" s="12">
        <f t="shared" si="224"/>
        <v>114.50122082198736</v>
      </c>
      <c r="M1052" s="12">
        <f t="shared" si="225"/>
        <v>90.495313450538674</v>
      </c>
      <c r="N1052" s="12">
        <f t="shared" si="226"/>
        <v>90.154045957709968</v>
      </c>
      <c r="O1052" s="12">
        <f t="shared" si="227"/>
        <v>142.49932456657206</v>
      </c>
      <c r="P1052" s="12">
        <f t="shared" si="228"/>
        <v>145.78184848340749</v>
      </c>
      <c r="Q1052">
        <v>0.73626373626373598</v>
      </c>
      <c r="R1052" s="12"/>
      <c r="S1052" s="12"/>
      <c r="Z1052" s="12"/>
      <c r="AA1052" s="12"/>
      <c r="AB1052" s="12"/>
      <c r="AC1052" s="12"/>
      <c r="AF1052">
        <v>0.42084690553745902</v>
      </c>
      <c r="AG1052" s="12"/>
      <c r="AH1052" s="12"/>
      <c r="BI1052" t="str">
        <v>21/09/2020</v>
      </c>
      <c r="BJ1052">
        <v>52.5</v>
      </c>
      <c r="BK1052">
        <v>21.8</v>
      </c>
    </row>
    <row r="1053" spans="1:64" x14ac:dyDescent="0.3">
      <c r="A1053" s="11">
        <v>44040</v>
      </c>
      <c r="B1053">
        <v>0.64268585131894496</v>
      </c>
      <c r="C1053">
        <v>3239.41</v>
      </c>
      <c r="D1053">
        <v>260.12</v>
      </c>
      <c r="E1053">
        <v>169.11</v>
      </c>
      <c r="F1053">
        <v>1942.55</v>
      </c>
      <c r="G1053">
        <v>86.55</v>
      </c>
      <c r="H1053">
        <v>46.07</v>
      </c>
      <c r="I1053" s="12">
        <f t="shared" si="221"/>
        <v>72.015792222322048</v>
      </c>
      <c r="J1053" s="12">
        <f t="shared" si="222"/>
        <v>71.830061179381005</v>
      </c>
      <c r="K1053" s="12">
        <f t="shared" si="223"/>
        <v>112.58334204246448</v>
      </c>
      <c r="L1053" s="12">
        <f t="shared" si="224"/>
        <v>114.42231384577308</v>
      </c>
      <c r="M1053" s="12">
        <f t="shared" si="225"/>
        <v>92.308574149385393</v>
      </c>
      <c r="N1053" s="12">
        <f t="shared" si="226"/>
        <v>92.115752619353657</v>
      </c>
      <c r="O1053" s="12">
        <f t="shared" si="227"/>
        <v>144.36977599194546</v>
      </c>
      <c r="P1053" s="12">
        <f t="shared" si="228"/>
        <v>146.59720504391731</v>
      </c>
      <c r="Q1053">
        <v>0.72527472527472503</v>
      </c>
      <c r="R1053" s="12"/>
      <c r="S1053" s="12"/>
      <c r="Z1053" s="12"/>
      <c r="AA1053" s="12"/>
      <c r="AB1053" s="12"/>
      <c r="AC1053" s="12"/>
      <c r="AF1053">
        <v>0.42136304062909602</v>
      </c>
      <c r="AG1053" s="12"/>
      <c r="AH1053" s="12"/>
      <c r="BI1053" t="str">
        <v>18/09/2020</v>
      </c>
      <c r="BJ1053">
        <v>51.5</v>
      </c>
      <c r="BK1053">
        <v>19.399999999999999</v>
      </c>
    </row>
    <row r="1054" spans="1:64" x14ac:dyDescent="0.3">
      <c r="A1054" s="11">
        <v>44037</v>
      </c>
      <c r="B1054">
        <v>0.63764705882352901</v>
      </c>
      <c r="C1054">
        <v>3215.63</v>
      </c>
      <c r="D1054">
        <v>255.56</v>
      </c>
      <c r="E1054">
        <v>169.74</v>
      </c>
      <c r="F1054">
        <v>1901.65</v>
      </c>
      <c r="G1054">
        <v>86.58</v>
      </c>
      <c r="H1054">
        <v>45.4</v>
      </c>
      <c r="I1054" s="12">
        <f t="shared" si="221"/>
        <v>71.224721444160949</v>
      </c>
      <c r="J1054" s="12">
        <f t="shared" si="222"/>
        <v>72.858274207194654</v>
      </c>
      <c r="K1054" s="12">
        <f t="shared" si="223"/>
        <v>111.71845909465462</v>
      </c>
      <c r="L1054" s="12">
        <f t="shared" si="224"/>
        <v>115.27100582900394</v>
      </c>
      <c r="M1054" s="12">
        <f t="shared" si="225"/>
        <v>90.360870277184389</v>
      </c>
      <c r="N1054" s="12">
        <f t="shared" si="226"/>
        <v>92.454549557255831</v>
      </c>
      <c r="O1054" s="12">
        <f t="shared" si="227"/>
        <v>141.79065108194246</v>
      </c>
      <c r="P1054" s="12">
        <f t="shared" si="228"/>
        <v>146.14627674377115</v>
      </c>
      <c r="Q1054">
        <v>0.69662921348314599</v>
      </c>
      <c r="R1054" s="12"/>
      <c r="S1054" s="12"/>
      <c r="Z1054" s="12"/>
      <c r="AA1054" s="12"/>
      <c r="AB1054" s="12"/>
      <c r="AC1054" s="12"/>
      <c r="AF1054">
        <v>0.40805717998700503</v>
      </c>
      <c r="AG1054" s="12"/>
      <c r="AH1054" s="12"/>
      <c r="BI1054" t="str">
        <v>17/09/2020</v>
      </c>
      <c r="BJ1054">
        <v>51.5</v>
      </c>
      <c r="BK1054">
        <v>19.399999999999999</v>
      </c>
    </row>
    <row r="1055" spans="1:64" x14ac:dyDescent="0.3">
      <c r="A1055" s="11">
        <v>44036</v>
      </c>
      <c r="B1055">
        <v>0.61904761904761896</v>
      </c>
      <c r="C1055">
        <v>3235.66</v>
      </c>
      <c r="D1055">
        <v>258.01</v>
      </c>
      <c r="E1055">
        <v>169.75</v>
      </c>
      <c r="F1055">
        <v>1887.425</v>
      </c>
      <c r="G1055">
        <v>86.57</v>
      </c>
      <c r="H1055">
        <v>45.56</v>
      </c>
      <c r="I1055" s="12">
        <f t="shared" si="221"/>
        <v>71.66412866380702</v>
      </c>
      <c r="J1055" s="12">
        <f t="shared" si="222"/>
        <v>73.872328087052253</v>
      </c>
      <c r="K1055" s="12">
        <f t="shared" si="223"/>
        <v>112.42741561704953</v>
      </c>
      <c r="L1055" s="12">
        <f t="shared" si="224"/>
        <v>115.58059287722614</v>
      </c>
      <c r="M1055" s="12">
        <f t="shared" si="225"/>
        <v>91.22171554186481</v>
      </c>
      <c r="N1055" s="12">
        <f t="shared" si="226"/>
        <v>94.056566071135279</v>
      </c>
      <c r="O1055" s="12">
        <f t="shared" si="227"/>
        <v>143.16666446836817</v>
      </c>
      <c r="P1055" s="12">
        <f t="shared" si="228"/>
        <v>147.02606653440654</v>
      </c>
      <c r="Q1055">
        <v>0.67816091954022995</v>
      </c>
      <c r="R1055" s="12"/>
      <c r="S1055" s="12"/>
      <c r="Z1055" s="12"/>
      <c r="AA1055" s="12"/>
      <c r="AB1055" s="12"/>
      <c r="AC1055" s="12"/>
      <c r="AF1055">
        <v>0.40909090909090901</v>
      </c>
      <c r="AG1055" s="12"/>
      <c r="AH1055" s="12"/>
      <c r="BI1055" t="str">
        <v>16/09/2020</v>
      </c>
      <c r="BJ1055">
        <v>51.5</v>
      </c>
      <c r="BK1055">
        <v>19.399999999999999</v>
      </c>
    </row>
    <row r="1056" spans="1:64" x14ac:dyDescent="0.3">
      <c r="A1056" s="11">
        <v>44035</v>
      </c>
      <c r="B1056">
        <v>0.62052505966587101</v>
      </c>
      <c r="C1056">
        <v>3276.02</v>
      </c>
      <c r="D1056">
        <v>264.93</v>
      </c>
      <c r="E1056">
        <v>167.79</v>
      </c>
      <c r="F1056">
        <v>1872.1</v>
      </c>
      <c r="G1056">
        <v>86.57</v>
      </c>
      <c r="H1056">
        <v>45.95</v>
      </c>
      <c r="I1056" s="12">
        <f t="shared" si="221"/>
        <v>73.426443741949214</v>
      </c>
      <c r="J1056" s="12">
        <f t="shared" si="222"/>
        <v>75.418853633256873</v>
      </c>
      <c r="K1056" s="12">
        <f t="shared" si="223"/>
        <v>113.82977881166953</v>
      </c>
      <c r="L1056" s="12">
        <f t="shared" si="224"/>
        <v>116.02524113209093</v>
      </c>
      <c r="M1056" s="12">
        <f t="shared" si="225"/>
        <v>94.80549360017811</v>
      </c>
      <c r="N1056" s="12">
        <f t="shared" si="226"/>
        <v>97.397908613425102</v>
      </c>
      <c r="O1056" s="12">
        <f t="shared" si="227"/>
        <v>147.00648973917592</v>
      </c>
      <c r="P1056" s="12">
        <f t="shared" si="228"/>
        <v>149.66505367281124</v>
      </c>
      <c r="Q1056">
        <v>0.68604651162790697</v>
      </c>
      <c r="R1056" s="12"/>
      <c r="S1056" s="12"/>
      <c r="Z1056" s="12"/>
      <c r="AA1056" s="12"/>
      <c r="AB1056" s="12"/>
      <c r="AC1056" s="12"/>
      <c r="AF1056">
        <v>0.39225806451612899</v>
      </c>
      <c r="AG1056" s="12"/>
      <c r="AH1056" s="12"/>
      <c r="BI1056" t="str">
        <v>15/09/2020</v>
      </c>
      <c r="BJ1056">
        <v>51.5</v>
      </c>
      <c r="BK1056">
        <v>19.399999999999999</v>
      </c>
    </row>
    <row r="1057" spans="1:63" x14ac:dyDescent="0.3">
      <c r="A1057" s="11">
        <v>44034</v>
      </c>
      <c r="B1057">
        <v>0.59904534606205295</v>
      </c>
      <c r="C1057">
        <v>3257.3</v>
      </c>
      <c r="D1057">
        <v>264</v>
      </c>
      <c r="E1057">
        <v>167.29</v>
      </c>
      <c r="F1057">
        <v>1842</v>
      </c>
      <c r="G1057">
        <v>86.58</v>
      </c>
      <c r="H1057">
        <v>45.95</v>
      </c>
      <c r="I1057" s="12">
        <f t="shared" si="221"/>
        <v>73.224470928653687</v>
      </c>
      <c r="J1057" s="12">
        <f t="shared" si="222"/>
        <v>76.226383948183781</v>
      </c>
      <c r="K1057" s="12">
        <f t="shared" si="223"/>
        <v>113.16633086886958</v>
      </c>
      <c r="L1057" s="12">
        <f t="shared" si="224"/>
        <v>115.36224380179603</v>
      </c>
      <c r="M1057" s="12">
        <f t="shared" si="225"/>
        <v>94.754903439274727</v>
      </c>
      <c r="N1057" s="12">
        <f t="shared" si="226"/>
        <v>98.662586014278588</v>
      </c>
      <c r="O1057" s="12">
        <f t="shared" si="227"/>
        <v>146.47358552865367</v>
      </c>
      <c r="P1057" s="12">
        <f t="shared" si="228"/>
        <v>149.13967527128736</v>
      </c>
      <c r="Q1057">
        <v>0.65882352941176503</v>
      </c>
      <c r="R1057" s="12"/>
      <c r="S1057" s="12"/>
      <c r="Z1057" s="12"/>
      <c r="AA1057" s="12"/>
      <c r="AB1057" s="12"/>
      <c r="AC1057" s="12"/>
      <c r="AF1057">
        <v>0.39586028460543299</v>
      </c>
      <c r="AG1057" s="12"/>
      <c r="AH1057" s="12"/>
      <c r="BI1057" t="str">
        <v>14/09/2020</v>
      </c>
      <c r="BJ1057">
        <v>51.5</v>
      </c>
      <c r="BK1057">
        <v>19.399999999999999</v>
      </c>
    </row>
    <row r="1058" spans="1:63" x14ac:dyDescent="0.3">
      <c r="A1058" s="11">
        <v>44033</v>
      </c>
      <c r="B1058">
        <v>0.6</v>
      </c>
      <c r="C1058">
        <v>3251.84</v>
      </c>
      <c r="D1058">
        <v>266.77999999999997</v>
      </c>
      <c r="E1058">
        <v>167.19</v>
      </c>
      <c r="F1058">
        <v>1817.325</v>
      </c>
      <c r="G1058">
        <v>86.56</v>
      </c>
      <c r="H1058">
        <v>45.7</v>
      </c>
      <c r="I1058" s="12">
        <f t="shared" si="221"/>
        <v>73.145406047576657</v>
      </c>
      <c r="J1058" s="12">
        <f t="shared" si="222"/>
        <v>77.144292960436104</v>
      </c>
      <c r="K1058" s="12">
        <f t="shared" si="223"/>
        <v>113.00270342944751</v>
      </c>
      <c r="L1058" s="12">
        <f t="shared" si="224"/>
        <v>115.8012939996451</v>
      </c>
      <c r="M1058" s="12">
        <f t="shared" si="225"/>
        <v>95.810611164638999</v>
      </c>
      <c r="N1058" s="12">
        <f t="shared" si="226"/>
        <v>101.08853078770386</v>
      </c>
      <c r="O1058" s="12">
        <f t="shared" si="227"/>
        <v>148.05056460336445</v>
      </c>
      <c r="P1058" s="12">
        <f t="shared" si="228"/>
        <v>151.54792806010144</v>
      </c>
      <c r="Q1058">
        <v>0.65476190476190499</v>
      </c>
      <c r="R1058" s="12"/>
      <c r="S1058" s="12"/>
      <c r="Z1058" s="12"/>
      <c r="AA1058" s="12"/>
      <c r="AB1058" s="12"/>
      <c r="AC1058" s="12"/>
      <c r="AF1058">
        <v>0.39399869536855803</v>
      </c>
      <c r="AG1058" s="12"/>
      <c r="AH1058" s="12"/>
      <c r="BI1058" t="str">
        <v>11/09/2020</v>
      </c>
      <c r="BJ1058">
        <v>54.8</v>
      </c>
      <c r="BK1058">
        <v>18.3</v>
      </c>
    </row>
    <row r="1059" spans="1:63" x14ac:dyDescent="0.3">
      <c r="A1059" s="11">
        <v>44030</v>
      </c>
      <c r="B1059">
        <v>0.58679706601466997</v>
      </c>
      <c r="C1059">
        <v>3224.73</v>
      </c>
      <c r="D1059">
        <v>259.42</v>
      </c>
      <c r="E1059">
        <v>166.78</v>
      </c>
      <c r="F1059">
        <v>1809.9</v>
      </c>
      <c r="G1059">
        <v>86.58</v>
      </c>
      <c r="H1059">
        <v>45.39</v>
      </c>
      <c r="I1059" s="12">
        <f t="shared" si="221"/>
        <v>72.712867950223099</v>
      </c>
      <c r="J1059" s="12">
        <f t="shared" si="222"/>
        <v>76.813650997408274</v>
      </c>
      <c r="K1059" s="12">
        <f t="shared" si="223"/>
        <v>112.03495605344058</v>
      </c>
      <c r="L1059" s="12">
        <f t="shared" si="224"/>
        <v>115.61893897514297</v>
      </c>
      <c r="M1059" s="12">
        <f t="shared" si="225"/>
        <v>93.390612618610504</v>
      </c>
      <c r="N1059" s="12">
        <f t="shared" si="226"/>
        <v>98.693385927742327</v>
      </c>
      <c r="O1059" s="12">
        <f t="shared" si="227"/>
        <v>143.93377345600356</v>
      </c>
      <c r="P1059" s="12">
        <f t="shared" si="228"/>
        <v>148.35223063932517</v>
      </c>
      <c r="Q1059">
        <v>0.64634146341463405</v>
      </c>
      <c r="R1059" s="12"/>
      <c r="S1059" s="12"/>
      <c r="Z1059" s="12"/>
      <c r="AA1059" s="12"/>
      <c r="AB1059" s="12"/>
      <c r="AC1059" s="12"/>
      <c r="AF1059">
        <v>0.38426821405544798</v>
      </c>
      <c r="AG1059" s="12"/>
      <c r="AH1059" s="12"/>
      <c r="BI1059" t="str">
        <v>10/09/2020</v>
      </c>
      <c r="BJ1059">
        <v>54.8</v>
      </c>
      <c r="BK1059">
        <v>18.3</v>
      </c>
    </row>
    <row r="1060" spans="1:63" x14ac:dyDescent="0.3">
      <c r="A1060" s="11">
        <v>44029</v>
      </c>
      <c r="B1060">
        <v>0.58499999999999996</v>
      </c>
      <c r="C1060">
        <v>3215.57</v>
      </c>
      <c r="D1060">
        <v>259.12</v>
      </c>
      <c r="E1060">
        <v>167.13</v>
      </c>
      <c r="F1060">
        <v>1797.425</v>
      </c>
      <c r="G1060">
        <v>86.56</v>
      </c>
      <c r="H1060">
        <v>45.18</v>
      </c>
      <c r="I1060" s="12">
        <f t="shared" si="221"/>
        <v>72.355229237205194</v>
      </c>
      <c r="J1060" s="12">
        <f t="shared" si="222"/>
        <v>77.129251919317994</v>
      </c>
      <c r="K1060" s="12">
        <f t="shared" si="223"/>
        <v>111.74246055492257</v>
      </c>
      <c r="L1060" s="12">
        <f t="shared" si="224"/>
        <v>115.82736276030684</v>
      </c>
      <c r="M1060" s="12">
        <f t="shared" si="225"/>
        <v>93.087896093334336</v>
      </c>
      <c r="N1060" s="12">
        <f t="shared" si="226"/>
        <v>99.267421588404133</v>
      </c>
      <c r="O1060" s="12">
        <f t="shared" si="227"/>
        <v>143.8005119199905</v>
      </c>
      <c r="P1060" s="12">
        <f t="shared" si="228"/>
        <v>148.87183945375764</v>
      </c>
      <c r="Q1060">
        <v>0.66666666666666696</v>
      </c>
      <c r="R1060" s="12"/>
      <c r="S1060" s="12"/>
      <c r="Z1060" s="12"/>
      <c r="AA1060" s="12"/>
      <c r="AB1060" s="12"/>
      <c r="AC1060" s="12"/>
      <c r="AF1060">
        <v>0.37744458930899599</v>
      </c>
      <c r="AG1060" s="12"/>
      <c r="AH1060" s="12"/>
      <c r="BI1060" t="str">
        <v>09/09/2020</v>
      </c>
      <c r="BJ1060">
        <v>54.8</v>
      </c>
      <c r="BK1060">
        <v>18.3</v>
      </c>
    </row>
    <row r="1061" spans="1:63" x14ac:dyDescent="0.3">
      <c r="A1061" s="11">
        <v>44028</v>
      </c>
      <c r="B1061">
        <v>0.57360406091370597</v>
      </c>
      <c r="C1061">
        <v>3226.56</v>
      </c>
      <c r="D1061">
        <v>260.89999999999998</v>
      </c>
      <c r="E1061">
        <v>166.34</v>
      </c>
      <c r="F1061">
        <v>1813.2</v>
      </c>
      <c r="G1061">
        <v>86.56</v>
      </c>
      <c r="H1061">
        <v>45.56</v>
      </c>
      <c r="I1061" s="12">
        <f t="shared" si="221"/>
        <v>72.950167984000061</v>
      </c>
      <c r="J1061" s="12">
        <f t="shared" si="222"/>
        <v>76.723081162291436</v>
      </c>
      <c r="K1061" s="12">
        <f t="shared" si="223"/>
        <v>112.12436785020726</v>
      </c>
      <c r="L1061" s="12">
        <f t="shared" si="224"/>
        <v>115.25861390202809</v>
      </c>
      <c r="M1061" s="12">
        <f t="shared" si="225"/>
        <v>94.177706005328929</v>
      </c>
      <c r="N1061" s="12">
        <f t="shared" si="226"/>
        <v>99.081391235975005</v>
      </c>
      <c r="O1061" s="12">
        <f t="shared" si="227"/>
        <v>144.78833575148778</v>
      </c>
      <c r="P1061" s="12">
        <f t="shared" si="228"/>
        <v>148.64617785952007</v>
      </c>
      <c r="Q1061">
        <v>0.63157894736842102</v>
      </c>
      <c r="R1061" s="12"/>
      <c r="S1061" s="12"/>
      <c r="Z1061" s="12"/>
      <c r="AA1061" s="12"/>
      <c r="AB1061" s="12"/>
      <c r="AC1061" s="12"/>
      <c r="AF1061">
        <v>0.37271540469973902</v>
      </c>
      <c r="AG1061" s="12"/>
      <c r="AH1061" s="12"/>
      <c r="BI1061" t="str">
        <v>08/09/2020</v>
      </c>
      <c r="BJ1061">
        <v>54.8</v>
      </c>
      <c r="BK1061">
        <v>18.3</v>
      </c>
    </row>
    <row r="1062" spans="1:63" x14ac:dyDescent="0.3">
      <c r="A1062" s="11">
        <v>44027</v>
      </c>
      <c r="B1062">
        <v>0.55154639175257703</v>
      </c>
      <c r="C1062">
        <v>3197.52</v>
      </c>
      <c r="D1062">
        <v>260.37</v>
      </c>
      <c r="E1062">
        <v>167.12</v>
      </c>
      <c r="F1062">
        <v>1809.5250000000001</v>
      </c>
      <c r="G1062">
        <v>86.55</v>
      </c>
      <c r="H1062">
        <v>45.1</v>
      </c>
      <c r="I1062" s="12">
        <f t="shared" si="221"/>
        <v>71.960754846343661</v>
      </c>
      <c r="J1062" s="12">
        <f t="shared" si="222"/>
        <v>76.185885428422324</v>
      </c>
      <c r="K1062" s="12">
        <f t="shared" si="223"/>
        <v>111.12793935647198</v>
      </c>
      <c r="L1062" s="12">
        <f t="shared" si="224"/>
        <v>115.3875615745776</v>
      </c>
      <c r="M1062" s="12">
        <f t="shared" si="225"/>
        <v>93.550648199740408</v>
      </c>
      <c r="N1062" s="12">
        <f t="shared" si="226"/>
        <v>99.080930999431928</v>
      </c>
      <c r="O1062" s="12">
        <f t="shared" si="227"/>
        <v>144.51087132026095</v>
      </c>
      <c r="P1062" s="12">
        <f t="shared" si="228"/>
        <v>149.86971296238946</v>
      </c>
      <c r="Q1062">
        <v>0.59459459459459496</v>
      </c>
      <c r="R1062" s="12"/>
      <c r="S1062" s="12"/>
      <c r="Z1062" s="12"/>
      <c r="AA1062" s="12"/>
      <c r="AB1062" s="12"/>
      <c r="AC1062" s="12"/>
      <c r="AF1062">
        <v>0.35924232527759598</v>
      </c>
      <c r="AG1062" s="12"/>
      <c r="AH1062" s="12"/>
      <c r="BI1062" t="str">
        <v>07/09/2020</v>
      </c>
      <c r="BJ1062">
        <v>54.8</v>
      </c>
      <c r="BK1062">
        <v>18.3</v>
      </c>
    </row>
    <row r="1063" spans="1:63" x14ac:dyDescent="0.3">
      <c r="A1063" s="11">
        <v>44026</v>
      </c>
      <c r="B1063">
        <v>0.53580901856763896</v>
      </c>
      <c r="C1063">
        <v>3155.22</v>
      </c>
      <c r="D1063">
        <v>258.54000000000002</v>
      </c>
      <c r="E1063">
        <v>166.88</v>
      </c>
      <c r="F1063">
        <v>1802.675</v>
      </c>
      <c r="G1063">
        <v>86.54</v>
      </c>
      <c r="H1063">
        <v>44.64</v>
      </c>
      <c r="I1063" s="12">
        <f t="shared" si="221"/>
        <v>71.109700017148555</v>
      </c>
      <c r="J1063" s="12">
        <f t="shared" si="222"/>
        <v>75.460973606523794</v>
      </c>
      <c r="K1063" s="12">
        <f t="shared" si="223"/>
        <v>109.67033271401829</v>
      </c>
      <c r="L1063" s="12">
        <f t="shared" si="224"/>
        <v>115.03077112816948</v>
      </c>
      <c r="M1063" s="12">
        <f t="shared" si="225"/>
        <v>93.025977107812196</v>
      </c>
      <c r="N1063" s="12">
        <f t="shared" si="226"/>
        <v>98.757175358203895</v>
      </c>
      <c r="O1063" s="12">
        <f t="shared" si="227"/>
        <v>143.51164923256064</v>
      </c>
      <c r="P1063" s="12">
        <f t="shared" si="228"/>
        <v>150.35482545394268</v>
      </c>
      <c r="Q1063">
        <v>0.608108108108108</v>
      </c>
      <c r="R1063" s="12"/>
      <c r="S1063" s="12"/>
      <c r="Z1063" s="12"/>
      <c r="AA1063" s="12"/>
      <c r="AB1063" s="12"/>
      <c r="AC1063" s="12"/>
      <c r="AF1063">
        <v>0.35413929040735898</v>
      </c>
      <c r="AG1063" s="12"/>
      <c r="AH1063" s="12"/>
      <c r="BI1063" t="str">
        <v>04/09/2020</v>
      </c>
      <c r="BJ1063">
        <v>59</v>
      </c>
      <c r="BK1063">
        <v>16.2</v>
      </c>
    </row>
    <row r="1064" spans="1:63" x14ac:dyDescent="0.3">
      <c r="A1064" s="11">
        <v>44023</v>
      </c>
      <c r="B1064">
        <v>0.55219780219780201</v>
      </c>
      <c r="C1064">
        <v>3185.04</v>
      </c>
      <c r="D1064">
        <v>263.97000000000003</v>
      </c>
      <c r="E1064">
        <v>166.33</v>
      </c>
      <c r="F1064">
        <v>1798.9</v>
      </c>
      <c r="G1064">
        <v>86.54</v>
      </c>
      <c r="H1064">
        <v>44.93</v>
      </c>
      <c r="I1064" s="12">
        <f t="shared" si="221"/>
        <v>72.022163154188817</v>
      </c>
      <c r="J1064" s="12">
        <f t="shared" si="222"/>
        <v>76.335860771072305</v>
      </c>
      <c r="K1064" s="12">
        <f t="shared" si="223"/>
        <v>110.7068275769857</v>
      </c>
      <c r="L1064" s="12">
        <f t="shared" si="224"/>
        <v>115.36626025379572</v>
      </c>
      <c r="M1064" s="12">
        <f t="shared" si="225"/>
        <v>95.301510219923387</v>
      </c>
      <c r="N1064" s="12">
        <f t="shared" si="226"/>
        <v>101.047831067739</v>
      </c>
      <c r="O1064" s="12">
        <f t="shared" si="227"/>
        <v>146.52576022247635</v>
      </c>
      <c r="P1064" s="12">
        <f t="shared" si="228"/>
        <v>152.50762841696962</v>
      </c>
      <c r="Q1064">
        <v>0.63380281690140805</v>
      </c>
      <c r="R1064" s="12"/>
      <c r="S1064" s="12"/>
      <c r="Z1064" s="12"/>
      <c r="AA1064" s="12"/>
      <c r="AB1064" s="12"/>
      <c r="AC1064" s="12"/>
      <c r="AF1064">
        <v>0.34865397242285001</v>
      </c>
      <c r="AG1064" s="12"/>
      <c r="AH1064" s="12"/>
      <c r="BI1064" t="str">
        <v>03/09/2020</v>
      </c>
      <c r="BJ1064">
        <v>59</v>
      </c>
      <c r="BK1064">
        <v>16.2</v>
      </c>
    </row>
    <row r="1065" spans="1:63" x14ac:dyDescent="0.3">
      <c r="A1065" s="11">
        <v>44022</v>
      </c>
      <c r="B1065">
        <v>0.53116531165311698</v>
      </c>
      <c r="C1065">
        <v>3152.05</v>
      </c>
      <c r="D1065">
        <v>262.18</v>
      </c>
      <c r="E1065">
        <v>167.17</v>
      </c>
      <c r="F1065">
        <v>1803.175</v>
      </c>
      <c r="G1065">
        <v>86.57</v>
      </c>
      <c r="H1065">
        <v>44.68</v>
      </c>
      <c r="I1065" s="12">
        <f t="shared" si="221"/>
        <v>70.923485346055031</v>
      </c>
      <c r="J1065" s="12">
        <f t="shared" si="222"/>
        <v>75.368355482853246</v>
      </c>
      <c r="K1065" s="12">
        <f t="shared" si="223"/>
        <v>109.5225877739941</v>
      </c>
      <c r="L1065" s="12">
        <f t="shared" si="224"/>
        <v>114.80705119644064</v>
      </c>
      <c r="M1065" s="12">
        <f t="shared" si="225"/>
        <v>94.18520870958308</v>
      </c>
      <c r="N1065" s="12">
        <f t="shared" si="226"/>
        <v>100.12684545441645</v>
      </c>
      <c r="O1065" s="12">
        <f t="shared" si="227"/>
        <v>145.48208471200468</v>
      </c>
      <c r="P1065" s="12">
        <f t="shared" si="228"/>
        <v>152.31996628323418</v>
      </c>
      <c r="Q1065">
        <v>0.55714285714285705</v>
      </c>
      <c r="R1065" s="12"/>
      <c r="S1065" s="12"/>
      <c r="Z1065" s="12"/>
      <c r="AA1065" s="12"/>
      <c r="AB1065" s="12"/>
      <c r="AC1065" s="12"/>
      <c r="AF1065">
        <v>0.35188866799204799</v>
      </c>
      <c r="AG1065" s="12"/>
      <c r="AH1065" s="12"/>
      <c r="BI1065" t="str">
        <v>02/09/2020</v>
      </c>
      <c r="BJ1065">
        <v>59</v>
      </c>
      <c r="BK1065">
        <v>16.2</v>
      </c>
    </row>
    <row r="1066" spans="1:63" x14ac:dyDescent="0.3">
      <c r="A1066" s="11">
        <v>44021</v>
      </c>
      <c r="B1066">
        <v>0.52762430939226501</v>
      </c>
      <c r="C1066">
        <v>3169.94</v>
      </c>
      <c r="D1066">
        <v>259.99</v>
      </c>
      <c r="E1066">
        <v>164.55</v>
      </c>
      <c r="F1066">
        <v>1808.9749999999999</v>
      </c>
      <c r="G1066">
        <v>86.55</v>
      </c>
      <c r="H1066">
        <v>45.03</v>
      </c>
      <c r="I1066" s="12">
        <f t="shared" si="221"/>
        <v>72.486723295236331</v>
      </c>
      <c r="J1066" s="12">
        <f t="shared" si="222"/>
        <v>75.552507494582287</v>
      </c>
      <c r="K1066" s="12">
        <f t="shared" si="223"/>
        <v>110.16980455499348</v>
      </c>
      <c r="L1066" s="12">
        <f t="shared" si="224"/>
        <v>114.56315127619554</v>
      </c>
      <c r="M1066" s="12">
        <f t="shared" si="225"/>
        <v>94.896822061087448</v>
      </c>
      <c r="N1066" s="12">
        <f t="shared" si="226"/>
        <v>98.975792962396426</v>
      </c>
      <c r="O1066" s="12">
        <f t="shared" si="227"/>
        <v>144.29993339512652</v>
      </c>
      <c r="P1066" s="12">
        <f t="shared" si="228"/>
        <v>149.89231087392417</v>
      </c>
      <c r="Q1066">
        <v>0.51388888888888895</v>
      </c>
      <c r="R1066" s="12"/>
      <c r="S1066" s="12"/>
      <c r="Z1066" s="12"/>
      <c r="AA1066" s="12"/>
      <c r="AB1066" s="12"/>
      <c r="AC1066" s="12"/>
      <c r="AF1066">
        <v>0.34799999999999998</v>
      </c>
      <c r="AG1066" s="12"/>
      <c r="AH1066" s="12"/>
      <c r="BI1066" t="str">
        <v>01/09/2020</v>
      </c>
      <c r="BJ1066">
        <v>59</v>
      </c>
      <c r="BK1066">
        <v>16.2</v>
      </c>
    </row>
    <row r="1067" spans="1:63" x14ac:dyDescent="0.3">
      <c r="A1067" s="11">
        <v>44020</v>
      </c>
      <c r="B1067">
        <v>0.53739612188365604</v>
      </c>
      <c r="C1067">
        <v>3145.32</v>
      </c>
      <c r="D1067">
        <v>256.61</v>
      </c>
      <c r="E1067">
        <v>165.21</v>
      </c>
      <c r="F1067">
        <v>1794.7</v>
      </c>
      <c r="G1067">
        <v>86.55</v>
      </c>
      <c r="H1067">
        <v>44.43</v>
      </c>
      <c r="I1067" s="12">
        <f t="shared" si="221"/>
        <v>71.6397680116564</v>
      </c>
      <c r="J1067" s="12">
        <f t="shared" si="222"/>
        <v>75.562064066597841</v>
      </c>
      <c r="K1067" s="12">
        <f t="shared" si="223"/>
        <v>109.31414779551413</v>
      </c>
      <c r="L1067" s="12">
        <f t="shared" si="224"/>
        <v>115.21722639076273</v>
      </c>
      <c r="M1067" s="12">
        <f t="shared" si="225"/>
        <v>93.295254632464392</v>
      </c>
      <c r="N1067" s="12">
        <f t="shared" si="226"/>
        <v>98.462041305288835</v>
      </c>
      <c r="O1067" s="12">
        <f t="shared" si="227"/>
        <v>142.42396210824808</v>
      </c>
      <c r="P1067" s="12">
        <f t="shared" si="228"/>
        <v>149.94218909983238</v>
      </c>
      <c r="Q1067">
        <v>0.52777777777777801</v>
      </c>
      <c r="R1067" s="12"/>
      <c r="S1067" s="12"/>
      <c r="Z1067" s="12"/>
      <c r="AA1067" s="12"/>
      <c r="AB1067" s="12"/>
      <c r="AC1067" s="12"/>
      <c r="AF1067">
        <v>0.33533333333333298</v>
      </c>
      <c r="AG1067" s="12"/>
      <c r="AH1067" s="12"/>
      <c r="BI1067" t="str">
        <v>31/08/2020</v>
      </c>
      <c r="BJ1067">
        <v>59</v>
      </c>
      <c r="BK1067">
        <v>16.2</v>
      </c>
    </row>
    <row r="1068" spans="1:63" x14ac:dyDescent="0.3">
      <c r="A1068" s="11">
        <v>44019</v>
      </c>
      <c r="B1068">
        <v>0.52259887005649697</v>
      </c>
      <c r="C1068">
        <v>3179.72</v>
      </c>
      <c r="D1068">
        <v>258.39</v>
      </c>
      <c r="E1068">
        <v>162.91999999999999</v>
      </c>
      <c r="F1068">
        <v>1783.7249999999999</v>
      </c>
      <c r="G1068">
        <v>86.53</v>
      </c>
      <c r="H1068">
        <v>45.14</v>
      </c>
      <c r="I1068" s="12">
        <f t="shared" si="221"/>
        <v>73.467231680832029</v>
      </c>
      <c r="J1068" s="12">
        <f t="shared" si="222"/>
        <v>76.866599168337203</v>
      </c>
      <c r="K1068" s="12">
        <f t="shared" si="223"/>
        <v>110.535531858613</v>
      </c>
      <c r="L1068" s="12">
        <f t="shared" si="224"/>
        <v>114.65424185037011</v>
      </c>
      <c r="M1068" s="12">
        <f t="shared" si="225"/>
        <v>95.291106842797234</v>
      </c>
      <c r="N1068" s="12">
        <f t="shared" si="226"/>
        <v>99.763118553252156</v>
      </c>
      <c r="O1068" s="12">
        <f t="shared" si="227"/>
        <v>143.44528467394687</v>
      </c>
      <c r="P1068" s="12">
        <f t="shared" si="228"/>
        <v>148.62831006621607</v>
      </c>
      <c r="Q1068">
        <v>0.52777777777777801</v>
      </c>
      <c r="R1068" s="12"/>
      <c r="S1068" s="12"/>
      <c r="Z1068" s="12"/>
      <c r="AA1068" s="12"/>
      <c r="AB1068" s="12"/>
      <c r="AC1068" s="12"/>
      <c r="AF1068">
        <v>0.33624747814391398</v>
      </c>
      <c r="AG1068" s="12"/>
      <c r="AH1068" s="12"/>
      <c r="BI1068" t="str">
        <v>28/08/2020</v>
      </c>
      <c r="BJ1068">
        <v>61.5</v>
      </c>
      <c r="BK1068">
        <v>16.399999999999999</v>
      </c>
    </row>
    <row r="1069" spans="1:63" x14ac:dyDescent="0.3">
      <c r="A1069" s="11">
        <v>44015</v>
      </c>
      <c r="B1069">
        <v>0.52617079889807195</v>
      </c>
      <c r="C1069">
        <v>3130.01</v>
      </c>
      <c r="D1069">
        <v>252.19</v>
      </c>
      <c r="E1069">
        <v>163.59</v>
      </c>
      <c r="F1069">
        <v>1775.425</v>
      </c>
      <c r="G1069">
        <v>86.56</v>
      </c>
      <c r="H1069">
        <v>44.1</v>
      </c>
      <c r="I1069" s="12">
        <f t="shared" si="221"/>
        <v>72.0282976539619</v>
      </c>
      <c r="J1069" s="12">
        <f t="shared" si="222"/>
        <v>76.014717327009791</v>
      </c>
      <c r="K1069" s="12">
        <f t="shared" si="223"/>
        <v>108.77037159202546</v>
      </c>
      <c r="L1069" s="12">
        <f t="shared" si="224"/>
        <v>115.54404981821126</v>
      </c>
      <c r="M1069" s="12">
        <f t="shared" si="225"/>
        <v>92.634331660611792</v>
      </c>
      <c r="N1069" s="12">
        <f t="shared" si="226"/>
        <v>97.815638383258459</v>
      </c>
      <c r="O1069" s="12">
        <f t="shared" si="227"/>
        <v>139.95601072402462</v>
      </c>
      <c r="P1069" s="12">
        <f t="shared" si="228"/>
        <v>148.4795525412068</v>
      </c>
      <c r="Q1069">
        <v>0.54285714285714304</v>
      </c>
      <c r="R1069" s="12"/>
      <c r="S1069" s="12"/>
      <c r="Z1069" s="12"/>
      <c r="AA1069" s="12"/>
      <c r="AB1069" s="12"/>
      <c r="AC1069" s="12"/>
      <c r="AF1069">
        <v>0.32767978290366401</v>
      </c>
      <c r="AG1069" s="12"/>
      <c r="AH1069" s="12"/>
      <c r="BI1069" t="str">
        <v>27/08/2020</v>
      </c>
      <c r="BJ1069">
        <v>61.5</v>
      </c>
      <c r="BK1069">
        <v>16.399999999999999</v>
      </c>
    </row>
    <row r="1070" spans="1:63" x14ac:dyDescent="0.3">
      <c r="A1070" s="11">
        <v>44014</v>
      </c>
      <c r="B1070">
        <v>0.53972602739726006</v>
      </c>
      <c r="C1070">
        <v>3115.86</v>
      </c>
      <c r="D1070">
        <v>250.49</v>
      </c>
      <c r="E1070">
        <v>163.41999999999999</v>
      </c>
      <c r="F1070">
        <v>1770.325</v>
      </c>
      <c r="G1070">
        <v>86.52</v>
      </c>
      <c r="H1070">
        <v>43.48</v>
      </c>
      <c r="I1070" s="12">
        <f t="shared" si="221"/>
        <v>71.777005067731324</v>
      </c>
      <c r="J1070" s="12">
        <f t="shared" si="222"/>
        <v>75.888707514654897</v>
      </c>
      <c r="K1070" s="12">
        <f t="shared" si="223"/>
        <v>108.32850379656141</v>
      </c>
      <c r="L1070" s="12">
        <f t="shared" si="224"/>
        <v>116.67794325511758</v>
      </c>
      <c r="M1070" s="12">
        <f t="shared" si="225"/>
        <v>92.105056060476116</v>
      </c>
      <c r="N1070" s="12">
        <f t="shared" si="226"/>
        <v>97.435069560450643</v>
      </c>
      <c r="O1070" s="12">
        <f t="shared" si="227"/>
        <v>139.07643886209229</v>
      </c>
      <c r="P1070" s="12">
        <f t="shared" si="228"/>
        <v>149.59745415683926</v>
      </c>
      <c r="Q1070">
        <v>0.52777777777777801</v>
      </c>
      <c r="R1070" s="12"/>
      <c r="S1070" s="12"/>
      <c r="Z1070" s="12"/>
      <c r="AA1070" s="12"/>
      <c r="AB1070" s="12"/>
      <c r="AC1070" s="12"/>
      <c r="AF1070">
        <v>0.32994579945799501</v>
      </c>
      <c r="AG1070" s="12"/>
      <c r="AH1070" s="12"/>
      <c r="BI1070" t="str">
        <v>26/08/2020</v>
      </c>
      <c r="BJ1070">
        <v>61.5</v>
      </c>
      <c r="BK1070">
        <v>16.399999999999999</v>
      </c>
    </row>
    <row r="1071" spans="1:63" x14ac:dyDescent="0.3">
      <c r="A1071" s="11">
        <v>44012</v>
      </c>
      <c r="B1071">
        <v>0.53658536585365901</v>
      </c>
      <c r="C1071">
        <v>3100.29</v>
      </c>
      <c r="D1071">
        <v>247.6</v>
      </c>
      <c r="E1071">
        <v>163.93</v>
      </c>
      <c r="F1071">
        <v>1779.55</v>
      </c>
      <c r="G1071">
        <v>86.61</v>
      </c>
      <c r="H1071">
        <v>43.24</v>
      </c>
      <c r="I1071" s="12">
        <f t="shared" si="221"/>
        <v>71.197938363239629</v>
      </c>
      <c r="J1071" s="12">
        <f t="shared" si="222"/>
        <v>75.122011838171957</v>
      </c>
      <c r="K1071" s="12">
        <f t="shared" si="223"/>
        <v>107.67585333546776</v>
      </c>
      <c r="L1071" s="12">
        <f t="shared" si="224"/>
        <v>116.7396174308202</v>
      </c>
      <c r="M1071" s="12">
        <f t="shared" si="225"/>
        <v>90.763290027820062</v>
      </c>
      <c r="N1071" s="12">
        <f t="shared" si="226"/>
        <v>95.81993388120523</v>
      </c>
      <c r="O1071" s="12">
        <f t="shared" si="227"/>
        <v>137.33080059577154</v>
      </c>
      <c r="P1071" s="12">
        <f t="shared" si="228"/>
        <v>148.68724505176218</v>
      </c>
      <c r="Q1071">
        <v>0.54929577464788704</v>
      </c>
      <c r="R1071" s="12"/>
      <c r="S1071" s="12"/>
      <c r="Z1071" s="12"/>
      <c r="AA1071" s="12"/>
      <c r="AB1071" s="12"/>
      <c r="AC1071" s="12"/>
      <c r="AF1071">
        <v>0.32266848196051701</v>
      </c>
      <c r="AG1071" s="12"/>
      <c r="AH1071" s="12"/>
      <c r="BI1071" t="str">
        <v>25/08/2020</v>
      </c>
      <c r="BJ1071">
        <v>61.5</v>
      </c>
      <c r="BK1071">
        <v>16.399999999999999</v>
      </c>
    </row>
    <row r="1072" spans="1:63" x14ac:dyDescent="0.3">
      <c r="A1072" s="11">
        <v>44012</v>
      </c>
      <c r="B1072">
        <v>0.52861035422343305</v>
      </c>
      <c r="C1072">
        <v>3053.24</v>
      </c>
      <c r="D1072">
        <v>242.84</v>
      </c>
      <c r="E1072">
        <v>164.73</v>
      </c>
      <c r="F1072">
        <v>1771.4</v>
      </c>
      <c r="G1072">
        <v>86.62</v>
      </c>
      <c r="H1072">
        <v>43.28</v>
      </c>
      <c r="I1072" s="12">
        <f t="shared" si="221"/>
        <v>69.783681928441638</v>
      </c>
      <c r="J1072" s="12">
        <f t="shared" si="222"/>
        <v>74.31870254082169</v>
      </c>
      <c r="K1072" s="12">
        <f t="shared" si="223"/>
        <v>106.02970959911509</v>
      </c>
      <c r="L1072" s="12">
        <f t="shared" si="224"/>
        <v>114.86342965850451</v>
      </c>
      <c r="M1072" s="12">
        <f t="shared" si="225"/>
        <v>88.596415261455448</v>
      </c>
      <c r="N1072" s="12">
        <f t="shared" si="226"/>
        <v>94.403828964657322</v>
      </c>
      <c r="O1072" s="12">
        <f t="shared" si="227"/>
        <v>134.6754280215988</v>
      </c>
      <c r="P1072" s="12">
        <f t="shared" si="228"/>
        <v>145.69673248434421</v>
      </c>
      <c r="Q1072">
        <v>0.51428571428571401</v>
      </c>
      <c r="R1072" s="12"/>
      <c r="S1072" s="12"/>
      <c r="Z1072" s="12"/>
      <c r="AA1072" s="12"/>
      <c r="AB1072" s="12"/>
      <c r="AC1072" s="12"/>
      <c r="AF1072">
        <v>0.32002752924982802</v>
      </c>
      <c r="AG1072" s="12"/>
      <c r="AH1072" s="12"/>
      <c r="BI1072" t="str">
        <v>24/08/2020</v>
      </c>
      <c r="BJ1072">
        <v>61.5</v>
      </c>
      <c r="BK1072">
        <v>16.399999999999999</v>
      </c>
    </row>
    <row r="1073" spans="1:63" x14ac:dyDescent="0.3">
      <c r="A1073" s="11">
        <v>44009</v>
      </c>
      <c r="B1073">
        <v>0.49090909090909102</v>
      </c>
      <c r="C1073">
        <v>3009.05</v>
      </c>
      <c r="D1073">
        <v>240.22</v>
      </c>
      <c r="E1073">
        <v>165.25</v>
      </c>
      <c r="F1073">
        <v>1771.4749999999999</v>
      </c>
      <c r="G1073">
        <v>86.6</v>
      </c>
      <c r="H1073">
        <v>42.94</v>
      </c>
      <c r="I1073" s="12">
        <f t="shared" si="221"/>
        <v>68.561070377753552</v>
      </c>
      <c r="J1073" s="12">
        <f t="shared" si="222"/>
        <v>73.240020895189346</v>
      </c>
      <c r="K1073" s="12">
        <f t="shared" si="223"/>
        <v>104.51891468519617</v>
      </c>
      <c r="L1073" s="12">
        <f t="shared" si="224"/>
        <v>114.09129706864711</v>
      </c>
      <c r="M1073" s="12">
        <f t="shared" si="225"/>
        <v>87.368588126272584</v>
      </c>
      <c r="N1073" s="12">
        <f t="shared" si="226"/>
        <v>93.381395460012087</v>
      </c>
      <c r="O1073" s="12">
        <f t="shared" si="227"/>
        <v>133.25285755798632</v>
      </c>
      <c r="P1073" s="12">
        <f t="shared" si="228"/>
        <v>145.26259434176518</v>
      </c>
      <c r="Q1073">
        <v>0.47222222222222199</v>
      </c>
      <c r="R1073" s="12"/>
      <c r="S1073" s="12"/>
      <c r="Z1073" s="12"/>
      <c r="AA1073" s="12"/>
      <c r="AB1073" s="12"/>
      <c r="AC1073" s="12"/>
      <c r="AF1073">
        <v>0.310550763105508</v>
      </c>
      <c r="AG1073" s="12"/>
      <c r="AH1073" s="12"/>
      <c r="BI1073" t="str">
        <v>21/08/2020</v>
      </c>
      <c r="BJ1073">
        <v>60</v>
      </c>
      <c r="BK1073">
        <v>16.2</v>
      </c>
    </row>
    <row r="1074" spans="1:63" x14ac:dyDescent="0.3">
      <c r="A1074" s="11">
        <v>44008</v>
      </c>
      <c r="B1074">
        <v>0.47382198952879601</v>
      </c>
      <c r="C1074">
        <v>3083.76</v>
      </c>
      <c r="D1074">
        <v>246.03</v>
      </c>
      <c r="E1074">
        <v>163.5</v>
      </c>
      <c r="F1074">
        <v>1762.8</v>
      </c>
      <c r="G1074">
        <v>86.57</v>
      </c>
      <c r="H1074">
        <v>43.54</v>
      </c>
      <c r="I1074" s="12">
        <f t="shared" si="221"/>
        <v>71.042608713018609</v>
      </c>
      <c r="J1074" s="12">
        <f t="shared" si="222"/>
        <v>75.438919496786269</v>
      </c>
      <c r="K1074" s="12">
        <f t="shared" si="223"/>
        <v>107.15201012277525</v>
      </c>
      <c r="L1074" s="12">
        <f t="shared" si="224"/>
        <v>115.29573232242183</v>
      </c>
      <c r="M1074" s="12">
        <f t="shared" si="225"/>
        <v>90.473490880914554</v>
      </c>
      <c r="N1074" s="12">
        <f t="shared" si="226"/>
        <v>96.124416662560904</v>
      </c>
      <c r="O1074" s="12">
        <f t="shared" si="227"/>
        <v>136.52418826700276</v>
      </c>
      <c r="P1074" s="12">
        <f t="shared" si="228"/>
        <v>146.70537932623367</v>
      </c>
      <c r="Q1074">
        <v>0.47945205479452102</v>
      </c>
      <c r="R1074" s="12"/>
      <c r="S1074" s="12"/>
      <c r="Z1074" s="12"/>
      <c r="AA1074" s="12"/>
      <c r="AB1074" s="12"/>
      <c r="AC1074" s="12"/>
      <c r="AF1074">
        <v>0.30931923331130201</v>
      </c>
      <c r="AG1074" s="12"/>
      <c r="AH1074" s="12"/>
      <c r="BI1074" t="str">
        <v>20/08/2020</v>
      </c>
      <c r="BJ1074">
        <v>60</v>
      </c>
      <c r="BK1074">
        <v>16.2</v>
      </c>
    </row>
    <row r="1075" spans="1:63" x14ac:dyDescent="0.3">
      <c r="A1075" s="11">
        <v>44007</v>
      </c>
      <c r="B1075">
        <v>0.45989304812834197</v>
      </c>
      <c r="C1075">
        <v>3050.33</v>
      </c>
      <c r="D1075">
        <v>243.71</v>
      </c>
      <c r="E1075">
        <v>163.03</v>
      </c>
      <c r="F1075">
        <v>1762.3</v>
      </c>
      <c r="G1075">
        <v>86.57</v>
      </c>
      <c r="H1075">
        <v>43.12</v>
      </c>
      <c r="I1075" s="12">
        <f t="shared" si="221"/>
        <v>70.473425513050657</v>
      </c>
      <c r="J1075" s="12">
        <f t="shared" si="222"/>
        <v>74.642059543015719</v>
      </c>
      <c r="K1075" s="12">
        <f t="shared" si="223"/>
        <v>105.990411393171</v>
      </c>
      <c r="L1075" s="12">
        <f t="shared" si="224"/>
        <v>115.15533376275721</v>
      </c>
      <c r="M1075" s="12">
        <f t="shared" si="225"/>
        <v>89.877012568374326</v>
      </c>
      <c r="N1075" s="12">
        <f t="shared" si="226"/>
        <v>95.244756025338901</v>
      </c>
      <c r="O1075" s="12">
        <f t="shared" si="227"/>
        <v>135.23680007540239</v>
      </c>
      <c r="P1075" s="12">
        <f t="shared" si="228"/>
        <v>146.73777151998547</v>
      </c>
      <c r="Q1075">
        <v>0.43661971830985902</v>
      </c>
      <c r="R1075" s="12"/>
      <c r="S1075" s="12"/>
      <c r="Z1075" s="12"/>
      <c r="AA1075" s="12"/>
      <c r="AB1075" s="12"/>
      <c r="AC1075" s="12"/>
      <c r="AF1075">
        <v>0.30713342140026401</v>
      </c>
      <c r="AG1075" s="12"/>
      <c r="AH1075" s="12"/>
      <c r="BI1075" t="str">
        <v>19/08/2020</v>
      </c>
      <c r="BJ1075">
        <v>60</v>
      </c>
      <c r="BK1075">
        <v>16.2</v>
      </c>
    </row>
    <row r="1076" spans="1:63" x14ac:dyDescent="0.3">
      <c r="A1076" s="11">
        <v>44006</v>
      </c>
      <c r="B1076">
        <v>0.467914438502674</v>
      </c>
      <c r="C1076">
        <v>3131.29</v>
      </c>
      <c r="D1076">
        <v>248.84</v>
      </c>
      <c r="E1076">
        <v>161.30000000000001</v>
      </c>
      <c r="F1076">
        <v>1767.55</v>
      </c>
      <c r="G1076">
        <v>86.56</v>
      </c>
      <c r="H1076">
        <v>44.06</v>
      </c>
      <c r="I1076" s="12">
        <f t="shared" si="221"/>
        <v>73.149263250354053</v>
      </c>
      <c r="J1076" s="12">
        <f t="shared" si="222"/>
        <v>76.390246181156868</v>
      </c>
      <c r="K1076" s="12">
        <f t="shared" si="223"/>
        <v>108.81644917616454</v>
      </c>
      <c r="L1076" s="12">
        <f t="shared" si="224"/>
        <v>115.67827068057215</v>
      </c>
      <c r="M1076" s="12">
        <f t="shared" si="225"/>
        <v>92.784988098205119</v>
      </c>
      <c r="N1076" s="12">
        <f t="shared" si="226"/>
        <v>96.955580252277244</v>
      </c>
      <c r="O1076" s="12">
        <f t="shared" si="227"/>
        <v>138.0997717784139</v>
      </c>
      <c r="P1076" s="12">
        <f t="shared" si="228"/>
        <v>146.63235940000305</v>
      </c>
      <c r="Q1076">
        <v>0.44444444444444398</v>
      </c>
      <c r="R1076" s="12"/>
      <c r="S1076" s="12"/>
      <c r="Z1076" s="12"/>
      <c r="AA1076" s="12"/>
      <c r="AB1076" s="12"/>
      <c r="AC1076" s="12"/>
      <c r="AF1076">
        <v>0.304085733422639</v>
      </c>
      <c r="AG1076" s="12"/>
      <c r="AH1076" s="12"/>
      <c r="BI1076" t="str">
        <v>18/08/2020</v>
      </c>
      <c r="BJ1076">
        <v>60</v>
      </c>
      <c r="BK1076">
        <v>16.2</v>
      </c>
    </row>
    <row r="1077" spans="1:63" x14ac:dyDescent="0.3">
      <c r="A1077" s="11">
        <v>44005</v>
      </c>
      <c r="B1077">
        <v>0.467741935483871</v>
      </c>
      <c r="C1077">
        <v>3117.86</v>
      </c>
      <c r="D1077">
        <v>246.74</v>
      </c>
      <c r="E1077">
        <v>162.41</v>
      </c>
      <c r="F1077">
        <v>1755.7</v>
      </c>
      <c r="G1077">
        <v>86.54</v>
      </c>
      <c r="H1077">
        <v>43.76</v>
      </c>
      <c r="I1077" s="12">
        <f t="shared" si="221"/>
        <v>72.343215421551079</v>
      </c>
      <c r="J1077" s="12">
        <f t="shared" si="222"/>
        <v>76.577248052415328</v>
      </c>
      <c r="K1077" s="12">
        <f t="shared" si="223"/>
        <v>108.37467772324908</v>
      </c>
      <c r="L1077" s="12">
        <f t="shared" si="224"/>
        <v>115.97378745767803</v>
      </c>
      <c r="M1077" s="12">
        <f t="shared" si="225"/>
        <v>91.382671858085885</v>
      </c>
      <c r="N1077" s="12">
        <f t="shared" si="226"/>
        <v>96.785089585398325</v>
      </c>
      <c r="O1077" s="12">
        <f t="shared" si="227"/>
        <v>136.96571263162318</v>
      </c>
      <c r="P1077" s="12">
        <f t="shared" si="228"/>
        <v>146.39002427743301</v>
      </c>
      <c r="Q1077">
        <v>0.45070422535211302</v>
      </c>
      <c r="R1077" s="12"/>
      <c r="S1077" s="12"/>
      <c r="Z1077" s="12"/>
      <c r="AA1077" s="12"/>
      <c r="AB1077" s="12"/>
      <c r="AC1077" s="12"/>
      <c r="AF1077">
        <v>0.30909090909090903</v>
      </c>
      <c r="AG1077" s="12"/>
      <c r="AH1077" s="12"/>
      <c r="BI1077" t="str">
        <v>17/08/2020</v>
      </c>
      <c r="BJ1077">
        <v>60</v>
      </c>
      <c r="BK1077">
        <v>16.2</v>
      </c>
    </row>
    <row r="1078" spans="1:63" x14ac:dyDescent="0.3">
      <c r="A1078" s="11">
        <v>44002</v>
      </c>
      <c r="B1078">
        <v>0.451030927835052</v>
      </c>
      <c r="C1078">
        <v>3097.74</v>
      </c>
      <c r="D1078">
        <v>244.24</v>
      </c>
      <c r="E1078">
        <v>162.38999999999999</v>
      </c>
      <c r="F1078">
        <v>1743.95</v>
      </c>
      <c r="G1078">
        <v>86.56</v>
      </c>
      <c r="H1078">
        <v>43.26</v>
      </c>
      <c r="I1078" s="12">
        <f t="shared" si="221"/>
        <v>71.885170491025193</v>
      </c>
      <c r="J1078" s="12">
        <f t="shared" si="222"/>
        <v>76.595824132838473</v>
      </c>
      <c r="K1078" s="12">
        <f t="shared" si="223"/>
        <v>107.65060775487568</v>
      </c>
      <c r="L1078" s="12">
        <f t="shared" si="224"/>
        <v>116.56394647336035</v>
      </c>
      <c r="M1078" s="12">
        <f t="shared" si="225"/>
        <v>90.467800545805375</v>
      </c>
      <c r="N1078" s="12">
        <f t="shared" si="226"/>
        <v>96.447690956632755</v>
      </c>
      <c r="O1078" s="12">
        <f t="shared" si="227"/>
        <v>135.54695791140759</v>
      </c>
      <c r="P1078" s="12">
        <f t="shared" si="228"/>
        <v>146.58383561610904</v>
      </c>
      <c r="Q1078">
        <v>0.41463414634146301</v>
      </c>
      <c r="R1078" s="12"/>
      <c r="S1078" s="12"/>
      <c r="Z1078" s="12"/>
      <c r="AA1078" s="12"/>
      <c r="AB1078" s="12"/>
      <c r="AC1078" s="12"/>
      <c r="AF1078">
        <v>0.29216467463479401</v>
      </c>
      <c r="AG1078" s="12"/>
      <c r="AH1078" s="12"/>
      <c r="BI1078" t="str">
        <v>14/08/2020</v>
      </c>
      <c r="BJ1078">
        <v>59.2</v>
      </c>
      <c r="BK1078">
        <v>16.5</v>
      </c>
    </row>
    <row r="1079" spans="1:63" x14ac:dyDescent="0.3">
      <c r="A1079" s="11">
        <v>44001</v>
      </c>
      <c r="B1079">
        <v>0.438961038961039</v>
      </c>
      <c r="C1079">
        <v>3115.34</v>
      </c>
      <c r="D1079">
        <v>244.28</v>
      </c>
      <c r="E1079">
        <v>162.26</v>
      </c>
      <c r="F1079">
        <v>1721.9</v>
      </c>
      <c r="G1079">
        <v>86.54</v>
      </c>
      <c r="H1079">
        <v>43.41</v>
      </c>
      <c r="I1079" s="12">
        <f t="shared" si="221"/>
        <v>72.351886966979052</v>
      </c>
      <c r="J1079" s="12">
        <f t="shared" si="222"/>
        <v>78.035984891964915</v>
      </c>
      <c r="K1079" s="12">
        <f t="shared" si="223"/>
        <v>108.28739945511387</v>
      </c>
      <c r="L1079" s="12">
        <f t="shared" si="224"/>
        <v>116.8202546218081</v>
      </c>
      <c r="M1079" s="12">
        <f t="shared" si="225"/>
        <v>90.555179938057918</v>
      </c>
      <c r="N1079" s="12">
        <f t="shared" si="226"/>
        <v>97.714992677016539</v>
      </c>
      <c r="O1079" s="12">
        <f t="shared" si="227"/>
        <v>135.60050024664085</v>
      </c>
      <c r="P1079" s="12">
        <f t="shared" si="228"/>
        <v>146.10291180299402</v>
      </c>
      <c r="Q1079">
        <v>0.469879518072289</v>
      </c>
      <c r="R1079" s="12"/>
      <c r="S1079" s="12"/>
      <c r="Z1079" s="12"/>
      <c r="AA1079" s="12"/>
      <c r="AB1079" s="12"/>
      <c r="AC1079" s="12"/>
      <c r="AF1079">
        <v>0.29271523178807901</v>
      </c>
      <c r="AG1079" s="12"/>
      <c r="AH1079" s="12"/>
      <c r="BI1079" t="str">
        <v>13/08/2020</v>
      </c>
      <c r="BJ1079">
        <v>59.2</v>
      </c>
      <c r="BK1079">
        <v>16.5</v>
      </c>
    </row>
    <row r="1080" spans="1:63" x14ac:dyDescent="0.3">
      <c r="A1080" s="11">
        <v>44000</v>
      </c>
      <c r="B1080">
        <v>0.43455497382198999</v>
      </c>
      <c r="C1080">
        <v>3113.49</v>
      </c>
      <c r="D1080">
        <v>243.62</v>
      </c>
      <c r="E1080">
        <v>160.56</v>
      </c>
      <c r="F1080">
        <v>1726.9</v>
      </c>
      <c r="G1080">
        <v>86.55</v>
      </c>
      <c r="H1080">
        <v>43.55</v>
      </c>
      <c r="I1080" s="12">
        <f t="shared" si="221"/>
        <v>73.082253002387091</v>
      </c>
      <c r="J1080" s="12">
        <f t="shared" si="222"/>
        <v>77.764621346207647</v>
      </c>
      <c r="K1080" s="12">
        <f t="shared" si="223"/>
        <v>108.21059929090339</v>
      </c>
      <c r="L1080" s="12">
        <f t="shared" si="224"/>
        <v>116.37698814261361</v>
      </c>
      <c r="M1080" s="12">
        <f t="shared" si="225"/>
        <v>91.274312449311722</v>
      </c>
      <c r="N1080" s="12">
        <f t="shared" si="226"/>
        <v>97.170401278535763</v>
      </c>
      <c r="O1080" s="12">
        <f t="shared" si="227"/>
        <v>135.21855146956634</v>
      </c>
      <c r="P1080" s="12">
        <f t="shared" si="228"/>
        <v>145.24251938341831</v>
      </c>
      <c r="Q1080">
        <v>0.439024390243902</v>
      </c>
      <c r="R1080" s="12"/>
      <c r="S1080" s="12"/>
      <c r="Z1080" s="12"/>
      <c r="AA1080" s="12"/>
      <c r="AB1080" s="12"/>
      <c r="AC1080" s="12"/>
      <c r="AF1080">
        <v>0.28223684210526301</v>
      </c>
      <c r="AG1080" s="12"/>
      <c r="AH1080" s="12"/>
      <c r="BI1080" t="str">
        <v>12/08/2020</v>
      </c>
      <c r="BJ1080">
        <v>59.2</v>
      </c>
      <c r="BK1080">
        <v>16.5</v>
      </c>
    </row>
    <row r="1081" spans="1:63" x14ac:dyDescent="0.3">
      <c r="A1081" s="11">
        <v>43999</v>
      </c>
      <c r="B1081">
        <v>0.42063492063492097</v>
      </c>
      <c r="C1081">
        <v>3124.74</v>
      </c>
      <c r="D1081">
        <v>242.85</v>
      </c>
      <c r="E1081">
        <v>159.9</v>
      </c>
      <c r="F1081">
        <v>1726.8</v>
      </c>
      <c r="G1081">
        <v>86.52</v>
      </c>
      <c r="H1081">
        <v>43.37</v>
      </c>
      <c r="I1081" s="12">
        <f t="shared" si="221"/>
        <v>73.651422302910589</v>
      </c>
      <c r="J1081" s="12">
        <f t="shared" si="222"/>
        <v>78.050145178022134</v>
      </c>
      <c r="K1081" s="12">
        <f t="shared" si="223"/>
        <v>108.63940338149916</v>
      </c>
      <c r="L1081" s="12">
        <f t="shared" si="224"/>
        <v>117.28602921398642</v>
      </c>
      <c r="M1081" s="12">
        <f t="shared" si="225"/>
        <v>91.361736334626144</v>
      </c>
      <c r="N1081" s="12">
        <f t="shared" si="226"/>
        <v>96.868870676335249</v>
      </c>
      <c r="O1081" s="12">
        <f t="shared" si="227"/>
        <v>134.83777756103402</v>
      </c>
      <c r="P1081" s="12">
        <f t="shared" si="228"/>
        <v>145.3849461590861</v>
      </c>
      <c r="Q1081">
        <v>0.421686746987952</v>
      </c>
      <c r="R1081" s="12"/>
      <c r="S1081" s="12"/>
      <c r="Z1081" s="12"/>
      <c r="AA1081" s="12"/>
      <c r="AB1081" s="12"/>
      <c r="AC1081" s="12"/>
      <c r="AF1081">
        <v>0.28249336870026498</v>
      </c>
      <c r="AG1081" s="12"/>
      <c r="AH1081" s="12"/>
      <c r="BI1081" t="str">
        <v>11/08/2020</v>
      </c>
      <c r="BJ1081">
        <v>59.2</v>
      </c>
      <c r="BK1081">
        <v>16.5</v>
      </c>
    </row>
    <row r="1082" spans="1:63" x14ac:dyDescent="0.3">
      <c r="A1082" s="11">
        <v>43998</v>
      </c>
      <c r="B1082">
        <v>0.41223404255319201</v>
      </c>
      <c r="C1082">
        <v>3066.59</v>
      </c>
      <c r="D1082">
        <v>238.75</v>
      </c>
      <c r="E1082">
        <v>162.38999999999999</v>
      </c>
      <c r="F1082">
        <v>1725.7</v>
      </c>
      <c r="G1082">
        <v>86.53</v>
      </c>
      <c r="H1082">
        <v>42.88</v>
      </c>
      <c r="I1082" s="12">
        <f t="shared" si="221"/>
        <v>71.209238307151296</v>
      </c>
      <c r="J1082" s="12">
        <f t="shared" si="222"/>
        <v>76.645613687346639</v>
      </c>
      <c r="K1082" s="12">
        <f t="shared" si="223"/>
        <v>106.60558235447159</v>
      </c>
      <c r="L1082" s="12">
        <f t="shared" si="224"/>
        <v>116.408866083558</v>
      </c>
      <c r="M1082" s="12">
        <f t="shared" si="225"/>
        <v>88.485409152488955</v>
      </c>
      <c r="N1082" s="12">
        <f t="shared" si="226"/>
        <v>95.293164620511916</v>
      </c>
      <c r="O1082" s="12">
        <f t="shared" si="227"/>
        <v>132.54627231100793</v>
      </c>
      <c r="P1082" s="12">
        <f t="shared" si="228"/>
        <v>144.55440362000169</v>
      </c>
      <c r="Q1082">
        <v>0.421686746987952</v>
      </c>
      <c r="R1082" s="12"/>
      <c r="S1082" s="12"/>
      <c r="Z1082" s="12"/>
      <c r="AA1082" s="12"/>
      <c r="AB1082" s="12"/>
      <c r="AC1082" s="12"/>
      <c r="AF1082">
        <v>0.284182305630027</v>
      </c>
      <c r="AG1082" s="12"/>
      <c r="AH1082" s="12"/>
      <c r="BI1082" t="str">
        <v>10/08/2020</v>
      </c>
      <c r="BJ1082">
        <v>59.2</v>
      </c>
      <c r="BK1082">
        <v>16.5</v>
      </c>
    </row>
    <row r="1083" spans="1:63" x14ac:dyDescent="0.3">
      <c r="A1083" s="11">
        <v>43995</v>
      </c>
      <c r="B1083">
        <v>0.38874680306905401</v>
      </c>
      <c r="C1083">
        <v>3041.31</v>
      </c>
      <c r="D1083">
        <v>235.88</v>
      </c>
      <c r="E1083">
        <v>162.30000000000001</v>
      </c>
      <c r="F1083">
        <v>1730.8</v>
      </c>
      <c r="G1083">
        <v>86.55</v>
      </c>
      <c r="H1083">
        <v>43.34</v>
      </c>
      <c r="I1083" s="12">
        <f t="shared" si="221"/>
        <v>70.66107239551927</v>
      </c>
      <c r="J1083" s="12">
        <f t="shared" si="222"/>
        <v>75.792281887900472</v>
      </c>
      <c r="K1083" s="12">
        <f t="shared" si="223"/>
        <v>105.70253516806321</v>
      </c>
      <c r="L1083" s="12">
        <f t="shared" si="224"/>
        <v>114.24663884670321</v>
      </c>
      <c r="M1083" s="12">
        <f t="shared" si="225"/>
        <v>87.469652504521022</v>
      </c>
      <c r="N1083" s="12">
        <f t="shared" si="226"/>
        <v>93.87436456475028</v>
      </c>
      <c r="O1083" s="12">
        <f t="shared" si="227"/>
        <v>130.92305114556569</v>
      </c>
      <c r="P1083" s="12">
        <f t="shared" si="228"/>
        <v>141.33466492285544</v>
      </c>
      <c r="Q1083">
        <v>0.43023255813953498</v>
      </c>
      <c r="R1083" s="12"/>
      <c r="S1083" s="12"/>
      <c r="Z1083" s="12"/>
      <c r="AA1083" s="12"/>
      <c r="AB1083" s="12"/>
      <c r="AC1083" s="12"/>
      <c r="AF1083">
        <v>0.28516129032258097</v>
      </c>
      <c r="AG1083" s="12"/>
      <c r="AH1083" s="12"/>
      <c r="BI1083" t="str">
        <v>07/08/2020</v>
      </c>
      <c r="BJ1083">
        <v>58.1</v>
      </c>
      <c r="BK1083">
        <v>16.2</v>
      </c>
    </row>
    <row r="1084" spans="1:63" x14ac:dyDescent="0.3">
      <c r="A1084" s="11">
        <v>43994</v>
      </c>
      <c r="B1084">
        <v>0.376590330788804</v>
      </c>
      <c r="C1084">
        <v>3002.1</v>
      </c>
      <c r="D1084">
        <v>234.02</v>
      </c>
      <c r="E1084">
        <v>163.88</v>
      </c>
      <c r="F1084">
        <v>1727.4</v>
      </c>
      <c r="G1084">
        <v>86.52</v>
      </c>
      <c r="H1084">
        <v>42.57</v>
      </c>
      <c r="I1084" s="12">
        <f t="shared" si="221"/>
        <v>69.092529758335743</v>
      </c>
      <c r="J1084" s="12">
        <f t="shared" si="222"/>
        <v>74.960773408702622</v>
      </c>
      <c r="K1084" s="12">
        <f t="shared" si="223"/>
        <v>104.37549296345362</v>
      </c>
      <c r="L1084" s="12">
        <f t="shared" si="224"/>
        <v>114.82385814013787</v>
      </c>
      <c r="M1084" s="12">
        <f t="shared" si="225"/>
        <v>85.957721552581972</v>
      </c>
      <c r="N1084" s="12">
        <f t="shared" si="226"/>
        <v>93.316354914969921</v>
      </c>
      <c r="O1084" s="12">
        <f t="shared" si="227"/>
        <v>129.93537365085101</v>
      </c>
      <c r="P1084" s="12">
        <f t="shared" si="228"/>
        <v>142.78245281783288</v>
      </c>
      <c r="Q1084">
        <v>0.41379310344827602</v>
      </c>
      <c r="R1084" s="12"/>
      <c r="S1084" s="12"/>
      <c r="Z1084" s="12"/>
      <c r="AA1084" s="12"/>
      <c r="AB1084" s="12"/>
      <c r="AC1084" s="12"/>
      <c r="AF1084">
        <v>0.28358208955223901</v>
      </c>
      <c r="AG1084" s="12"/>
      <c r="AH1084" s="12"/>
      <c r="BI1084" t="str">
        <v>06/08/2020</v>
      </c>
      <c r="BJ1084">
        <v>58.1</v>
      </c>
      <c r="BK1084">
        <v>16.2</v>
      </c>
    </row>
    <row r="1085" spans="1:63" x14ac:dyDescent="0.3">
      <c r="A1085" s="11">
        <v>43993</v>
      </c>
      <c r="B1085">
        <v>0.368956743002545</v>
      </c>
      <c r="C1085">
        <v>3190.14</v>
      </c>
      <c r="D1085">
        <v>246.22</v>
      </c>
      <c r="E1085">
        <v>160.84</v>
      </c>
      <c r="F1085">
        <v>1737.6</v>
      </c>
      <c r="G1085">
        <v>86.56</v>
      </c>
      <c r="H1085">
        <v>44.91</v>
      </c>
      <c r="I1085" s="12">
        <f t="shared" si="221"/>
        <v>74.925063255008098</v>
      </c>
      <c r="J1085" s="12">
        <f t="shared" si="222"/>
        <v>79.162225888831642</v>
      </c>
      <c r="K1085" s="12">
        <f t="shared" si="223"/>
        <v>110.85873510227121</v>
      </c>
      <c r="L1085" s="12">
        <f t="shared" si="224"/>
        <v>115.61465232178443</v>
      </c>
      <c r="M1085" s="12">
        <f t="shared" si="225"/>
        <v>92.273863307621895</v>
      </c>
      <c r="N1085" s="12">
        <f t="shared" si="226"/>
        <v>97.57848741447873</v>
      </c>
      <c r="O1085" s="12">
        <f t="shared" si="227"/>
        <v>136.64276763165503</v>
      </c>
      <c r="P1085" s="12">
        <f t="shared" si="228"/>
        <v>142.41856984560192</v>
      </c>
      <c r="Q1085">
        <v>0.41666666666666702</v>
      </c>
      <c r="R1085" s="12"/>
      <c r="S1085" s="12"/>
      <c r="Z1085" s="12"/>
      <c r="AA1085" s="12"/>
      <c r="AB1085" s="12"/>
      <c r="AC1085" s="12"/>
      <c r="AF1085">
        <v>0.28249678249678301</v>
      </c>
      <c r="AG1085" s="12"/>
      <c r="AH1085" s="12"/>
      <c r="BI1085" t="str">
        <v>05/08/2020</v>
      </c>
      <c r="BJ1085">
        <v>58.1</v>
      </c>
      <c r="BK1085">
        <v>16.2</v>
      </c>
    </row>
    <row r="1086" spans="1:63" x14ac:dyDescent="0.3">
      <c r="A1086" s="11">
        <v>43992</v>
      </c>
      <c r="B1086">
        <v>0.36103896103896099</v>
      </c>
      <c r="C1086">
        <v>3207.18</v>
      </c>
      <c r="D1086">
        <v>243.3</v>
      </c>
      <c r="E1086">
        <v>158.49</v>
      </c>
      <c r="F1086">
        <v>1714.55</v>
      </c>
      <c r="G1086">
        <v>86.51</v>
      </c>
      <c r="H1086">
        <v>44.93</v>
      </c>
      <c r="I1086" s="12">
        <f t="shared" si="221"/>
        <v>76.465109768410912</v>
      </c>
      <c r="J1086" s="12">
        <f t="shared" si="222"/>
        <v>80.675442212671683</v>
      </c>
      <c r="K1086" s="12">
        <f t="shared" si="223"/>
        <v>111.51567916985113</v>
      </c>
      <c r="L1086" s="12">
        <f t="shared" si="224"/>
        <v>116.18021083806201</v>
      </c>
      <c r="M1086" s="12">
        <f t="shared" si="225"/>
        <v>92.535348756596534</v>
      </c>
      <c r="N1086" s="12">
        <f t="shared" si="226"/>
        <v>97.719410207141237</v>
      </c>
      <c r="O1086" s="12">
        <f t="shared" si="227"/>
        <v>135.09943542709465</v>
      </c>
      <c r="P1086" s="12">
        <f t="shared" si="228"/>
        <v>140.66770967785101</v>
      </c>
      <c r="Q1086">
        <v>0.41463414634146301</v>
      </c>
      <c r="R1086" s="12"/>
      <c r="S1086" s="12"/>
      <c r="Z1086" s="12"/>
      <c r="AA1086" s="12"/>
      <c r="AB1086" s="12"/>
      <c r="AC1086" s="12"/>
      <c r="AF1086">
        <v>0.27402597402597401</v>
      </c>
      <c r="AG1086" s="12"/>
      <c r="AH1086" s="12"/>
      <c r="BI1086" t="str">
        <v>04/08/2020</v>
      </c>
      <c r="BJ1086">
        <v>58.1</v>
      </c>
      <c r="BK1086">
        <v>16.2</v>
      </c>
    </row>
    <row r="1087" spans="1:63" x14ac:dyDescent="0.3">
      <c r="A1087" s="11">
        <v>43991</v>
      </c>
      <c r="B1087">
        <v>0.35695538057742798</v>
      </c>
      <c r="C1087">
        <v>3232.39</v>
      </c>
      <c r="D1087">
        <v>241.55</v>
      </c>
      <c r="E1087">
        <v>156.71</v>
      </c>
      <c r="F1087">
        <v>1698.55</v>
      </c>
      <c r="G1087">
        <v>86.48</v>
      </c>
      <c r="H1087">
        <v>45.47</v>
      </c>
      <c r="I1087" s="12">
        <f t="shared" si="221"/>
        <v>77.958620997730989</v>
      </c>
      <c r="J1087" s="12">
        <f t="shared" si="222"/>
        <v>82.088930011804592</v>
      </c>
      <c r="K1087" s="12">
        <f t="shared" si="223"/>
        <v>112.43155603195335</v>
      </c>
      <c r="L1087" s="12">
        <f t="shared" si="224"/>
        <v>115.70849282368131</v>
      </c>
      <c r="M1087" s="12">
        <f t="shared" si="225"/>
        <v>92.917582287388768</v>
      </c>
      <c r="N1087" s="12">
        <f t="shared" si="226"/>
        <v>97.932405590081373</v>
      </c>
      <c r="O1087" s="12">
        <f t="shared" si="227"/>
        <v>134.17390706058058</v>
      </c>
      <c r="P1087" s="12">
        <f t="shared" si="228"/>
        <v>138.02848915787592</v>
      </c>
      <c r="Q1087">
        <v>0.407407407407407</v>
      </c>
      <c r="R1087" s="12"/>
      <c r="S1087" s="12"/>
      <c r="Z1087" s="12"/>
      <c r="AA1087" s="12"/>
      <c r="AB1087" s="12"/>
      <c r="AC1087" s="12"/>
      <c r="AF1087">
        <v>0.27427821522309698</v>
      </c>
      <c r="AG1087" s="12"/>
      <c r="AH1087" s="12"/>
      <c r="BI1087" t="str">
        <v>03/08/2020</v>
      </c>
      <c r="BJ1087">
        <v>58.1</v>
      </c>
      <c r="BK1087">
        <v>16.2</v>
      </c>
    </row>
    <row r="1088" spans="1:63" x14ac:dyDescent="0.3">
      <c r="A1088" s="11">
        <v>43988</v>
      </c>
      <c r="B1088">
        <v>0.31265508684863502</v>
      </c>
      <c r="C1088">
        <v>3193.93</v>
      </c>
      <c r="D1088">
        <v>239.69</v>
      </c>
      <c r="E1088">
        <v>156.11000000000001</v>
      </c>
      <c r="F1088">
        <v>1684.43</v>
      </c>
      <c r="G1088">
        <v>86.5</v>
      </c>
      <c r="H1088">
        <v>44.92</v>
      </c>
      <c r="I1088" s="12">
        <f t="shared" si="221"/>
        <v>77.324701675007745</v>
      </c>
      <c r="J1088" s="12">
        <f t="shared" si="222"/>
        <v>81.78966703796263</v>
      </c>
      <c r="K1088" s="12">
        <f t="shared" si="223"/>
        <v>111.06843476087735</v>
      </c>
      <c r="L1088" s="12">
        <f t="shared" si="224"/>
        <v>115.73191672298022</v>
      </c>
      <c r="M1088" s="12">
        <f t="shared" si="225"/>
        <v>92.555082934181527</v>
      </c>
      <c r="N1088" s="12">
        <f t="shared" si="226"/>
        <v>97.993419651529621</v>
      </c>
      <c r="O1088" s="12">
        <f t="shared" si="227"/>
        <v>133.11019193822699</v>
      </c>
      <c r="P1088" s="12">
        <f t="shared" si="228"/>
        <v>138.65019189741932</v>
      </c>
      <c r="Q1088">
        <v>0.372093023255814</v>
      </c>
      <c r="R1088" s="12"/>
      <c r="S1088" s="12"/>
      <c r="Z1088" s="12"/>
      <c r="AA1088" s="12"/>
      <c r="AB1088" s="12"/>
      <c r="AC1088" s="12"/>
      <c r="AF1088">
        <v>0.26457399103139001</v>
      </c>
      <c r="AG1088" s="12"/>
      <c r="AH1088" s="12"/>
      <c r="BI1088" t="str">
        <v>31/07/2020</v>
      </c>
      <c r="BJ1088">
        <v>56.7</v>
      </c>
      <c r="BK1088">
        <v>17.3</v>
      </c>
    </row>
    <row r="1089" spans="1:63" x14ac:dyDescent="0.3">
      <c r="A1089" s="11">
        <v>43987</v>
      </c>
      <c r="B1089">
        <v>0.30147058823529399</v>
      </c>
      <c r="C1089">
        <v>3112.35</v>
      </c>
      <c r="D1089">
        <v>235.03</v>
      </c>
      <c r="E1089">
        <v>157.22999999999999</v>
      </c>
      <c r="F1089">
        <v>1714.8</v>
      </c>
      <c r="G1089">
        <v>86.53</v>
      </c>
      <c r="H1089">
        <v>44.09</v>
      </c>
      <c r="I1089" s="12">
        <f t="shared" si="221"/>
        <v>74.83023377409873</v>
      </c>
      <c r="J1089" s="12">
        <f t="shared" si="222"/>
        <v>78.348429669175417</v>
      </c>
      <c r="K1089" s="12">
        <f t="shared" si="223"/>
        <v>108.1949494160362</v>
      </c>
      <c r="L1089" s="12">
        <f t="shared" si="224"/>
        <v>114.88332249490068</v>
      </c>
      <c r="M1089" s="12">
        <f t="shared" si="225"/>
        <v>90.126131540726945</v>
      </c>
      <c r="N1089" s="12">
        <f t="shared" si="226"/>
        <v>94.448049885574918</v>
      </c>
      <c r="O1089" s="12">
        <f t="shared" si="227"/>
        <v>130.47793571780733</v>
      </c>
      <c r="P1089" s="12">
        <f t="shared" si="228"/>
        <v>138.51138608046861</v>
      </c>
      <c r="Q1089">
        <v>0.34117647058823503</v>
      </c>
      <c r="R1089" s="12"/>
      <c r="S1089" s="12"/>
      <c r="Z1089" s="12"/>
      <c r="AA1089" s="12"/>
      <c r="AB1089" s="12"/>
      <c r="AC1089" s="12"/>
      <c r="AF1089">
        <v>0.25792141951837799</v>
      </c>
      <c r="AG1089" s="12"/>
      <c r="AH1089" s="12"/>
      <c r="BI1089" t="str">
        <v>30/07/2020</v>
      </c>
      <c r="BJ1089">
        <v>56.7</v>
      </c>
      <c r="BK1089">
        <v>17.3</v>
      </c>
    </row>
    <row r="1090" spans="1:63" x14ac:dyDescent="0.3">
      <c r="A1090" s="11">
        <v>43986</v>
      </c>
      <c r="B1090">
        <v>0.29297820823244602</v>
      </c>
      <c r="C1090">
        <v>3122.87</v>
      </c>
      <c r="D1090">
        <v>236.69</v>
      </c>
      <c r="E1090">
        <v>159.54</v>
      </c>
      <c r="F1090">
        <v>1698.65</v>
      </c>
      <c r="G1090">
        <v>86.51</v>
      </c>
      <c r="H1090">
        <v>44.34</v>
      </c>
      <c r="I1090" s="12">
        <f t="shared" ref="I1090:I1153" si="231">I1091*(1+((C1090/C1091)-(E1090/E1091)))</f>
        <v>74.007973264953222</v>
      </c>
      <c r="J1090" s="12">
        <f t="shared" ref="J1090:J1153" si="232">J1091*(1+((C1090/C1091)-(F1090/F1091)))</f>
        <v>79.370422775142941</v>
      </c>
      <c r="K1090" s="12">
        <f t="shared" si="223"/>
        <v>108.58584578337835</v>
      </c>
      <c r="L1090" s="12">
        <f t="shared" si="224"/>
        <v>114.6231790252132</v>
      </c>
      <c r="M1090" s="12">
        <f t="shared" si="225"/>
        <v>89.458259928121819</v>
      </c>
      <c r="N1090" s="12">
        <f t="shared" si="226"/>
        <v>96.034632591929437</v>
      </c>
      <c r="O1090" s="12">
        <f t="shared" si="227"/>
        <v>131.43009155569166</v>
      </c>
      <c r="P1090" s="12">
        <f t="shared" si="228"/>
        <v>138.70212135372051</v>
      </c>
      <c r="Q1090">
        <v>0.34482758620689702</v>
      </c>
      <c r="R1090" s="12"/>
      <c r="S1090" s="12"/>
      <c r="Z1090" s="12"/>
      <c r="AA1090" s="12"/>
      <c r="AB1090" s="12"/>
      <c r="AC1090" s="12"/>
      <c r="AF1090">
        <v>0.24827152734129501</v>
      </c>
      <c r="AG1090" s="12"/>
      <c r="AH1090" s="12"/>
      <c r="BI1090" t="str">
        <v>29/07/2020</v>
      </c>
      <c r="BJ1090">
        <v>56.7</v>
      </c>
      <c r="BK1090">
        <v>17.3</v>
      </c>
    </row>
    <row r="1091" spans="1:63" x14ac:dyDescent="0.3">
      <c r="A1091" s="11">
        <v>43985</v>
      </c>
      <c r="B1091">
        <v>0.28536585365853701</v>
      </c>
      <c r="C1091">
        <v>3080.82</v>
      </c>
      <c r="D1091">
        <v>235.63</v>
      </c>
      <c r="E1091">
        <v>161.69</v>
      </c>
      <c r="F1091">
        <v>1727.9</v>
      </c>
      <c r="G1091">
        <v>86.58</v>
      </c>
      <c r="H1091">
        <v>43.41</v>
      </c>
      <c r="I1091" s="12">
        <f t="shared" si="231"/>
        <v>72.066079708387505</v>
      </c>
      <c r="J1091" s="12">
        <f t="shared" si="232"/>
        <v>77.015517258832389</v>
      </c>
      <c r="K1091" s="12">
        <f t="shared" ref="K1091:K1154" si="233">K1092*(1+((C1091/C1092)-(G1091/G1092)))</f>
        <v>107.03834275399313</v>
      </c>
      <c r="L1091" s="12">
        <f t="shared" ref="L1091:L1154" si="234">L1092*(1+((C1091/C1092)-(H1091/H1092)))</f>
        <v>115.52131933655443</v>
      </c>
      <c r="M1091" s="12">
        <f t="shared" ref="M1091:M1154" si="235">M1092*(1+((D1091/D1092)-(E1091/E1092)))</f>
        <v>87.894128693817734</v>
      </c>
      <c r="N1091" s="12">
        <f t="shared" ref="N1091:N1154" si="236">N1092*(1+((D1091/D1092)-(F1091/F1092)))</f>
        <v>94.020097688826468</v>
      </c>
      <c r="O1091" s="12">
        <f t="shared" ref="O1091:O1154" si="237">O1092*(1+((D1091/D1092)-(G1091/G1092)))</f>
        <v>130.73626386369654</v>
      </c>
      <c r="P1091" s="12">
        <f t="shared" ref="P1091:P1154" si="238">P1092*(1+((D1091/D1092)-(H1091/H1092)))</f>
        <v>141.09007895789523</v>
      </c>
      <c r="Q1091">
        <v>0.33333333333333298</v>
      </c>
      <c r="R1091" s="12"/>
      <c r="S1091" s="12"/>
      <c r="Z1091" s="12"/>
      <c r="AA1091" s="12"/>
      <c r="AB1091" s="12"/>
      <c r="AC1091" s="12"/>
      <c r="AF1091">
        <v>0.247169811320755</v>
      </c>
      <c r="AG1091" s="12"/>
      <c r="AH1091" s="12"/>
      <c r="BI1091" t="str">
        <v>28/07/2020</v>
      </c>
      <c r="BJ1091">
        <v>56.7</v>
      </c>
      <c r="BK1091">
        <v>17.3</v>
      </c>
    </row>
    <row r="1092" spans="1:63" x14ac:dyDescent="0.3">
      <c r="A1092" s="11">
        <v>43984</v>
      </c>
      <c r="B1092">
        <v>0.281481481481481</v>
      </c>
      <c r="C1092">
        <v>3055.73</v>
      </c>
      <c r="D1092">
        <v>234.06</v>
      </c>
      <c r="E1092">
        <v>162.28</v>
      </c>
      <c r="F1092">
        <v>1740</v>
      </c>
      <c r="G1092">
        <v>86.58</v>
      </c>
      <c r="H1092">
        <v>42.82</v>
      </c>
      <c r="I1092" s="12">
        <f t="shared" si="231"/>
        <v>71.222344534150594</v>
      </c>
      <c r="J1092" s="12">
        <f t="shared" si="232"/>
        <v>75.865037099397981</v>
      </c>
      <c r="K1092" s="12">
        <f t="shared" si="233"/>
        <v>106.16662937258894</v>
      </c>
      <c r="L1092" s="12">
        <f t="shared" si="234"/>
        <v>116.16812068238542</v>
      </c>
      <c r="M1092" s="12">
        <f t="shared" si="235"/>
        <v>86.994314038433856</v>
      </c>
      <c r="N1092" s="12">
        <f t="shared" si="236"/>
        <v>92.752934480521333</v>
      </c>
      <c r="O1092" s="12">
        <f t="shared" si="237"/>
        <v>129.86516963008452</v>
      </c>
      <c r="P1092" s="12">
        <f t="shared" si="238"/>
        <v>142.09482096970621</v>
      </c>
      <c r="Q1092">
        <v>0.337209302325581</v>
      </c>
      <c r="R1092" s="12"/>
      <c r="S1092" s="12"/>
      <c r="Z1092" s="12"/>
      <c r="AA1092" s="12"/>
      <c r="AB1092" s="12"/>
      <c r="AC1092" s="12"/>
      <c r="AF1092">
        <v>0.245425867507886</v>
      </c>
      <c r="AG1092" s="12"/>
      <c r="AH1092" s="12"/>
      <c r="BI1092" t="str">
        <v>27/07/2020</v>
      </c>
      <c r="BJ1092">
        <v>56.7</v>
      </c>
      <c r="BK1092">
        <v>17.3</v>
      </c>
    </row>
    <row r="1093" spans="1:63" x14ac:dyDescent="0.3">
      <c r="A1093" s="11">
        <v>43981</v>
      </c>
      <c r="B1093">
        <v>0.27272727272727298</v>
      </c>
      <c r="C1093">
        <v>3044.31</v>
      </c>
      <c r="D1093">
        <v>233.36</v>
      </c>
      <c r="E1093">
        <v>163.59</v>
      </c>
      <c r="F1093">
        <v>1730.35</v>
      </c>
      <c r="G1093">
        <v>86.66</v>
      </c>
      <c r="H1093">
        <v>41.89</v>
      </c>
      <c r="I1093" s="12">
        <f t="shared" si="231"/>
        <v>70.394568816774736</v>
      </c>
      <c r="J1093" s="12">
        <f t="shared" si="232"/>
        <v>76.003793109469257</v>
      </c>
      <c r="K1093" s="12">
        <f t="shared" si="233"/>
        <v>105.67267213754653</v>
      </c>
      <c r="L1093" s="12">
        <f t="shared" si="234"/>
        <v>118.35167862750895</v>
      </c>
      <c r="M1093" s="12">
        <f t="shared" si="235"/>
        <v>86.047151598656484</v>
      </c>
      <c r="N1093" s="12">
        <f t="shared" si="236"/>
        <v>92.992599585658155</v>
      </c>
      <c r="O1093" s="12">
        <f t="shared" si="237"/>
        <v>129.35772448661058</v>
      </c>
      <c r="P1093" s="12">
        <f t="shared" si="238"/>
        <v>144.87664752559769</v>
      </c>
      <c r="Q1093">
        <v>0.33333333333333298</v>
      </c>
      <c r="R1093" s="12"/>
      <c r="S1093" s="12"/>
      <c r="Z1093" s="12"/>
      <c r="AA1093" s="12"/>
      <c r="AB1093" s="12"/>
      <c r="AC1093" s="12"/>
      <c r="AF1093">
        <v>0.23987538940809999</v>
      </c>
      <c r="AG1093" s="12"/>
      <c r="AH1093" s="12"/>
      <c r="BI1093" t="str">
        <v>24/07/2020</v>
      </c>
      <c r="BJ1093">
        <v>57.3</v>
      </c>
      <c r="BK1093">
        <v>17.5</v>
      </c>
    </row>
    <row r="1094" spans="1:63" x14ac:dyDescent="0.3">
      <c r="A1094" s="11">
        <v>43980</v>
      </c>
      <c r="B1094">
        <v>0.271300448430493</v>
      </c>
      <c r="C1094">
        <v>3029.73</v>
      </c>
      <c r="D1094">
        <v>229.99</v>
      </c>
      <c r="E1094">
        <v>162.43</v>
      </c>
      <c r="F1094">
        <v>1718.45</v>
      </c>
      <c r="G1094">
        <v>86.66</v>
      </c>
      <c r="H1094">
        <v>41.86</v>
      </c>
      <c r="I1094" s="12">
        <f t="shared" si="231"/>
        <v>70.558916612914814</v>
      </c>
      <c r="J1094" s="12">
        <f t="shared" si="232"/>
        <v>76.164693694932595</v>
      </c>
      <c r="K1094" s="12">
        <f t="shared" si="233"/>
        <v>105.16657796193186</v>
      </c>
      <c r="L1094" s="12">
        <f t="shared" si="234"/>
        <v>117.86893046591341</v>
      </c>
      <c r="M1094" s="12">
        <f t="shared" si="235"/>
        <v>85.405646463909036</v>
      </c>
      <c r="N1094" s="12">
        <f t="shared" si="236"/>
        <v>92.279467008768094</v>
      </c>
      <c r="O1094" s="12">
        <f t="shared" si="237"/>
        <v>127.48964284656995</v>
      </c>
      <c r="P1094" s="12">
        <f t="shared" si="238"/>
        <v>142.88537742170382</v>
      </c>
      <c r="Q1094">
        <v>0.31578947368421101</v>
      </c>
      <c r="R1094" s="12"/>
      <c r="S1094" s="12"/>
      <c r="Z1094" s="12"/>
      <c r="AA1094" s="12"/>
      <c r="AB1094" s="12"/>
      <c r="AC1094" s="12"/>
      <c r="AF1094">
        <v>0.24346201743462001</v>
      </c>
      <c r="AG1094" s="12"/>
      <c r="AH1094" s="12"/>
      <c r="BI1094" t="str">
        <v>23/07/2020</v>
      </c>
      <c r="BJ1094">
        <v>57.3</v>
      </c>
      <c r="BK1094">
        <v>17.5</v>
      </c>
    </row>
    <row r="1095" spans="1:63" x14ac:dyDescent="0.3">
      <c r="A1095" s="11">
        <v>43979</v>
      </c>
      <c r="B1095">
        <v>0.261538461538462</v>
      </c>
      <c r="C1095">
        <v>3036.13</v>
      </c>
      <c r="D1095">
        <v>230.29</v>
      </c>
      <c r="E1095">
        <v>163.03</v>
      </c>
      <c r="F1095">
        <v>1709</v>
      </c>
      <c r="G1095">
        <v>86.62</v>
      </c>
      <c r="H1095">
        <v>41.65</v>
      </c>
      <c r="I1095" s="12">
        <f t="shared" si="231"/>
        <v>70.448146933040661</v>
      </c>
      <c r="J1095" s="12">
        <f t="shared" si="232"/>
        <v>76.750878226025051</v>
      </c>
      <c r="K1095" s="12">
        <f t="shared" si="233"/>
        <v>105.43752432624191</v>
      </c>
      <c r="L1095" s="12">
        <f t="shared" si="234"/>
        <v>118.71775809551794</v>
      </c>
      <c r="M1095" s="12">
        <f t="shared" si="235"/>
        <v>85.203067739188157</v>
      </c>
      <c r="N1095" s="12">
        <f t="shared" si="236"/>
        <v>92.914281044805847</v>
      </c>
      <c r="O1095" s="12">
        <f t="shared" si="237"/>
        <v>127.71499498468614</v>
      </c>
      <c r="P1095" s="12">
        <f t="shared" si="238"/>
        <v>143.79773408182081</v>
      </c>
      <c r="Q1095">
        <v>0.30526315789473701</v>
      </c>
      <c r="R1095" s="12"/>
      <c r="S1095" s="12"/>
      <c r="Z1095" s="12"/>
      <c r="AA1095" s="12"/>
      <c r="AB1095" s="12"/>
      <c r="AC1095" s="12"/>
      <c r="AF1095">
        <v>0.23327194597912801</v>
      </c>
      <c r="AG1095" s="12"/>
      <c r="AH1095" s="12"/>
      <c r="BI1095" t="str">
        <v>22/07/2020</v>
      </c>
      <c r="BJ1095">
        <v>57.3</v>
      </c>
      <c r="BK1095">
        <v>17.5</v>
      </c>
    </row>
    <row r="1096" spans="1:63" x14ac:dyDescent="0.3">
      <c r="A1096" s="11">
        <v>43978</v>
      </c>
      <c r="B1096">
        <v>0.26086956521739102</v>
      </c>
      <c r="C1096">
        <v>2991.77</v>
      </c>
      <c r="D1096">
        <v>229.04</v>
      </c>
      <c r="E1096">
        <v>163.33000000000001</v>
      </c>
      <c r="F1096">
        <v>1710.9</v>
      </c>
      <c r="G1096">
        <v>86.64</v>
      </c>
      <c r="H1096">
        <v>41.22</v>
      </c>
      <c r="I1096" s="12">
        <f t="shared" si="231"/>
        <v>69.293433180607238</v>
      </c>
      <c r="J1096" s="12">
        <f t="shared" si="232"/>
        <v>75.546822812741837</v>
      </c>
      <c r="K1096" s="12">
        <f t="shared" si="233"/>
        <v>103.87337993436428</v>
      </c>
      <c r="L1096" s="12">
        <f t="shared" si="234"/>
        <v>118.19821620483296</v>
      </c>
      <c r="M1096" s="12">
        <f t="shared" si="235"/>
        <v>84.586068687469151</v>
      </c>
      <c r="N1096" s="12">
        <f t="shared" si="236"/>
        <v>92.307993960020269</v>
      </c>
      <c r="O1096" s="12">
        <f t="shared" si="237"/>
        <v>126.99260993577562</v>
      </c>
      <c r="P1096" s="12">
        <f t="shared" si="238"/>
        <v>144.51659825801232</v>
      </c>
      <c r="Q1096">
        <v>0.32989690721649501</v>
      </c>
      <c r="R1096" s="12"/>
      <c r="S1096" s="12"/>
      <c r="Z1096" s="12"/>
      <c r="AA1096" s="12"/>
      <c r="AB1096" s="12"/>
      <c r="AC1096" s="12"/>
      <c r="AF1096">
        <v>0.21991447770311501</v>
      </c>
      <c r="AG1096" s="12"/>
      <c r="AH1096" s="12"/>
      <c r="BI1096" t="str">
        <v>21/07/2020</v>
      </c>
      <c r="BJ1096">
        <v>57.3</v>
      </c>
      <c r="BK1096">
        <v>17.5</v>
      </c>
    </row>
    <row r="1097" spans="1:63" x14ac:dyDescent="0.3">
      <c r="A1097" s="11">
        <v>43974</v>
      </c>
      <c r="B1097">
        <v>0.23404255319148901</v>
      </c>
      <c r="C1097">
        <v>2955.45</v>
      </c>
      <c r="D1097">
        <v>229.66</v>
      </c>
      <c r="E1097">
        <v>165.55</v>
      </c>
      <c r="F1097">
        <v>1735.45</v>
      </c>
      <c r="G1097">
        <v>86.64</v>
      </c>
      <c r="H1097">
        <v>40.19</v>
      </c>
      <c r="I1097" s="12">
        <f t="shared" si="231"/>
        <v>67.557278236525846</v>
      </c>
      <c r="J1097" s="12">
        <f t="shared" si="232"/>
        <v>73.601150809463135</v>
      </c>
      <c r="K1097" s="12">
        <f t="shared" si="233"/>
        <v>102.61236015035142</v>
      </c>
      <c r="L1097" s="12">
        <f t="shared" si="234"/>
        <v>119.79619016823652</v>
      </c>
      <c r="M1097" s="12">
        <f t="shared" si="235"/>
        <v>83.689734639001642</v>
      </c>
      <c r="N1097" s="12">
        <f t="shared" si="236"/>
        <v>91.26334408390494</v>
      </c>
      <c r="O1097" s="12">
        <f t="shared" si="237"/>
        <v>127.33637267660771</v>
      </c>
      <c r="P1097" s="12">
        <f t="shared" si="238"/>
        <v>148.72980252309986</v>
      </c>
      <c r="Q1097">
        <v>0.29591836734693899</v>
      </c>
      <c r="R1097" s="12"/>
      <c r="S1097" s="12"/>
      <c r="Z1097" s="12"/>
      <c r="AA1097" s="12"/>
      <c r="AB1097" s="12"/>
      <c r="AC1097" s="12"/>
      <c r="AF1097">
        <v>0.21402439024390199</v>
      </c>
      <c r="AG1097" s="12"/>
      <c r="AH1097" s="12"/>
      <c r="BI1097" t="str">
        <v>20/07/2020</v>
      </c>
      <c r="BJ1097">
        <v>57.3</v>
      </c>
      <c r="BK1097">
        <v>17.5</v>
      </c>
    </row>
    <row r="1098" spans="1:63" x14ac:dyDescent="0.3">
      <c r="A1098" s="11">
        <v>43973</v>
      </c>
      <c r="B1098">
        <v>0.20464135021096999</v>
      </c>
      <c r="C1098">
        <v>2948.51</v>
      </c>
      <c r="D1098">
        <v>228.87</v>
      </c>
      <c r="E1098">
        <v>164.56</v>
      </c>
      <c r="F1098">
        <v>1727.1</v>
      </c>
      <c r="G1098">
        <v>86.64</v>
      </c>
      <c r="H1098">
        <v>40.51</v>
      </c>
      <c r="I1098" s="12">
        <f t="shared" si="231"/>
        <v>67.805603482952975</v>
      </c>
      <c r="J1098" s="12">
        <f t="shared" si="232"/>
        <v>73.784206680661569</v>
      </c>
      <c r="K1098" s="12">
        <f t="shared" si="233"/>
        <v>102.37140537884677</v>
      </c>
      <c r="L1098" s="12">
        <f t="shared" si="234"/>
        <v>118.58038367609565</v>
      </c>
      <c r="M1098" s="12">
        <f t="shared" si="235"/>
        <v>83.904892089514959</v>
      </c>
      <c r="N1098" s="12">
        <f t="shared" si="236"/>
        <v>91.389731772330919</v>
      </c>
      <c r="O1098" s="12">
        <f t="shared" si="237"/>
        <v>126.89835241006361</v>
      </c>
      <c r="P1098" s="12">
        <f t="shared" si="238"/>
        <v>147.06051489924727</v>
      </c>
      <c r="Q1098">
        <v>0.28000000000000003</v>
      </c>
      <c r="R1098" s="12"/>
      <c r="S1098" s="12"/>
      <c r="Z1098" s="12"/>
      <c r="AA1098" s="12"/>
      <c r="AB1098" s="12"/>
      <c r="AC1098" s="12"/>
      <c r="AF1098">
        <v>0.20785498489425999</v>
      </c>
      <c r="AG1098" s="12"/>
      <c r="AH1098" s="12"/>
      <c r="BI1098" t="str">
        <v>17/07/2020</v>
      </c>
      <c r="BJ1098">
        <v>56.7</v>
      </c>
      <c r="BK1098">
        <v>17.3</v>
      </c>
    </row>
    <row r="1099" spans="1:63" x14ac:dyDescent="0.3">
      <c r="A1099" s="11">
        <v>43972</v>
      </c>
      <c r="B1099">
        <v>0.19957983193277301</v>
      </c>
      <c r="C1099">
        <v>2971.61</v>
      </c>
      <c r="D1099">
        <v>231.39</v>
      </c>
      <c r="E1099">
        <v>164.15</v>
      </c>
      <c r="F1099">
        <v>1748.1</v>
      </c>
      <c r="G1099">
        <v>86.66</v>
      </c>
      <c r="H1099">
        <v>40.92</v>
      </c>
      <c r="I1099" s="12">
        <f t="shared" si="231"/>
        <v>68.509281449402465</v>
      </c>
      <c r="J1099" s="12">
        <f t="shared" si="232"/>
        <v>73.472720631346291</v>
      </c>
      <c r="K1099" s="12">
        <f t="shared" si="233"/>
        <v>103.14943857540442</v>
      </c>
      <c r="L1099" s="12">
        <f t="shared" si="234"/>
        <v>118.31465056622415</v>
      </c>
      <c r="M1099" s="12">
        <f t="shared" si="235"/>
        <v>85.043490010397164</v>
      </c>
      <c r="N1099" s="12">
        <f t="shared" si="236"/>
        <v>91.287276526704332</v>
      </c>
      <c r="O1099" s="12">
        <f t="shared" si="237"/>
        <v>128.2656536346598</v>
      </c>
      <c r="P1099" s="12">
        <f t="shared" si="238"/>
        <v>147.18873890846046</v>
      </c>
      <c r="Q1099">
        <v>0.28000000000000003</v>
      </c>
      <c r="R1099" s="12"/>
      <c r="S1099" s="12"/>
      <c r="Z1099" s="12"/>
      <c r="AA1099" s="12"/>
      <c r="AB1099" s="12"/>
      <c r="AC1099" s="12"/>
      <c r="AF1099">
        <v>0.20303951367781201</v>
      </c>
      <c r="AG1099" s="12"/>
      <c r="AH1099" s="12"/>
      <c r="BI1099" t="str">
        <v>16/07/2020</v>
      </c>
      <c r="BJ1099">
        <v>56.7</v>
      </c>
      <c r="BK1099">
        <v>17.3</v>
      </c>
    </row>
    <row r="1100" spans="1:63" x14ac:dyDescent="0.3">
      <c r="A1100" s="11">
        <v>43971</v>
      </c>
      <c r="B1100">
        <v>0.192066805845511</v>
      </c>
      <c r="C1100">
        <v>2922.94</v>
      </c>
      <c r="D1100">
        <v>226.86</v>
      </c>
      <c r="E1100">
        <v>163.66</v>
      </c>
      <c r="F1100">
        <v>1745.1</v>
      </c>
      <c r="G1100">
        <v>86.66</v>
      </c>
      <c r="H1100">
        <v>40.229999999999997</v>
      </c>
      <c r="I1100" s="12">
        <f t="shared" si="231"/>
        <v>67.58625387480339</v>
      </c>
      <c r="J1100" s="12">
        <f t="shared" si="232"/>
        <v>72.391770768814055</v>
      </c>
      <c r="K1100" s="12">
        <f t="shared" si="233"/>
        <v>101.46002335084098</v>
      </c>
      <c r="L1100" s="12">
        <f t="shared" si="234"/>
        <v>118.37387733055853</v>
      </c>
      <c r="M1100" s="12">
        <f t="shared" si="235"/>
        <v>83.624034706795285</v>
      </c>
      <c r="N1100" s="12">
        <f t="shared" si="236"/>
        <v>89.651216841948667</v>
      </c>
      <c r="O1100" s="12">
        <f t="shared" si="237"/>
        <v>125.75455371260179</v>
      </c>
      <c r="P1100" s="12">
        <f t="shared" si="238"/>
        <v>146.7752901187053</v>
      </c>
      <c r="Q1100">
        <v>0.26732673267326701</v>
      </c>
      <c r="R1100" s="12"/>
      <c r="S1100" s="12"/>
      <c r="Z1100" s="12"/>
      <c r="AA1100" s="12"/>
      <c r="AB1100" s="12"/>
      <c r="AC1100" s="12"/>
      <c r="AF1100">
        <v>0.19987886129618401</v>
      </c>
      <c r="AG1100" s="12"/>
      <c r="AH1100" s="12"/>
      <c r="BI1100" t="str">
        <v>15/07/2020</v>
      </c>
      <c r="BJ1100">
        <v>56.7</v>
      </c>
      <c r="BK1100">
        <v>17.3</v>
      </c>
    </row>
    <row r="1101" spans="1:63" x14ac:dyDescent="0.3">
      <c r="A1101" s="11">
        <v>43970</v>
      </c>
      <c r="B1101">
        <v>0.19287211740041901</v>
      </c>
      <c r="C1101">
        <v>2953.91</v>
      </c>
      <c r="D1101">
        <v>227.43</v>
      </c>
      <c r="E1101">
        <v>163.05000000000001</v>
      </c>
      <c r="F1101">
        <v>1732.8</v>
      </c>
      <c r="G1101">
        <v>86.61</v>
      </c>
      <c r="H1101">
        <v>40.68</v>
      </c>
      <c r="I1101" s="12">
        <f t="shared" si="231"/>
        <v>68.561583015005894</v>
      </c>
      <c r="J1101" s="12">
        <f t="shared" si="232"/>
        <v>73.687397619880898</v>
      </c>
      <c r="K1101" s="12">
        <f t="shared" si="233"/>
        <v>102.59489829588539</v>
      </c>
      <c r="L1101" s="12">
        <f t="shared" si="234"/>
        <v>118.30555136695227</v>
      </c>
      <c r="M1101" s="12">
        <f t="shared" si="235"/>
        <v>84.149756045516796</v>
      </c>
      <c r="N1101" s="12">
        <f t="shared" si="236"/>
        <v>90.5206316276482</v>
      </c>
      <c r="O1101" s="12">
        <f t="shared" si="237"/>
        <v>126.14352562542987</v>
      </c>
      <c r="P1101" s="12">
        <f t="shared" si="238"/>
        <v>145.53018028560103</v>
      </c>
      <c r="Q1101">
        <v>0.26732673267326701</v>
      </c>
      <c r="R1101" s="12"/>
      <c r="S1101" s="12"/>
      <c r="Z1101" s="12"/>
      <c r="AA1101" s="12"/>
      <c r="AB1101" s="12"/>
      <c r="AC1101" s="12"/>
      <c r="AF1101">
        <v>0.198780487804878</v>
      </c>
      <c r="AG1101" s="12"/>
      <c r="AH1101" s="12"/>
      <c r="BI1101" t="str">
        <v>14/07/2020</v>
      </c>
      <c r="BJ1101">
        <v>56.7</v>
      </c>
      <c r="BK1101">
        <v>17.3</v>
      </c>
    </row>
    <row r="1102" spans="1:63" x14ac:dyDescent="0.3">
      <c r="A1102" s="11">
        <v>43967</v>
      </c>
      <c r="B1102">
        <v>0.170833333333333</v>
      </c>
      <c r="C1102">
        <v>2863.7</v>
      </c>
      <c r="D1102">
        <v>223.27</v>
      </c>
      <c r="E1102">
        <v>166.71</v>
      </c>
      <c r="F1102">
        <v>1743</v>
      </c>
      <c r="G1102">
        <v>86.68</v>
      </c>
      <c r="H1102">
        <v>39.17</v>
      </c>
      <c r="I1102" s="12">
        <f t="shared" si="231"/>
        <v>65.082562324686918</v>
      </c>
      <c r="J1102" s="12">
        <f t="shared" si="232"/>
        <v>71.034049685936935</v>
      </c>
      <c r="K1102" s="12">
        <f t="shared" si="233"/>
        <v>99.383925622808519</v>
      </c>
      <c r="L1102" s="12">
        <f t="shared" si="234"/>
        <v>119.14537205519859</v>
      </c>
      <c r="M1102" s="12">
        <f t="shared" si="235"/>
        <v>80.867626855122111</v>
      </c>
      <c r="N1102" s="12">
        <f t="shared" si="236"/>
        <v>88.357280592606273</v>
      </c>
      <c r="O1102" s="12">
        <f t="shared" si="237"/>
        <v>123.73809207375956</v>
      </c>
      <c r="P1102" s="12">
        <f t="shared" si="238"/>
        <v>148.48772330401559</v>
      </c>
      <c r="Q1102">
        <v>0.25</v>
      </c>
      <c r="R1102" s="12"/>
      <c r="S1102" s="12"/>
      <c r="Z1102" s="12"/>
      <c r="AA1102" s="12"/>
      <c r="AB1102" s="12"/>
      <c r="AC1102" s="12"/>
      <c r="AF1102">
        <v>0.182750301568154</v>
      </c>
      <c r="AG1102" s="12"/>
      <c r="AH1102" s="12"/>
      <c r="BI1102" t="str">
        <v>13/07/2020</v>
      </c>
      <c r="BJ1102">
        <v>56.7</v>
      </c>
      <c r="BK1102">
        <v>17.3</v>
      </c>
    </row>
    <row r="1103" spans="1:63" x14ac:dyDescent="0.3">
      <c r="A1103" s="11">
        <v>43966</v>
      </c>
      <c r="B1103">
        <v>0.161490683229814</v>
      </c>
      <c r="C1103">
        <v>2852.5</v>
      </c>
      <c r="D1103">
        <v>221.83</v>
      </c>
      <c r="E1103">
        <v>167.14</v>
      </c>
      <c r="F1103">
        <v>1730.5</v>
      </c>
      <c r="G1103">
        <v>86.63</v>
      </c>
      <c r="H1103">
        <v>39.270000000000003</v>
      </c>
      <c r="I1103" s="12">
        <f t="shared" si="231"/>
        <v>64.662317145820239</v>
      </c>
      <c r="J1103" s="12">
        <f t="shared" si="232"/>
        <v>71.269021188996788</v>
      </c>
      <c r="K1103" s="12">
        <f t="shared" si="233"/>
        <v>99.052178767598804</v>
      </c>
      <c r="L1103" s="12">
        <f t="shared" si="234"/>
        <v>118.37912134494184</v>
      </c>
      <c r="M1103" s="12">
        <f t="shared" si="235"/>
        <v>80.141214785176302</v>
      </c>
      <c r="N1103" s="12">
        <f t="shared" si="236"/>
        <v>88.421995628292265</v>
      </c>
      <c r="O1103" s="12">
        <f t="shared" si="237"/>
        <v>123.01057185912603</v>
      </c>
      <c r="P1103" s="12">
        <f t="shared" si="238"/>
        <v>147.15772203136117</v>
      </c>
      <c r="Q1103">
        <v>0.21212121212121199</v>
      </c>
      <c r="R1103" s="12"/>
      <c r="S1103" s="12"/>
      <c r="Z1103" s="12"/>
      <c r="AA1103" s="12"/>
      <c r="AB1103" s="12"/>
      <c r="AC1103" s="12"/>
      <c r="AF1103">
        <v>0.17572463768115901</v>
      </c>
      <c r="AG1103" s="12"/>
      <c r="AH1103" s="12"/>
      <c r="BI1103" t="str">
        <v>10/07/2020</v>
      </c>
      <c r="BJ1103">
        <v>58.1</v>
      </c>
      <c r="BK1103">
        <v>18.100000000000001</v>
      </c>
    </row>
    <row r="1104" spans="1:63" x14ac:dyDescent="0.3">
      <c r="A1104" s="11">
        <v>43965</v>
      </c>
      <c r="B1104">
        <v>0.147916666666667</v>
      </c>
      <c r="C1104">
        <v>2820</v>
      </c>
      <c r="D1104">
        <v>219.34</v>
      </c>
      <c r="E1104">
        <v>165.52</v>
      </c>
      <c r="F1104">
        <v>1715.65</v>
      </c>
      <c r="G1104">
        <v>86.65</v>
      </c>
      <c r="H1104">
        <v>39.44</v>
      </c>
      <c r="I1104" s="12">
        <f t="shared" si="231"/>
        <v>64.550162154571169</v>
      </c>
      <c r="J1104" s="12">
        <f t="shared" si="232"/>
        <v>71.065120355482151</v>
      </c>
      <c r="K1104" s="12">
        <f t="shared" si="233"/>
        <v>97.901286844871976</v>
      </c>
      <c r="L1104" s="12">
        <f t="shared" si="234"/>
        <v>116.53378926980854</v>
      </c>
      <c r="M1104" s="12">
        <f t="shared" si="235"/>
        <v>80.015997617992241</v>
      </c>
      <c r="N1104" s="12">
        <f t="shared" si="236"/>
        <v>88.184195748766982</v>
      </c>
      <c r="O1104" s="12">
        <f t="shared" si="237"/>
        <v>121.60204898398045</v>
      </c>
      <c r="P1104" s="12">
        <f t="shared" si="238"/>
        <v>144.88839545938353</v>
      </c>
      <c r="Q1104">
        <v>0.2</v>
      </c>
      <c r="R1104" s="12"/>
      <c r="S1104" s="12"/>
      <c r="Z1104" s="12"/>
      <c r="AA1104" s="12"/>
      <c r="AB1104" s="12"/>
      <c r="AC1104" s="12"/>
      <c r="AF1104">
        <v>0.16848484848484799</v>
      </c>
      <c r="AG1104" s="12"/>
      <c r="AH1104" s="12"/>
      <c r="BI1104" t="str">
        <v>09/07/2020</v>
      </c>
      <c r="BJ1104">
        <v>58.1</v>
      </c>
      <c r="BK1104">
        <v>18.100000000000001</v>
      </c>
    </row>
    <row r="1105" spans="1:63" x14ac:dyDescent="0.3">
      <c r="A1105" s="11">
        <v>43964</v>
      </c>
      <c r="B1105">
        <v>0.135135135135135</v>
      </c>
      <c r="C1105">
        <v>2870.12</v>
      </c>
      <c r="D1105">
        <v>222.12</v>
      </c>
      <c r="E1105">
        <v>164.37</v>
      </c>
      <c r="F1105">
        <v>1702.35</v>
      </c>
      <c r="G1105">
        <v>86.65</v>
      </c>
      <c r="H1105">
        <v>39.74</v>
      </c>
      <c r="I1105" s="12">
        <f t="shared" si="231"/>
        <v>66.168585884337247</v>
      </c>
      <c r="J1105" s="12">
        <f t="shared" si="232"/>
        <v>72.907897648724969</v>
      </c>
      <c r="K1105" s="12">
        <f t="shared" si="233"/>
        <v>99.641291276313467</v>
      </c>
      <c r="L1105" s="12">
        <f t="shared" si="234"/>
        <v>117.70062804493267</v>
      </c>
      <c r="M1105" s="12">
        <f t="shared" si="235"/>
        <v>81.608353504268948</v>
      </c>
      <c r="N1105" s="12">
        <f t="shared" si="236"/>
        <v>90.014045067688173</v>
      </c>
      <c r="O1105" s="12">
        <f t="shared" si="237"/>
        <v>123.14328038808124</v>
      </c>
      <c r="P1105" s="12">
        <f t="shared" si="238"/>
        <v>145.61160290389546</v>
      </c>
      <c r="Q1105">
        <v>0.17171717171717199</v>
      </c>
      <c r="R1105" s="12"/>
      <c r="S1105" s="12"/>
      <c r="Z1105" s="12"/>
      <c r="AA1105" s="12"/>
      <c r="AB1105" s="12"/>
      <c r="AC1105" s="12"/>
      <c r="AF1105">
        <v>0.16462668298653599</v>
      </c>
      <c r="AG1105" s="12"/>
      <c r="AH1105" s="12"/>
      <c r="BI1105" t="str">
        <v>08/07/2020</v>
      </c>
      <c r="BJ1105">
        <v>58.1</v>
      </c>
      <c r="BK1105">
        <v>18.100000000000001</v>
      </c>
    </row>
    <row r="1106" spans="1:63" x14ac:dyDescent="0.3">
      <c r="A1106" s="11">
        <v>43963</v>
      </c>
      <c r="B1106">
        <v>0.133333333333333</v>
      </c>
      <c r="C1106">
        <v>2930.32</v>
      </c>
      <c r="D1106">
        <v>226.87</v>
      </c>
      <c r="E1106">
        <v>162.69999999999999</v>
      </c>
      <c r="F1106">
        <v>1697.35</v>
      </c>
      <c r="G1106">
        <v>86.63</v>
      </c>
      <c r="H1106">
        <v>40.21</v>
      </c>
      <c r="I1106" s="12">
        <f t="shared" si="231"/>
        <v>68.27191534703941</v>
      </c>
      <c r="J1106" s="12">
        <f t="shared" si="232"/>
        <v>74.661670406534711</v>
      </c>
      <c r="K1106" s="12">
        <f t="shared" si="233"/>
        <v>101.75522538366579</v>
      </c>
      <c r="L1106" s="12">
        <f t="shared" si="234"/>
        <v>118.75220215624869</v>
      </c>
      <c r="M1106" s="12">
        <f t="shared" si="235"/>
        <v>84.236654260621179</v>
      </c>
      <c r="N1106" s="12">
        <f t="shared" si="236"/>
        <v>92.216438175281397</v>
      </c>
      <c r="O1106" s="12">
        <f t="shared" si="237"/>
        <v>125.80634500379672</v>
      </c>
      <c r="P1106" s="12">
        <f t="shared" si="238"/>
        <v>146.97085786737907</v>
      </c>
      <c r="Q1106">
        <v>0.17171717171717199</v>
      </c>
      <c r="R1106" s="12"/>
      <c r="S1106" s="12"/>
      <c r="Z1106" s="12"/>
      <c r="AA1106" s="12"/>
      <c r="AB1106" s="12"/>
      <c r="AC1106" s="12"/>
      <c r="AF1106">
        <v>0.163591635916359</v>
      </c>
      <c r="AG1106" s="12"/>
      <c r="AH1106" s="12"/>
      <c r="BI1106" t="str">
        <v>07/07/2020</v>
      </c>
      <c r="BJ1106">
        <v>58.1</v>
      </c>
      <c r="BK1106">
        <v>18.100000000000001</v>
      </c>
    </row>
    <row r="1107" spans="1:63" x14ac:dyDescent="0.3">
      <c r="A1107" s="11">
        <v>43960</v>
      </c>
      <c r="B1107">
        <v>0.13223140495867799</v>
      </c>
      <c r="C1107">
        <v>2929.8</v>
      </c>
      <c r="D1107">
        <v>224.86</v>
      </c>
      <c r="E1107">
        <v>163.98</v>
      </c>
      <c r="F1107">
        <v>1702.65</v>
      </c>
      <c r="G1107">
        <v>86.66</v>
      </c>
      <c r="H1107">
        <v>40.22</v>
      </c>
      <c r="I1107" s="12">
        <f t="shared" si="231"/>
        <v>67.731195774443847</v>
      </c>
      <c r="J1107" s="12">
        <f t="shared" si="232"/>
        <v>74.416818142959244</v>
      </c>
      <c r="K1107" s="12">
        <f t="shared" si="233"/>
        <v>101.701967420177</v>
      </c>
      <c r="L1107" s="12">
        <f t="shared" si="234"/>
        <v>118.70162113552449</v>
      </c>
      <c r="M1107" s="12">
        <f t="shared" si="235"/>
        <v>82.84936441291795</v>
      </c>
      <c r="N1107" s="12">
        <f t="shared" si="236"/>
        <v>91.118308560466616</v>
      </c>
      <c r="O1107" s="12">
        <f t="shared" si="237"/>
        <v>124.64896987163495</v>
      </c>
      <c r="P1107" s="12">
        <f t="shared" si="238"/>
        <v>145.63285198624374</v>
      </c>
      <c r="Q1107">
        <v>0.17346938775510201</v>
      </c>
      <c r="R1107" s="12"/>
      <c r="S1107" s="12"/>
      <c r="Z1107" s="12"/>
      <c r="AA1107" s="12"/>
      <c r="AB1107" s="12"/>
      <c r="AC1107" s="12"/>
      <c r="AF1107">
        <v>0.16156670746634</v>
      </c>
      <c r="AG1107" s="12"/>
      <c r="AH1107" s="12"/>
      <c r="BI1107" t="str">
        <v>06/07/2020</v>
      </c>
      <c r="BJ1107">
        <v>58.1</v>
      </c>
      <c r="BK1107">
        <v>18.100000000000001</v>
      </c>
    </row>
    <row r="1108" spans="1:63" x14ac:dyDescent="0.3">
      <c r="A1108" s="11">
        <v>43959</v>
      </c>
      <c r="B1108">
        <v>0.111570247933884</v>
      </c>
      <c r="C1108">
        <v>2881.19</v>
      </c>
      <c r="D1108">
        <v>221.82</v>
      </c>
      <c r="E1108">
        <v>166.14</v>
      </c>
      <c r="F1108">
        <v>1717.95</v>
      </c>
      <c r="G1108">
        <v>86.68</v>
      </c>
      <c r="H1108">
        <v>39.549999999999997</v>
      </c>
      <c r="I1108" s="12">
        <f t="shared" si="231"/>
        <v>65.766578116630527</v>
      </c>
      <c r="J1108" s="12">
        <f t="shared" si="232"/>
        <v>72.546746947850679</v>
      </c>
      <c r="K1108" s="12">
        <f t="shared" si="233"/>
        <v>99.991882768475335</v>
      </c>
      <c r="L1108" s="12">
        <f t="shared" si="234"/>
        <v>118.70982167299508</v>
      </c>
      <c r="M1108" s="12">
        <f t="shared" si="235"/>
        <v>80.694350047775629</v>
      </c>
      <c r="N1108" s="12">
        <f t="shared" si="236"/>
        <v>89.103607457245261</v>
      </c>
      <c r="O1108" s="12">
        <f t="shared" si="237"/>
        <v>122.93579327687181</v>
      </c>
      <c r="P1108" s="12">
        <f t="shared" si="238"/>
        <v>146.10561701245084</v>
      </c>
      <c r="Q1108">
        <v>0.17346938775510201</v>
      </c>
      <c r="R1108" s="12"/>
      <c r="S1108" s="12"/>
      <c r="Z1108" s="12"/>
      <c r="AA1108" s="12"/>
      <c r="AB1108" s="12"/>
      <c r="AC1108" s="12"/>
      <c r="AF1108">
        <v>0.15661182205971999</v>
      </c>
      <c r="AG1108" s="12"/>
      <c r="AH1108" s="12"/>
      <c r="BI1108" t="str">
        <v>03/07/2020</v>
      </c>
      <c r="BJ1108">
        <v>57.7</v>
      </c>
      <c r="BK1108">
        <v>18.3</v>
      </c>
    </row>
    <row r="1109" spans="1:63" x14ac:dyDescent="0.3">
      <c r="A1109" s="11">
        <v>43958</v>
      </c>
      <c r="B1109">
        <v>0.101871101871102</v>
      </c>
      <c r="C1109">
        <v>2848.42</v>
      </c>
      <c r="D1109">
        <v>219</v>
      </c>
      <c r="E1109">
        <v>163.41</v>
      </c>
      <c r="F1109">
        <v>1685.9</v>
      </c>
      <c r="G1109">
        <v>86.62</v>
      </c>
      <c r="H1109">
        <v>39.06</v>
      </c>
      <c r="I1109" s="12">
        <f t="shared" si="231"/>
        <v>66.110472916570345</v>
      </c>
      <c r="J1109" s="12">
        <f t="shared" si="232"/>
        <v>73.095400575652235</v>
      </c>
      <c r="K1109" s="12">
        <f t="shared" si="233"/>
        <v>98.922340071958843</v>
      </c>
      <c r="L1109" s="12">
        <f t="shared" si="234"/>
        <v>118.83342974099435</v>
      </c>
      <c r="M1109" s="12">
        <f t="shared" si="235"/>
        <v>81.004575830388234</v>
      </c>
      <c r="N1109" s="12">
        <f t="shared" si="236"/>
        <v>89.653533729105547</v>
      </c>
      <c r="O1109" s="12">
        <f t="shared" si="237"/>
        <v>121.45596989503564</v>
      </c>
      <c r="P1109" s="12">
        <f t="shared" si="238"/>
        <v>146.05713926602579</v>
      </c>
      <c r="Q1109">
        <v>0.18181818181818199</v>
      </c>
      <c r="R1109" s="12"/>
      <c r="S1109" s="12"/>
      <c r="Z1109" s="12"/>
      <c r="AA1109" s="12"/>
      <c r="AB1109" s="12"/>
      <c r="AC1109" s="12"/>
      <c r="AF1109">
        <v>0.14850882531953699</v>
      </c>
      <c r="AG1109" s="12"/>
      <c r="AH1109" s="12"/>
      <c r="BI1109" t="str">
        <v>02/07/2020</v>
      </c>
      <c r="BJ1109">
        <v>57.7</v>
      </c>
      <c r="BK1109">
        <v>18.3</v>
      </c>
    </row>
    <row r="1110" spans="1:63" x14ac:dyDescent="0.3">
      <c r="A1110" s="11">
        <v>43957</v>
      </c>
      <c r="B1110">
        <v>9.1858037578288101E-2</v>
      </c>
      <c r="C1110">
        <v>2868.44</v>
      </c>
      <c r="D1110">
        <v>217.66</v>
      </c>
      <c r="E1110">
        <v>166.09</v>
      </c>
      <c r="F1110">
        <v>1707.05</v>
      </c>
      <c r="G1110">
        <v>86.59</v>
      </c>
      <c r="H1110">
        <v>39.28</v>
      </c>
      <c r="I1110" s="12">
        <f t="shared" si="231"/>
        <v>65.510629649064711</v>
      </c>
      <c r="J1110" s="12">
        <f t="shared" si="232"/>
        <v>72.702053977368507</v>
      </c>
      <c r="K1110" s="12">
        <f t="shared" si="233"/>
        <v>99.652379830865911</v>
      </c>
      <c r="L1110" s="12">
        <f t="shared" si="234"/>
        <v>118.99747832885419</v>
      </c>
      <c r="M1110" s="12">
        <f t="shared" si="235"/>
        <v>79.238180817885052</v>
      </c>
      <c r="N1110" s="12">
        <f t="shared" si="236"/>
        <v>88.021078439792106</v>
      </c>
      <c r="O1110" s="12">
        <f t="shared" si="237"/>
        <v>120.75439526656866</v>
      </c>
      <c r="P1110" s="12">
        <f t="shared" si="238"/>
        <v>144.35987062066729</v>
      </c>
      <c r="Q1110">
        <v>0.17</v>
      </c>
      <c r="R1110" s="12"/>
      <c r="S1110" s="12"/>
      <c r="Z1110" s="12"/>
      <c r="AA1110" s="12"/>
      <c r="AB1110" s="12"/>
      <c r="AC1110" s="12"/>
      <c r="AF1110">
        <v>0.140061162079511</v>
      </c>
      <c r="AG1110" s="12"/>
      <c r="AH1110" s="12"/>
      <c r="BI1110" t="str">
        <v>01/07/2020</v>
      </c>
      <c r="BJ1110">
        <v>57.7</v>
      </c>
      <c r="BK1110">
        <v>18.3</v>
      </c>
    </row>
    <row r="1111" spans="1:63" x14ac:dyDescent="0.3">
      <c r="A1111" s="11">
        <v>43956</v>
      </c>
      <c r="B1111">
        <v>9.2243186582809195E-2</v>
      </c>
      <c r="C1111">
        <v>2842.74</v>
      </c>
      <c r="D1111">
        <v>215.22</v>
      </c>
      <c r="E1111">
        <v>167.16</v>
      </c>
      <c r="F1111">
        <v>1701.7</v>
      </c>
      <c r="G1111">
        <v>86.6</v>
      </c>
      <c r="H1111">
        <v>39.15</v>
      </c>
      <c r="I1111" s="12">
        <f t="shared" si="231"/>
        <v>64.514422045482235</v>
      </c>
      <c r="J1111" s="12">
        <f t="shared" si="232"/>
        <v>72.275867857961572</v>
      </c>
      <c r="K1111" s="12">
        <f t="shared" si="233"/>
        <v>98.748236340502544</v>
      </c>
      <c r="L1111" s="12">
        <f t="shared" si="234"/>
        <v>118.32068265275331</v>
      </c>
      <c r="M1111" s="12">
        <f t="shared" si="235"/>
        <v>77.857128555305607</v>
      </c>
      <c r="N1111" s="12">
        <f t="shared" si="236"/>
        <v>87.305754333793047</v>
      </c>
      <c r="O1111" s="12">
        <f t="shared" si="237"/>
        <v>119.38708958081459</v>
      </c>
      <c r="P1111" s="12">
        <f t="shared" si="238"/>
        <v>143.21178834681857</v>
      </c>
      <c r="Q1111">
        <v>0.18</v>
      </c>
      <c r="R1111" s="12"/>
      <c r="S1111" s="12"/>
      <c r="Z1111" s="12"/>
      <c r="AA1111" s="12"/>
      <c r="AB1111" s="12"/>
      <c r="AC1111" s="12"/>
      <c r="AF1111">
        <v>0.14075887392900899</v>
      </c>
      <c r="AG1111" s="12"/>
      <c r="AH1111" s="12"/>
      <c r="BI1111" t="str">
        <v>30/06/2020</v>
      </c>
      <c r="BJ1111">
        <v>57.7</v>
      </c>
      <c r="BK1111">
        <v>18.3</v>
      </c>
    </row>
    <row r="1112" spans="1:63" x14ac:dyDescent="0.3">
      <c r="A1112" s="11">
        <v>43953</v>
      </c>
      <c r="B1112">
        <v>9.6234309623431005E-2</v>
      </c>
      <c r="C1112">
        <v>2830.71</v>
      </c>
      <c r="D1112">
        <v>212.74</v>
      </c>
      <c r="E1112">
        <v>167.95</v>
      </c>
      <c r="F1112">
        <v>1700.4</v>
      </c>
      <c r="G1112">
        <v>86.6</v>
      </c>
      <c r="H1112">
        <v>39.04</v>
      </c>
      <c r="I1112" s="12">
        <f t="shared" si="231"/>
        <v>63.941911866746096</v>
      </c>
      <c r="J1112" s="12">
        <f t="shared" si="232"/>
        <v>72.024840316560173</v>
      </c>
      <c r="K1112" s="12">
        <f t="shared" si="233"/>
        <v>98.330350328001856</v>
      </c>
      <c r="L1112" s="12">
        <f t="shared" si="234"/>
        <v>118.15146680339413</v>
      </c>
      <c r="M1112" s="12">
        <f t="shared" si="235"/>
        <v>76.603798254394945</v>
      </c>
      <c r="N1112" s="12">
        <f t="shared" si="236"/>
        <v>86.36498946720863</v>
      </c>
      <c r="O1112" s="12">
        <f t="shared" si="237"/>
        <v>118.0113810864348</v>
      </c>
      <c r="P1112" s="12">
        <f t="shared" si="238"/>
        <v>141.95691769161027</v>
      </c>
      <c r="Q1112">
        <v>0.18</v>
      </c>
      <c r="R1112" s="12"/>
      <c r="S1112" s="12"/>
      <c r="Z1112" s="12"/>
      <c r="AA1112" s="12"/>
      <c r="AB1112" s="12"/>
      <c r="AC1112" s="12"/>
      <c r="AF1112">
        <v>0.14148103552077099</v>
      </c>
      <c r="AG1112" s="12"/>
      <c r="AH1112" s="12"/>
      <c r="BI1112" t="str">
        <v>29/06/2020</v>
      </c>
      <c r="BJ1112">
        <v>57.7</v>
      </c>
      <c r="BK1112">
        <v>18.3</v>
      </c>
    </row>
    <row r="1113" spans="1:63" x14ac:dyDescent="0.3">
      <c r="A1113" s="11">
        <v>43951</v>
      </c>
      <c r="B1113">
        <v>8.9958158995815898E-2</v>
      </c>
      <c r="C1113">
        <v>2912.43</v>
      </c>
      <c r="D1113">
        <v>218.91</v>
      </c>
      <c r="E1113">
        <v>166.74</v>
      </c>
      <c r="F1113">
        <v>1686.9</v>
      </c>
      <c r="G1113">
        <v>86.8</v>
      </c>
      <c r="H1113">
        <v>40.049999999999997</v>
      </c>
      <c r="I1113" s="12">
        <f t="shared" si="231"/>
        <v>66.28274331949153</v>
      </c>
      <c r="J1113" s="12">
        <f t="shared" si="232"/>
        <v>74.719361637240254</v>
      </c>
      <c r="K1113" s="12">
        <f t="shared" si="233"/>
        <v>100.92978648357311</v>
      </c>
      <c r="L1113" s="12">
        <f t="shared" si="234"/>
        <v>118.48803996930214</v>
      </c>
      <c r="M1113" s="12">
        <f t="shared" si="235"/>
        <v>79.418542774440141</v>
      </c>
      <c r="N1113" s="12">
        <f t="shared" si="236"/>
        <v>89.607708226303885</v>
      </c>
      <c r="O1113" s="12">
        <f t="shared" si="237"/>
        <v>121.14677488353938</v>
      </c>
      <c r="P1113" s="12">
        <f t="shared" si="238"/>
        <v>142.37930326433846</v>
      </c>
      <c r="Q1113">
        <v>0.16666666666666699</v>
      </c>
      <c r="R1113" s="12"/>
      <c r="S1113" s="12"/>
      <c r="Z1113" s="12"/>
      <c r="AA1113" s="12"/>
      <c r="AB1113" s="12"/>
      <c r="AC1113" s="12"/>
      <c r="AF1113">
        <v>0.14054054054054099</v>
      </c>
      <c r="AG1113" s="12"/>
      <c r="AH1113" s="12"/>
      <c r="BI1113" t="str">
        <v>26/06/2020</v>
      </c>
      <c r="BJ1113">
        <v>54.5</v>
      </c>
      <c r="BK1113">
        <v>19.8</v>
      </c>
    </row>
    <row r="1114" spans="1:63" x14ac:dyDescent="0.3">
      <c r="A1114" s="11">
        <v>43951</v>
      </c>
      <c r="B1114">
        <v>8.1419624217118999E-2</v>
      </c>
      <c r="C1114">
        <v>2939.51</v>
      </c>
      <c r="D1114">
        <v>219</v>
      </c>
      <c r="E1114">
        <v>168.71</v>
      </c>
      <c r="F1114">
        <v>1712.85</v>
      </c>
      <c r="G1114">
        <v>86.65</v>
      </c>
      <c r="H1114">
        <v>40.89</v>
      </c>
      <c r="I1114" s="12">
        <f t="shared" si="231"/>
        <v>66.119796228382199</v>
      </c>
      <c r="J1114" s="12">
        <f t="shared" si="232"/>
        <v>74.27831420103881</v>
      </c>
      <c r="K1114" s="12">
        <f t="shared" si="233"/>
        <v>102.04653497305969</v>
      </c>
      <c r="L1114" s="12">
        <f t="shared" si="234"/>
        <v>117.1605522995676</v>
      </c>
      <c r="M1114" s="12">
        <f t="shared" si="235"/>
        <v>78.533790280496049</v>
      </c>
      <c r="N1114" s="12">
        <f t="shared" si="236"/>
        <v>88.306143718499328</v>
      </c>
      <c r="O1114" s="12">
        <f t="shared" si="237"/>
        <v>121.40683573625473</v>
      </c>
      <c r="P1114" s="12">
        <f t="shared" si="238"/>
        <v>139.56949560455848</v>
      </c>
      <c r="Q1114">
        <v>0.13725490196078399</v>
      </c>
      <c r="R1114" s="12"/>
      <c r="S1114" s="12"/>
      <c r="Z1114" s="12"/>
      <c r="AA1114" s="12"/>
      <c r="AB1114" s="12"/>
      <c r="AC1114" s="12"/>
      <c r="AF1114">
        <v>0.141852286049238</v>
      </c>
      <c r="AG1114" s="12"/>
      <c r="AH1114" s="12"/>
      <c r="BI1114" t="str">
        <v>25/06/2020</v>
      </c>
      <c r="BJ1114">
        <v>54.5</v>
      </c>
      <c r="BK1114">
        <v>19.8</v>
      </c>
    </row>
    <row r="1115" spans="1:63" x14ac:dyDescent="0.3">
      <c r="A1115" s="11">
        <v>43950</v>
      </c>
      <c r="B1115">
        <v>7.7405857740585796E-2</v>
      </c>
      <c r="C1115">
        <v>2863.39</v>
      </c>
      <c r="D1115">
        <v>211.5</v>
      </c>
      <c r="E1115">
        <v>169.59</v>
      </c>
      <c r="F1115">
        <v>1708.65</v>
      </c>
      <c r="G1115">
        <v>86.66</v>
      </c>
      <c r="H1115">
        <v>39.83</v>
      </c>
      <c r="I1115" s="12">
        <f t="shared" si="231"/>
        <v>64.083674634247572</v>
      </c>
      <c r="J1115" s="12">
        <f t="shared" si="232"/>
        <v>72.528506437831098</v>
      </c>
      <c r="K1115" s="12">
        <f t="shared" si="233"/>
        <v>99.392819463777741</v>
      </c>
      <c r="L1115" s="12">
        <f t="shared" si="234"/>
        <v>117.16397715967911</v>
      </c>
      <c r="M1115" s="12">
        <f t="shared" si="235"/>
        <v>75.466095164219539</v>
      </c>
      <c r="N1115" s="12">
        <f t="shared" si="236"/>
        <v>85.484893310102606</v>
      </c>
      <c r="O1115" s="12">
        <f t="shared" si="237"/>
        <v>117.23600241441412</v>
      </c>
      <c r="P1115" s="12">
        <f t="shared" si="238"/>
        <v>138.34543083669308</v>
      </c>
      <c r="Q1115">
        <v>0.118811881188119</v>
      </c>
      <c r="R1115" s="12"/>
      <c r="S1115" s="12"/>
      <c r="Z1115" s="12"/>
      <c r="AA1115" s="12"/>
      <c r="AB1115" s="12"/>
      <c r="AC1115" s="12"/>
      <c r="AF1115">
        <v>0.13956238911886501</v>
      </c>
      <c r="AG1115" s="12"/>
      <c r="AH1115" s="12"/>
      <c r="BI1115" t="str">
        <v>24/06/2020</v>
      </c>
      <c r="BJ1115">
        <v>54.5</v>
      </c>
      <c r="BK1115">
        <v>19.8</v>
      </c>
    </row>
    <row r="1116" spans="1:63" x14ac:dyDescent="0.3">
      <c r="A1116" s="11">
        <v>43949</v>
      </c>
      <c r="B1116">
        <v>8.1419624217118999E-2</v>
      </c>
      <c r="C1116">
        <v>2878.48</v>
      </c>
      <c r="D1116">
        <v>215.56</v>
      </c>
      <c r="E1116">
        <v>167.66</v>
      </c>
      <c r="F1116">
        <v>1715.55</v>
      </c>
      <c r="G1116">
        <v>86.63</v>
      </c>
      <c r="H1116">
        <v>39.6</v>
      </c>
      <c r="I1116" s="12">
        <f t="shared" si="231"/>
        <v>65.175610004089037</v>
      </c>
      <c r="J1116" s="12">
        <f t="shared" si="232"/>
        <v>72.617122301580693</v>
      </c>
      <c r="K1116" s="12">
        <f t="shared" si="233"/>
        <v>99.951412976593573</v>
      </c>
      <c r="L1116" s="12">
        <f t="shared" si="234"/>
        <v>118.47315659455299</v>
      </c>
      <c r="M1116" s="12">
        <f t="shared" si="235"/>
        <v>77.827863824166698</v>
      </c>
      <c r="N1116" s="12">
        <f t="shared" si="236"/>
        <v>86.770187951774361</v>
      </c>
      <c r="O1116" s="12">
        <f t="shared" si="237"/>
        <v>119.52867762438177</v>
      </c>
      <c r="P1116" s="12">
        <f t="shared" si="238"/>
        <v>141.84077678942219</v>
      </c>
      <c r="Q1116">
        <v>0.118811881188119</v>
      </c>
      <c r="R1116" s="12"/>
      <c r="S1116" s="12"/>
      <c r="Z1116" s="12"/>
      <c r="AA1116" s="12"/>
      <c r="AB1116" s="12"/>
      <c r="AC1116" s="12"/>
      <c r="AF1116">
        <v>0.14099526066350701</v>
      </c>
      <c r="AG1116" s="12"/>
      <c r="AH1116" s="12"/>
      <c r="BI1116" t="str">
        <v>23/06/2020</v>
      </c>
      <c r="BJ1116">
        <v>54.5</v>
      </c>
      <c r="BK1116">
        <v>19.8</v>
      </c>
    </row>
    <row r="1117" spans="1:63" x14ac:dyDescent="0.3">
      <c r="A1117" s="11">
        <v>43946</v>
      </c>
      <c r="B1117">
        <v>7.9002079002079006E-2</v>
      </c>
      <c r="C1117">
        <v>2836.74</v>
      </c>
      <c r="D1117">
        <v>213.84</v>
      </c>
      <c r="E1117">
        <v>170.84</v>
      </c>
      <c r="F1117">
        <v>1729.45</v>
      </c>
      <c r="G1117">
        <v>86.63</v>
      </c>
      <c r="H1117">
        <v>39.01</v>
      </c>
      <c r="I1117" s="12">
        <f t="shared" si="231"/>
        <v>63.073497675327815</v>
      </c>
      <c r="J1117" s="12">
        <f t="shared" si="232"/>
        <v>71.001739678343526</v>
      </c>
      <c r="K1117" s="12">
        <f t="shared" si="233"/>
        <v>98.502046652129607</v>
      </c>
      <c r="L1117" s="12">
        <f t="shared" si="234"/>
        <v>118.52178061715797</v>
      </c>
      <c r="M1117" s="12">
        <f t="shared" si="235"/>
        <v>75.807052138255742</v>
      </c>
      <c r="N1117" s="12">
        <f t="shared" si="236"/>
        <v>85.396950823424461</v>
      </c>
      <c r="O1117" s="12">
        <f t="shared" si="237"/>
        <v>118.57493237705418</v>
      </c>
      <c r="P1117" s="12">
        <f t="shared" si="238"/>
        <v>142.85230397755819</v>
      </c>
      <c r="Q1117">
        <v>0.118811881188119</v>
      </c>
      <c r="R1117" s="12"/>
      <c r="S1117" s="12"/>
      <c r="Z1117" s="12"/>
      <c r="AA1117" s="12"/>
      <c r="AB1117" s="12"/>
      <c r="AC1117" s="12"/>
      <c r="AF1117">
        <v>0.13855072463768101</v>
      </c>
      <c r="AG1117" s="12"/>
      <c r="AH1117" s="12"/>
      <c r="BI1117" t="str">
        <v>22/06/2020</v>
      </c>
      <c r="BJ1117">
        <v>54.5</v>
      </c>
      <c r="BK1117">
        <v>19.8</v>
      </c>
    </row>
    <row r="1118" spans="1:63" x14ac:dyDescent="0.3">
      <c r="A1118" s="11">
        <v>43945</v>
      </c>
      <c r="B1118">
        <v>7.5156576200417505E-2</v>
      </c>
      <c r="C1118">
        <v>2797.8</v>
      </c>
      <c r="D1118">
        <v>210.52</v>
      </c>
      <c r="E1118">
        <v>170.44</v>
      </c>
      <c r="F1118">
        <v>1731.55</v>
      </c>
      <c r="G1118">
        <v>86.63</v>
      </c>
      <c r="H1118">
        <v>38.67</v>
      </c>
      <c r="I1118" s="12">
        <f t="shared" si="231"/>
        <v>62.352009383707646</v>
      </c>
      <c r="J1118" s="12">
        <f t="shared" si="232"/>
        <v>69.943435024775511</v>
      </c>
      <c r="K1118" s="12">
        <f t="shared" si="233"/>
        <v>97.149906626383896</v>
      </c>
      <c r="L1118" s="12">
        <f t="shared" si="234"/>
        <v>117.91736767406954</v>
      </c>
      <c r="M1118" s="12">
        <f t="shared" si="235"/>
        <v>74.802927103590065</v>
      </c>
      <c r="N1118" s="12">
        <f t="shared" si="236"/>
        <v>83.970852065279928</v>
      </c>
      <c r="O1118" s="12">
        <f t="shared" si="237"/>
        <v>116.73398224849161</v>
      </c>
      <c r="P1118" s="12">
        <f t="shared" si="238"/>
        <v>141.862370252505</v>
      </c>
      <c r="Q1118">
        <v>0.11</v>
      </c>
      <c r="R1118" s="12"/>
      <c r="S1118" s="12"/>
      <c r="Z1118" s="12"/>
      <c r="AA1118" s="12"/>
      <c r="AB1118" s="12"/>
      <c r="AC1118" s="12"/>
      <c r="AF1118">
        <v>0.13383545770567801</v>
      </c>
      <c r="AG1118" s="12"/>
      <c r="AH1118" s="12"/>
      <c r="BI1118" t="str">
        <v>19/06/2020</v>
      </c>
      <c r="BJ1118">
        <v>57.3</v>
      </c>
      <c r="BK1118">
        <v>18.399999999999999</v>
      </c>
    </row>
    <row r="1119" spans="1:63" x14ac:dyDescent="0.3">
      <c r="A1119" s="11">
        <v>43944</v>
      </c>
      <c r="B1119">
        <v>7.1129707112970703E-2</v>
      </c>
      <c r="C1119">
        <v>2799.31</v>
      </c>
      <c r="D1119">
        <v>210.97</v>
      </c>
      <c r="E1119">
        <v>169.54</v>
      </c>
      <c r="F1119">
        <v>1714.8</v>
      </c>
      <c r="G1119">
        <v>86.64</v>
      </c>
      <c r="H1119">
        <v>38.82</v>
      </c>
      <c r="I1119" s="12">
        <f t="shared" si="231"/>
        <v>62.718782578480983</v>
      </c>
      <c r="J1119" s="12">
        <f t="shared" si="232"/>
        <v>70.671872745584523</v>
      </c>
      <c r="K1119" s="12">
        <f t="shared" si="233"/>
        <v>97.191115514856548</v>
      </c>
      <c r="L1119" s="12">
        <f t="shared" si="234"/>
        <v>117.52664224344045</v>
      </c>
      <c r="M1119" s="12">
        <f t="shared" si="235"/>
        <v>75.363745395036304</v>
      </c>
      <c r="N1119" s="12">
        <f t="shared" si="236"/>
        <v>84.982217589129945</v>
      </c>
      <c r="O1119" s="12">
        <f t="shared" si="237"/>
        <v>116.96997907264274</v>
      </c>
      <c r="P1119" s="12">
        <f t="shared" si="238"/>
        <v>141.61723323738872</v>
      </c>
      <c r="Q1119">
        <v>9.2783505154639206E-2</v>
      </c>
      <c r="R1119" s="12"/>
      <c r="S1119" s="12"/>
      <c r="Z1119" s="12"/>
      <c r="AA1119" s="12"/>
      <c r="AB1119" s="12"/>
      <c r="AC1119" s="12"/>
      <c r="AF1119">
        <v>0.1239092495637</v>
      </c>
      <c r="AG1119" s="12"/>
      <c r="AH1119" s="12"/>
      <c r="BI1119" t="str">
        <v>18/06/2020</v>
      </c>
      <c r="BJ1119">
        <v>57.3</v>
      </c>
      <c r="BK1119">
        <v>18.399999999999999</v>
      </c>
    </row>
    <row r="1120" spans="1:63" x14ac:dyDescent="0.3">
      <c r="A1120" s="11">
        <v>43943</v>
      </c>
      <c r="B1120">
        <v>6.3025210084033598E-2</v>
      </c>
      <c r="C1120">
        <v>2736.56</v>
      </c>
      <c r="D1120">
        <v>204.89</v>
      </c>
      <c r="E1120">
        <v>171.29</v>
      </c>
      <c r="F1120">
        <v>1687</v>
      </c>
      <c r="G1120">
        <v>86.67</v>
      </c>
      <c r="H1120">
        <v>38.01</v>
      </c>
      <c r="I1120" s="12">
        <f t="shared" si="231"/>
        <v>60.706552209108089</v>
      </c>
      <c r="J1120" s="12">
        <f t="shared" si="232"/>
        <v>70.218870346503152</v>
      </c>
      <c r="K1120" s="12">
        <f t="shared" si="233"/>
        <v>94.980316740899127</v>
      </c>
      <c r="L1120" s="12">
        <f t="shared" si="234"/>
        <v>117.33654921163637</v>
      </c>
      <c r="M1120" s="12">
        <f t="shared" si="235"/>
        <v>72.472731934050486</v>
      </c>
      <c r="N1120" s="12">
        <f t="shared" si="236"/>
        <v>83.875439004089159</v>
      </c>
      <c r="O1120" s="12">
        <f t="shared" si="237"/>
        <v>113.56081526208665</v>
      </c>
      <c r="P1120" s="12">
        <f t="shared" si="238"/>
        <v>140.44253285868035</v>
      </c>
      <c r="Q1120">
        <v>7.2916666666666699E-2</v>
      </c>
      <c r="R1120" s="12"/>
      <c r="S1120" s="12"/>
      <c r="Z1120" s="12"/>
      <c r="AA1120" s="12"/>
      <c r="AB1120" s="12"/>
      <c r="AC1120" s="12"/>
      <c r="AF1120">
        <v>0.124121779859485</v>
      </c>
      <c r="AG1120" s="12"/>
      <c r="AH1120" s="12"/>
      <c r="BI1120" t="str">
        <v>17/06/2020</v>
      </c>
      <c r="BJ1120">
        <v>57.3</v>
      </c>
      <c r="BK1120">
        <v>18.399999999999999</v>
      </c>
    </row>
    <row r="1121" spans="1:63" x14ac:dyDescent="0.3">
      <c r="A1121" s="11">
        <v>43942</v>
      </c>
      <c r="B1121">
        <v>6.11814345991561E-2</v>
      </c>
      <c r="C1121">
        <v>2823.16</v>
      </c>
      <c r="D1121">
        <v>212.74</v>
      </c>
      <c r="E1121">
        <v>169.16</v>
      </c>
      <c r="F1121">
        <v>1695.4</v>
      </c>
      <c r="G1121">
        <v>86.65</v>
      </c>
      <c r="H1121">
        <v>38.93</v>
      </c>
      <c r="I1121" s="12">
        <f t="shared" si="231"/>
        <v>63.451891960410826</v>
      </c>
      <c r="J1121" s="12">
        <f t="shared" si="232"/>
        <v>72.072596530227827</v>
      </c>
      <c r="K1121" s="12">
        <f t="shared" si="233"/>
        <v>98.009360744786605</v>
      </c>
      <c r="L1121" s="12">
        <f t="shared" si="234"/>
        <v>118.16877482770201</v>
      </c>
      <c r="M1121" s="12">
        <f t="shared" si="235"/>
        <v>76.246244822210684</v>
      </c>
      <c r="N1121" s="12">
        <f t="shared" si="236"/>
        <v>86.643250604893808</v>
      </c>
      <c r="O1121" s="12">
        <f t="shared" si="237"/>
        <v>117.93996329235004</v>
      </c>
      <c r="P1121" s="12">
        <f t="shared" si="238"/>
        <v>142.33088531322755</v>
      </c>
      <c r="Q1121">
        <v>6.25E-2</v>
      </c>
      <c r="R1121" s="12"/>
      <c r="S1121" s="12"/>
      <c r="Z1121" s="12"/>
      <c r="AA1121" s="12"/>
      <c r="AB1121" s="12"/>
      <c r="AC1121" s="12"/>
      <c r="AF1121">
        <v>0.12382075471698099</v>
      </c>
      <c r="AG1121" s="12"/>
      <c r="AH1121" s="12"/>
      <c r="BI1121" t="str">
        <v>16/06/2020</v>
      </c>
      <c r="BJ1121">
        <v>57.3</v>
      </c>
      <c r="BK1121">
        <v>18.399999999999999</v>
      </c>
    </row>
    <row r="1122" spans="1:63" x14ac:dyDescent="0.3">
      <c r="A1122" s="11">
        <v>43939</v>
      </c>
      <c r="B1122">
        <v>6.5400843881856505E-2</v>
      </c>
      <c r="C1122">
        <v>2874.56</v>
      </c>
      <c r="D1122">
        <v>215.29</v>
      </c>
      <c r="E1122">
        <v>167.81</v>
      </c>
      <c r="F1122">
        <v>1684.7</v>
      </c>
      <c r="G1122">
        <v>86.65</v>
      </c>
      <c r="H1122">
        <v>39.409999999999997</v>
      </c>
      <c r="I1122" s="12">
        <f t="shared" si="231"/>
        <v>65.140717835935021</v>
      </c>
      <c r="J1122" s="12">
        <f t="shared" si="232"/>
        <v>73.862451894831281</v>
      </c>
      <c r="K1122" s="12">
        <f t="shared" si="233"/>
        <v>99.793772943274121</v>
      </c>
      <c r="L1122" s="12">
        <f t="shared" si="234"/>
        <v>118.84635923322477</v>
      </c>
      <c r="M1122" s="12">
        <f t="shared" si="235"/>
        <v>77.793503256585069</v>
      </c>
      <c r="N1122" s="12">
        <f t="shared" si="236"/>
        <v>88.249009099688138</v>
      </c>
      <c r="O1122" s="12">
        <f t="shared" si="237"/>
        <v>119.35364622172624</v>
      </c>
      <c r="P1122" s="12">
        <f t="shared" si="238"/>
        <v>142.28319753359875</v>
      </c>
      <c r="Q1122">
        <v>6.25E-2</v>
      </c>
      <c r="R1122" s="12"/>
      <c r="S1122" s="12"/>
      <c r="Z1122" s="12"/>
      <c r="AA1122" s="12"/>
      <c r="AB1122" s="12"/>
      <c r="AC1122" s="12"/>
      <c r="AF1122">
        <v>0.12638970157987101</v>
      </c>
      <c r="AG1122" s="12"/>
      <c r="AH1122" s="12"/>
      <c r="BI1122" t="str">
        <v>15/06/2020</v>
      </c>
      <c r="BJ1122">
        <v>57.3</v>
      </c>
      <c r="BK1122">
        <v>18.399999999999999</v>
      </c>
    </row>
    <row r="1123" spans="1:63" x14ac:dyDescent="0.3">
      <c r="A1123" s="11">
        <v>43938</v>
      </c>
      <c r="B1123">
        <v>6.13107822410148E-2</v>
      </c>
      <c r="C1123">
        <v>2799.55</v>
      </c>
      <c r="D1123">
        <v>213.25</v>
      </c>
      <c r="E1123">
        <v>170.09</v>
      </c>
      <c r="F1123">
        <v>1717.7</v>
      </c>
      <c r="G1123">
        <v>86.68</v>
      </c>
      <c r="H1123">
        <v>38.450000000000003</v>
      </c>
      <c r="I1123" s="12">
        <f t="shared" si="231"/>
        <v>62.623367433275014</v>
      </c>
      <c r="J1123" s="12">
        <f t="shared" si="232"/>
        <v>70.613839036704178</v>
      </c>
      <c r="K1123" s="12">
        <f t="shared" si="233"/>
        <v>97.156962854252157</v>
      </c>
      <c r="L1123" s="12">
        <f t="shared" si="234"/>
        <v>118.62972929709855</v>
      </c>
      <c r="M1123" s="12">
        <f t="shared" si="235"/>
        <v>76.046643049002711</v>
      </c>
      <c r="N1123" s="12">
        <f t="shared" si="236"/>
        <v>85.780422383036509</v>
      </c>
      <c r="O1123" s="12">
        <f t="shared" si="237"/>
        <v>118.1821845326504</v>
      </c>
      <c r="P1123" s="12">
        <f t="shared" si="238"/>
        <v>144.50881440800629</v>
      </c>
      <c r="Q1123">
        <v>4.08163265306122E-2</v>
      </c>
      <c r="R1123" s="12"/>
      <c r="S1123" s="12"/>
      <c r="Z1123" s="12"/>
      <c r="AA1123" s="12"/>
      <c r="AB1123" s="12"/>
      <c r="AC1123" s="12"/>
      <c r="AF1123">
        <v>0.12831077104178901</v>
      </c>
      <c r="AG1123" s="12"/>
      <c r="AH1123" s="12"/>
      <c r="BI1123" t="str">
        <v>12/06/2020</v>
      </c>
      <c r="BJ1123">
        <v>54.9</v>
      </c>
      <c r="BK1123">
        <v>18.600000000000001</v>
      </c>
    </row>
    <row r="1124" spans="1:63" x14ac:dyDescent="0.3">
      <c r="A1124" s="11">
        <v>43937</v>
      </c>
      <c r="B1124">
        <v>6.10526315789474E-2</v>
      </c>
      <c r="C1124">
        <v>2783.36</v>
      </c>
      <c r="D1124">
        <v>209.43</v>
      </c>
      <c r="E1124">
        <v>168.18</v>
      </c>
      <c r="F1124">
        <v>1716.7</v>
      </c>
      <c r="G1124">
        <v>86.66</v>
      </c>
      <c r="H1124">
        <v>38.4</v>
      </c>
      <c r="I1124" s="12">
        <f t="shared" si="231"/>
        <v>62.972244296121609</v>
      </c>
      <c r="J1124" s="12">
        <f t="shared" si="232"/>
        <v>70.246156759139538</v>
      </c>
      <c r="K1124" s="12">
        <f t="shared" si="233"/>
        <v>96.617266172048176</v>
      </c>
      <c r="L1124" s="12">
        <f t="shared" si="234"/>
        <v>118.09656729796622</v>
      </c>
      <c r="M1124" s="12">
        <f t="shared" si="235"/>
        <v>75.52678424861395</v>
      </c>
      <c r="N1124" s="12">
        <f t="shared" si="236"/>
        <v>84.292038100720802</v>
      </c>
      <c r="O1124" s="12">
        <f t="shared" si="237"/>
        <v>116.091470288664</v>
      </c>
      <c r="P1124" s="12">
        <f t="shared" si="238"/>
        <v>142.10190633164228</v>
      </c>
      <c r="Q1124">
        <v>4.08163265306122E-2</v>
      </c>
      <c r="R1124" s="12"/>
      <c r="S1124" s="12"/>
      <c r="Z1124" s="12"/>
      <c r="AA1124" s="12"/>
      <c r="AB1124" s="12"/>
      <c r="AC1124" s="12"/>
      <c r="AF1124">
        <v>0.124340175953079</v>
      </c>
      <c r="AG1124" s="12"/>
      <c r="AH1124" s="12"/>
      <c r="BI1124" t="str">
        <v>11/06/2020</v>
      </c>
      <c r="BJ1124">
        <v>54.9</v>
      </c>
      <c r="BK1124">
        <v>18.600000000000001</v>
      </c>
    </row>
    <row r="1125" spans="1:63" x14ac:dyDescent="0.3">
      <c r="A1125" s="11">
        <v>43936</v>
      </c>
      <c r="B1125">
        <v>5.9829059829059797E-2</v>
      </c>
      <c r="C1125">
        <v>2846.06</v>
      </c>
      <c r="D1125">
        <v>211.86</v>
      </c>
      <c r="E1125">
        <v>163.84</v>
      </c>
      <c r="F1125">
        <v>1727.85</v>
      </c>
      <c r="G1125">
        <v>86.625</v>
      </c>
      <c r="H1125">
        <v>39.54</v>
      </c>
      <c r="I1125" s="12">
        <f t="shared" si="231"/>
        <v>66.183446172773188</v>
      </c>
      <c r="J1125" s="12">
        <f t="shared" si="232"/>
        <v>71.357720930265216</v>
      </c>
      <c r="K1125" s="12">
        <f t="shared" si="233"/>
        <v>98.834569990877426</v>
      </c>
      <c r="L1125" s="12">
        <f t="shared" si="234"/>
        <v>117.29880558955269</v>
      </c>
      <c r="M1125" s="12">
        <f t="shared" si="235"/>
        <v>78.506832677096085</v>
      </c>
      <c r="N1125" s="12">
        <f t="shared" si="236"/>
        <v>84.717040799636933</v>
      </c>
      <c r="O1125" s="12">
        <f t="shared" si="237"/>
        <v>117.48649066015788</v>
      </c>
      <c r="P1125" s="12">
        <f t="shared" si="238"/>
        <v>139.67687492394151</v>
      </c>
      <c r="Q1125">
        <v>4.2553191489361701E-2</v>
      </c>
      <c r="R1125" s="12"/>
      <c r="S1125" s="12"/>
      <c r="Z1125" s="12"/>
      <c r="AA1125" s="12"/>
      <c r="AB1125" s="12"/>
      <c r="AC1125" s="12"/>
      <c r="AF1125">
        <v>0.127058823529412</v>
      </c>
      <c r="AG1125" s="12"/>
      <c r="AH1125" s="12"/>
      <c r="BI1125" t="str">
        <v>10/06/2020</v>
      </c>
      <c r="BJ1125">
        <v>54.9</v>
      </c>
      <c r="BK1125">
        <v>18.600000000000001</v>
      </c>
    </row>
    <row r="1126" spans="1:63" x14ac:dyDescent="0.3">
      <c r="A1126" s="11">
        <v>43935</v>
      </c>
      <c r="B1126">
        <v>5.9829059829059797E-2</v>
      </c>
      <c r="C1126">
        <v>2761.63</v>
      </c>
      <c r="D1126">
        <v>203.03</v>
      </c>
      <c r="E1126">
        <v>163.88</v>
      </c>
      <c r="F1126">
        <v>1714.25</v>
      </c>
      <c r="G1126">
        <v>86.63</v>
      </c>
      <c r="H1126">
        <v>38.82</v>
      </c>
      <c r="I1126" s="12">
        <f t="shared" si="231"/>
        <v>64.204870038779688</v>
      </c>
      <c r="J1126" s="12">
        <f t="shared" si="232"/>
        <v>69.778014670989961</v>
      </c>
      <c r="K1126" s="12">
        <f t="shared" si="233"/>
        <v>95.897215185798331</v>
      </c>
      <c r="L1126" s="12">
        <f t="shared" si="234"/>
        <v>115.905003467662</v>
      </c>
      <c r="M1126" s="12">
        <f t="shared" si="235"/>
        <v>75.217194337104303</v>
      </c>
      <c r="N1126" s="12">
        <f t="shared" si="236"/>
        <v>81.808138816924014</v>
      </c>
      <c r="O1126" s="12">
        <f t="shared" si="237"/>
        <v>112.58360671423772</v>
      </c>
      <c r="P1126" s="12">
        <f t="shared" si="238"/>
        <v>136.27757140216576</v>
      </c>
      <c r="Q1126">
        <v>3.1578947368421102E-2</v>
      </c>
      <c r="R1126" s="12"/>
      <c r="S1126" s="12"/>
      <c r="Z1126" s="12"/>
      <c r="AA1126" s="12"/>
      <c r="AB1126" s="12"/>
      <c r="AC1126" s="12"/>
      <c r="AF1126">
        <v>0.13097345132743399</v>
      </c>
      <c r="AG1126" s="12"/>
      <c r="AH1126" s="12"/>
      <c r="BI1126" t="str">
        <v>09/06/2020</v>
      </c>
      <c r="BJ1126">
        <v>54.9</v>
      </c>
      <c r="BK1126">
        <v>18.600000000000001</v>
      </c>
    </row>
    <row r="1127" spans="1:63" x14ac:dyDescent="0.3">
      <c r="A1127" s="11">
        <v>43931</v>
      </c>
      <c r="B1127">
        <v>6.8669527896995694E-2</v>
      </c>
      <c r="C1127">
        <v>2789.82</v>
      </c>
      <c r="D1127">
        <v>200.86</v>
      </c>
      <c r="E1127">
        <v>165.39</v>
      </c>
      <c r="F1127">
        <v>1683.25</v>
      </c>
      <c r="G1127">
        <v>86.62</v>
      </c>
      <c r="H1127">
        <v>39.090000000000003</v>
      </c>
      <c r="I1127" s="12">
        <f t="shared" si="231"/>
        <v>64.267508961327607</v>
      </c>
      <c r="J1127" s="12">
        <f t="shared" si="232"/>
        <v>71.826606295189066</v>
      </c>
      <c r="K1127" s="12">
        <f t="shared" si="233"/>
        <v>96.887408506123336</v>
      </c>
      <c r="L1127" s="12">
        <f t="shared" si="234"/>
        <v>116.276793536764</v>
      </c>
      <c r="M1127" s="12">
        <f t="shared" si="235"/>
        <v>73.747156856282302</v>
      </c>
      <c r="N1127" s="12">
        <f t="shared" si="236"/>
        <v>82.435739291885568</v>
      </c>
      <c r="O1127" s="12">
        <f t="shared" si="237"/>
        <v>111.39302712619042</v>
      </c>
      <c r="P1127" s="12">
        <f t="shared" si="238"/>
        <v>133.90600471694665</v>
      </c>
      <c r="Q1127">
        <v>3.1578947368421102E-2</v>
      </c>
      <c r="R1127" s="12"/>
      <c r="S1127" s="12"/>
      <c r="Z1127" s="12"/>
      <c r="AA1127" s="12"/>
      <c r="AB1127" s="12"/>
      <c r="AC1127" s="12"/>
      <c r="AF1127">
        <v>0.130688448074679</v>
      </c>
      <c r="AG1127" s="12"/>
      <c r="AH1127" s="12"/>
      <c r="BI1127" t="str">
        <v>08/06/2020</v>
      </c>
      <c r="BJ1127">
        <v>54.9</v>
      </c>
      <c r="BK1127">
        <v>18.600000000000001</v>
      </c>
    </row>
    <row r="1128" spans="1:63" x14ac:dyDescent="0.3">
      <c r="A1128" s="11">
        <v>43930</v>
      </c>
      <c r="B1128">
        <v>7.5268817204301106E-2</v>
      </c>
      <c r="C1128">
        <v>2749.98</v>
      </c>
      <c r="D1128">
        <v>200.57</v>
      </c>
      <c r="E1128">
        <v>165.09</v>
      </c>
      <c r="F1128">
        <v>1646.15</v>
      </c>
      <c r="G1128">
        <v>86.59</v>
      </c>
      <c r="H1128">
        <v>38.450000000000003</v>
      </c>
      <c r="I1128" s="12">
        <f t="shared" si="231"/>
        <v>63.463415588542013</v>
      </c>
      <c r="J1128" s="12">
        <f t="shared" si="232"/>
        <v>72.409507007897432</v>
      </c>
      <c r="K1128" s="12">
        <f t="shared" si="233"/>
        <v>95.536435626866066</v>
      </c>
      <c r="L1128" s="12">
        <f t="shared" si="234"/>
        <v>116.52821661239682</v>
      </c>
      <c r="M1128" s="12">
        <f t="shared" si="235"/>
        <v>73.774550186257542</v>
      </c>
      <c r="N1128" s="12">
        <f t="shared" si="236"/>
        <v>84.211899332286066</v>
      </c>
      <c r="O1128" s="12">
        <f t="shared" si="237"/>
        <v>111.27069402062558</v>
      </c>
      <c r="P1128" s="12">
        <f t="shared" si="238"/>
        <v>135.97266884614629</v>
      </c>
      <c r="Q1128">
        <v>5.31914893617021E-2</v>
      </c>
      <c r="R1128" s="12"/>
      <c r="S1128" s="12"/>
      <c r="Z1128" s="12"/>
      <c r="AA1128" s="12"/>
      <c r="AB1128" s="12"/>
      <c r="AC1128" s="12"/>
      <c r="AF1128">
        <v>0.125657510227937</v>
      </c>
      <c r="AG1128" s="12"/>
      <c r="AH1128" s="12"/>
      <c r="BI1128" t="str">
        <v>05/06/2020</v>
      </c>
      <c r="BJ1128">
        <v>56.9</v>
      </c>
      <c r="BK1128">
        <v>20.6</v>
      </c>
    </row>
    <row r="1129" spans="1:63" x14ac:dyDescent="0.3">
      <c r="A1129" s="11">
        <v>43929</v>
      </c>
      <c r="B1129">
        <v>8.2429501084598705E-2</v>
      </c>
      <c r="C1129">
        <v>2659.41</v>
      </c>
      <c r="D1129">
        <v>196.4</v>
      </c>
      <c r="E1129">
        <v>166.3</v>
      </c>
      <c r="F1129">
        <v>1648.6</v>
      </c>
      <c r="G1129">
        <v>86.54</v>
      </c>
      <c r="H1129">
        <v>38.11</v>
      </c>
      <c r="I1129" s="12">
        <f t="shared" si="231"/>
        <v>60.944433843803814</v>
      </c>
      <c r="J1129" s="12">
        <f t="shared" si="232"/>
        <v>69.924222837108104</v>
      </c>
      <c r="K1129" s="12">
        <f t="shared" si="233"/>
        <v>92.441614383746042</v>
      </c>
      <c r="L1129" s="12">
        <f t="shared" si="234"/>
        <v>113.67110663003108</v>
      </c>
      <c r="M1129" s="12">
        <f t="shared" si="235"/>
        <v>71.729667453086307</v>
      </c>
      <c r="N1129" s="12">
        <f t="shared" si="236"/>
        <v>82.341247112400396</v>
      </c>
      <c r="O1129" s="12">
        <f t="shared" si="237"/>
        <v>109.0189713020925</v>
      </c>
      <c r="P1129" s="12">
        <f t="shared" si="238"/>
        <v>134.31911506917572</v>
      </c>
      <c r="Q1129">
        <v>6.3829787234042507E-2</v>
      </c>
      <c r="R1129" s="12"/>
      <c r="S1129" s="12"/>
      <c r="Z1129" s="12"/>
      <c r="AA1129" s="12"/>
      <c r="AB1129" s="12"/>
      <c r="AC1129" s="12"/>
      <c r="AF1129">
        <v>0.13043478260869601</v>
      </c>
      <c r="AG1129" s="12"/>
      <c r="AH1129" s="12"/>
      <c r="BI1129" t="str">
        <v>04/06/2020</v>
      </c>
      <c r="BJ1129">
        <v>56.9</v>
      </c>
      <c r="BK1129">
        <v>20.6</v>
      </c>
    </row>
    <row r="1130" spans="1:63" x14ac:dyDescent="0.3">
      <c r="A1130" s="11">
        <v>43928</v>
      </c>
      <c r="B1130">
        <v>8.2788671023965102E-2</v>
      </c>
      <c r="C1130">
        <v>2663.68</v>
      </c>
      <c r="D1130">
        <v>196.48</v>
      </c>
      <c r="E1130">
        <v>168.06</v>
      </c>
      <c r="F1130">
        <v>1662.25</v>
      </c>
      <c r="G1130">
        <v>86.56</v>
      </c>
      <c r="H1130">
        <v>37.840000000000003</v>
      </c>
      <c r="I1130" s="12">
        <f t="shared" si="231"/>
        <v>60.408645110585589</v>
      </c>
      <c r="J1130" s="12">
        <f t="shared" si="232"/>
        <v>69.465147422825851</v>
      </c>
      <c r="K1130" s="12">
        <f t="shared" si="233"/>
        <v>92.56861776885691</v>
      </c>
      <c r="L1130" s="12">
        <f t="shared" si="234"/>
        <v>114.67316107239456</v>
      </c>
      <c r="M1130" s="12">
        <f t="shared" si="235"/>
        <v>71.014882479102141</v>
      </c>
      <c r="N1130" s="12">
        <f t="shared" si="236"/>
        <v>81.703583727817261</v>
      </c>
      <c r="O1130" s="12">
        <f t="shared" si="237"/>
        <v>109.03817428967113</v>
      </c>
      <c r="P1130" s="12">
        <f t="shared" si="238"/>
        <v>135.33991266263453</v>
      </c>
      <c r="Q1130">
        <v>6.3829787234042507E-2</v>
      </c>
      <c r="R1130" s="12"/>
      <c r="S1130" s="12"/>
      <c r="Z1130" s="12"/>
      <c r="AA1130" s="12"/>
      <c r="AB1130" s="12"/>
      <c r="AC1130" s="12"/>
      <c r="AF1130">
        <v>0.13368669022379301</v>
      </c>
      <c r="AG1130" s="12"/>
      <c r="AH1130" s="12"/>
      <c r="BI1130" t="str">
        <v>03/06/2020</v>
      </c>
      <c r="BJ1130">
        <v>56.9</v>
      </c>
      <c r="BK1130">
        <v>20.6</v>
      </c>
    </row>
    <row r="1131" spans="1:63" x14ac:dyDescent="0.3">
      <c r="A1131" s="11">
        <v>43925</v>
      </c>
      <c r="B1131">
        <v>8.7145969498910694E-2</v>
      </c>
      <c r="C1131">
        <v>2488.65</v>
      </c>
      <c r="D1131">
        <v>183.37</v>
      </c>
      <c r="E1131">
        <v>168.5</v>
      </c>
      <c r="F1131">
        <v>1618.45</v>
      </c>
      <c r="G1131">
        <v>86.62</v>
      </c>
      <c r="H1131">
        <v>35.950000000000003</v>
      </c>
      <c r="I1131" s="12">
        <f t="shared" si="231"/>
        <v>56.301843390160101</v>
      </c>
      <c r="J1131" s="12">
        <f t="shared" si="232"/>
        <v>66.584159152822721</v>
      </c>
      <c r="K1131" s="12">
        <f t="shared" si="233"/>
        <v>86.430013784035125</v>
      </c>
      <c r="L1131" s="12">
        <f t="shared" si="234"/>
        <v>112.67229424244957</v>
      </c>
      <c r="M1131" s="12">
        <f t="shared" si="235"/>
        <v>66.115334975200824</v>
      </c>
      <c r="N1131" s="12">
        <f t="shared" si="236"/>
        <v>78.227777943049034</v>
      </c>
      <c r="O1131" s="12">
        <f t="shared" si="237"/>
        <v>101.69692994334829</v>
      </c>
      <c r="P1131" s="12">
        <f t="shared" si="238"/>
        <v>132.826597814856</v>
      </c>
      <c r="Q1131">
        <v>7.2916666666666699E-2</v>
      </c>
      <c r="R1131" s="12"/>
      <c r="S1131" s="12"/>
      <c r="Z1131" s="12"/>
      <c r="AA1131" s="12"/>
      <c r="AB1131" s="12"/>
      <c r="AC1131" s="12"/>
      <c r="AF1131">
        <v>0.13750731421884099</v>
      </c>
      <c r="AG1131" s="12"/>
      <c r="AH1131" s="12"/>
      <c r="BI1131" t="str">
        <v>02/06/2020</v>
      </c>
      <c r="BJ1131">
        <v>56.9</v>
      </c>
      <c r="BK1131">
        <v>20.6</v>
      </c>
    </row>
    <row r="1132" spans="1:63" x14ac:dyDescent="0.3">
      <c r="A1132" s="11">
        <v>43924</v>
      </c>
      <c r="B1132">
        <v>8.3700440528634401E-2</v>
      </c>
      <c r="C1132">
        <v>2526.9</v>
      </c>
      <c r="D1132">
        <v>186.01</v>
      </c>
      <c r="E1132">
        <v>168.1</v>
      </c>
      <c r="F1132">
        <v>1614.45</v>
      </c>
      <c r="G1132">
        <v>86.64</v>
      </c>
      <c r="H1132">
        <v>36.700000000000003</v>
      </c>
      <c r="I1132" s="12">
        <f t="shared" si="231"/>
        <v>57.305646954335991</v>
      </c>
      <c r="J1132" s="12">
        <f t="shared" si="232"/>
        <v>67.778052501357266</v>
      </c>
      <c r="K1132" s="12">
        <f t="shared" si="233"/>
        <v>87.737859256352579</v>
      </c>
      <c r="L1132" s="12">
        <f t="shared" si="234"/>
        <v>112.07840837937574</v>
      </c>
      <c r="M1132" s="12">
        <f t="shared" si="235"/>
        <v>67.229483579568594</v>
      </c>
      <c r="N1132" s="12">
        <f t="shared" si="236"/>
        <v>79.553975271693105</v>
      </c>
      <c r="O1132" s="12">
        <f t="shared" si="237"/>
        <v>103.13692198334419</v>
      </c>
      <c r="P1132" s="12">
        <f t="shared" si="238"/>
        <v>132.00248229760075</v>
      </c>
      <c r="Q1132">
        <v>7.3684210526315796E-2</v>
      </c>
      <c r="R1132" s="12"/>
      <c r="S1132" s="12"/>
      <c r="Z1132" s="12"/>
      <c r="AA1132" s="12"/>
      <c r="AB1132" s="12"/>
      <c r="AC1132" s="12"/>
      <c r="AF1132">
        <v>0.142018779342723</v>
      </c>
      <c r="AG1132" s="12"/>
      <c r="AH1132" s="12"/>
      <c r="BI1132" t="str">
        <v>01/06/2020</v>
      </c>
      <c r="BJ1132">
        <v>56.9</v>
      </c>
      <c r="BK1132">
        <v>20.6</v>
      </c>
    </row>
    <row r="1133" spans="1:63" x14ac:dyDescent="0.3">
      <c r="A1133" s="11">
        <v>43923</v>
      </c>
      <c r="B1133">
        <v>9.0909090909090898E-2</v>
      </c>
      <c r="C1133">
        <v>2470.5</v>
      </c>
      <c r="D1133">
        <v>182.31</v>
      </c>
      <c r="E1133">
        <v>167.04</v>
      </c>
      <c r="F1133">
        <v>1591.55</v>
      </c>
      <c r="G1133">
        <v>86.62</v>
      </c>
      <c r="H1133">
        <v>35.85</v>
      </c>
      <c r="I1133" s="12">
        <f t="shared" si="231"/>
        <v>56.376361487523056</v>
      </c>
      <c r="J1133" s="12">
        <f t="shared" si="232"/>
        <v>67.21073358456151</v>
      </c>
      <c r="K1133" s="12">
        <f t="shared" si="233"/>
        <v>85.798932659584921</v>
      </c>
      <c r="L1133" s="12">
        <f t="shared" si="234"/>
        <v>112.17718213901833</v>
      </c>
      <c r="M1133" s="12">
        <f t="shared" si="235"/>
        <v>66.304580020122316</v>
      </c>
      <c r="N1133" s="12">
        <f t="shared" si="236"/>
        <v>79.086839950999902</v>
      </c>
      <c r="O1133" s="12">
        <f t="shared" si="237"/>
        <v>101.1082647102956</v>
      </c>
      <c r="P1133" s="12">
        <f t="shared" si="238"/>
        <v>132.45478899333924</v>
      </c>
      <c r="Q1133">
        <v>9.4736842105263203E-2</v>
      </c>
      <c r="R1133" s="12"/>
      <c r="S1133" s="12"/>
      <c r="Z1133" s="12"/>
      <c r="AA1133" s="12"/>
      <c r="AB1133" s="12"/>
      <c r="AC1133" s="12"/>
      <c r="AF1133">
        <v>0.14193548387096799</v>
      </c>
      <c r="AG1133" s="12"/>
      <c r="AH1133" s="12"/>
      <c r="BI1133" t="str">
        <v>29/05/2020</v>
      </c>
      <c r="BJ1133">
        <v>53.5</v>
      </c>
      <c r="BK1133">
        <v>23.7</v>
      </c>
    </row>
    <row r="1134" spans="1:63" x14ac:dyDescent="0.3">
      <c r="A1134" s="11">
        <v>43921</v>
      </c>
      <c r="B1134">
        <v>9.5555555555555602E-2</v>
      </c>
      <c r="C1134">
        <v>2584.59</v>
      </c>
      <c r="D1134">
        <v>190.4</v>
      </c>
      <c r="E1134">
        <v>164.97</v>
      </c>
      <c r="F1134">
        <v>1577.55</v>
      </c>
      <c r="G1134">
        <v>86.67</v>
      </c>
      <c r="H1134">
        <v>37.65</v>
      </c>
      <c r="I1134" s="12">
        <f t="shared" si="231"/>
        <v>59.764414119169047</v>
      </c>
      <c r="J1134" s="12">
        <f t="shared" si="232"/>
        <v>70.973531516703162</v>
      </c>
      <c r="K1134" s="12">
        <f t="shared" si="233"/>
        <v>89.707065549145469</v>
      </c>
      <c r="L1134" s="12">
        <f t="shared" si="234"/>
        <v>111.76740181269369</v>
      </c>
      <c r="M1134" s="12">
        <f t="shared" si="235"/>
        <v>70.16634120192397</v>
      </c>
      <c r="N1134" s="12">
        <f t="shared" si="236"/>
        <v>83.369006994846515</v>
      </c>
      <c r="O1134" s="12">
        <f t="shared" si="237"/>
        <v>105.53135775831056</v>
      </c>
      <c r="P1134" s="12">
        <f t="shared" si="238"/>
        <v>131.75395425017044</v>
      </c>
      <c r="Q1134">
        <v>9.375E-2</v>
      </c>
      <c r="R1134" s="12"/>
      <c r="S1134" s="12"/>
      <c r="Z1134" s="12"/>
      <c r="AA1134" s="12"/>
      <c r="AB1134" s="12"/>
      <c r="AC1134" s="12"/>
      <c r="AF1134">
        <v>0.148672566371681</v>
      </c>
      <c r="AG1134" s="12"/>
      <c r="AH1134" s="12"/>
      <c r="BI1134" t="str">
        <v>28/05/2020</v>
      </c>
      <c r="BJ1134">
        <v>53.5</v>
      </c>
      <c r="BK1134">
        <v>23.7</v>
      </c>
    </row>
    <row r="1135" spans="1:63" x14ac:dyDescent="0.3">
      <c r="A1135" s="11">
        <v>43921</v>
      </c>
      <c r="B1135">
        <v>9.8434004474272904E-2</v>
      </c>
      <c r="C1135">
        <v>2626.65</v>
      </c>
      <c r="D1135">
        <v>192.04</v>
      </c>
      <c r="E1135">
        <v>166.32</v>
      </c>
      <c r="F1135">
        <v>1623.05</v>
      </c>
      <c r="G1135">
        <v>86.69</v>
      </c>
      <c r="H1135">
        <v>37.619999999999997</v>
      </c>
      <c r="I1135" s="12">
        <f t="shared" si="231"/>
        <v>60.240064174555073</v>
      </c>
      <c r="J1135" s="12">
        <f t="shared" si="232"/>
        <v>70.130503366875914</v>
      </c>
      <c r="K1135" s="12">
        <f t="shared" si="233"/>
        <v>91.145532069233653</v>
      </c>
      <c r="L1135" s="12">
        <f t="shared" si="234"/>
        <v>113.67836238136496</v>
      </c>
      <c r="M1135" s="12">
        <f t="shared" si="235"/>
        <v>70.196034433811775</v>
      </c>
      <c r="N1135" s="12">
        <f t="shared" si="236"/>
        <v>81.774907165635994</v>
      </c>
      <c r="O1135" s="12">
        <f t="shared" si="237"/>
        <v>106.41558404415588</v>
      </c>
      <c r="P1135" s="12">
        <f t="shared" si="238"/>
        <v>132.99578049794042</v>
      </c>
      <c r="Q1135">
        <v>9.375E-2</v>
      </c>
      <c r="R1135" s="12"/>
      <c r="S1135" s="12"/>
      <c r="Z1135" s="12"/>
      <c r="AA1135" s="12"/>
      <c r="AB1135" s="12"/>
      <c r="AC1135" s="12"/>
      <c r="AF1135">
        <v>0.152934202726734</v>
      </c>
      <c r="AG1135" s="12"/>
      <c r="AH1135" s="12"/>
      <c r="BI1135" t="str">
        <v>27/05/2020</v>
      </c>
      <c r="BJ1135">
        <v>53.5</v>
      </c>
      <c r="BK1135">
        <v>23.7</v>
      </c>
    </row>
    <row r="1136" spans="1:63" x14ac:dyDescent="0.3">
      <c r="A1136" s="11">
        <v>43918</v>
      </c>
      <c r="B1136">
        <v>0.101123595505618</v>
      </c>
      <c r="C1136">
        <v>2541.4699999999998</v>
      </c>
      <c r="D1136">
        <v>185.3</v>
      </c>
      <c r="E1136">
        <v>167.7</v>
      </c>
      <c r="F1136">
        <v>1623.5</v>
      </c>
      <c r="G1136">
        <v>86.65</v>
      </c>
      <c r="H1136">
        <v>37.020000000000003</v>
      </c>
      <c r="I1136" s="12">
        <f t="shared" si="231"/>
        <v>57.826112178134792</v>
      </c>
      <c r="J1136" s="12">
        <f t="shared" si="232"/>
        <v>67.838037969393</v>
      </c>
      <c r="K1136" s="12">
        <f t="shared" si="233"/>
        <v>88.229169050964131</v>
      </c>
      <c r="L1136" s="12">
        <f t="shared" si="234"/>
        <v>111.74422840135944</v>
      </c>
      <c r="M1136" s="12">
        <f t="shared" si="235"/>
        <v>67.198804539951539</v>
      </c>
      <c r="N1136" s="12">
        <f t="shared" si="236"/>
        <v>78.883767592000922</v>
      </c>
      <c r="O1136" s="12">
        <f t="shared" si="237"/>
        <v>102.72648874517009</v>
      </c>
      <c r="P1136" s="12">
        <f t="shared" si="238"/>
        <v>130.3668044281782</v>
      </c>
      <c r="Q1136">
        <v>0.117021276595745</v>
      </c>
      <c r="R1136" s="12"/>
      <c r="S1136" s="12"/>
      <c r="Z1136" s="12"/>
      <c r="AA1136" s="12"/>
      <c r="AB1136" s="12"/>
      <c r="AC1136" s="12"/>
      <c r="AF1136">
        <v>0.16587112171837701</v>
      </c>
      <c r="AG1136" s="12"/>
      <c r="AH1136" s="12"/>
      <c r="BI1136" t="str">
        <v>26/05/2020</v>
      </c>
      <c r="BJ1136">
        <v>53.5</v>
      </c>
      <c r="BK1136">
        <v>23.7</v>
      </c>
    </row>
    <row r="1137" spans="1:63" x14ac:dyDescent="0.3">
      <c r="A1137" s="11">
        <v>43917</v>
      </c>
      <c r="B1137">
        <v>9.0702947845805001E-2</v>
      </c>
      <c r="C1137">
        <v>2630.07</v>
      </c>
      <c r="D1137">
        <v>191.9</v>
      </c>
      <c r="E1137">
        <v>163.34</v>
      </c>
      <c r="F1137">
        <v>1630.85</v>
      </c>
      <c r="G1137">
        <v>86.67</v>
      </c>
      <c r="H1137">
        <v>38.450000000000003</v>
      </c>
      <c r="I1137" s="12">
        <f t="shared" si="231"/>
        <v>61.542026138708977</v>
      </c>
      <c r="J1137" s="12">
        <f t="shared" si="232"/>
        <v>69.877083698325364</v>
      </c>
      <c r="K1137" s="12">
        <f t="shared" si="233"/>
        <v>91.283190211742053</v>
      </c>
      <c r="L1137" s="12">
        <f t="shared" si="234"/>
        <v>111.35406147080363</v>
      </c>
      <c r="M1137" s="12">
        <f t="shared" si="235"/>
        <v>71.570754235301123</v>
      </c>
      <c r="N1137" s="12">
        <f t="shared" si="236"/>
        <v>81.313920353099533</v>
      </c>
      <c r="O1137" s="12">
        <f t="shared" si="237"/>
        <v>106.35997442412078</v>
      </c>
      <c r="P1137" s="12">
        <f t="shared" si="238"/>
        <v>130.00302419741431</v>
      </c>
      <c r="Q1137">
        <v>0.120879120879121</v>
      </c>
      <c r="R1137" s="12"/>
      <c r="S1137" s="12"/>
      <c r="Z1137" s="12"/>
      <c r="AA1137" s="12"/>
      <c r="AB1137" s="12"/>
      <c r="AC1137" s="12"/>
      <c r="AF1137">
        <v>0.17289156626506</v>
      </c>
      <c r="AG1137" s="12"/>
      <c r="AH1137" s="12"/>
      <c r="BI1137" t="str">
        <v>25/05/2020</v>
      </c>
      <c r="BJ1137">
        <v>53.5</v>
      </c>
      <c r="BK1137">
        <v>23.7</v>
      </c>
    </row>
    <row r="1138" spans="1:63" x14ac:dyDescent="0.3">
      <c r="A1138" s="11">
        <v>43916</v>
      </c>
      <c r="B1138">
        <v>0.11036036036036</v>
      </c>
      <c r="C1138">
        <v>2475.56</v>
      </c>
      <c r="D1138">
        <v>182.3</v>
      </c>
      <c r="E1138">
        <v>162.54</v>
      </c>
      <c r="F1138">
        <v>1617.35</v>
      </c>
      <c r="G1138">
        <v>86.57</v>
      </c>
      <c r="H1138">
        <v>36.979999999999997</v>
      </c>
      <c r="I1138" s="12">
        <f t="shared" si="231"/>
        <v>58.196193394069375</v>
      </c>
      <c r="J1138" s="12">
        <f t="shared" si="232"/>
        <v>66.292818386132623</v>
      </c>
      <c r="K1138" s="12">
        <f t="shared" si="233"/>
        <v>86.014053075395694</v>
      </c>
      <c r="L1138" s="12">
        <f t="shared" si="234"/>
        <v>108.88637564137964</v>
      </c>
      <c r="M1138" s="12">
        <f t="shared" si="235"/>
        <v>68.309743765760643</v>
      </c>
      <c r="N1138" s="12">
        <f t="shared" si="236"/>
        <v>77.863518260280387</v>
      </c>
      <c r="O1138" s="12">
        <f t="shared" si="237"/>
        <v>101.150201414215</v>
      </c>
      <c r="P1138" s="12">
        <f t="shared" si="238"/>
        <v>128.34617354690681</v>
      </c>
      <c r="Q1138">
        <v>0.13043478260869601</v>
      </c>
      <c r="R1138" s="12"/>
      <c r="S1138" s="12"/>
      <c r="Z1138" s="12"/>
      <c r="AA1138" s="12"/>
      <c r="AB1138" s="12"/>
      <c r="AC1138" s="12"/>
      <c r="AF1138">
        <v>0.17483363581367201</v>
      </c>
      <c r="AG1138" s="12"/>
      <c r="AH1138" s="12"/>
      <c r="BI1138" t="str">
        <v>22/05/2020</v>
      </c>
      <c r="BJ1138">
        <v>50.5</v>
      </c>
      <c r="BK1138">
        <v>23.8</v>
      </c>
    </row>
    <row r="1139" spans="1:63" x14ac:dyDescent="0.3">
      <c r="A1139" s="11">
        <v>43915</v>
      </c>
      <c r="B1139">
        <v>0.122727272727273</v>
      </c>
      <c r="C1139">
        <v>2447.33</v>
      </c>
      <c r="D1139">
        <v>183.66</v>
      </c>
      <c r="E1139">
        <v>162.91</v>
      </c>
      <c r="F1139">
        <v>1627.8</v>
      </c>
      <c r="G1139">
        <v>86.47</v>
      </c>
      <c r="H1139">
        <v>35.549999999999997</v>
      </c>
      <c r="I1139" s="12">
        <f t="shared" si="231"/>
        <v>57.403666181625582</v>
      </c>
      <c r="J1139" s="12">
        <f t="shared" si="232"/>
        <v>65.123542926997445</v>
      </c>
      <c r="K1139" s="12">
        <f t="shared" si="233"/>
        <v>85.130521754607983</v>
      </c>
      <c r="L1139" s="12">
        <f t="shared" si="234"/>
        <v>112.10260098608876</v>
      </c>
      <c r="M1139" s="12">
        <f t="shared" si="235"/>
        <v>68.662241624341135</v>
      </c>
      <c r="N1139" s="12">
        <f t="shared" si="236"/>
        <v>77.940311282080486</v>
      </c>
      <c r="O1139" s="12">
        <f t="shared" si="237"/>
        <v>102.02367279662941</v>
      </c>
      <c r="P1139" s="12">
        <f t="shared" si="238"/>
        <v>134.76503522559403</v>
      </c>
      <c r="Q1139">
        <v>0.13186813186813201</v>
      </c>
      <c r="R1139" s="12"/>
      <c r="S1139" s="12"/>
      <c r="Z1139" s="12"/>
      <c r="AA1139" s="12"/>
      <c r="AB1139" s="12"/>
      <c r="AC1139" s="12"/>
      <c r="AF1139">
        <v>0.17503059975520199</v>
      </c>
      <c r="AG1139" s="12"/>
      <c r="AH1139" s="12"/>
      <c r="BI1139" t="str">
        <v>21/05/2020</v>
      </c>
      <c r="BJ1139">
        <v>50.5</v>
      </c>
      <c r="BK1139">
        <v>23.8</v>
      </c>
    </row>
    <row r="1140" spans="1:63" x14ac:dyDescent="0.3">
      <c r="A1140" s="11">
        <v>43914</v>
      </c>
      <c r="B1140">
        <v>0.128504672897196</v>
      </c>
      <c r="C1140">
        <v>2237.4</v>
      </c>
      <c r="D1140">
        <v>170.46</v>
      </c>
      <c r="E1140">
        <v>166</v>
      </c>
      <c r="F1140">
        <v>1554.05</v>
      </c>
      <c r="G1140">
        <v>86.59</v>
      </c>
      <c r="H1140">
        <v>32.799999999999997</v>
      </c>
      <c r="I1140" s="12">
        <f t="shared" si="231"/>
        <v>51.601485965916027</v>
      </c>
      <c r="J1140" s="12">
        <f t="shared" si="232"/>
        <v>62.237525894114071</v>
      </c>
      <c r="K1140" s="12">
        <f t="shared" si="233"/>
        <v>77.729613337650591</v>
      </c>
      <c r="L1140" s="12">
        <f t="shared" si="234"/>
        <v>110.99419149168098</v>
      </c>
      <c r="M1140" s="12">
        <f t="shared" si="235"/>
        <v>62.645059621124794</v>
      </c>
      <c r="N1140" s="12">
        <f t="shared" si="236"/>
        <v>75.671610088472008</v>
      </c>
      <c r="O1140" s="12">
        <f t="shared" si="237"/>
        <v>94.569395014411882</v>
      </c>
      <c r="P1140" s="12">
        <f t="shared" si="238"/>
        <v>135.63362501413448</v>
      </c>
      <c r="Q1140">
        <v>0.15217391304347799</v>
      </c>
      <c r="R1140" s="12"/>
      <c r="S1140" s="12"/>
      <c r="Z1140" s="12"/>
      <c r="AA1140" s="12"/>
      <c r="AB1140" s="12"/>
      <c r="AC1140" s="12"/>
      <c r="AF1140">
        <v>0.187116564417178</v>
      </c>
      <c r="AG1140" s="12"/>
      <c r="AH1140" s="12"/>
      <c r="BI1140" t="str">
        <v>20/05/2020</v>
      </c>
      <c r="BJ1140">
        <v>50.5</v>
      </c>
      <c r="BK1140">
        <v>23.8</v>
      </c>
    </row>
    <row r="1141" spans="1:63" x14ac:dyDescent="0.3">
      <c r="A1141" s="11">
        <v>43911</v>
      </c>
      <c r="B1141">
        <v>0.14117647058823499</v>
      </c>
      <c r="C1141">
        <v>2304.92</v>
      </c>
      <c r="D1141">
        <v>170.7</v>
      </c>
      <c r="E1141">
        <v>159.43</v>
      </c>
      <c r="F1141">
        <v>1498.6</v>
      </c>
      <c r="G1141">
        <v>86.49</v>
      </c>
      <c r="H1141">
        <v>33.42</v>
      </c>
      <c r="I1141" s="12">
        <f t="shared" si="231"/>
        <v>55.515504848436962</v>
      </c>
      <c r="J1141" s="12">
        <f t="shared" si="232"/>
        <v>66.656524125491416</v>
      </c>
      <c r="K1141" s="12">
        <f t="shared" si="233"/>
        <v>80.170819719344095</v>
      </c>
      <c r="L1141" s="12">
        <f t="shared" si="234"/>
        <v>112.19944839474154</v>
      </c>
      <c r="M1141" s="12">
        <f t="shared" si="235"/>
        <v>65.433527969602608</v>
      </c>
      <c r="N1141" s="12">
        <f t="shared" si="236"/>
        <v>78.694025413313241</v>
      </c>
      <c r="O1141" s="12">
        <f t="shared" si="237"/>
        <v>94.812321097923046</v>
      </c>
      <c r="P1141" s="12">
        <f t="shared" si="238"/>
        <v>133.3472805429401</v>
      </c>
      <c r="Q1141">
        <v>0.16853932584269701</v>
      </c>
      <c r="R1141" s="12"/>
      <c r="S1141" s="12"/>
      <c r="Z1141" s="12"/>
      <c r="AA1141" s="12"/>
      <c r="AB1141" s="12"/>
      <c r="AC1141" s="12"/>
      <c r="AF1141">
        <v>0.19665012406947899</v>
      </c>
      <c r="AG1141" s="12"/>
      <c r="AH1141" s="12"/>
      <c r="BI1141" t="str">
        <v>19/05/2020</v>
      </c>
      <c r="BJ1141">
        <v>50.5</v>
      </c>
      <c r="BK1141">
        <v>23.8</v>
      </c>
    </row>
    <row r="1142" spans="1:63" x14ac:dyDescent="0.3">
      <c r="A1142" s="11">
        <v>43910</v>
      </c>
      <c r="B1142">
        <v>0.14893617021276601</v>
      </c>
      <c r="C1142">
        <v>2409.39</v>
      </c>
      <c r="D1142">
        <v>177.66</v>
      </c>
      <c r="E1142">
        <v>148.28</v>
      </c>
      <c r="F1142">
        <v>1471</v>
      </c>
      <c r="G1142">
        <v>86.26</v>
      </c>
      <c r="H1142">
        <v>33.67</v>
      </c>
      <c r="I1142" s="12">
        <f t="shared" si="231"/>
        <v>62.982388067830748</v>
      </c>
      <c r="J1142" s="12">
        <f t="shared" si="232"/>
        <v>71.071656698774007</v>
      </c>
      <c r="K1142" s="12">
        <f t="shared" si="233"/>
        <v>84.038778456863795</v>
      </c>
      <c r="L1142" s="12">
        <f t="shared" si="234"/>
        <v>116.38156344484574</v>
      </c>
      <c r="M1142" s="12">
        <f t="shared" si="235"/>
        <v>73.8837223357542</v>
      </c>
      <c r="N1142" s="12">
        <f t="shared" si="236"/>
        <v>83.533869245162506</v>
      </c>
      <c r="O1142" s="12">
        <f t="shared" si="237"/>
        <v>98.952732149535876</v>
      </c>
      <c r="P1142" s="12">
        <f t="shared" si="238"/>
        <v>137.72002160067117</v>
      </c>
      <c r="Q1142">
        <v>0.18888888888888899</v>
      </c>
      <c r="R1142" s="12"/>
      <c r="S1142" s="12"/>
      <c r="Z1142" s="12"/>
      <c r="AA1142" s="12"/>
      <c r="AB1142" s="12"/>
      <c r="AC1142" s="12"/>
      <c r="AF1142">
        <v>0.201492537313433</v>
      </c>
      <c r="AG1142" s="12"/>
      <c r="AH1142" s="12"/>
      <c r="BI1142" t="str">
        <v>18/05/2020</v>
      </c>
      <c r="BJ1142">
        <v>50.5</v>
      </c>
      <c r="BK1142">
        <v>23.8</v>
      </c>
    </row>
    <row r="1143" spans="1:63" x14ac:dyDescent="0.3">
      <c r="A1143" s="11">
        <v>43909</v>
      </c>
      <c r="B1143">
        <v>0.16706443914081101</v>
      </c>
      <c r="C1143">
        <v>2398.1</v>
      </c>
      <c r="D1143">
        <v>176.6</v>
      </c>
      <c r="E1143">
        <v>144.35</v>
      </c>
      <c r="F1143">
        <v>1486.3</v>
      </c>
      <c r="G1143">
        <v>86.11</v>
      </c>
      <c r="H1143">
        <v>33.17</v>
      </c>
      <c r="I1143" s="12">
        <f t="shared" si="231"/>
        <v>64.433270673414015</v>
      </c>
      <c r="J1143" s="12">
        <f t="shared" si="232"/>
        <v>70.021204715747956</v>
      </c>
      <c r="K1143" s="12">
        <f t="shared" si="233"/>
        <v>83.790261920309064</v>
      </c>
      <c r="L1143" s="12">
        <f t="shared" si="234"/>
        <v>117.60060760049987</v>
      </c>
      <c r="M1143" s="12">
        <f t="shared" si="235"/>
        <v>75.485774176107668</v>
      </c>
      <c r="N1143" s="12">
        <f t="shared" si="236"/>
        <v>82.194405887459766</v>
      </c>
      <c r="O1143" s="12">
        <f t="shared" si="237"/>
        <v>98.532951522010435</v>
      </c>
      <c r="P1143" s="12">
        <f t="shared" si="238"/>
        <v>138.98079939206434</v>
      </c>
      <c r="Q1143">
        <v>0.18888888888888899</v>
      </c>
      <c r="R1143" s="12"/>
      <c r="S1143" s="12"/>
      <c r="Z1143" s="12"/>
      <c r="AA1143" s="12"/>
      <c r="AB1143" s="12"/>
      <c r="AC1143" s="12"/>
      <c r="AF1143">
        <v>0.21215880893300201</v>
      </c>
      <c r="AG1143" s="12"/>
      <c r="AH1143" s="12"/>
      <c r="BI1143" t="str">
        <v>15/05/2020</v>
      </c>
      <c r="BJ1143">
        <v>49</v>
      </c>
      <c r="BK1143">
        <v>24.1</v>
      </c>
    </row>
    <row r="1144" spans="1:63" x14ac:dyDescent="0.3">
      <c r="A1144" s="11">
        <v>43908</v>
      </c>
      <c r="B1144">
        <v>0.17307692307692299</v>
      </c>
      <c r="C1144">
        <v>2529.19</v>
      </c>
      <c r="D1144">
        <v>182.14</v>
      </c>
      <c r="E1144">
        <v>152.97999999999999</v>
      </c>
      <c r="F1144">
        <v>1528.5</v>
      </c>
      <c r="G1144">
        <v>86.22</v>
      </c>
      <c r="H1144">
        <v>35.57</v>
      </c>
      <c r="I1144" s="12">
        <f t="shared" si="231"/>
        <v>64.13939808466246</v>
      </c>
      <c r="J1144" s="12">
        <f t="shared" si="232"/>
        <v>71.759364090177186</v>
      </c>
      <c r="K1144" s="12">
        <f t="shared" si="233"/>
        <v>88.25183495710867</v>
      </c>
      <c r="L1144" s="12">
        <f t="shared" si="234"/>
        <v>115.7894560293996</v>
      </c>
      <c r="M1144" s="12">
        <f t="shared" si="235"/>
        <v>73.573134628223073</v>
      </c>
      <c r="N1144" s="12">
        <f t="shared" si="236"/>
        <v>82.425807822234901</v>
      </c>
      <c r="O1144" s="12">
        <f t="shared" si="237"/>
        <v>101.49041858340961</v>
      </c>
      <c r="P1144" s="12">
        <f t="shared" si="238"/>
        <v>134.01469382487687</v>
      </c>
      <c r="Q1144">
        <v>0.22222222222222199</v>
      </c>
      <c r="R1144" s="12"/>
      <c r="S1144" s="12"/>
      <c r="Z1144" s="12"/>
      <c r="AA1144" s="12"/>
      <c r="AB1144" s="12"/>
      <c r="AC1144" s="12"/>
      <c r="AF1144">
        <v>0.22764227642276399</v>
      </c>
      <c r="AG1144" s="12"/>
      <c r="AH1144" s="12"/>
      <c r="BI1144" t="str">
        <v>14/05/2020</v>
      </c>
      <c r="BJ1144">
        <v>49</v>
      </c>
      <c r="BK1144">
        <v>24.1</v>
      </c>
    </row>
    <row r="1145" spans="1:63" x14ac:dyDescent="0.3">
      <c r="A1145" s="11">
        <v>43907</v>
      </c>
      <c r="B1145">
        <v>0.186440677966102</v>
      </c>
      <c r="C1145">
        <v>2386.13</v>
      </c>
      <c r="D1145">
        <v>169.3</v>
      </c>
      <c r="E1145">
        <v>163.91</v>
      </c>
      <c r="F1145">
        <v>1514.6</v>
      </c>
      <c r="G1145">
        <v>86.42</v>
      </c>
      <c r="H1145">
        <v>33.75</v>
      </c>
      <c r="I1145" s="12">
        <f t="shared" si="231"/>
        <v>56.929920579323273</v>
      </c>
      <c r="J1145" s="12">
        <f t="shared" si="232"/>
        <v>68.291684338967556</v>
      </c>
      <c r="K1145" s="12">
        <f t="shared" si="233"/>
        <v>83.078604889587169</v>
      </c>
      <c r="L1145" s="12">
        <f t="shared" si="234"/>
        <v>115.09555685052867</v>
      </c>
      <c r="M1145" s="12">
        <f t="shared" si="235"/>
        <v>64.395228123181454</v>
      </c>
      <c r="N1145" s="12">
        <f t="shared" si="236"/>
        <v>77.274361897837096</v>
      </c>
      <c r="O1145" s="12">
        <f t="shared" si="237"/>
        <v>94.133335477388798</v>
      </c>
      <c r="P1145" s="12">
        <f t="shared" si="238"/>
        <v>131.14064493145577</v>
      </c>
      <c r="Q1145">
        <v>0.25842696629213502</v>
      </c>
      <c r="R1145" s="12"/>
      <c r="S1145" s="12"/>
      <c r="Z1145" s="12"/>
      <c r="AA1145" s="12"/>
      <c r="AB1145" s="12"/>
      <c r="AC1145" s="12"/>
      <c r="AF1145">
        <v>0.22750000000000001</v>
      </c>
      <c r="AG1145" s="12"/>
      <c r="AH1145" s="12"/>
      <c r="BI1145" t="str">
        <v>13/05/2020</v>
      </c>
      <c r="BJ1145">
        <v>49</v>
      </c>
      <c r="BK1145">
        <v>24.1</v>
      </c>
    </row>
    <row r="1146" spans="1:63" x14ac:dyDescent="0.3">
      <c r="A1146" s="11">
        <v>43904</v>
      </c>
      <c r="B1146">
        <v>0.211302211302211</v>
      </c>
      <c r="C1146">
        <v>2711.02</v>
      </c>
      <c r="D1146">
        <v>192.34</v>
      </c>
      <c r="E1146">
        <v>153.94</v>
      </c>
      <c r="F1146">
        <v>1529.7</v>
      </c>
      <c r="G1146">
        <v>86.28</v>
      </c>
      <c r="H1146">
        <v>37.9</v>
      </c>
      <c r="I1146" s="12">
        <f t="shared" si="231"/>
        <v>69.818909989618589</v>
      </c>
      <c r="J1146" s="12">
        <f t="shared" si="232"/>
        <v>76.729581670117284</v>
      </c>
      <c r="K1146" s="12">
        <f t="shared" si="233"/>
        <v>94.564733056497928</v>
      </c>
      <c r="L1146" s="12">
        <f t="shared" si="234"/>
        <v>116.29829310812893</v>
      </c>
      <c r="M1146" s="12">
        <f t="shared" si="235"/>
        <v>78.969273586214143</v>
      </c>
      <c r="N1146" s="12">
        <f t="shared" si="236"/>
        <v>86.81699605353478</v>
      </c>
      <c r="O1146" s="12">
        <f t="shared" si="237"/>
        <v>107.14143003083292</v>
      </c>
      <c r="P1146" s="12">
        <f t="shared" si="238"/>
        <v>132.50400445810482</v>
      </c>
      <c r="Q1146">
        <v>0.30769230769230799</v>
      </c>
      <c r="R1146" s="12"/>
      <c r="S1146" s="12"/>
      <c r="Z1146" s="12"/>
      <c r="AA1146" s="12"/>
      <c r="AB1146" s="12"/>
      <c r="AC1146" s="12"/>
      <c r="AF1146">
        <v>0.239198497182217</v>
      </c>
      <c r="AG1146" s="12"/>
      <c r="AH1146" s="12"/>
      <c r="BI1146" t="str">
        <v>12/05/2020</v>
      </c>
      <c r="BJ1146">
        <v>49</v>
      </c>
      <c r="BK1146">
        <v>24.1</v>
      </c>
    </row>
    <row r="1147" spans="1:63" x14ac:dyDescent="0.3">
      <c r="A1147" s="11">
        <v>43903</v>
      </c>
      <c r="B1147">
        <v>0.24069478908188599</v>
      </c>
      <c r="C1147">
        <v>2480.64</v>
      </c>
      <c r="D1147">
        <v>177.32</v>
      </c>
      <c r="E1147">
        <v>157.5</v>
      </c>
      <c r="F1147">
        <v>1577.1</v>
      </c>
      <c r="G1147">
        <v>86.17</v>
      </c>
      <c r="H1147">
        <v>35.549999999999997</v>
      </c>
      <c r="I1147" s="12">
        <f t="shared" si="231"/>
        <v>62.591227482749296</v>
      </c>
      <c r="J1147" s="12">
        <f t="shared" si="232"/>
        <v>68.330020976141341</v>
      </c>
      <c r="K1147" s="12">
        <f t="shared" si="233"/>
        <v>86.629898025930999</v>
      </c>
      <c r="L1147" s="12">
        <f t="shared" si="234"/>
        <v>113.26647622632979</v>
      </c>
      <c r="M1147" s="12">
        <f t="shared" si="235"/>
        <v>71.316397185352059</v>
      </c>
      <c r="N1147" s="12">
        <f t="shared" si="236"/>
        <v>77.879485441022595</v>
      </c>
      <c r="O1147" s="12">
        <f t="shared" si="237"/>
        <v>98.891042282367849</v>
      </c>
      <c r="P1147" s="12">
        <f t="shared" si="238"/>
        <v>130.08423754403276</v>
      </c>
      <c r="Q1147">
        <v>0.36956521739130399</v>
      </c>
      <c r="R1147" s="12"/>
      <c r="S1147" s="12"/>
      <c r="Z1147" s="12"/>
      <c r="AA1147" s="12"/>
      <c r="AB1147" s="12"/>
      <c r="AC1147" s="12"/>
      <c r="AF1147">
        <v>0.25416409623689101</v>
      </c>
      <c r="AG1147" s="12"/>
      <c r="AH1147" s="12"/>
      <c r="BI1147" t="str">
        <v>11/05/2020</v>
      </c>
      <c r="BJ1147">
        <v>49</v>
      </c>
      <c r="BK1147">
        <v>24.1</v>
      </c>
    </row>
    <row r="1148" spans="1:63" x14ac:dyDescent="0.3">
      <c r="A1148" s="11">
        <v>43902</v>
      </c>
      <c r="B1148">
        <v>0.26119402985074602</v>
      </c>
      <c r="C1148">
        <v>2741.38</v>
      </c>
      <c r="D1148">
        <v>195.22</v>
      </c>
      <c r="E1148">
        <v>156.53</v>
      </c>
      <c r="F1148">
        <v>1635</v>
      </c>
      <c r="G1148">
        <v>86.19</v>
      </c>
      <c r="H1148">
        <v>40</v>
      </c>
      <c r="I1148" s="12">
        <f t="shared" si="231"/>
        <v>69.647150771891674</v>
      </c>
      <c r="J1148" s="12">
        <f t="shared" si="232"/>
        <v>72.668307019435275</v>
      </c>
      <c r="K1148" s="12">
        <f t="shared" si="233"/>
        <v>95.711020419219025</v>
      </c>
      <c r="L1148" s="12">
        <f t="shared" si="234"/>
        <v>111.46768655170972</v>
      </c>
      <c r="M1148" s="12">
        <f t="shared" si="235"/>
        <v>79.054953820089608</v>
      </c>
      <c r="N1148" s="12">
        <f t="shared" si="236"/>
        <v>82.523808271067224</v>
      </c>
      <c r="O1148" s="12">
        <f t="shared" si="237"/>
        <v>108.84603292303446</v>
      </c>
      <c r="P1148" s="12">
        <f t="shared" si="238"/>
        <v>127.58878277449509</v>
      </c>
      <c r="Q1148">
        <v>0.39560439560439598</v>
      </c>
      <c r="R1148" s="12"/>
      <c r="S1148" s="12"/>
      <c r="Z1148" s="12"/>
      <c r="AA1148" s="12"/>
      <c r="AB1148" s="12"/>
      <c r="AC1148" s="12"/>
      <c r="AF1148">
        <v>0.26043613707165097</v>
      </c>
      <c r="AG1148" s="12"/>
      <c r="AH1148" s="12"/>
      <c r="BI1148" t="str">
        <v>08/05/2020</v>
      </c>
      <c r="BJ1148">
        <v>47.1</v>
      </c>
      <c r="BK1148">
        <v>26</v>
      </c>
    </row>
    <row r="1149" spans="1:63" x14ac:dyDescent="0.3">
      <c r="A1149" s="11">
        <v>43901</v>
      </c>
      <c r="B1149">
        <v>0.28499999999999998</v>
      </c>
      <c r="C1149">
        <v>2882.23</v>
      </c>
      <c r="D1149">
        <v>204.11</v>
      </c>
      <c r="E1149">
        <v>162.51</v>
      </c>
      <c r="F1149">
        <v>1649.4</v>
      </c>
      <c r="G1149">
        <v>86.29</v>
      </c>
      <c r="H1149">
        <v>42.1</v>
      </c>
      <c r="I1149" s="12">
        <f t="shared" si="231"/>
        <v>70.49811058059808</v>
      </c>
      <c r="J1149" s="12">
        <f t="shared" si="232"/>
        <v>75.707033151436335</v>
      </c>
      <c r="K1149" s="12">
        <f t="shared" si="233"/>
        <v>100.50611997235124</v>
      </c>
      <c r="L1149" s="12">
        <f t="shared" si="234"/>
        <v>111.35490360648848</v>
      </c>
      <c r="M1149" s="12">
        <f t="shared" si="235"/>
        <v>79.592778969013551</v>
      </c>
      <c r="N1149" s="12">
        <f t="shared" si="236"/>
        <v>85.501349896036146</v>
      </c>
      <c r="O1149" s="12">
        <f t="shared" si="237"/>
        <v>113.6649806045461</v>
      </c>
      <c r="P1149" s="12">
        <f t="shared" si="238"/>
        <v>126.78669347322393</v>
      </c>
      <c r="Q1149">
        <v>0.40217391304347799</v>
      </c>
      <c r="R1149" s="12"/>
      <c r="S1149" s="12"/>
      <c r="Z1149" s="12"/>
      <c r="AA1149" s="12"/>
      <c r="AB1149" s="12"/>
      <c r="AC1149" s="12"/>
      <c r="AF1149">
        <v>0.279347143753923</v>
      </c>
      <c r="AG1149" s="12"/>
      <c r="AH1149" s="12"/>
      <c r="BI1149" t="str">
        <v>07/05/2020</v>
      </c>
      <c r="BJ1149">
        <v>47.1</v>
      </c>
      <c r="BK1149">
        <v>26</v>
      </c>
    </row>
    <row r="1150" spans="1:63" x14ac:dyDescent="0.3">
      <c r="A1150" s="11">
        <v>43900</v>
      </c>
      <c r="B1150">
        <v>0.30226700251889199</v>
      </c>
      <c r="C1150">
        <v>2746.56</v>
      </c>
      <c r="D1150">
        <v>193.57</v>
      </c>
      <c r="E1150">
        <v>171.29</v>
      </c>
      <c r="F1150">
        <v>1679.8</v>
      </c>
      <c r="G1150">
        <v>86.67</v>
      </c>
      <c r="H1150">
        <v>40.5</v>
      </c>
      <c r="I1150" s="12">
        <f t="shared" si="231"/>
        <v>64.051084763553135</v>
      </c>
      <c r="J1150" s="12">
        <f t="shared" si="232"/>
        <v>70.92035404283169</v>
      </c>
      <c r="K1150" s="12">
        <f t="shared" si="233"/>
        <v>95.376687104551308</v>
      </c>
      <c r="L1150" s="12">
        <f t="shared" si="234"/>
        <v>110.26437101065868</v>
      </c>
      <c r="M1150" s="12">
        <f t="shared" si="235"/>
        <v>71.983497941248146</v>
      </c>
      <c r="N1150" s="12">
        <f t="shared" si="236"/>
        <v>79.71797213574682</v>
      </c>
      <c r="O1150" s="12">
        <f t="shared" si="237"/>
        <v>107.34909315515962</v>
      </c>
      <c r="P1150" s="12">
        <f t="shared" si="238"/>
        <v>124.91983973244886</v>
      </c>
      <c r="Q1150">
        <v>0.40449438202247201</v>
      </c>
      <c r="R1150" s="12"/>
      <c r="S1150" s="12"/>
      <c r="Z1150" s="12"/>
      <c r="AA1150" s="12"/>
      <c r="AB1150" s="12"/>
      <c r="AC1150" s="12"/>
      <c r="AF1150">
        <v>0.286972938955318</v>
      </c>
      <c r="AG1150" s="12"/>
      <c r="AH1150" s="12"/>
      <c r="BI1150" t="str">
        <v>06/05/2020</v>
      </c>
      <c r="BJ1150">
        <v>47.1</v>
      </c>
      <c r="BK1150">
        <v>26</v>
      </c>
    </row>
    <row r="1151" spans="1:63" x14ac:dyDescent="0.3">
      <c r="A1151" s="11">
        <v>43897</v>
      </c>
      <c r="B1151">
        <v>0.30612244897959201</v>
      </c>
      <c r="C1151">
        <v>2972.37</v>
      </c>
      <c r="D1151">
        <v>208.02</v>
      </c>
      <c r="E1151">
        <v>166.77</v>
      </c>
      <c r="F1151">
        <v>1673.75</v>
      </c>
      <c r="G1151">
        <v>86.2</v>
      </c>
      <c r="H1151">
        <v>44.02</v>
      </c>
      <c r="I1151" s="12">
        <f t="shared" si="231"/>
        <v>71.411693442253892</v>
      </c>
      <c r="J1151" s="12">
        <f t="shared" si="232"/>
        <v>77.052526887681154</v>
      </c>
      <c r="K1151" s="12">
        <f t="shared" si="233"/>
        <v>103.83081158927389</v>
      </c>
      <c r="L1151" s="12">
        <f t="shared" si="234"/>
        <v>109.82573010597966</v>
      </c>
      <c r="M1151" s="12">
        <f t="shared" si="235"/>
        <v>79.677797215997728</v>
      </c>
      <c r="N1151" s="12">
        <f t="shared" si="236"/>
        <v>86.002994644602978</v>
      </c>
      <c r="O1151" s="12">
        <f t="shared" si="237"/>
        <v>116.04265001092115</v>
      </c>
      <c r="P1151" s="12">
        <f t="shared" si="238"/>
        <v>123.62191124263435</v>
      </c>
      <c r="Q1151">
        <v>0.36781609195402298</v>
      </c>
      <c r="R1151" s="12"/>
      <c r="S1151" s="12"/>
      <c r="Z1151" s="12"/>
      <c r="AA1151" s="12"/>
      <c r="AB1151" s="12"/>
      <c r="AC1151" s="12"/>
      <c r="AF1151">
        <v>0.29741650913673601</v>
      </c>
      <c r="AG1151" s="12"/>
      <c r="AH1151" s="12"/>
      <c r="BI1151" t="str">
        <v>05/05/2020</v>
      </c>
      <c r="BJ1151">
        <v>47.1</v>
      </c>
      <c r="BK1151">
        <v>26</v>
      </c>
    </row>
    <row r="1152" spans="1:63" x14ac:dyDescent="0.3">
      <c r="A1152" s="11">
        <v>43896</v>
      </c>
      <c r="B1152">
        <v>0.32133676092544999</v>
      </c>
      <c r="C1152">
        <v>3023.94</v>
      </c>
      <c r="D1152">
        <v>211.59</v>
      </c>
      <c r="E1152">
        <v>158.52000000000001</v>
      </c>
      <c r="F1152">
        <v>1672.35</v>
      </c>
      <c r="G1152">
        <v>86.1</v>
      </c>
      <c r="H1152">
        <v>44.67</v>
      </c>
      <c r="I1152" s="12">
        <f t="shared" si="231"/>
        <v>76.71234922895006</v>
      </c>
      <c r="J1152" s="12">
        <f t="shared" si="232"/>
        <v>78.456190925142792</v>
      </c>
      <c r="K1152" s="12">
        <f t="shared" si="233"/>
        <v>105.75721629764121</v>
      </c>
      <c r="L1152" s="12">
        <f t="shared" si="234"/>
        <v>110.10128686145477</v>
      </c>
      <c r="M1152" s="12">
        <f t="shared" si="235"/>
        <v>85.575319550956635</v>
      </c>
      <c r="N1152" s="12">
        <f t="shared" si="236"/>
        <v>87.553514707050553</v>
      </c>
      <c r="O1152" s="12">
        <f t="shared" si="237"/>
        <v>118.17375932230289</v>
      </c>
      <c r="P1152" s="12">
        <f t="shared" si="238"/>
        <v>123.90951762932858</v>
      </c>
      <c r="Q1152">
        <v>0.35632183908046</v>
      </c>
      <c r="R1152" s="12"/>
      <c r="S1152" s="12"/>
      <c r="Z1152" s="12"/>
      <c r="AA1152" s="12"/>
      <c r="AB1152" s="12"/>
      <c r="AC1152" s="12"/>
      <c r="AF1152">
        <v>0.29968652037617599</v>
      </c>
      <c r="AG1152" s="12"/>
      <c r="AH1152" s="12"/>
      <c r="BI1152" t="str">
        <v>04/05/2020</v>
      </c>
      <c r="BJ1152">
        <v>47.1</v>
      </c>
      <c r="BK1152">
        <v>26</v>
      </c>
    </row>
    <row r="1153" spans="1:63" x14ac:dyDescent="0.3">
      <c r="A1153" s="11">
        <v>43895</v>
      </c>
      <c r="B1153">
        <v>0.33673469387755101</v>
      </c>
      <c r="C1153">
        <v>3130.12</v>
      </c>
      <c r="D1153">
        <v>218.22</v>
      </c>
      <c r="E1153">
        <v>154.66999999999999</v>
      </c>
      <c r="F1153">
        <v>1636.85</v>
      </c>
      <c r="G1153">
        <v>85.92</v>
      </c>
      <c r="H1153">
        <v>45.76</v>
      </c>
      <c r="I1153" s="12">
        <f t="shared" si="231"/>
        <v>81.506022172289917</v>
      </c>
      <c r="J1153" s="12">
        <f t="shared" si="232"/>
        <v>83.076051868302471</v>
      </c>
      <c r="K1153" s="12">
        <f t="shared" si="233"/>
        <v>109.70858994834614</v>
      </c>
      <c r="L1153" s="12">
        <f t="shared" si="234"/>
        <v>111.2248909524414</v>
      </c>
      <c r="M1153" s="12">
        <f t="shared" si="235"/>
        <v>90.582147002631444</v>
      </c>
      <c r="N1153" s="12">
        <f t="shared" si="236"/>
        <v>92.362865889204329</v>
      </c>
      <c r="O1153" s="12">
        <f t="shared" si="237"/>
        <v>122.14053647994027</v>
      </c>
      <c r="P1153" s="12">
        <f t="shared" si="238"/>
        <v>124.72801442214433</v>
      </c>
      <c r="Q1153">
        <v>0.36046511627907002</v>
      </c>
      <c r="R1153" s="12"/>
      <c r="S1153" s="12"/>
      <c r="Z1153" s="12"/>
      <c r="AA1153" s="12"/>
      <c r="AB1153" s="12"/>
      <c r="AC1153" s="12"/>
      <c r="AF1153">
        <v>0.30538172715894901</v>
      </c>
      <c r="AG1153" s="12"/>
      <c r="AH1153" s="12"/>
      <c r="BI1153" t="str">
        <v>01/05/2020</v>
      </c>
      <c r="BJ1153">
        <v>48.1</v>
      </c>
      <c r="BK1153">
        <v>26.9</v>
      </c>
    </row>
    <row r="1154" spans="1:63" x14ac:dyDescent="0.3">
      <c r="A1154" s="11">
        <v>43894</v>
      </c>
      <c r="B1154">
        <v>0.35025380710659898</v>
      </c>
      <c r="C1154">
        <v>3003.37</v>
      </c>
      <c r="D1154">
        <v>209.48</v>
      </c>
      <c r="E1154">
        <v>156.33000000000001</v>
      </c>
      <c r="F1154">
        <v>1640.75</v>
      </c>
      <c r="G1154">
        <v>85.905000000000001</v>
      </c>
      <c r="H1154">
        <v>44.7</v>
      </c>
      <c r="I1154" s="12">
        <f t="shared" ref="I1154:I1217" si="239">I1155*(1+((C1154/C1155)-(E1154/E1155)))</f>
        <v>77.416778462054793</v>
      </c>
      <c r="J1154" s="12">
        <f t="shared" ref="J1154:J1217" si="240">J1155*(1+((C1154/C1155)-(F1154/F1155)))</f>
        <v>79.530612614563296</v>
      </c>
      <c r="K1154" s="12">
        <f t="shared" si="233"/>
        <v>105.28372745830553</v>
      </c>
      <c r="L1154" s="12">
        <f t="shared" si="234"/>
        <v>109.2057909920521</v>
      </c>
      <c r="M1154" s="12">
        <f t="shared" si="235"/>
        <v>86.076807416916438</v>
      </c>
      <c r="N1154" s="12">
        <f t="shared" si="236"/>
        <v>88.461762164964824</v>
      </c>
      <c r="O1154" s="12">
        <f t="shared" si="237"/>
        <v>117.26830252321814</v>
      </c>
      <c r="P1154" s="12">
        <f t="shared" si="238"/>
        <v>122.5215587609112</v>
      </c>
      <c r="Q1154">
        <v>0.41666666666666702</v>
      </c>
      <c r="R1154" s="12"/>
      <c r="S1154" s="12"/>
      <c r="Z1154" s="12"/>
      <c r="AA1154" s="12"/>
      <c r="AB1154" s="12"/>
      <c r="AC1154" s="12"/>
      <c r="AF1154">
        <v>0.30759493670886101</v>
      </c>
      <c r="AG1154" s="12"/>
      <c r="AH1154" s="12"/>
      <c r="BI1154" t="str">
        <v>30/04/2020</v>
      </c>
      <c r="BJ1154">
        <v>48.1</v>
      </c>
      <c r="BK1154">
        <v>26.9</v>
      </c>
    </row>
    <row r="1155" spans="1:63" x14ac:dyDescent="0.3">
      <c r="A1155" s="11">
        <v>43893</v>
      </c>
      <c r="B1155">
        <v>0.36363636363636398</v>
      </c>
      <c r="C1155">
        <v>3090.23</v>
      </c>
      <c r="D1155">
        <v>216.42</v>
      </c>
      <c r="E1155">
        <v>153.94</v>
      </c>
      <c r="F1155">
        <v>1589.55</v>
      </c>
      <c r="G1155">
        <v>85.57</v>
      </c>
      <c r="H1155">
        <v>44.99</v>
      </c>
      <c r="I1155" s="12">
        <f t="shared" si="239"/>
        <v>80.948857997681969</v>
      </c>
      <c r="J1155" s="12">
        <f t="shared" si="240"/>
        <v>84.635695061019362</v>
      </c>
      <c r="K1155" s="12">
        <f t="shared" ref="K1155:K1218" si="241">K1156*(1+((C1155/C1156)-(G1155/G1156)))</f>
        <v>108.76675027081147</v>
      </c>
      <c r="L1155" s="12">
        <f t="shared" ref="L1155:L1218" si="242">L1156*(1+((C1155/C1156)-(H1155/H1156)))</f>
        <v>111.62379265707219</v>
      </c>
      <c r="M1155" s="12">
        <f t="shared" ref="M1155:M1218" si="243">M1156*(1+((D1155/D1156)-(E1155/E1156)))</f>
        <v>90.378157536912852</v>
      </c>
      <c r="N1155" s="12">
        <f t="shared" ref="N1155:N1218" si="244">N1156*(1+((D1155/D1156)-(F1155/F1156)))</f>
        <v>94.538473107335179</v>
      </c>
      <c r="O1155" s="12">
        <f t="shared" ref="O1155:O1218" si="245">O1156*(1+((D1155/D1156)-(G1155/G1156)))</f>
        <v>121.64537058221288</v>
      </c>
      <c r="P1155" s="12">
        <f t="shared" ref="P1155:P1218" si="246">P1156*(1+((D1155/D1156)-(H1155/H1156)))</f>
        <v>125.74327753811164</v>
      </c>
      <c r="Q1155">
        <v>0.46428571428571402</v>
      </c>
      <c r="R1155" s="12"/>
      <c r="S1155" s="12"/>
      <c r="Z1155" s="12"/>
      <c r="AA1155" s="12"/>
      <c r="AB1155" s="12"/>
      <c r="AC1155" s="12"/>
      <c r="AF1155">
        <v>0.31344221105527598</v>
      </c>
      <c r="AG1155" s="12"/>
      <c r="AH1155" s="12"/>
      <c r="BI1155" t="str">
        <v>29/04/2020</v>
      </c>
      <c r="BJ1155">
        <v>48.1</v>
      </c>
      <c r="BK1155">
        <v>26.9</v>
      </c>
    </row>
    <row r="1156" spans="1:63" x14ac:dyDescent="0.3">
      <c r="A1156" s="11">
        <v>43890</v>
      </c>
      <c r="B1156">
        <v>0.67602040816326503</v>
      </c>
      <c r="C1156">
        <v>2954.22</v>
      </c>
      <c r="D1156">
        <v>205.8</v>
      </c>
      <c r="E1156">
        <v>155.31</v>
      </c>
      <c r="F1156">
        <v>1585.85</v>
      </c>
      <c r="G1156">
        <v>85.73</v>
      </c>
      <c r="H1156">
        <v>44.28</v>
      </c>
      <c r="I1156" s="12">
        <f t="shared" si="239"/>
        <v>76.738937422575816</v>
      </c>
      <c r="J1156" s="12">
        <f t="shared" si="240"/>
        <v>81.091502428454007</v>
      </c>
      <c r="K1156" s="12">
        <f t="shared" si="241"/>
        <v>103.79442145014866</v>
      </c>
      <c r="L1156" s="12">
        <f t="shared" si="242"/>
        <v>108.37209885939626</v>
      </c>
      <c r="M1156" s="12">
        <f t="shared" si="243"/>
        <v>85.228275944808502</v>
      </c>
      <c r="N1156" s="12">
        <f t="shared" si="244"/>
        <v>90.09925017476921</v>
      </c>
      <c r="O1156" s="12">
        <f t="shared" si="245"/>
        <v>115.47114869421662</v>
      </c>
      <c r="P1156" s="12">
        <f t="shared" si="246"/>
        <v>121.42431524110422</v>
      </c>
      <c r="Q1156">
        <v>0.752941176470588</v>
      </c>
      <c r="R1156" s="12"/>
      <c r="S1156" s="12"/>
      <c r="Z1156" s="12"/>
      <c r="AA1156" s="12"/>
      <c r="AB1156" s="12"/>
      <c r="AC1156" s="12"/>
      <c r="AF1156">
        <v>0.41328175370728598</v>
      </c>
      <c r="AG1156" s="12"/>
      <c r="AH1156" s="12"/>
      <c r="BI1156" t="str">
        <v>28/04/2020</v>
      </c>
      <c r="BJ1156">
        <v>48.1</v>
      </c>
      <c r="BK1156">
        <v>26.9</v>
      </c>
    </row>
    <row r="1157" spans="1:63" x14ac:dyDescent="0.3">
      <c r="A1157" s="11">
        <v>43889</v>
      </c>
      <c r="B1157">
        <v>0.67758186397984899</v>
      </c>
      <c r="C1157">
        <v>2978.76</v>
      </c>
      <c r="D1157">
        <v>205.64</v>
      </c>
      <c r="E1157">
        <v>151.88</v>
      </c>
      <c r="F1157">
        <v>1644.8</v>
      </c>
      <c r="G1157">
        <v>85.42</v>
      </c>
      <c r="H1157">
        <v>44.55</v>
      </c>
      <c r="I1157" s="12">
        <f t="shared" si="239"/>
        <v>79.179400633530989</v>
      </c>
      <c r="J1157" s="12">
        <f t="shared" si="240"/>
        <v>78.913344471531772</v>
      </c>
      <c r="K1157" s="12">
        <f t="shared" si="241"/>
        <v>105.04099057665422</v>
      </c>
      <c r="L1157" s="12">
        <f t="shared" si="242"/>
        <v>108.6086181602109</v>
      </c>
      <c r="M1157" s="12">
        <f t="shared" si="243"/>
        <v>87.128154128892078</v>
      </c>
      <c r="N1157" s="12">
        <f t="shared" si="244"/>
        <v>86.916516617203342</v>
      </c>
      <c r="O1157" s="12">
        <f t="shared" si="245"/>
        <v>115.80130608364075</v>
      </c>
      <c r="P1157" s="12">
        <f t="shared" si="246"/>
        <v>120.59957517099998</v>
      </c>
      <c r="Q1157">
        <v>0.75609756097560998</v>
      </c>
      <c r="R1157" s="12"/>
      <c r="S1157" s="12"/>
      <c r="Z1157" s="12"/>
      <c r="AA1157" s="12"/>
      <c r="AB1157" s="12"/>
      <c r="AC1157" s="12"/>
      <c r="AF1157">
        <v>0.411498708010336</v>
      </c>
      <c r="AG1157" s="12"/>
      <c r="AH1157" s="12"/>
      <c r="BI1157" t="str">
        <v>27/04/2020</v>
      </c>
      <c r="BJ1157">
        <v>48.1</v>
      </c>
      <c r="BK1157">
        <v>26.9</v>
      </c>
    </row>
    <row r="1158" spans="1:63" x14ac:dyDescent="0.3">
      <c r="A1158" s="11">
        <v>43888</v>
      </c>
      <c r="B1158">
        <v>0.65989847715736005</v>
      </c>
      <c r="C1158">
        <v>3116.39</v>
      </c>
      <c r="D1158">
        <v>216.48</v>
      </c>
      <c r="E1158">
        <v>150.25</v>
      </c>
      <c r="F1158">
        <v>1640.95</v>
      </c>
      <c r="G1158">
        <v>85.32</v>
      </c>
      <c r="H1158">
        <v>45.88</v>
      </c>
      <c r="I1158" s="12">
        <f t="shared" si="239"/>
        <v>83.788777495668953</v>
      </c>
      <c r="J1158" s="12">
        <f t="shared" si="240"/>
        <v>82.762589519956975</v>
      </c>
      <c r="K1158" s="12">
        <f t="shared" si="241"/>
        <v>110.02920148369336</v>
      </c>
      <c r="L1158" s="12">
        <f t="shared" si="242"/>
        <v>110.28210639932011</v>
      </c>
      <c r="M1158" s="12">
        <f t="shared" si="243"/>
        <v>92.780578507400747</v>
      </c>
      <c r="N1158" s="12">
        <f t="shared" si="244"/>
        <v>91.724737610726976</v>
      </c>
      <c r="O1158" s="12">
        <f t="shared" si="245"/>
        <v>122.05619388530602</v>
      </c>
      <c r="P1158" s="12">
        <f t="shared" si="246"/>
        <v>123.19721855283929</v>
      </c>
      <c r="Q1158">
        <v>0.73493975903614495</v>
      </c>
      <c r="R1158" s="12"/>
      <c r="S1158" s="12"/>
      <c r="Z1158" s="12"/>
      <c r="AA1158" s="12"/>
      <c r="AB1158" s="12"/>
      <c r="AC1158" s="12"/>
      <c r="AF1158">
        <v>0.41268803139306698</v>
      </c>
      <c r="AG1158" s="12"/>
      <c r="AH1158" s="12"/>
      <c r="BI1158" t="str">
        <v>24/04/2020</v>
      </c>
      <c r="BJ1158">
        <v>46.6</v>
      </c>
      <c r="BK1158">
        <v>29.1</v>
      </c>
    </row>
    <row r="1159" spans="1:63" x14ac:dyDescent="0.3">
      <c r="A1159" s="11">
        <v>43887</v>
      </c>
      <c r="B1159">
        <v>0.65463917525773196</v>
      </c>
      <c r="C1159">
        <v>3128.21</v>
      </c>
      <c r="D1159">
        <v>215.37</v>
      </c>
      <c r="E1159">
        <v>151.05000000000001</v>
      </c>
      <c r="F1159">
        <v>1634.95</v>
      </c>
      <c r="G1159">
        <v>85.26</v>
      </c>
      <c r="H1159">
        <v>45.73</v>
      </c>
      <c r="I1159" s="12">
        <f t="shared" si="239"/>
        <v>83.661800566616307</v>
      </c>
      <c r="J1159" s="12">
        <f t="shared" si="240"/>
        <v>83.383660684609154</v>
      </c>
      <c r="K1159" s="12">
        <f t="shared" si="241"/>
        <v>110.52460020422689</v>
      </c>
      <c r="L1159" s="12">
        <f t="shared" si="242"/>
        <v>111.06608201771805</v>
      </c>
      <c r="M1159" s="12">
        <f t="shared" si="243"/>
        <v>91.821032131798574</v>
      </c>
      <c r="N1159" s="12">
        <f t="shared" si="244"/>
        <v>91.5888121053692</v>
      </c>
      <c r="O1159" s="12">
        <f t="shared" si="245"/>
        <v>121.51542697827335</v>
      </c>
      <c r="P1159" s="12">
        <f t="shared" si="246"/>
        <v>122.96680351614089</v>
      </c>
      <c r="Q1159">
        <v>0.73493975903614495</v>
      </c>
      <c r="R1159" s="12"/>
      <c r="S1159" s="12"/>
      <c r="Z1159" s="12"/>
      <c r="AA1159" s="12"/>
      <c r="AB1159" s="12"/>
      <c r="AC1159" s="12"/>
      <c r="AF1159">
        <v>0.41121495327102803</v>
      </c>
      <c r="AG1159" s="12"/>
      <c r="AH1159" s="12"/>
      <c r="BI1159" t="str">
        <v>23/04/2020</v>
      </c>
      <c r="BJ1159">
        <v>46.6</v>
      </c>
      <c r="BK1159">
        <v>29.1</v>
      </c>
    </row>
    <row r="1160" spans="1:63" x14ac:dyDescent="0.3">
      <c r="A1160" s="11">
        <v>43886</v>
      </c>
      <c r="B1160">
        <v>0.64935064935064901</v>
      </c>
      <c r="C1160">
        <v>3225.89</v>
      </c>
      <c r="D1160">
        <v>221.39</v>
      </c>
      <c r="E1160">
        <v>150.25</v>
      </c>
      <c r="F1160">
        <v>1659.25</v>
      </c>
      <c r="G1160">
        <v>85.17</v>
      </c>
      <c r="H1160">
        <v>46.4</v>
      </c>
      <c r="I1160" s="12">
        <f t="shared" si="239"/>
        <v>86.750506816248716</v>
      </c>
      <c r="J1160" s="12">
        <f t="shared" si="240"/>
        <v>84.708058019685254</v>
      </c>
      <c r="K1160" s="12">
        <f t="shared" si="241"/>
        <v>114.10012452674663</v>
      </c>
      <c r="L1160" s="12">
        <f t="shared" si="242"/>
        <v>112.85372572546163</v>
      </c>
      <c r="M1160" s="12">
        <f t="shared" si="243"/>
        <v>94.907057797772836</v>
      </c>
      <c r="N1160" s="12">
        <f t="shared" si="244"/>
        <v>92.752546999792898</v>
      </c>
      <c r="O1160" s="12">
        <f t="shared" si="245"/>
        <v>125.04784651325261</v>
      </c>
      <c r="P1160" s="12">
        <f t="shared" si="246"/>
        <v>124.55515302873836</v>
      </c>
      <c r="Q1160">
        <v>0.74390243902439002</v>
      </c>
      <c r="R1160" s="12"/>
      <c r="S1160" s="12"/>
      <c r="Z1160" s="12"/>
      <c r="AA1160" s="12"/>
      <c r="AB1160" s="12"/>
      <c r="AC1160" s="12"/>
      <c r="AF1160">
        <v>0.41778975741239899</v>
      </c>
      <c r="AG1160" s="12"/>
      <c r="AH1160" s="12"/>
      <c r="BI1160" t="str">
        <v>22/04/2020</v>
      </c>
      <c r="BJ1160">
        <v>46.6</v>
      </c>
      <c r="BK1160">
        <v>29.1</v>
      </c>
    </row>
    <row r="1161" spans="1:63" x14ac:dyDescent="0.3">
      <c r="A1161" s="11">
        <v>43883</v>
      </c>
      <c r="B1161">
        <v>0.65942028985507295</v>
      </c>
      <c r="C1161">
        <v>3337.75</v>
      </c>
      <c r="D1161">
        <v>230.27</v>
      </c>
      <c r="E1161">
        <v>148.04</v>
      </c>
      <c r="F1161">
        <v>1643.45</v>
      </c>
      <c r="G1161">
        <v>85.03</v>
      </c>
      <c r="H1161">
        <v>48.18</v>
      </c>
      <c r="I1161" s="12">
        <f t="shared" si="239"/>
        <v>91.166808651450026</v>
      </c>
      <c r="J1161" s="12">
        <f t="shared" si="240"/>
        <v>88.525962939959101</v>
      </c>
      <c r="K1161" s="12">
        <f t="shared" si="241"/>
        <v>118.25808741874819</v>
      </c>
      <c r="L1161" s="12">
        <f t="shared" si="242"/>
        <v>112.46782658201977</v>
      </c>
      <c r="M1161" s="12">
        <f t="shared" si="243"/>
        <v>100.27072151250319</v>
      </c>
      <c r="N1161" s="12">
        <f t="shared" si="244"/>
        <v>97.44729940381167</v>
      </c>
      <c r="O1161" s="12">
        <f t="shared" si="245"/>
        <v>130.2866605288846</v>
      </c>
      <c r="P1161" s="12">
        <f t="shared" si="246"/>
        <v>124.75708924165049</v>
      </c>
      <c r="Q1161">
        <v>0.75824175824175799</v>
      </c>
      <c r="R1161" s="12"/>
      <c r="S1161" s="12"/>
      <c r="Z1161" s="12"/>
      <c r="AA1161" s="12"/>
      <c r="AB1161" s="12"/>
      <c r="AC1161" s="12"/>
      <c r="AF1161">
        <v>0.41008626410086302</v>
      </c>
      <c r="AG1161" s="12"/>
      <c r="AH1161" s="12"/>
      <c r="BI1161" t="str">
        <v>21/04/2020</v>
      </c>
      <c r="BJ1161">
        <v>46.6</v>
      </c>
      <c r="BK1161">
        <v>29.1</v>
      </c>
    </row>
    <row r="1162" spans="1:63" x14ac:dyDescent="0.3">
      <c r="A1162" s="11">
        <v>43882</v>
      </c>
      <c r="B1162">
        <v>0.66421568627451</v>
      </c>
      <c r="C1162">
        <v>3373.23</v>
      </c>
      <c r="D1162">
        <v>234.78</v>
      </c>
      <c r="E1162">
        <v>146.66999999999999</v>
      </c>
      <c r="F1162">
        <v>1619.8</v>
      </c>
      <c r="G1162">
        <v>84.96</v>
      </c>
      <c r="H1162">
        <v>48.43</v>
      </c>
      <c r="I1162" s="12">
        <f t="shared" si="239"/>
        <v>93.013954691917093</v>
      </c>
      <c r="J1162" s="12">
        <f t="shared" si="240"/>
        <v>90.806912417613191</v>
      </c>
      <c r="K1162" s="12">
        <f t="shared" si="241"/>
        <v>119.61476113683965</v>
      </c>
      <c r="L1162" s="12">
        <f t="shared" si="242"/>
        <v>113.07345014549855</v>
      </c>
      <c r="M1162" s="12">
        <f t="shared" si="243"/>
        <v>103.21760153163446</v>
      </c>
      <c r="N1162" s="12">
        <f t="shared" si="244"/>
        <v>100.85728842732469</v>
      </c>
      <c r="O1162" s="12">
        <f t="shared" si="245"/>
        <v>132.95010174580395</v>
      </c>
      <c r="P1162" s="12">
        <f t="shared" si="246"/>
        <v>126.53456880299096</v>
      </c>
      <c r="Q1162">
        <v>0.75824175824175799</v>
      </c>
      <c r="R1162" s="12"/>
      <c r="S1162" s="12"/>
      <c r="Z1162" s="12"/>
      <c r="AA1162" s="12"/>
      <c r="AB1162" s="12"/>
      <c r="AC1162" s="12"/>
      <c r="AF1162">
        <v>0.40878828229028003</v>
      </c>
      <c r="AG1162" s="12"/>
      <c r="AH1162" s="12"/>
      <c r="BI1162" t="str">
        <v>20/04/2020</v>
      </c>
      <c r="BJ1162">
        <v>46.6</v>
      </c>
      <c r="BK1162">
        <v>29.1</v>
      </c>
    </row>
    <row r="1163" spans="1:63" x14ac:dyDescent="0.3">
      <c r="A1163" s="11">
        <v>43881</v>
      </c>
      <c r="B1163">
        <v>0.66666666666666696</v>
      </c>
      <c r="C1163">
        <v>3386.15</v>
      </c>
      <c r="D1163">
        <v>236.98</v>
      </c>
      <c r="E1163">
        <v>145.53</v>
      </c>
      <c r="F1163">
        <v>1611.4</v>
      </c>
      <c r="G1163">
        <v>84.94</v>
      </c>
      <c r="H1163">
        <v>48.83</v>
      </c>
      <c r="I1163" s="12">
        <f t="shared" si="239"/>
        <v>94.110242947972935</v>
      </c>
      <c r="J1163" s="12">
        <f t="shared" si="240"/>
        <v>91.634222937654258</v>
      </c>
      <c r="K1163" s="12">
        <f t="shared" si="241"/>
        <v>120.10129183643195</v>
      </c>
      <c r="L1163" s="12">
        <f t="shared" si="242"/>
        <v>112.58078058284099</v>
      </c>
      <c r="M1163" s="12">
        <f t="shared" si="243"/>
        <v>105.01513726044638</v>
      </c>
      <c r="N1163" s="12">
        <f t="shared" si="244"/>
        <v>102.34085650656847</v>
      </c>
      <c r="O1163" s="12">
        <f t="shared" si="245"/>
        <v>134.22780876256806</v>
      </c>
      <c r="P1163" s="12">
        <f t="shared" si="246"/>
        <v>126.67287003969952</v>
      </c>
      <c r="Q1163">
        <v>0.76136363636363602</v>
      </c>
      <c r="R1163" s="12"/>
      <c r="S1163" s="12"/>
      <c r="Z1163" s="12"/>
      <c r="AA1163" s="12"/>
      <c r="AB1163" s="12"/>
      <c r="AC1163" s="12"/>
      <c r="AF1163">
        <v>0.40146471371504699</v>
      </c>
      <c r="AG1163" s="12"/>
      <c r="AH1163" s="12"/>
      <c r="BI1163" t="str">
        <v>17/04/2020</v>
      </c>
      <c r="BJ1163">
        <v>43.3</v>
      </c>
      <c r="BK1163">
        <v>30.8</v>
      </c>
    </row>
    <row r="1164" spans="1:63" x14ac:dyDescent="0.3">
      <c r="A1164" s="11">
        <v>43880</v>
      </c>
      <c r="B1164">
        <v>0.66149870801033595</v>
      </c>
      <c r="C1164">
        <v>3370.29</v>
      </c>
      <c r="D1164">
        <v>234.73</v>
      </c>
      <c r="E1164">
        <v>145.54</v>
      </c>
      <c r="F1164">
        <v>1601.45</v>
      </c>
      <c r="G1164">
        <v>84.93</v>
      </c>
      <c r="H1164">
        <v>48.58</v>
      </c>
      <c r="I1164" s="12">
        <f t="shared" si="239"/>
        <v>93.663045353449874</v>
      </c>
      <c r="J1164" s="12">
        <f t="shared" si="240"/>
        <v>91.772551048502095</v>
      </c>
      <c r="K1164" s="12">
        <f t="shared" si="241"/>
        <v>119.55277384964531</v>
      </c>
      <c r="L1164" s="12">
        <f t="shared" si="242"/>
        <v>112.63037445986072</v>
      </c>
      <c r="M1164" s="12">
        <f t="shared" si="243"/>
        <v>104.01099526434463</v>
      </c>
      <c r="N1164" s="12">
        <f t="shared" si="244"/>
        <v>101.99688610104367</v>
      </c>
      <c r="O1164" s="12">
        <f t="shared" si="245"/>
        <v>132.96889422074395</v>
      </c>
      <c r="P1164" s="12">
        <f t="shared" si="246"/>
        <v>126.11301269450173</v>
      </c>
      <c r="Q1164">
        <v>0.73563218390804597</v>
      </c>
      <c r="R1164" s="12"/>
      <c r="S1164" s="12"/>
      <c r="Z1164" s="12"/>
      <c r="AA1164" s="12"/>
      <c r="AB1164" s="12"/>
      <c r="AC1164" s="12"/>
      <c r="AF1164">
        <v>0.40080699394754499</v>
      </c>
      <c r="AG1164" s="12"/>
      <c r="AH1164" s="12"/>
      <c r="BI1164" t="str">
        <v>16/04/2020</v>
      </c>
      <c r="BJ1164">
        <v>43.3</v>
      </c>
      <c r="BK1164">
        <v>30.8</v>
      </c>
    </row>
    <row r="1165" spans="1:63" x14ac:dyDescent="0.3">
      <c r="A1165" s="11">
        <v>43876</v>
      </c>
      <c r="B1165">
        <v>0.669191919191919</v>
      </c>
      <c r="C1165">
        <v>3380.16</v>
      </c>
      <c r="D1165">
        <v>234.64</v>
      </c>
      <c r="E1165">
        <v>144.55000000000001</v>
      </c>
      <c r="F1165">
        <v>1583.8</v>
      </c>
      <c r="G1165">
        <v>84.894999999999996</v>
      </c>
      <c r="H1165">
        <v>48.91</v>
      </c>
      <c r="I1165" s="12">
        <f t="shared" si="239"/>
        <v>94.587049340546756</v>
      </c>
      <c r="J1165" s="12">
        <f t="shared" si="240"/>
        <v>93.081657432909751</v>
      </c>
      <c r="K1165" s="12">
        <f t="shared" si="241"/>
        <v>119.95248601354442</v>
      </c>
      <c r="L1165" s="12">
        <f t="shared" si="242"/>
        <v>112.20096941552829</v>
      </c>
      <c r="M1165" s="12">
        <f t="shared" si="243"/>
        <v>104.68783087139825</v>
      </c>
      <c r="N1165" s="12">
        <f t="shared" si="244"/>
        <v>103.10636393813053</v>
      </c>
      <c r="O1165" s="12">
        <f t="shared" si="245"/>
        <v>132.9727115576203</v>
      </c>
      <c r="P1165" s="12">
        <f t="shared" si="246"/>
        <v>125.22011155545566</v>
      </c>
      <c r="Q1165">
        <v>0.74712643678160895</v>
      </c>
      <c r="R1165" s="12"/>
      <c r="S1165" s="12"/>
      <c r="Z1165" s="12"/>
      <c r="AA1165" s="12"/>
      <c r="AB1165" s="12"/>
      <c r="AC1165" s="12"/>
      <c r="AF1165">
        <v>0.41176470588235298</v>
      </c>
      <c r="AG1165" s="12"/>
      <c r="AH1165" s="12"/>
      <c r="BI1165" t="str">
        <v>15/04/2020</v>
      </c>
      <c r="BJ1165">
        <v>43.3</v>
      </c>
      <c r="BK1165">
        <v>30.8</v>
      </c>
    </row>
    <row r="1166" spans="1:63" x14ac:dyDescent="0.3">
      <c r="A1166" s="11">
        <v>43875</v>
      </c>
      <c r="B1166">
        <v>0.65984654731457804</v>
      </c>
      <c r="C1166">
        <v>3373.94</v>
      </c>
      <c r="D1166">
        <v>233.97</v>
      </c>
      <c r="E1166">
        <v>143.91999999999999</v>
      </c>
      <c r="F1166">
        <v>1576.05</v>
      </c>
      <c r="G1166">
        <v>84.86</v>
      </c>
      <c r="H1166">
        <v>48.93</v>
      </c>
      <c r="I1166" s="12">
        <f t="shared" si="239"/>
        <v>94.827331361037267</v>
      </c>
      <c r="J1166" s="12">
        <f t="shared" si="240"/>
        <v>93.368655379374772</v>
      </c>
      <c r="K1166" s="12">
        <f t="shared" si="241"/>
        <v>119.78106757374036</v>
      </c>
      <c r="L1166" s="12">
        <f t="shared" si="242"/>
        <v>111.94882828293684</v>
      </c>
      <c r="M1166" s="12">
        <f t="shared" si="243"/>
        <v>104.84654935110078</v>
      </c>
      <c r="N1166" s="12">
        <f t="shared" si="244"/>
        <v>103.31855355887025</v>
      </c>
      <c r="O1166" s="12">
        <f t="shared" si="245"/>
        <v>132.64756968584101</v>
      </c>
      <c r="P1166" s="12">
        <f t="shared" si="246"/>
        <v>124.81168252553275</v>
      </c>
      <c r="Q1166">
        <v>0.752941176470588</v>
      </c>
      <c r="R1166" s="12"/>
      <c r="S1166" s="12"/>
      <c r="Z1166" s="12"/>
      <c r="AA1166" s="12"/>
      <c r="AB1166" s="12"/>
      <c r="AC1166" s="12"/>
      <c r="AF1166">
        <v>0.41683366733466898</v>
      </c>
      <c r="AG1166" s="12"/>
      <c r="AH1166" s="12"/>
      <c r="BI1166" t="str">
        <v>14/04/2020</v>
      </c>
      <c r="BJ1166">
        <v>43.3</v>
      </c>
      <c r="BK1166">
        <v>30.8</v>
      </c>
    </row>
    <row r="1167" spans="1:63" x14ac:dyDescent="0.3">
      <c r="A1167" s="11">
        <v>43874</v>
      </c>
      <c r="B1167">
        <v>0.66490765171503996</v>
      </c>
      <c r="C1167">
        <v>3379.45</v>
      </c>
      <c r="D1167">
        <v>234.27</v>
      </c>
      <c r="E1167">
        <v>143.37</v>
      </c>
      <c r="F1167">
        <v>1565.9</v>
      </c>
      <c r="G1167">
        <v>84.84</v>
      </c>
      <c r="H1167">
        <v>49.36</v>
      </c>
      <c r="I1167" s="12">
        <f t="shared" si="239"/>
        <v>95.348570604466744</v>
      </c>
      <c r="J1167" s="12">
        <f t="shared" si="240"/>
        <v>94.132288339729698</v>
      </c>
      <c r="K1167" s="12">
        <f t="shared" si="241"/>
        <v>120.00501862135897</v>
      </c>
      <c r="L1167" s="12">
        <f t="shared" si="242"/>
        <v>111.16168522329698</v>
      </c>
      <c r="M1167" s="12">
        <f t="shared" si="243"/>
        <v>105.38578752138648</v>
      </c>
      <c r="N1167" s="12">
        <f t="shared" si="244"/>
        <v>104.12683489646801</v>
      </c>
      <c r="O1167" s="12">
        <f t="shared" si="245"/>
        <v>132.84901017524149</v>
      </c>
      <c r="P1167" s="12">
        <f t="shared" si="246"/>
        <v>123.89105631289139</v>
      </c>
      <c r="Q1167">
        <v>0.76543209876543195</v>
      </c>
      <c r="R1167" s="12"/>
      <c r="S1167" s="12"/>
      <c r="Z1167" s="12"/>
      <c r="AA1167" s="12"/>
      <c r="AB1167" s="12"/>
      <c r="AC1167" s="12"/>
      <c r="AF1167">
        <v>0.41353887399463801</v>
      </c>
      <c r="AG1167" s="12"/>
      <c r="AH1167" s="12"/>
      <c r="BI1167" t="str">
        <v>13/04/2020</v>
      </c>
      <c r="BJ1167">
        <v>43.3</v>
      </c>
      <c r="BK1167">
        <v>30.8</v>
      </c>
    </row>
    <row r="1168" spans="1:63" x14ac:dyDescent="0.3">
      <c r="A1168" s="11">
        <v>43873</v>
      </c>
      <c r="B1168">
        <v>0.65415549597855205</v>
      </c>
      <c r="C1168">
        <v>3357.75</v>
      </c>
      <c r="D1168">
        <v>232.01</v>
      </c>
      <c r="E1168">
        <v>144.1</v>
      </c>
      <c r="F1168">
        <v>1568</v>
      </c>
      <c r="G1168">
        <v>84.88</v>
      </c>
      <c r="H1168">
        <v>49</v>
      </c>
      <c r="I1168" s="12">
        <f t="shared" si="239"/>
        <v>94.261864457053804</v>
      </c>
      <c r="J1168" s="12">
        <f t="shared" si="240"/>
        <v>93.403558750674279</v>
      </c>
      <c r="K1168" s="12">
        <f t="shared" si="241"/>
        <v>119.17864408796002</v>
      </c>
      <c r="L1168" s="12">
        <f t="shared" si="242"/>
        <v>111.26007002962297</v>
      </c>
      <c r="M1168" s="12">
        <f t="shared" si="243"/>
        <v>103.848120255764</v>
      </c>
      <c r="N1168" s="12">
        <f t="shared" si="244"/>
        <v>102.98572778507233</v>
      </c>
      <c r="O1168" s="12">
        <f t="shared" si="245"/>
        <v>131.50604246201416</v>
      </c>
      <c r="P1168" s="12">
        <f t="shared" si="246"/>
        <v>123.59516692905871</v>
      </c>
      <c r="Q1168">
        <v>0.76543209876543195</v>
      </c>
      <c r="R1168" s="12"/>
      <c r="S1168" s="12"/>
      <c r="Z1168" s="12"/>
      <c r="AA1168" s="12"/>
      <c r="AB1168" s="12"/>
      <c r="AC1168" s="12"/>
      <c r="AF1168">
        <v>0.403924221921516</v>
      </c>
      <c r="AG1168" s="12"/>
      <c r="AH1168" s="12"/>
      <c r="BI1168" t="str">
        <v>10/04/2020</v>
      </c>
      <c r="BJ1168">
        <v>40.9</v>
      </c>
      <c r="BK1168">
        <v>32.4</v>
      </c>
    </row>
    <row r="1169" spans="1:63" x14ac:dyDescent="0.3">
      <c r="A1169" s="11">
        <v>43872</v>
      </c>
      <c r="B1169">
        <v>0.65027322404371601</v>
      </c>
      <c r="C1169">
        <v>3352.09</v>
      </c>
      <c r="D1169">
        <v>231.97</v>
      </c>
      <c r="E1169">
        <v>144.83000000000001</v>
      </c>
      <c r="F1169">
        <v>1572.15</v>
      </c>
      <c r="G1169">
        <v>84.92</v>
      </c>
      <c r="H1169">
        <v>48.66</v>
      </c>
      <c r="I1169" s="12">
        <f t="shared" si="239"/>
        <v>93.631826104959984</v>
      </c>
      <c r="J1169" s="12">
        <f t="shared" si="240"/>
        <v>93.00103205137664</v>
      </c>
      <c r="K1169" s="12">
        <f t="shared" si="241"/>
        <v>118.92182878629441</v>
      </c>
      <c r="L1169" s="12">
        <f t="shared" si="242"/>
        <v>111.85275087959411</v>
      </c>
      <c r="M1169" s="12">
        <f t="shared" si="243"/>
        <v>103.30958512934249</v>
      </c>
      <c r="N1169" s="12">
        <f t="shared" si="244"/>
        <v>102.69693032536235</v>
      </c>
      <c r="O1169" s="12">
        <f t="shared" si="245"/>
        <v>131.42147699305545</v>
      </c>
      <c r="P1169" s="12">
        <f t="shared" si="246"/>
        <v>124.44322541382761</v>
      </c>
      <c r="Q1169">
        <v>0.76249999999999996</v>
      </c>
      <c r="R1169" s="12"/>
      <c r="S1169" s="12"/>
      <c r="Z1169" s="12"/>
      <c r="AA1169" s="12"/>
      <c r="AB1169" s="12"/>
      <c r="AC1169" s="12"/>
      <c r="AF1169">
        <v>0.405149051490515</v>
      </c>
      <c r="AG1169" s="12"/>
      <c r="AH1169" s="12"/>
      <c r="BI1169" t="str">
        <v>09/04/2020</v>
      </c>
      <c r="BJ1169">
        <v>40.9</v>
      </c>
      <c r="BK1169">
        <v>32.4</v>
      </c>
    </row>
    <row r="1170" spans="1:63" x14ac:dyDescent="0.3">
      <c r="A1170" s="11">
        <v>43869</v>
      </c>
      <c r="B1170">
        <v>0.63368983957219205</v>
      </c>
      <c r="C1170">
        <v>3327.71</v>
      </c>
      <c r="D1170">
        <v>229.2</v>
      </c>
      <c r="E1170">
        <v>144.43</v>
      </c>
      <c r="F1170">
        <v>1574.85</v>
      </c>
      <c r="G1170">
        <v>84.88</v>
      </c>
      <c r="H1170">
        <v>48.52</v>
      </c>
      <c r="I1170" s="12">
        <f t="shared" si="239"/>
        <v>93.207095180982876</v>
      </c>
      <c r="J1170" s="12">
        <f t="shared" si="240"/>
        <v>92.167760968710496</v>
      </c>
      <c r="K1170" s="12">
        <f t="shared" si="241"/>
        <v>118.11215742323115</v>
      </c>
      <c r="L1170" s="12">
        <f t="shared" si="242"/>
        <v>111.35821445126432</v>
      </c>
      <c r="M1170" s="12">
        <f t="shared" si="243"/>
        <v>102.35603557375573</v>
      </c>
      <c r="N1170" s="12">
        <f t="shared" si="244"/>
        <v>101.29900768338277</v>
      </c>
      <c r="O1170" s="12">
        <f t="shared" si="245"/>
        <v>129.91263767297471</v>
      </c>
      <c r="P1170" s="12">
        <f t="shared" si="246"/>
        <v>123.30877155171608</v>
      </c>
      <c r="Q1170">
        <v>0.76543209876543195</v>
      </c>
      <c r="R1170" s="12"/>
      <c r="S1170" s="12"/>
      <c r="Z1170" s="12"/>
      <c r="AA1170" s="12"/>
      <c r="AB1170" s="12"/>
      <c r="AC1170" s="12"/>
      <c r="AF1170">
        <v>0.41071428571428598</v>
      </c>
      <c r="AG1170" s="12"/>
      <c r="AH1170" s="12"/>
      <c r="BI1170" t="str">
        <v>08/04/2020</v>
      </c>
      <c r="BJ1170">
        <v>40.9</v>
      </c>
      <c r="BK1170">
        <v>32.4</v>
      </c>
    </row>
    <row r="1171" spans="1:63" x14ac:dyDescent="0.3">
      <c r="A1171" s="11">
        <v>43868</v>
      </c>
      <c r="B1171">
        <v>0.62601626016260203</v>
      </c>
      <c r="C1171">
        <v>3345.78</v>
      </c>
      <c r="D1171">
        <v>230.19</v>
      </c>
      <c r="E1171">
        <v>142.65</v>
      </c>
      <c r="F1171">
        <v>1566.45</v>
      </c>
      <c r="G1171">
        <v>84.83</v>
      </c>
      <c r="H1171">
        <v>49.02</v>
      </c>
      <c r="I1171" s="12">
        <f t="shared" si="239"/>
        <v>94.903874581438089</v>
      </c>
      <c r="J1171" s="12">
        <f t="shared" si="240"/>
        <v>93.170581751212168</v>
      </c>
      <c r="K1171" s="12">
        <f t="shared" si="241"/>
        <v>118.82394223555625</v>
      </c>
      <c r="L1171" s="12">
        <f t="shared" si="242"/>
        <v>110.8263493679783</v>
      </c>
      <c r="M1171" s="12">
        <f t="shared" si="243"/>
        <v>104.10276421908739</v>
      </c>
      <c r="N1171" s="12">
        <f t="shared" si="244"/>
        <v>102.28743559338447</v>
      </c>
      <c r="O1171" s="12">
        <f t="shared" si="245"/>
        <v>130.55105965523933</v>
      </c>
      <c r="P1171" s="12">
        <f t="shared" si="246"/>
        <v>122.58562382904336</v>
      </c>
      <c r="Q1171">
        <v>0.74358974358974395</v>
      </c>
      <c r="R1171" s="12"/>
      <c r="S1171" s="12"/>
      <c r="Z1171" s="12"/>
      <c r="AA1171" s="12"/>
      <c r="AB1171" s="12"/>
      <c r="AC1171" s="12"/>
      <c r="AF1171">
        <v>0.41849634065202901</v>
      </c>
      <c r="AG1171" s="12"/>
      <c r="AH1171" s="12"/>
      <c r="BI1171" t="str">
        <v>07/04/2020</v>
      </c>
      <c r="BJ1171">
        <v>40.9</v>
      </c>
      <c r="BK1171">
        <v>32.4</v>
      </c>
    </row>
    <row r="1172" spans="1:63" x14ac:dyDescent="0.3">
      <c r="A1172" s="11">
        <v>43867</v>
      </c>
      <c r="B1172">
        <v>0.61157024793388404</v>
      </c>
      <c r="C1172">
        <v>3334.69</v>
      </c>
      <c r="D1172">
        <v>228.22</v>
      </c>
      <c r="E1172">
        <v>142.01</v>
      </c>
      <c r="F1172">
        <v>1556.25</v>
      </c>
      <c r="G1172">
        <v>84.81</v>
      </c>
      <c r="H1172">
        <v>48.89</v>
      </c>
      <c r="I1172" s="12">
        <f t="shared" si="239"/>
        <v>95.016096041706319</v>
      </c>
      <c r="J1172" s="12">
        <f t="shared" si="240"/>
        <v>93.472363858906633</v>
      </c>
      <c r="K1172" s="12">
        <f t="shared" si="241"/>
        <v>118.45792794295305</v>
      </c>
      <c r="L1172" s="12">
        <f t="shared" si="242"/>
        <v>110.75251996775444</v>
      </c>
      <c r="M1172" s="12">
        <f t="shared" si="243"/>
        <v>103.6750737633614</v>
      </c>
      <c r="N1172" s="12">
        <f t="shared" si="244"/>
        <v>102.07534294911179</v>
      </c>
      <c r="O1172" s="12">
        <f t="shared" si="245"/>
        <v>129.46405350628064</v>
      </c>
      <c r="P1172" s="12">
        <f t="shared" si="246"/>
        <v>121.8577684435526</v>
      </c>
      <c r="Q1172">
        <v>0.75675675675675702</v>
      </c>
      <c r="R1172" s="12"/>
      <c r="S1172" s="12"/>
      <c r="Z1172" s="12"/>
      <c r="AA1172" s="12"/>
      <c r="AB1172" s="12"/>
      <c r="AC1172" s="12"/>
      <c r="AF1172">
        <v>0.420629604822505</v>
      </c>
      <c r="AG1172" s="12"/>
      <c r="AH1172" s="12"/>
      <c r="BI1172" t="str">
        <v>06/04/2020</v>
      </c>
      <c r="BJ1172">
        <v>40.9</v>
      </c>
      <c r="BK1172">
        <v>32.4</v>
      </c>
    </row>
    <row r="1173" spans="1:63" x14ac:dyDescent="0.3">
      <c r="A1173" s="11">
        <v>43866</v>
      </c>
      <c r="B1173">
        <v>0.606232294617564</v>
      </c>
      <c r="C1173">
        <v>3297.59</v>
      </c>
      <c r="D1173">
        <v>227.47</v>
      </c>
      <c r="E1173">
        <v>143.58000000000001</v>
      </c>
      <c r="F1173">
        <v>1552.65</v>
      </c>
      <c r="G1173">
        <v>84.87</v>
      </c>
      <c r="H1173">
        <v>48.47</v>
      </c>
      <c r="I1173" s="12">
        <f t="shared" si="239"/>
        <v>92.95388517316475</v>
      </c>
      <c r="J1173" s="12">
        <f t="shared" si="240"/>
        <v>92.644857760303069</v>
      </c>
      <c r="K1173" s="12">
        <f t="shared" si="241"/>
        <v>117.05819240850789</v>
      </c>
      <c r="L1173" s="12">
        <f t="shared" si="242"/>
        <v>110.46690921931258</v>
      </c>
      <c r="M1173" s="12">
        <f t="shared" si="243"/>
        <v>102.22029409750911</v>
      </c>
      <c r="N1173" s="12">
        <f t="shared" si="244"/>
        <v>101.97555767087061</v>
      </c>
      <c r="O1173" s="12">
        <f t="shared" si="245"/>
        <v>128.94773366983901</v>
      </c>
      <c r="P1173" s="12">
        <f t="shared" si="246"/>
        <v>122.51543320257448</v>
      </c>
      <c r="Q1173">
        <v>0.8</v>
      </c>
      <c r="R1173" s="12"/>
      <c r="S1173" s="12"/>
      <c r="Z1173" s="12"/>
      <c r="AA1173" s="12"/>
      <c r="AB1173" s="12"/>
      <c r="AC1173" s="12"/>
      <c r="AF1173">
        <v>0.42001361470387999</v>
      </c>
      <c r="AG1173" s="12"/>
      <c r="AH1173" s="12"/>
      <c r="BI1173" t="str">
        <v>03/04/2020</v>
      </c>
      <c r="BJ1173">
        <v>33.299999999999997</v>
      </c>
      <c r="BK1173">
        <v>36.200000000000003</v>
      </c>
    </row>
    <row r="1174" spans="1:63" x14ac:dyDescent="0.3">
      <c r="A1174" s="11">
        <v>43865</v>
      </c>
      <c r="B1174">
        <v>0.59883720930232598</v>
      </c>
      <c r="C1174">
        <v>3248.92</v>
      </c>
      <c r="D1174">
        <v>222.38</v>
      </c>
      <c r="E1174">
        <v>145.54</v>
      </c>
      <c r="F1174">
        <v>1576.85</v>
      </c>
      <c r="G1174">
        <v>84.96</v>
      </c>
      <c r="H1174">
        <v>47.57</v>
      </c>
      <c r="I1174" s="12">
        <f t="shared" si="239"/>
        <v>90.382726994637935</v>
      </c>
      <c r="J1174" s="12">
        <f t="shared" si="240"/>
        <v>89.917880838611083</v>
      </c>
      <c r="K1174" s="12">
        <f t="shared" si="241"/>
        <v>115.21025622003415</v>
      </c>
      <c r="L1174" s="12">
        <f t="shared" si="242"/>
        <v>110.90377297377466</v>
      </c>
      <c r="M1174" s="12">
        <f t="shared" si="243"/>
        <v>98.634359397363383</v>
      </c>
      <c r="N1174" s="12">
        <f t="shared" si="244"/>
        <v>98.220035860994102</v>
      </c>
      <c r="O1174" s="12">
        <f t="shared" si="245"/>
        <v>125.93190740729844</v>
      </c>
      <c r="P1174" s="12">
        <f t="shared" si="246"/>
        <v>122.03105996362652</v>
      </c>
      <c r="Q1174">
        <v>0.75362318840579701</v>
      </c>
      <c r="R1174" s="12"/>
      <c r="S1174" s="12"/>
      <c r="Z1174" s="12"/>
      <c r="AA1174" s="12"/>
      <c r="AB1174" s="12"/>
      <c r="AC1174" s="12"/>
      <c r="AF1174">
        <v>0.42026009582477802</v>
      </c>
      <c r="AG1174" s="12"/>
      <c r="AH1174" s="12"/>
      <c r="BI1174" t="str">
        <v>02/04/2020</v>
      </c>
      <c r="BJ1174">
        <v>33.299999999999997</v>
      </c>
      <c r="BK1174">
        <v>36.200000000000003</v>
      </c>
    </row>
    <row r="1175" spans="1:63" x14ac:dyDescent="0.3">
      <c r="A1175" s="11">
        <v>43861</v>
      </c>
      <c r="B1175">
        <v>0.61988304093567204</v>
      </c>
      <c r="C1175">
        <v>3225.52</v>
      </c>
      <c r="D1175">
        <v>219.07</v>
      </c>
      <c r="E1175">
        <v>145.9</v>
      </c>
      <c r="F1175">
        <v>1589.65</v>
      </c>
      <c r="G1175">
        <v>85.12</v>
      </c>
      <c r="H1175">
        <v>47.44</v>
      </c>
      <c r="I1175" s="12">
        <f t="shared" si="239"/>
        <v>89.512478828195214</v>
      </c>
      <c r="J1175" s="12">
        <f t="shared" si="240"/>
        <v>88.562281801070839</v>
      </c>
      <c r="K1175" s="12">
        <f t="shared" si="241"/>
        <v>114.16741186803215</v>
      </c>
      <c r="L1175" s="12">
        <f t="shared" si="242"/>
        <v>110.40536554180265</v>
      </c>
      <c r="M1175" s="12">
        <f t="shared" si="243"/>
        <v>96.930632045543717</v>
      </c>
      <c r="N1175" s="12">
        <f t="shared" si="244"/>
        <v>95.99661855848575</v>
      </c>
      <c r="O1175" s="12">
        <f t="shared" si="245"/>
        <v>123.82818723440883</v>
      </c>
      <c r="P1175" s="12">
        <f t="shared" si="246"/>
        <v>120.54009682459312</v>
      </c>
      <c r="Q1175">
        <v>0.76811594202898503</v>
      </c>
      <c r="R1175" s="12"/>
      <c r="S1175" s="12"/>
      <c r="Z1175" s="12"/>
      <c r="AA1175" s="12"/>
      <c r="AB1175" s="12"/>
      <c r="AC1175" s="12"/>
      <c r="AF1175">
        <v>0.42116040955631401</v>
      </c>
      <c r="AG1175" s="12"/>
      <c r="AH1175" s="12"/>
      <c r="BI1175" t="str">
        <v>01/04/2020</v>
      </c>
      <c r="BJ1175">
        <v>33.299999999999997</v>
      </c>
      <c r="BK1175">
        <v>36.200000000000003</v>
      </c>
    </row>
    <row r="1176" spans="1:63" x14ac:dyDescent="0.3">
      <c r="A1176" s="11">
        <v>43861</v>
      </c>
      <c r="B1176">
        <v>0.60790273556231</v>
      </c>
      <c r="C1176">
        <v>3283.66</v>
      </c>
      <c r="D1176">
        <v>222.6</v>
      </c>
      <c r="E1176">
        <v>144.58000000000001</v>
      </c>
      <c r="F1176">
        <v>1574</v>
      </c>
      <c r="G1176">
        <v>85.01</v>
      </c>
      <c r="H1176">
        <v>48.23</v>
      </c>
      <c r="I1176" s="12">
        <f t="shared" si="239"/>
        <v>91.980853663185144</v>
      </c>
      <c r="J1176" s="12">
        <f t="shared" si="240"/>
        <v>91.080537850131748</v>
      </c>
      <c r="K1176" s="12">
        <f t="shared" si="241"/>
        <v>116.37858378266795</v>
      </c>
      <c r="L1176" s="12">
        <f t="shared" si="242"/>
        <v>110.55195810677685</v>
      </c>
      <c r="M1176" s="12">
        <f t="shared" si="243"/>
        <v>99.414802653835807</v>
      </c>
      <c r="N1176" s="12">
        <f t="shared" si="244"/>
        <v>98.539009973006671</v>
      </c>
      <c r="O1176" s="12">
        <f t="shared" si="245"/>
        <v>125.98915405462274</v>
      </c>
      <c r="P1176" s="12">
        <f t="shared" si="246"/>
        <v>120.47723117421195</v>
      </c>
      <c r="Q1176">
        <v>0.77611940298507498</v>
      </c>
      <c r="R1176" s="12"/>
      <c r="S1176" s="12"/>
      <c r="Z1176" s="12"/>
      <c r="AA1176" s="12"/>
      <c r="AB1176" s="12"/>
      <c r="AC1176" s="12"/>
      <c r="AF1176">
        <v>0.423553719008264</v>
      </c>
      <c r="AG1176" s="12"/>
      <c r="AH1176" s="12"/>
      <c r="BI1176" t="str">
        <v>31/03/2020</v>
      </c>
      <c r="BJ1176">
        <v>33.299999999999997</v>
      </c>
      <c r="BK1176">
        <v>36.200000000000003</v>
      </c>
    </row>
    <row r="1177" spans="1:63" x14ac:dyDescent="0.3">
      <c r="A1177" s="11">
        <v>43860</v>
      </c>
      <c r="B1177">
        <v>0.56230031948881798</v>
      </c>
      <c r="C1177">
        <v>3273.4</v>
      </c>
      <c r="D1177">
        <v>221.81</v>
      </c>
      <c r="E1177">
        <v>144.56</v>
      </c>
      <c r="F1177">
        <v>1577.05</v>
      </c>
      <c r="G1177">
        <v>85</v>
      </c>
      <c r="H1177">
        <v>48.42</v>
      </c>
      <c r="I1177" s="12">
        <f t="shared" si="239"/>
        <v>91.706101736873777</v>
      </c>
      <c r="J1177" s="12">
        <f t="shared" si="240"/>
        <v>90.621238025115829</v>
      </c>
      <c r="K1177" s="12">
        <f t="shared" si="241"/>
        <v>116.0285594230036</v>
      </c>
      <c r="L1177" s="12">
        <f t="shared" si="242"/>
        <v>109.77711237952698</v>
      </c>
      <c r="M1177" s="12">
        <f t="shared" si="243"/>
        <v>99.075641377684192</v>
      </c>
      <c r="N1177" s="12">
        <f t="shared" si="244"/>
        <v>98.000439009368961</v>
      </c>
      <c r="O1177" s="12">
        <f t="shared" si="245"/>
        <v>125.55674169343584</v>
      </c>
      <c r="P1177" s="12">
        <f t="shared" si="246"/>
        <v>119.58208689131733</v>
      </c>
      <c r="Q1177">
        <v>0.78333333333333299</v>
      </c>
      <c r="R1177" s="12"/>
      <c r="S1177" s="12"/>
      <c r="Z1177" s="12"/>
      <c r="AA1177" s="12"/>
      <c r="AB1177" s="12"/>
      <c r="AC1177" s="12"/>
      <c r="AF1177">
        <v>0.42422145328719701</v>
      </c>
      <c r="AG1177" s="12"/>
      <c r="AH1177" s="12"/>
      <c r="BI1177" t="str">
        <v>30/03/2020</v>
      </c>
      <c r="BJ1177">
        <v>33.299999999999997</v>
      </c>
      <c r="BK1177">
        <v>36.200000000000003</v>
      </c>
    </row>
    <row r="1178" spans="1:63" x14ac:dyDescent="0.3">
      <c r="A1178" s="11">
        <v>43859</v>
      </c>
      <c r="B1178">
        <v>0.53156146179401997</v>
      </c>
      <c r="C1178">
        <v>3276.24</v>
      </c>
      <c r="D1178">
        <v>221.45</v>
      </c>
      <c r="E1178">
        <v>143.16</v>
      </c>
      <c r="F1178">
        <v>1567.2</v>
      </c>
      <c r="G1178">
        <v>84.92</v>
      </c>
      <c r="H1178">
        <v>48.39</v>
      </c>
      <c r="I1178" s="12">
        <f t="shared" si="239"/>
        <v>92.692921265415336</v>
      </c>
      <c r="J1178" s="12">
        <f t="shared" si="240"/>
        <v>91.274024536226733</v>
      </c>
      <c r="K1178" s="12">
        <f t="shared" si="241"/>
        <v>116.23882505180391</v>
      </c>
      <c r="L1178" s="12">
        <f t="shared" si="242"/>
        <v>109.94057314109172</v>
      </c>
      <c r="M1178" s="12">
        <f t="shared" si="243"/>
        <v>99.890107236097379</v>
      </c>
      <c r="N1178" s="12">
        <f t="shared" si="244"/>
        <v>98.45920428653632</v>
      </c>
      <c r="O1178" s="12">
        <f t="shared" si="245"/>
        <v>125.47097149234882</v>
      </c>
      <c r="P1178" s="12">
        <f t="shared" si="246"/>
        <v>119.46194564580563</v>
      </c>
      <c r="Q1178">
        <v>0.81481481481481499</v>
      </c>
      <c r="R1178" s="12"/>
      <c r="S1178" s="12"/>
      <c r="Z1178" s="12"/>
      <c r="AA1178" s="12"/>
      <c r="AB1178" s="12"/>
      <c r="AC1178" s="12"/>
      <c r="AF1178">
        <v>0.42307692307692302</v>
      </c>
      <c r="AG1178" s="12"/>
      <c r="AH1178" s="12"/>
      <c r="BI1178" t="str">
        <v>27/03/2020</v>
      </c>
      <c r="BJ1178">
        <v>31.4</v>
      </c>
      <c r="BK1178">
        <v>36.299999999999997</v>
      </c>
    </row>
    <row r="1179" spans="1:63" x14ac:dyDescent="0.3">
      <c r="A1179" s="11">
        <v>43858</v>
      </c>
      <c r="B1179">
        <v>0.53103448275862097</v>
      </c>
      <c r="C1179">
        <v>3243.63</v>
      </c>
      <c r="D1179">
        <v>218.1</v>
      </c>
      <c r="E1179">
        <v>144.29</v>
      </c>
      <c r="F1179">
        <v>1581.85</v>
      </c>
      <c r="G1179">
        <v>84.96</v>
      </c>
      <c r="H1179">
        <v>47.97</v>
      </c>
      <c r="I1179" s="12">
        <f t="shared" si="239"/>
        <v>91.064237230918096</v>
      </c>
      <c r="J1179" s="12">
        <f t="shared" si="240"/>
        <v>89.544485419299804</v>
      </c>
      <c r="K1179" s="12">
        <f t="shared" si="241"/>
        <v>115.02822648183157</v>
      </c>
      <c r="L1179" s="12">
        <f t="shared" si="242"/>
        <v>109.79804660870506</v>
      </c>
      <c r="M1179" s="12">
        <f t="shared" si="243"/>
        <v>97.626025260703258</v>
      </c>
      <c r="N1179" s="12">
        <f t="shared" si="244"/>
        <v>96.093269358060567</v>
      </c>
      <c r="O1179" s="12">
        <f t="shared" si="245"/>
        <v>123.51562813806223</v>
      </c>
      <c r="P1179" s="12">
        <f t="shared" si="246"/>
        <v>118.67814126534716</v>
      </c>
      <c r="Q1179">
        <v>0.82692307692307698</v>
      </c>
      <c r="R1179" s="12"/>
      <c r="S1179" s="12"/>
      <c r="Z1179" s="12"/>
      <c r="AA1179" s="12"/>
      <c r="AB1179" s="12"/>
      <c r="AC1179" s="12"/>
      <c r="AF1179">
        <v>0.42464788732394398</v>
      </c>
      <c r="AG1179" s="12"/>
      <c r="AH1179" s="12"/>
      <c r="BI1179" t="str">
        <v>26/03/2020</v>
      </c>
      <c r="BJ1179">
        <v>31.4</v>
      </c>
      <c r="BK1179">
        <v>36.299999999999997</v>
      </c>
    </row>
    <row r="1180" spans="1:63" x14ac:dyDescent="0.3">
      <c r="A1180" s="11">
        <v>43855</v>
      </c>
      <c r="B1180">
        <v>0.52631578947368396</v>
      </c>
      <c r="C1180">
        <v>3295.47</v>
      </c>
      <c r="D1180">
        <v>222.7</v>
      </c>
      <c r="E1180">
        <v>142.08000000000001</v>
      </c>
      <c r="F1180">
        <v>1571.85</v>
      </c>
      <c r="G1180">
        <v>84.87</v>
      </c>
      <c r="H1180">
        <v>49.1</v>
      </c>
      <c r="I1180" s="12">
        <f t="shared" si="239"/>
        <v>94.005218890311411</v>
      </c>
      <c r="J1180" s="12">
        <f t="shared" si="240"/>
        <v>91.567449840545478</v>
      </c>
      <c r="K1180" s="12">
        <f t="shared" si="241"/>
        <v>116.99266556603865</v>
      </c>
      <c r="L1180" s="12">
        <f t="shared" si="242"/>
        <v>109.00410736946105</v>
      </c>
      <c r="M1180" s="12">
        <f t="shared" si="243"/>
        <v>101.2938983482624</v>
      </c>
      <c r="N1180" s="12">
        <f t="shared" si="244"/>
        <v>98.761561900081887</v>
      </c>
      <c r="O1180" s="12">
        <f t="shared" si="245"/>
        <v>126.25743921663303</v>
      </c>
      <c r="P1180" s="12">
        <f t="shared" si="246"/>
        <v>118.3988778413254</v>
      </c>
      <c r="Q1180">
        <v>0.80392156862745101</v>
      </c>
      <c r="R1180" s="12"/>
      <c r="S1180" s="12"/>
      <c r="Z1180" s="12"/>
      <c r="AA1180" s="12"/>
      <c r="AB1180" s="12"/>
      <c r="AC1180" s="12"/>
      <c r="AF1180">
        <v>0.42067988668555201</v>
      </c>
      <c r="AG1180" s="12"/>
      <c r="AH1180" s="12"/>
      <c r="BI1180" t="str">
        <v>25/03/2020</v>
      </c>
      <c r="BJ1180">
        <v>31.4</v>
      </c>
      <c r="BK1180">
        <v>36.299999999999997</v>
      </c>
    </row>
    <row r="1181" spans="1:63" x14ac:dyDescent="0.3">
      <c r="A1181" s="11">
        <v>43854</v>
      </c>
      <c r="B1181">
        <v>0.52447552447552404</v>
      </c>
      <c r="C1181">
        <v>3325.54</v>
      </c>
      <c r="D1181">
        <v>224.59</v>
      </c>
      <c r="E1181">
        <v>140.94</v>
      </c>
      <c r="F1181">
        <v>1562.95</v>
      </c>
      <c r="G1181">
        <v>84.84</v>
      </c>
      <c r="H1181">
        <v>49.39</v>
      </c>
      <c r="I1181" s="12">
        <f t="shared" si="239"/>
        <v>95.643660681245379</v>
      </c>
      <c r="J1181" s="12">
        <f t="shared" si="240"/>
        <v>92.937016231246588</v>
      </c>
      <c r="K1181" s="12">
        <f t="shared" si="241"/>
        <v>118.10232517051266</v>
      </c>
      <c r="L1181" s="12">
        <f t="shared" si="242"/>
        <v>109.3508048168149</v>
      </c>
      <c r="M1181" s="12">
        <f t="shared" si="243"/>
        <v>102.99369422000883</v>
      </c>
      <c r="N1181" s="12">
        <f t="shared" si="244"/>
        <v>100.17500056806266</v>
      </c>
      <c r="O1181" s="12">
        <f t="shared" si="245"/>
        <v>127.37437767015464</v>
      </c>
      <c r="P1181" s="12">
        <f t="shared" si="246"/>
        <v>118.70081719022289</v>
      </c>
      <c r="Q1181">
        <v>0.78846153846153799</v>
      </c>
      <c r="R1181" s="12"/>
      <c r="S1181" s="12"/>
      <c r="Z1181" s="12"/>
      <c r="AA1181" s="12"/>
      <c r="AB1181" s="12"/>
      <c r="AC1181" s="12"/>
      <c r="AF1181">
        <v>0.42969307637401899</v>
      </c>
      <c r="AG1181" s="12"/>
      <c r="AH1181" s="12"/>
      <c r="BI1181" t="str">
        <v>24/03/2020</v>
      </c>
      <c r="BJ1181">
        <v>31.4</v>
      </c>
      <c r="BK1181">
        <v>36.299999999999997</v>
      </c>
    </row>
    <row r="1182" spans="1:63" x14ac:dyDescent="0.3">
      <c r="A1182" s="11">
        <v>43853</v>
      </c>
      <c r="B1182">
        <v>0.51236749116607805</v>
      </c>
      <c r="C1182">
        <v>3321.75</v>
      </c>
      <c r="D1182">
        <v>223.87</v>
      </c>
      <c r="E1182">
        <v>139.96</v>
      </c>
      <c r="F1182">
        <v>1558.75</v>
      </c>
      <c r="G1182">
        <v>84.805000000000007</v>
      </c>
      <c r="H1182">
        <v>49.57</v>
      </c>
      <c r="I1182" s="12">
        <f t="shared" si="239"/>
        <v>96.207536489018352</v>
      </c>
      <c r="J1182" s="12">
        <f t="shared" si="240"/>
        <v>93.081618699704592</v>
      </c>
      <c r="K1182" s="12">
        <f t="shared" si="241"/>
        <v>118.01637934828851</v>
      </c>
      <c r="L1182" s="12">
        <f t="shared" si="242"/>
        <v>108.8314401344762</v>
      </c>
      <c r="M1182" s="12">
        <f t="shared" si="243"/>
        <v>103.38509450847442</v>
      </c>
      <c r="N1182" s="12">
        <f t="shared" si="244"/>
        <v>100.1227679706834</v>
      </c>
      <c r="O1182" s="12">
        <f t="shared" si="245"/>
        <v>127.0182894258312</v>
      </c>
      <c r="P1182" s="12">
        <f t="shared" si="246"/>
        <v>117.89355512478669</v>
      </c>
      <c r="Q1182">
        <v>0.78431372549019596</v>
      </c>
      <c r="R1182" s="12"/>
      <c r="S1182" s="12"/>
      <c r="Z1182" s="12"/>
      <c r="AA1182" s="12"/>
      <c r="AB1182" s="12"/>
      <c r="AC1182" s="12"/>
      <c r="AF1182">
        <v>0.43898916967509</v>
      </c>
      <c r="AG1182" s="12"/>
      <c r="AH1182" s="12"/>
      <c r="BI1182" t="str">
        <v>23/03/2020</v>
      </c>
      <c r="BJ1182">
        <v>31.4</v>
      </c>
      <c r="BK1182">
        <v>36.299999999999997</v>
      </c>
    </row>
    <row r="1183" spans="1:63" x14ac:dyDescent="0.3">
      <c r="A1183" s="11">
        <v>43852</v>
      </c>
      <c r="B1183">
        <v>0.50896057347670298</v>
      </c>
      <c r="C1183">
        <v>3320.79</v>
      </c>
      <c r="D1183">
        <v>223.28</v>
      </c>
      <c r="E1183">
        <v>139.47</v>
      </c>
      <c r="F1183">
        <v>1558.5</v>
      </c>
      <c r="G1183">
        <v>84.79</v>
      </c>
      <c r="H1183">
        <v>49.39</v>
      </c>
      <c r="I1183" s="12">
        <f t="shared" si="239"/>
        <v>96.518733397053026</v>
      </c>
      <c r="J1183" s="12">
        <f t="shared" si="240"/>
        <v>93.069642759947513</v>
      </c>
      <c r="K1183" s="12">
        <f t="shared" si="241"/>
        <v>118.00314173421546</v>
      </c>
      <c r="L1183" s="12">
        <f t="shared" si="242"/>
        <v>109.19783979295723</v>
      </c>
      <c r="M1183" s="12">
        <f t="shared" si="243"/>
        <v>103.47520882039471</v>
      </c>
      <c r="N1183" s="12">
        <f t="shared" si="244"/>
        <v>99.874877384476477</v>
      </c>
      <c r="O1183" s="12">
        <f t="shared" si="245"/>
        <v>126.70589421695364</v>
      </c>
      <c r="P1183" s="12">
        <f t="shared" si="246"/>
        <v>118.01180772035919</v>
      </c>
      <c r="Q1183">
        <v>0.78</v>
      </c>
      <c r="R1183" s="12"/>
      <c r="S1183" s="12"/>
      <c r="Z1183" s="12"/>
      <c r="AA1183" s="12"/>
      <c r="AB1183" s="12"/>
      <c r="AC1183" s="12"/>
      <c r="AF1183">
        <v>0.44306569343065699</v>
      </c>
      <c r="AG1183" s="12"/>
      <c r="AH1183" s="12"/>
      <c r="BI1183" t="str">
        <v>20/03/2020</v>
      </c>
      <c r="BJ1183">
        <v>30.1</v>
      </c>
      <c r="BK1183">
        <v>41.7</v>
      </c>
    </row>
    <row r="1184" spans="1:63" x14ac:dyDescent="0.3">
      <c r="A1184" s="11">
        <v>43848</v>
      </c>
      <c r="B1184">
        <v>0.50176678445229705</v>
      </c>
      <c r="C1184">
        <v>3329.62</v>
      </c>
      <c r="D1184">
        <v>223.38</v>
      </c>
      <c r="E1184">
        <v>138.02000000000001</v>
      </c>
      <c r="F1184">
        <v>1557.3</v>
      </c>
      <c r="G1184">
        <v>84.77</v>
      </c>
      <c r="H1184">
        <v>50</v>
      </c>
      <c r="I1184" s="12">
        <f t="shared" si="239"/>
        <v>97.805628370067893</v>
      </c>
      <c r="J1184" s="12">
        <f t="shared" si="240"/>
        <v>93.389269281893149</v>
      </c>
      <c r="K1184" s="12">
        <f t="shared" si="241"/>
        <v>118.34490843316981</v>
      </c>
      <c r="L1184" s="12">
        <f t="shared" si="242"/>
        <v>108.16507471396359</v>
      </c>
      <c r="M1184" s="12">
        <f t="shared" si="243"/>
        <v>104.62116539998863</v>
      </c>
      <c r="N1184" s="12">
        <f t="shared" si="244"/>
        <v>99.996696569129654</v>
      </c>
      <c r="O1184" s="12">
        <f t="shared" si="245"/>
        <v>126.79256963972701</v>
      </c>
      <c r="P1184" s="12">
        <f t="shared" si="246"/>
        <v>116.64100387733421</v>
      </c>
      <c r="Q1184">
        <v>0.75</v>
      </c>
      <c r="R1184" s="12"/>
      <c r="S1184" s="12"/>
      <c r="Z1184" s="12"/>
      <c r="AA1184" s="12"/>
      <c r="AB1184" s="12"/>
      <c r="AC1184" s="12"/>
      <c r="AF1184">
        <v>0.42572062084257201</v>
      </c>
      <c r="AG1184" s="12"/>
      <c r="AH1184" s="12"/>
      <c r="BI1184" t="str">
        <v>19/03/2020</v>
      </c>
      <c r="BJ1184">
        <v>30.1</v>
      </c>
      <c r="BK1184">
        <v>41.7</v>
      </c>
    </row>
    <row r="1185" spans="1:63" x14ac:dyDescent="0.3">
      <c r="A1185" s="11">
        <v>43847</v>
      </c>
      <c r="B1185">
        <v>0.50889679715302505</v>
      </c>
      <c r="C1185">
        <v>3316.81</v>
      </c>
      <c r="D1185">
        <v>222.28</v>
      </c>
      <c r="E1185">
        <v>139.21</v>
      </c>
      <c r="F1185">
        <v>1552.55</v>
      </c>
      <c r="G1185">
        <v>84.74</v>
      </c>
      <c r="H1185">
        <v>49.83</v>
      </c>
      <c r="I1185" s="12">
        <f t="shared" si="239"/>
        <v>96.606702374057633</v>
      </c>
      <c r="J1185" s="12">
        <f t="shared" si="240"/>
        <v>93.314369396154859</v>
      </c>
      <c r="K1185" s="12">
        <f t="shared" si="241"/>
        <v>117.93119159322454</v>
      </c>
      <c r="L1185" s="12">
        <f t="shared" si="242"/>
        <v>108.11636340399082</v>
      </c>
      <c r="M1185" s="12">
        <f t="shared" si="243"/>
        <v>103.22790356637617</v>
      </c>
      <c r="N1185" s="12">
        <f t="shared" si="244"/>
        <v>99.808135989664137</v>
      </c>
      <c r="O1185" s="12">
        <f t="shared" si="245"/>
        <v>126.2126616785236</v>
      </c>
      <c r="P1185" s="12">
        <f t="shared" si="246"/>
        <v>116.46198853634755</v>
      </c>
      <c r="Q1185">
        <v>0.74074074074074103</v>
      </c>
      <c r="R1185" s="12"/>
      <c r="S1185" s="12"/>
      <c r="Z1185" s="12"/>
      <c r="AA1185" s="12"/>
      <c r="AB1185" s="12"/>
      <c r="AC1185" s="12"/>
      <c r="AF1185">
        <v>0.426119402985075</v>
      </c>
      <c r="AG1185" s="12"/>
      <c r="AH1185" s="12"/>
      <c r="BI1185" t="str">
        <v>18/03/2020</v>
      </c>
      <c r="BJ1185">
        <v>30.1</v>
      </c>
      <c r="BK1185">
        <v>41.7</v>
      </c>
    </row>
    <row r="1186" spans="1:63" x14ac:dyDescent="0.3">
      <c r="A1186" s="11">
        <v>43846</v>
      </c>
      <c r="B1186">
        <v>0.50541516245487395</v>
      </c>
      <c r="C1186">
        <v>3289.29</v>
      </c>
      <c r="D1186">
        <v>220.17</v>
      </c>
      <c r="E1186">
        <v>139.65</v>
      </c>
      <c r="F1186">
        <v>1556.4</v>
      </c>
      <c r="G1186">
        <v>84.74</v>
      </c>
      <c r="H1186">
        <v>49.57</v>
      </c>
      <c r="I1186" s="12">
        <f t="shared" si="239"/>
        <v>95.506724573915548</v>
      </c>
      <c r="J1186" s="12">
        <f t="shared" si="240"/>
        <v>92.313670345720595</v>
      </c>
      <c r="K1186" s="12">
        <f t="shared" si="241"/>
        <v>116.95270129904262</v>
      </c>
      <c r="L1186" s="12">
        <f t="shared" si="242"/>
        <v>107.7799348838244</v>
      </c>
      <c r="M1186" s="12">
        <f t="shared" si="243"/>
        <v>101.92990394749116</v>
      </c>
      <c r="N1186" s="12">
        <f t="shared" si="244"/>
        <v>98.61907000332576</v>
      </c>
      <c r="O1186" s="12">
        <f t="shared" si="245"/>
        <v>125.01458395609384</v>
      </c>
      <c r="P1186" s="12">
        <f t="shared" si="246"/>
        <v>115.95891288405817</v>
      </c>
      <c r="Q1186">
        <v>0.74545454545454504</v>
      </c>
      <c r="R1186" s="12"/>
      <c r="S1186" s="12"/>
      <c r="Z1186" s="12"/>
      <c r="AA1186" s="12"/>
      <c r="AB1186" s="12"/>
      <c r="AC1186" s="12"/>
      <c r="AF1186">
        <v>0.43847874720357899</v>
      </c>
      <c r="AG1186" s="12"/>
      <c r="AH1186" s="12"/>
      <c r="BI1186" t="str">
        <v>17/03/2020</v>
      </c>
      <c r="BJ1186">
        <v>30.1</v>
      </c>
      <c r="BK1186">
        <v>41.7</v>
      </c>
    </row>
    <row r="1187" spans="1:63" x14ac:dyDescent="0.3">
      <c r="A1187" s="11">
        <v>43845</v>
      </c>
      <c r="B1187">
        <v>0.50370370370370399</v>
      </c>
      <c r="C1187">
        <v>3283.15</v>
      </c>
      <c r="D1187">
        <v>220.08</v>
      </c>
      <c r="E1187">
        <v>138.72999999999999</v>
      </c>
      <c r="F1187">
        <v>1546.5</v>
      </c>
      <c r="G1187">
        <v>84.7</v>
      </c>
      <c r="H1187">
        <v>49.68</v>
      </c>
      <c r="I1187" s="12">
        <f t="shared" si="239"/>
        <v>95.963648900120958</v>
      </c>
      <c r="J1187" s="12">
        <f t="shared" si="240"/>
        <v>92.733884363771907</v>
      </c>
      <c r="K1187" s="12">
        <f t="shared" si="241"/>
        <v>116.78944131932919</v>
      </c>
      <c r="L1187" s="12">
        <f t="shared" si="242"/>
        <v>107.3415171474734</v>
      </c>
      <c r="M1187" s="12">
        <f t="shared" si="243"/>
        <v>102.56814905889271</v>
      </c>
      <c r="N1187" s="12">
        <f t="shared" si="244"/>
        <v>99.213618494751756</v>
      </c>
      <c r="O1187" s="12">
        <f t="shared" si="245"/>
        <v>125.02249948245868</v>
      </c>
      <c r="P1187" s="12">
        <f t="shared" si="246"/>
        <v>115.655535357852</v>
      </c>
      <c r="Q1187">
        <v>0.72549019607843102</v>
      </c>
      <c r="R1187" s="12"/>
      <c r="S1187" s="12"/>
      <c r="Z1187" s="12"/>
      <c r="AA1187" s="12"/>
      <c r="AB1187" s="12"/>
      <c r="AC1187" s="12"/>
      <c r="AF1187">
        <v>0.44063926940639297</v>
      </c>
      <c r="AG1187" s="12"/>
      <c r="AH1187" s="12"/>
      <c r="BI1187" t="str">
        <v>16/03/2020</v>
      </c>
      <c r="BJ1187">
        <v>30.1</v>
      </c>
      <c r="BK1187">
        <v>41.7</v>
      </c>
    </row>
    <row r="1188" spans="1:63" x14ac:dyDescent="0.3">
      <c r="A1188" s="11">
        <v>43844</v>
      </c>
      <c r="B1188">
        <v>0.51698113207547203</v>
      </c>
      <c r="C1188">
        <v>3288.13</v>
      </c>
      <c r="D1188">
        <v>220.95</v>
      </c>
      <c r="E1188">
        <v>138.02000000000001</v>
      </c>
      <c r="F1188">
        <v>1548.1</v>
      </c>
      <c r="G1188">
        <v>84.69</v>
      </c>
      <c r="H1188">
        <v>49.73</v>
      </c>
      <c r="I1188" s="12">
        <f t="shared" si="239"/>
        <v>96.60692744392226</v>
      </c>
      <c r="J1188" s="12">
        <f t="shared" si="240"/>
        <v>92.778512098476256</v>
      </c>
      <c r="K1188" s="12">
        <f t="shared" si="241"/>
        <v>116.98042547504298</v>
      </c>
      <c r="L1188" s="12">
        <f t="shared" si="242"/>
        <v>107.39619355273798</v>
      </c>
      <c r="M1188" s="12">
        <f t="shared" si="243"/>
        <v>103.50818184295356</v>
      </c>
      <c r="N1188" s="12">
        <f t="shared" si="244"/>
        <v>99.502575712365939</v>
      </c>
      <c r="O1188" s="12">
        <f t="shared" si="245"/>
        <v>125.53160799824747</v>
      </c>
      <c r="P1188" s="12">
        <f t="shared" si="246"/>
        <v>115.99564771747038</v>
      </c>
      <c r="Q1188">
        <v>0.72</v>
      </c>
      <c r="R1188" s="12"/>
      <c r="S1188" s="12"/>
      <c r="Z1188" s="12"/>
      <c r="AA1188" s="12"/>
      <c r="AB1188" s="12"/>
      <c r="AC1188" s="12"/>
      <c r="AF1188">
        <v>0.43325526932084302</v>
      </c>
      <c r="AG1188" s="12"/>
      <c r="AH1188" s="12"/>
      <c r="BI1188" t="str">
        <v>13/03/2020</v>
      </c>
      <c r="BJ1188">
        <v>34.6</v>
      </c>
      <c r="BK1188">
        <v>32.700000000000003</v>
      </c>
    </row>
    <row r="1189" spans="1:63" x14ac:dyDescent="0.3">
      <c r="A1189" s="11">
        <v>43841</v>
      </c>
      <c r="B1189">
        <v>0.50561797752809001</v>
      </c>
      <c r="C1189">
        <v>3265.35</v>
      </c>
      <c r="D1189">
        <v>218.43</v>
      </c>
      <c r="E1189">
        <v>138.44</v>
      </c>
      <c r="F1189">
        <v>1562.34</v>
      </c>
      <c r="G1189">
        <v>84.7</v>
      </c>
      <c r="H1189">
        <v>49.3</v>
      </c>
      <c r="I1189" s="12">
        <f t="shared" si="239"/>
        <v>95.64946799420413</v>
      </c>
      <c r="J1189" s="12">
        <f t="shared" si="240"/>
        <v>91.309271540281898</v>
      </c>
      <c r="K1189" s="12">
        <f t="shared" si="241"/>
        <v>116.15637209620728</v>
      </c>
      <c r="L1189" s="12">
        <f t="shared" si="242"/>
        <v>107.58401677139742</v>
      </c>
      <c r="M1189" s="12">
        <f t="shared" si="243"/>
        <v>102.02165671953303</v>
      </c>
      <c r="N1189" s="12">
        <f t="shared" si="244"/>
        <v>97.489284514494031</v>
      </c>
      <c r="O1189" s="12">
        <f t="shared" si="245"/>
        <v>124.0854000368188</v>
      </c>
      <c r="P1189" s="12">
        <f t="shared" si="246"/>
        <v>115.6700634089642</v>
      </c>
      <c r="Q1189">
        <v>0.67307692307692302</v>
      </c>
      <c r="R1189" s="12"/>
      <c r="S1189" s="12"/>
      <c r="Z1189" s="12"/>
      <c r="AA1189" s="12"/>
      <c r="AB1189" s="12"/>
      <c r="AC1189" s="12"/>
      <c r="AF1189">
        <v>0.41172051089406497</v>
      </c>
      <c r="AG1189" s="12"/>
      <c r="AH1189" s="12"/>
      <c r="BI1189" t="str">
        <v>12/03/2020</v>
      </c>
      <c r="BJ1189">
        <v>34.6</v>
      </c>
      <c r="BK1189">
        <v>32.700000000000003</v>
      </c>
    </row>
    <row r="1190" spans="1:63" x14ac:dyDescent="0.3">
      <c r="A1190" s="11">
        <v>43840</v>
      </c>
      <c r="B1190">
        <v>0.5</v>
      </c>
      <c r="C1190">
        <v>3274.7</v>
      </c>
      <c r="D1190">
        <v>218.99</v>
      </c>
      <c r="E1190">
        <v>137.22</v>
      </c>
      <c r="F1190">
        <v>1551.8</v>
      </c>
      <c r="G1190">
        <v>84.68</v>
      </c>
      <c r="H1190">
        <v>49.36</v>
      </c>
      <c r="I1190" s="12">
        <f t="shared" si="239"/>
        <v>96.786325557402506</v>
      </c>
      <c r="J1190" s="12">
        <f t="shared" si="240"/>
        <v>92.19874377861224</v>
      </c>
      <c r="K1190" s="12">
        <f t="shared" si="241"/>
        <v>116.51657220322127</v>
      </c>
      <c r="L1190" s="12">
        <f t="shared" si="242"/>
        <v>107.76070814908992</v>
      </c>
      <c r="M1190" s="12">
        <f t="shared" si="243"/>
        <v>103.20312888760978</v>
      </c>
      <c r="N1190" s="12">
        <f t="shared" si="244"/>
        <v>98.409343658181385</v>
      </c>
      <c r="O1190" s="12">
        <f t="shared" si="245"/>
        <v>124.43298836801975</v>
      </c>
      <c r="P1190" s="12">
        <f t="shared" si="246"/>
        <v>115.82545892579523</v>
      </c>
      <c r="Q1190">
        <v>0.64705882352941202</v>
      </c>
      <c r="R1190" s="12"/>
      <c r="S1190" s="12"/>
      <c r="Z1190" s="12"/>
      <c r="AA1190" s="12"/>
      <c r="AB1190" s="12"/>
      <c r="AC1190" s="12"/>
      <c r="AF1190">
        <v>0.41056603773584899</v>
      </c>
      <c r="AG1190" s="12"/>
      <c r="AH1190" s="12"/>
      <c r="BI1190" t="str">
        <v>11/03/2020</v>
      </c>
      <c r="BJ1190">
        <v>34.6</v>
      </c>
      <c r="BK1190">
        <v>32.700000000000003</v>
      </c>
    </row>
    <row r="1191" spans="1:63" x14ac:dyDescent="0.3">
      <c r="A1191" s="11">
        <v>43839</v>
      </c>
      <c r="B1191">
        <v>0.51711026615969602</v>
      </c>
      <c r="C1191">
        <v>3253.05</v>
      </c>
      <c r="D1191">
        <v>217.15</v>
      </c>
      <c r="E1191">
        <v>136.74</v>
      </c>
      <c r="F1191">
        <v>1556.6</v>
      </c>
      <c r="G1191">
        <v>84.67</v>
      </c>
      <c r="H1191">
        <v>49.23</v>
      </c>
      <c r="I1191" s="12">
        <f t="shared" si="239"/>
        <v>96.482888687791501</v>
      </c>
      <c r="J1191" s="12">
        <f t="shared" si="240"/>
        <v>91.309486482033478</v>
      </c>
      <c r="K1191" s="12">
        <f t="shared" si="241"/>
        <v>115.75982854088322</v>
      </c>
      <c r="L1191" s="12">
        <f t="shared" si="242"/>
        <v>107.32981901719292</v>
      </c>
      <c r="M1191" s="12">
        <f t="shared" si="243"/>
        <v>102.69345164010389</v>
      </c>
      <c r="N1191" s="12">
        <f t="shared" si="244"/>
        <v>97.285015931045223</v>
      </c>
      <c r="O1191" s="12">
        <f t="shared" si="245"/>
        <v>123.40192825003129</v>
      </c>
      <c r="P1191" s="12">
        <f t="shared" si="246"/>
        <v>115.15379685856406</v>
      </c>
      <c r="Q1191">
        <v>0.68627450980392202</v>
      </c>
      <c r="R1191" s="12"/>
      <c r="S1191" s="12"/>
      <c r="Z1191" s="12"/>
      <c r="AA1191" s="12"/>
      <c r="AB1191" s="12"/>
      <c r="AC1191" s="12"/>
      <c r="AF1191">
        <v>0.40726722180166502</v>
      </c>
      <c r="AG1191" s="12"/>
      <c r="AH1191" s="12"/>
      <c r="BI1191" t="str">
        <v>10/03/2020</v>
      </c>
      <c r="BJ1191">
        <v>34.6</v>
      </c>
      <c r="BK1191">
        <v>32.700000000000003</v>
      </c>
    </row>
    <row r="1192" spans="1:63" x14ac:dyDescent="0.3">
      <c r="A1192" s="11">
        <v>43838</v>
      </c>
      <c r="B1192">
        <v>0.51209677419354804</v>
      </c>
      <c r="C1192">
        <v>3237.18</v>
      </c>
      <c r="D1192">
        <v>215.53</v>
      </c>
      <c r="E1192">
        <v>137.64500000000001</v>
      </c>
      <c r="F1192">
        <v>1574.3</v>
      </c>
      <c r="G1192">
        <v>84.71</v>
      </c>
      <c r="H1192">
        <v>49.1</v>
      </c>
      <c r="I1192" s="12">
        <f t="shared" si="239"/>
        <v>95.388090976783616</v>
      </c>
      <c r="J1192" s="12">
        <f t="shared" si="240"/>
        <v>89.858672633095964</v>
      </c>
      <c r="K1192" s="12">
        <f t="shared" si="241"/>
        <v>115.14099012503503</v>
      </c>
      <c r="L1192" s="12">
        <f t="shared" si="242"/>
        <v>107.08836076217698</v>
      </c>
      <c r="M1192" s="12">
        <f t="shared" si="243"/>
        <v>101.26648137755261</v>
      </c>
      <c r="N1192" s="12">
        <f t="shared" si="244"/>
        <v>95.493608622185661</v>
      </c>
      <c r="O1192" s="12">
        <f t="shared" si="245"/>
        <v>122.42393797392231</v>
      </c>
      <c r="P1192" s="12">
        <f t="shared" si="246"/>
        <v>114.59586429600695</v>
      </c>
      <c r="Q1192">
        <v>0.71428571428571397</v>
      </c>
      <c r="R1192" s="12"/>
      <c r="S1192" s="12"/>
      <c r="Z1192" s="12"/>
      <c r="AA1192" s="12"/>
      <c r="AB1192" s="12"/>
      <c r="AC1192" s="12"/>
      <c r="AF1192">
        <v>0.40141955835962101</v>
      </c>
      <c r="AG1192" s="12"/>
      <c r="AH1192" s="12"/>
      <c r="BI1192" t="str">
        <v>09/03/2020</v>
      </c>
      <c r="BJ1192">
        <v>34.6</v>
      </c>
      <c r="BK1192">
        <v>32.700000000000003</v>
      </c>
    </row>
    <row r="1193" spans="1:63" x14ac:dyDescent="0.3">
      <c r="A1193" s="11">
        <v>43837</v>
      </c>
      <c r="B1193">
        <v>0.51046025104602499</v>
      </c>
      <c r="C1193">
        <v>3246.28</v>
      </c>
      <c r="D1193">
        <v>215.56</v>
      </c>
      <c r="E1193">
        <v>138.33000000000001</v>
      </c>
      <c r="F1193">
        <v>1565.9</v>
      </c>
      <c r="G1193">
        <v>84.71</v>
      </c>
      <c r="H1193">
        <v>49.2</v>
      </c>
      <c r="I1193" s="12">
        <f t="shared" si="239"/>
        <v>95.183568334314984</v>
      </c>
      <c r="J1193" s="12">
        <f t="shared" si="240"/>
        <v>90.598640272734713</v>
      </c>
      <c r="K1193" s="12">
        <f t="shared" si="241"/>
        <v>115.46466165709005</v>
      </c>
      <c r="L1193" s="12">
        <f t="shared" si="242"/>
        <v>107.1709561610266</v>
      </c>
      <c r="M1193" s="12">
        <f t="shared" si="243"/>
        <v>100.78144505816988</v>
      </c>
      <c r="N1193" s="12">
        <f t="shared" si="244"/>
        <v>96.022066025314658</v>
      </c>
      <c r="O1193" s="12">
        <f t="shared" si="245"/>
        <v>122.44097837729639</v>
      </c>
      <c r="P1193" s="12">
        <f t="shared" si="246"/>
        <v>114.37930447584154</v>
      </c>
      <c r="Q1193">
        <v>0.72340425531914898</v>
      </c>
      <c r="R1193" s="12"/>
      <c r="S1193" s="12"/>
      <c r="Z1193" s="12"/>
      <c r="AA1193" s="12"/>
      <c r="AB1193" s="12"/>
      <c r="AC1193" s="12"/>
      <c r="AF1193">
        <v>0.40141955835962101</v>
      </c>
      <c r="AG1193" s="12"/>
      <c r="AH1193" s="12"/>
      <c r="BI1193" t="str">
        <v>06/03/2020</v>
      </c>
      <c r="BJ1193">
        <v>36.200000000000003</v>
      </c>
      <c r="BK1193">
        <v>22.9</v>
      </c>
    </row>
    <row r="1194" spans="1:63" x14ac:dyDescent="0.3">
      <c r="A1194" s="11">
        <v>43834</v>
      </c>
      <c r="B1194">
        <v>0.54545454545454497</v>
      </c>
      <c r="C1194">
        <v>3234.85</v>
      </c>
      <c r="D1194">
        <v>214.18</v>
      </c>
      <c r="E1194">
        <v>139.12</v>
      </c>
      <c r="F1194">
        <v>1552.35</v>
      </c>
      <c r="G1194">
        <v>84.74</v>
      </c>
      <c r="H1194">
        <v>49.08</v>
      </c>
      <c r="I1194" s="12">
        <f t="shared" si="239"/>
        <v>94.314746078779521</v>
      </c>
      <c r="J1194" s="12">
        <f t="shared" si="240"/>
        <v>91.07178620814787</v>
      </c>
      <c r="K1194" s="12">
        <f t="shared" si="241"/>
        <v>115.01754037694201</v>
      </c>
      <c r="L1194" s="12">
        <f t="shared" si="242"/>
        <v>107.05443743104958</v>
      </c>
      <c r="M1194" s="12">
        <f t="shared" si="243"/>
        <v>99.574430741010985</v>
      </c>
      <c r="N1194" s="12">
        <f t="shared" si="244"/>
        <v>96.242029398138939</v>
      </c>
      <c r="O1194" s="12">
        <f t="shared" si="245"/>
        <v>121.61434104893462</v>
      </c>
      <c r="P1194" s="12">
        <f t="shared" si="246"/>
        <v>113.9238153187284</v>
      </c>
      <c r="Q1194">
        <v>0.66</v>
      </c>
      <c r="R1194" s="12"/>
      <c r="S1194" s="12"/>
      <c r="Z1194" s="12"/>
      <c r="AA1194" s="12"/>
      <c r="AB1194" s="12"/>
      <c r="AC1194" s="12"/>
      <c r="AF1194">
        <v>0.39648586707410199</v>
      </c>
      <c r="AG1194" s="12"/>
      <c r="AH1194" s="12"/>
      <c r="BI1194" t="str">
        <v>05/03/2020</v>
      </c>
      <c r="BJ1194">
        <v>36.200000000000003</v>
      </c>
      <c r="BK1194">
        <v>22.9</v>
      </c>
    </row>
    <row r="1195" spans="1:63" x14ac:dyDescent="0.3">
      <c r="A1195" s="11">
        <v>43833</v>
      </c>
      <c r="B1195">
        <v>0.52380952380952395</v>
      </c>
      <c r="C1195">
        <v>3257.85</v>
      </c>
      <c r="D1195">
        <v>216.16</v>
      </c>
      <c r="E1195">
        <v>137.01499999999999</v>
      </c>
      <c r="F1195">
        <v>1529.15</v>
      </c>
      <c r="G1195">
        <v>84.67</v>
      </c>
      <c r="H1195">
        <v>49.72</v>
      </c>
      <c r="I1195" s="12">
        <f t="shared" si="239"/>
        <v>96.478088947965688</v>
      </c>
      <c r="J1195" s="12">
        <f t="shared" si="240"/>
        <v>93.142502212472976</v>
      </c>
      <c r="K1195" s="12">
        <f t="shared" si="241"/>
        <v>115.93184964759733</v>
      </c>
      <c r="L1195" s="12">
        <f t="shared" si="242"/>
        <v>106.43580984459446</v>
      </c>
      <c r="M1195" s="12">
        <f t="shared" si="243"/>
        <v>102.07769878302827</v>
      </c>
      <c r="N1195" s="12">
        <f t="shared" si="244"/>
        <v>98.642161779111035</v>
      </c>
      <c r="O1195" s="12">
        <f t="shared" si="245"/>
        <v>122.84110860372972</v>
      </c>
      <c r="P1195" s="12">
        <f t="shared" si="246"/>
        <v>113.50247120683458</v>
      </c>
      <c r="Q1195">
        <v>0.66</v>
      </c>
      <c r="R1195" s="12"/>
      <c r="S1195" s="12"/>
      <c r="Z1195" s="12"/>
      <c r="AA1195" s="12"/>
      <c r="AB1195" s="12"/>
      <c r="AC1195" s="12"/>
      <c r="AF1195">
        <v>0.396512509476876</v>
      </c>
      <c r="AG1195" s="12"/>
      <c r="AH1195" s="12"/>
      <c r="BI1195" t="str">
        <v>04/03/2020</v>
      </c>
      <c r="BJ1195">
        <v>36.200000000000003</v>
      </c>
      <c r="BK1195">
        <v>22.9</v>
      </c>
    </row>
    <row r="1196" spans="1:63" x14ac:dyDescent="0.3">
      <c r="A1196" s="11">
        <v>43830</v>
      </c>
      <c r="B1196">
        <v>0.52777777777777801</v>
      </c>
      <c r="C1196">
        <v>3230.78</v>
      </c>
      <c r="D1196">
        <v>212.61</v>
      </c>
      <c r="E1196">
        <v>135.47999999999999</v>
      </c>
      <c r="F1196">
        <v>1517.3</v>
      </c>
      <c r="G1196">
        <v>84.63</v>
      </c>
      <c r="H1196">
        <v>49.12</v>
      </c>
      <c r="I1196" s="12">
        <f t="shared" si="239"/>
        <v>96.76366795085211</v>
      </c>
      <c r="J1196" s="12">
        <f t="shared" si="240"/>
        <v>93.089547658333331</v>
      </c>
      <c r="K1196" s="12">
        <f t="shared" si="241"/>
        <v>115.02246638979589</v>
      </c>
      <c r="L1196" s="12">
        <f t="shared" si="242"/>
        <v>106.84569151276226</v>
      </c>
      <c r="M1196" s="12">
        <f t="shared" si="243"/>
        <v>101.53275689608328</v>
      </c>
      <c r="N1196" s="12">
        <f t="shared" si="244"/>
        <v>97.77322051156905</v>
      </c>
      <c r="O1196" s="12">
        <f t="shared" si="245"/>
        <v>120.87988166830731</v>
      </c>
      <c r="P1196" s="12">
        <f t="shared" si="246"/>
        <v>112.99599430537451</v>
      </c>
      <c r="Q1196">
        <v>0.65306122448979598</v>
      </c>
      <c r="R1196" s="12"/>
      <c r="S1196" s="12"/>
      <c r="Z1196" s="12"/>
      <c r="AA1196" s="12"/>
      <c r="AB1196" s="12"/>
      <c r="AC1196" s="12"/>
      <c r="AF1196">
        <v>0.40317700453857802</v>
      </c>
      <c r="AG1196" s="12"/>
      <c r="AH1196" s="12"/>
      <c r="BI1196" t="str">
        <v>03/03/2020</v>
      </c>
      <c r="BJ1196">
        <v>36.200000000000003</v>
      </c>
      <c r="BK1196">
        <v>22.9</v>
      </c>
    </row>
    <row r="1197" spans="1:63" x14ac:dyDescent="0.3">
      <c r="A1197" s="11">
        <v>43830</v>
      </c>
      <c r="B1197">
        <v>0.530120481927711</v>
      </c>
      <c r="C1197">
        <v>3221.29</v>
      </c>
      <c r="D1197">
        <v>212.21</v>
      </c>
      <c r="E1197">
        <v>136.82</v>
      </c>
      <c r="F1197">
        <v>1514.95</v>
      </c>
      <c r="G1197">
        <v>84.64</v>
      </c>
      <c r="H1197">
        <v>48.92</v>
      </c>
      <c r="I1197" s="12">
        <f t="shared" si="239"/>
        <v>95.546414794497622</v>
      </c>
      <c r="J1197" s="12">
        <f t="shared" si="240"/>
        <v>92.959885497832886</v>
      </c>
      <c r="K1197" s="12">
        <f t="shared" si="241"/>
        <v>114.6710944127628</v>
      </c>
      <c r="L1197" s="12">
        <f t="shared" si="242"/>
        <v>106.96787907171127</v>
      </c>
      <c r="M1197" s="12">
        <f t="shared" si="243"/>
        <v>100.36066326727132</v>
      </c>
      <c r="N1197" s="12">
        <f t="shared" si="244"/>
        <v>97.740602615463928</v>
      </c>
      <c r="O1197" s="12">
        <f t="shared" si="245"/>
        <v>120.63823450721083</v>
      </c>
      <c r="P1197" s="12">
        <f t="shared" si="246"/>
        <v>113.24551745493753</v>
      </c>
      <c r="Q1197">
        <v>0.65306122448979598</v>
      </c>
      <c r="R1197" s="12"/>
      <c r="S1197" s="12"/>
      <c r="Z1197" s="12"/>
      <c r="AA1197" s="12"/>
      <c r="AB1197" s="12"/>
      <c r="AC1197" s="12"/>
      <c r="AF1197">
        <v>0.407884761182714</v>
      </c>
      <c r="AG1197" s="12"/>
      <c r="AH1197" s="12"/>
      <c r="BI1197" t="str">
        <v>02/03/2020</v>
      </c>
      <c r="BJ1197">
        <v>36.200000000000003</v>
      </c>
      <c r="BK1197">
        <v>22.9</v>
      </c>
    </row>
    <row r="1198" spans="1:63" x14ac:dyDescent="0.3">
      <c r="A1198" s="11">
        <v>43827</v>
      </c>
      <c r="B1198">
        <v>0.52</v>
      </c>
      <c r="C1198">
        <v>3240.02</v>
      </c>
      <c r="D1198">
        <v>213.61</v>
      </c>
      <c r="E1198">
        <v>137.32</v>
      </c>
      <c r="F1198">
        <v>1511.4</v>
      </c>
      <c r="G1198">
        <v>84.61</v>
      </c>
      <c r="H1198">
        <v>49.22</v>
      </c>
      <c r="I1198" s="12">
        <f t="shared" si="239"/>
        <v>95.751293675428542</v>
      </c>
      <c r="J1198" s="12">
        <f t="shared" si="240"/>
        <v>93.72181046894427</v>
      </c>
      <c r="K1198" s="12">
        <f t="shared" si="241"/>
        <v>115.37899026945487</v>
      </c>
      <c r="L1198" s="12">
        <f t="shared" si="242"/>
        <v>106.93427446416625</v>
      </c>
      <c r="M1198" s="12">
        <f t="shared" si="243"/>
        <v>100.65385486895885</v>
      </c>
      <c r="N1198" s="12">
        <f t="shared" si="244"/>
        <v>98.618585733347189</v>
      </c>
      <c r="O1198" s="12">
        <f t="shared" si="245"/>
        <v>121.47746990481984</v>
      </c>
      <c r="P1198" s="12">
        <f t="shared" si="246"/>
        <v>113.29751160696591</v>
      </c>
      <c r="Q1198">
        <v>0.62745098039215697</v>
      </c>
      <c r="R1198" s="12"/>
      <c r="S1198" s="12"/>
      <c r="Z1198" s="12"/>
      <c r="AA1198" s="12"/>
      <c r="AB1198" s="12"/>
      <c r="AC1198" s="12"/>
      <c r="AF1198">
        <v>0.40648567119155399</v>
      </c>
      <c r="AG1198" s="12"/>
      <c r="AH1198" s="12"/>
      <c r="BI1198" t="str">
        <v>28/02/2020</v>
      </c>
      <c r="BJ1198">
        <v>41.7</v>
      </c>
      <c r="BK1198">
        <v>20.399999999999999</v>
      </c>
    </row>
    <row r="1199" spans="1:63" x14ac:dyDescent="0.3">
      <c r="A1199" s="11">
        <v>43826</v>
      </c>
      <c r="B1199">
        <v>0.523622047244094</v>
      </c>
      <c r="C1199">
        <v>3239.91</v>
      </c>
      <c r="D1199">
        <v>213.79</v>
      </c>
      <c r="E1199">
        <v>137.16999999999999</v>
      </c>
      <c r="F1199">
        <v>1511</v>
      </c>
      <c r="G1199">
        <v>84.55</v>
      </c>
      <c r="H1199">
        <v>49.13</v>
      </c>
      <c r="I1199" s="12">
        <f t="shared" si="239"/>
        <v>95.852857639095262</v>
      </c>
      <c r="J1199" s="12">
        <f t="shared" si="240"/>
        <v>93.743443998528718</v>
      </c>
      <c r="K1199" s="12">
        <f t="shared" si="241"/>
        <v>115.45700314709028</v>
      </c>
      <c r="L1199" s="12">
        <f t="shared" si="242"/>
        <v>107.12688035248107</v>
      </c>
      <c r="M1199" s="12">
        <f t="shared" si="243"/>
        <v>100.84904630991245</v>
      </c>
      <c r="N1199" s="12">
        <f t="shared" si="244"/>
        <v>98.727845179202035</v>
      </c>
      <c r="O1199" s="12">
        <f t="shared" si="245"/>
        <v>121.66624566657673</v>
      </c>
      <c r="P1199" s="12">
        <f t="shared" si="246"/>
        <v>113.60126119519005</v>
      </c>
      <c r="Q1199">
        <v>0.62264150943396201</v>
      </c>
      <c r="R1199" s="12"/>
      <c r="S1199" s="12"/>
      <c r="Z1199" s="12"/>
      <c r="AA1199" s="12"/>
      <c r="AB1199" s="12"/>
      <c r="AC1199" s="12"/>
      <c r="AF1199">
        <v>0.413333333333333</v>
      </c>
      <c r="AG1199" s="12"/>
      <c r="AH1199" s="12"/>
      <c r="BI1199" t="str">
        <v>27/02/2020</v>
      </c>
      <c r="BJ1199">
        <v>41.7</v>
      </c>
      <c r="BK1199">
        <v>20.399999999999999</v>
      </c>
    </row>
    <row r="1200" spans="1:63" x14ac:dyDescent="0.3">
      <c r="A1200" s="11">
        <v>43824</v>
      </c>
      <c r="B1200">
        <v>0.51737451737451701</v>
      </c>
      <c r="C1200">
        <v>3223.38</v>
      </c>
      <c r="D1200">
        <v>211.92</v>
      </c>
      <c r="E1200">
        <v>136.84</v>
      </c>
      <c r="F1200">
        <v>1499.55</v>
      </c>
      <c r="G1200">
        <v>84.52</v>
      </c>
      <c r="H1200">
        <v>48.92</v>
      </c>
      <c r="I1200" s="12">
        <f t="shared" si="239"/>
        <v>95.593170967076631</v>
      </c>
      <c r="J1200" s="12">
        <f t="shared" si="240"/>
        <v>93.979093438354312</v>
      </c>
      <c r="K1200" s="12">
        <f t="shared" si="241"/>
        <v>114.90852043854157</v>
      </c>
      <c r="L1200" s="12">
        <f t="shared" si="242"/>
        <v>107.03745755830657</v>
      </c>
      <c r="M1200" s="12">
        <f t="shared" si="243"/>
        <v>100.20647141038457</v>
      </c>
      <c r="N1200" s="12">
        <f t="shared" si="244"/>
        <v>98.610650312514224</v>
      </c>
      <c r="O1200" s="12">
        <f t="shared" si="245"/>
        <v>120.64449070698069</v>
      </c>
      <c r="P1200" s="12">
        <f t="shared" si="246"/>
        <v>113.08881486544367</v>
      </c>
      <c r="Q1200">
        <v>0.64</v>
      </c>
      <c r="R1200" s="12"/>
      <c r="S1200" s="12"/>
      <c r="Z1200" s="12"/>
      <c r="AA1200" s="12"/>
      <c r="AB1200" s="12"/>
      <c r="AC1200" s="12"/>
      <c r="AF1200">
        <v>0.417952314165498</v>
      </c>
      <c r="AG1200" s="12"/>
      <c r="AH1200" s="12"/>
      <c r="BI1200" t="str">
        <v>26/02/2020</v>
      </c>
      <c r="BJ1200">
        <v>41.7</v>
      </c>
      <c r="BK1200">
        <v>20.399999999999999</v>
      </c>
    </row>
    <row r="1201" spans="1:63" x14ac:dyDescent="0.3">
      <c r="A1201" s="11">
        <v>43823</v>
      </c>
      <c r="B1201">
        <v>0.52107279693486597</v>
      </c>
      <c r="C1201">
        <v>3224.01</v>
      </c>
      <c r="D1201">
        <v>211.81</v>
      </c>
      <c r="E1201">
        <v>136.44999999999999</v>
      </c>
      <c r="F1201">
        <v>1485.55</v>
      </c>
      <c r="G1201">
        <v>84.51</v>
      </c>
      <c r="H1201">
        <v>48.97</v>
      </c>
      <c r="I1201" s="12">
        <f t="shared" si="239"/>
        <v>95.885968228899941</v>
      </c>
      <c r="J1201" s="12">
        <f t="shared" si="240"/>
        <v>94.891908796464747</v>
      </c>
      <c r="K1201" s="12">
        <f t="shared" si="241"/>
        <v>114.94458292382139</v>
      </c>
      <c r="L1201" s="12">
        <f t="shared" si="242"/>
        <v>106.94915771745006</v>
      </c>
      <c r="M1201" s="12">
        <f t="shared" si="243"/>
        <v>100.44138940166391</v>
      </c>
      <c r="N1201" s="12">
        <f t="shared" si="244"/>
        <v>99.496646623425676</v>
      </c>
      <c r="O1201" s="12">
        <f t="shared" si="245"/>
        <v>120.59613115514024</v>
      </c>
      <c r="P1201" s="12">
        <f t="shared" si="246"/>
        <v>112.91488454294945</v>
      </c>
      <c r="Q1201">
        <v>0.64</v>
      </c>
      <c r="R1201" s="12"/>
      <c r="S1201" s="12"/>
      <c r="Z1201" s="12"/>
      <c r="AA1201" s="12"/>
      <c r="AB1201" s="12"/>
      <c r="AC1201" s="12"/>
      <c r="AF1201">
        <v>0.41783707865168501</v>
      </c>
      <c r="AG1201" s="12"/>
      <c r="AH1201" s="12"/>
      <c r="BI1201" t="str">
        <v>25/02/2020</v>
      </c>
      <c r="BJ1201">
        <v>41.7</v>
      </c>
      <c r="BK1201">
        <v>20.399999999999999</v>
      </c>
    </row>
    <row r="1202" spans="1:63" x14ac:dyDescent="0.3">
      <c r="A1202" s="11">
        <v>43820</v>
      </c>
      <c r="B1202">
        <v>0.53159851301115202</v>
      </c>
      <c r="C1202">
        <v>3221.22</v>
      </c>
      <c r="D1202">
        <v>211.71</v>
      </c>
      <c r="E1202">
        <v>136.65</v>
      </c>
      <c r="F1202">
        <v>1478.05</v>
      </c>
      <c r="G1202">
        <v>84.53</v>
      </c>
      <c r="H1202">
        <v>48.85</v>
      </c>
      <c r="I1202" s="12">
        <f t="shared" si="239"/>
        <v>95.663099553816991</v>
      </c>
      <c r="J1202" s="12">
        <f t="shared" si="240"/>
        <v>95.292912978414876</v>
      </c>
      <c r="K1202" s="12">
        <f t="shared" si="241"/>
        <v>114.81796926190776</v>
      </c>
      <c r="L1202" s="12">
        <f t="shared" si="242"/>
        <v>107.11951717214748</v>
      </c>
      <c r="M1202" s="12">
        <f t="shared" si="243"/>
        <v>100.24731687512443</v>
      </c>
      <c r="N1202" s="12">
        <f t="shared" si="244"/>
        <v>99.9566379747898</v>
      </c>
      <c r="O1202" s="12">
        <f t="shared" si="245"/>
        <v>120.51069550318185</v>
      </c>
      <c r="P1202" s="12">
        <f t="shared" si="246"/>
        <v>113.1393706184359</v>
      </c>
      <c r="Q1202">
        <v>0.60344827586206895</v>
      </c>
      <c r="R1202" s="12"/>
      <c r="S1202" s="12"/>
      <c r="Z1202" s="12"/>
      <c r="AA1202" s="12"/>
      <c r="AB1202" s="12"/>
      <c r="AC1202" s="12"/>
      <c r="AF1202">
        <v>0.408809359944941</v>
      </c>
      <c r="AG1202" s="12"/>
      <c r="AH1202" s="12"/>
      <c r="BI1202" t="str">
        <v>24/02/2020</v>
      </c>
      <c r="BJ1202">
        <v>41.7</v>
      </c>
      <c r="BK1202">
        <v>20.399999999999999</v>
      </c>
    </row>
    <row r="1203" spans="1:63" x14ac:dyDescent="0.3">
      <c r="A1203" s="11">
        <v>43819</v>
      </c>
      <c r="B1203">
        <v>0.52707581227436795</v>
      </c>
      <c r="C1203">
        <v>3205.37</v>
      </c>
      <c r="D1203">
        <v>210.86</v>
      </c>
      <c r="E1203">
        <v>136.47</v>
      </c>
      <c r="F1203">
        <v>1479.15</v>
      </c>
      <c r="G1203">
        <v>84.53</v>
      </c>
      <c r="H1203">
        <v>48.84</v>
      </c>
      <c r="I1203" s="12">
        <f t="shared" si="239"/>
        <v>95.317492076163731</v>
      </c>
      <c r="J1203" s="12">
        <f t="shared" si="240"/>
        <v>94.753905640736832</v>
      </c>
      <c r="K1203" s="12">
        <f t="shared" si="241"/>
        <v>114.25300790788624</v>
      </c>
      <c r="L1203" s="12">
        <f t="shared" si="242"/>
        <v>106.61415788035798</v>
      </c>
      <c r="M1203" s="12">
        <f t="shared" si="243"/>
        <v>99.97616756330757</v>
      </c>
      <c r="N1203" s="12">
        <f t="shared" si="244"/>
        <v>99.481634950323965</v>
      </c>
      <c r="O1203" s="12">
        <f t="shared" si="245"/>
        <v>120.02685396911306</v>
      </c>
      <c r="P1203" s="12">
        <f t="shared" si="246"/>
        <v>112.7081087647412</v>
      </c>
      <c r="Q1203">
        <v>0.61403508771929804</v>
      </c>
      <c r="R1203" s="12"/>
      <c r="S1203" s="12"/>
      <c r="Z1203" s="12"/>
      <c r="AA1203" s="12"/>
      <c r="AB1203" s="12"/>
      <c r="AC1203" s="12"/>
      <c r="AF1203">
        <v>0.41398217957505101</v>
      </c>
      <c r="AG1203" s="12"/>
      <c r="AH1203" s="12"/>
      <c r="BI1203" t="str">
        <v>21/02/2020</v>
      </c>
      <c r="BJ1203">
        <v>49.1</v>
      </c>
      <c r="BK1203">
        <v>19.2</v>
      </c>
    </row>
    <row r="1204" spans="1:63" x14ac:dyDescent="0.3">
      <c r="A1204" s="11">
        <v>43818</v>
      </c>
      <c r="B1204">
        <v>0.54151624548736499</v>
      </c>
      <c r="C1204">
        <v>3191.14</v>
      </c>
      <c r="D1204">
        <v>209.55</v>
      </c>
      <c r="E1204">
        <v>136.47</v>
      </c>
      <c r="F1204">
        <v>1475.45</v>
      </c>
      <c r="G1204">
        <v>84.65</v>
      </c>
      <c r="H1204">
        <v>48.82</v>
      </c>
      <c r="I1204" s="12">
        <f t="shared" si="239"/>
        <v>94.894337210346748</v>
      </c>
      <c r="J1204" s="12">
        <f t="shared" si="240"/>
        <v>94.56935241871733</v>
      </c>
      <c r="K1204" s="12">
        <f t="shared" si="241"/>
        <v>113.58548607004064</v>
      </c>
      <c r="L1204" s="12">
        <f t="shared" si="242"/>
        <v>106.18415946691093</v>
      </c>
      <c r="M1204" s="12">
        <f t="shared" si="243"/>
        <v>99.355050331457377</v>
      </c>
      <c r="N1204" s="12">
        <f t="shared" si="244"/>
        <v>99.11058654236929</v>
      </c>
      <c r="O1204" s="12">
        <f t="shared" si="245"/>
        <v>119.11336249305194</v>
      </c>
      <c r="P1204" s="12">
        <f t="shared" si="246"/>
        <v>112.05351196761872</v>
      </c>
      <c r="Q1204">
        <v>0.63157894736842102</v>
      </c>
      <c r="R1204" s="12"/>
      <c r="S1204" s="12"/>
      <c r="Z1204" s="12"/>
      <c r="AA1204" s="12"/>
      <c r="AB1204" s="12"/>
      <c r="AC1204" s="12"/>
      <c r="AF1204">
        <v>0.419157608695652</v>
      </c>
      <c r="AG1204" s="12"/>
      <c r="AH1204" s="12"/>
      <c r="BI1204" t="str">
        <v>20/02/2020</v>
      </c>
      <c r="BJ1204">
        <v>49.1</v>
      </c>
      <c r="BK1204">
        <v>19.2</v>
      </c>
    </row>
    <row r="1205" spans="1:63" x14ac:dyDescent="0.3">
      <c r="A1205" s="11">
        <v>43817</v>
      </c>
      <c r="B1205">
        <v>0.56785714285714295</v>
      </c>
      <c r="C1205">
        <v>3192.52</v>
      </c>
      <c r="D1205">
        <v>209.39</v>
      </c>
      <c r="E1205">
        <v>137.6</v>
      </c>
      <c r="F1205">
        <v>1476.3</v>
      </c>
      <c r="G1205">
        <v>84.64</v>
      </c>
      <c r="H1205">
        <v>48.79</v>
      </c>
      <c r="I1205" s="12">
        <f t="shared" si="239"/>
        <v>94.161763502563645</v>
      </c>
      <c r="J1205" s="12">
        <f t="shared" si="240"/>
        <v>94.555783349413147</v>
      </c>
      <c r="K1205" s="12">
        <f t="shared" si="241"/>
        <v>113.64803884352101</v>
      </c>
      <c r="L1205" s="12">
        <f t="shared" si="242"/>
        <v>106.29546575482239</v>
      </c>
      <c r="M1205" s="12">
        <f t="shared" si="243"/>
        <v>98.471140517936533</v>
      </c>
      <c r="N1205" s="12">
        <f t="shared" si="244"/>
        <v>98.977967142537778</v>
      </c>
      <c r="O1205" s="12">
        <f t="shared" si="245"/>
        <v>119.03646768309683</v>
      </c>
      <c r="P1205" s="12">
        <f t="shared" si="246"/>
        <v>112.036791119315</v>
      </c>
      <c r="Q1205">
        <v>0.660377358490566</v>
      </c>
      <c r="R1205" s="12"/>
      <c r="S1205" s="12"/>
      <c r="Z1205" s="12"/>
      <c r="AA1205" s="12"/>
      <c r="AB1205" s="12"/>
      <c r="AC1205" s="12"/>
      <c r="AF1205">
        <v>0.422086720867209</v>
      </c>
      <c r="AG1205" s="12"/>
      <c r="AH1205" s="12"/>
      <c r="BI1205" t="str">
        <v>19/02/2020</v>
      </c>
      <c r="BJ1205">
        <v>49.1</v>
      </c>
      <c r="BK1205">
        <v>19.2</v>
      </c>
    </row>
    <row r="1206" spans="1:63" x14ac:dyDescent="0.3">
      <c r="A1206" s="11">
        <v>43816</v>
      </c>
      <c r="B1206">
        <v>0.55147058823529405</v>
      </c>
      <c r="C1206">
        <v>3191.45</v>
      </c>
      <c r="D1206">
        <v>209.27</v>
      </c>
      <c r="E1206">
        <v>137.79</v>
      </c>
      <c r="F1206">
        <v>1475.9</v>
      </c>
      <c r="G1206">
        <v>84.62</v>
      </c>
      <c r="H1206">
        <v>48.82</v>
      </c>
      <c r="I1206" s="12">
        <f t="shared" si="239"/>
        <v>94.000629434313737</v>
      </c>
      <c r="J1206" s="12">
        <f t="shared" si="240"/>
        <v>94.549708556187156</v>
      </c>
      <c r="K1206" s="12">
        <f t="shared" si="241"/>
        <v>113.6367978849778</v>
      </c>
      <c r="L1206" s="12">
        <f t="shared" si="242"/>
        <v>106.19460498044171</v>
      </c>
      <c r="M1206" s="12">
        <f t="shared" si="243"/>
        <v>98.279266777122658</v>
      </c>
      <c r="N1206" s="12">
        <f t="shared" si="244"/>
        <v>98.948045172216638</v>
      </c>
      <c r="O1206" s="12">
        <f t="shared" si="245"/>
        <v>118.99635744396953</v>
      </c>
      <c r="P1206" s="12">
        <f t="shared" si="246"/>
        <v>111.90385782431375</v>
      </c>
      <c r="Q1206">
        <v>0.63461538461538503</v>
      </c>
      <c r="R1206" s="12"/>
      <c r="S1206" s="12"/>
      <c r="Z1206" s="12"/>
      <c r="AA1206" s="12"/>
      <c r="AB1206" s="12"/>
      <c r="AC1206" s="12"/>
      <c r="AF1206">
        <v>0.42750170183798503</v>
      </c>
      <c r="AG1206" s="12"/>
      <c r="AH1206" s="12"/>
      <c r="BI1206" t="str">
        <v>18/02/2020</v>
      </c>
      <c r="BJ1206">
        <v>49.1</v>
      </c>
      <c r="BK1206">
        <v>19.2</v>
      </c>
    </row>
    <row r="1207" spans="1:63" x14ac:dyDescent="0.3">
      <c r="A1207" s="11">
        <v>43813</v>
      </c>
      <c r="B1207">
        <v>0.54014598540145997</v>
      </c>
      <c r="C1207">
        <v>3168.8</v>
      </c>
      <c r="D1207">
        <v>207.19</v>
      </c>
      <c r="E1207">
        <v>139.04</v>
      </c>
      <c r="F1207">
        <v>1475.9</v>
      </c>
      <c r="G1207">
        <v>84.67</v>
      </c>
      <c r="H1207">
        <v>49.24</v>
      </c>
      <c r="I1207" s="12">
        <f t="shared" si="239"/>
        <v>92.507736361011666</v>
      </c>
      <c r="J1207" s="12">
        <f t="shared" si="240"/>
        <v>93.878680998557371</v>
      </c>
      <c r="K1207" s="12">
        <f t="shared" si="241"/>
        <v>112.76418977780894</v>
      </c>
      <c r="L1207" s="12">
        <f t="shared" si="242"/>
        <v>104.55544052258828</v>
      </c>
      <c r="M1207" s="12">
        <f t="shared" si="243"/>
        <v>96.444003626525443</v>
      </c>
      <c r="N1207" s="12">
        <f t="shared" si="244"/>
        <v>97.964569595410538</v>
      </c>
      <c r="O1207" s="12">
        <f t="shared" si="245"/>
        <v>117.74477493705851</v>
      </c>
      <c r="P1207" s="12">
        <f t="shared" si="246"/>
        <v>109.86382445673179</v>
      </c>
      <c r="Q1207">
        <v>0.63636363636363602</v>
      </c>
      <c r="R1207" s="12"/>
      <c r="S1207" s="12"/>
      <c r="Z1207" s="12"/>
      <c r="AA1207" s="12"/>
      <c r="AB1207" s="12"/>
      <c r="AC1207" s="12"/>
      <c r="AF1207">
        <v>0.43589743589743601</v>
      </c>
      <c r="AG1207" s="12"/>
      <c r="AH1207" s="12"/>
      <c r="BI1207" t="str">
        <v>17/02/2020</v>
      </c>
      <c r="BJ1207">
        <v>49.1</v>
      </c>
      <c r="BK1207">
        <v>19.2</v>
      </c>
    </row>
    <row r="1208" spans="1:63" x14ac:dyDescent="0.3">
      <c r="A1208" s="11">
        <v>43812</v>
      </c>
      <c r="B1208">
        <v>0.56934306569343096</v>
      </c>
      <c r="C1208">
        <v>3168.57</v>
      </c>
      <c r="D1208">
        <v>206.51</v>
      </c>
      <c r="E1208">
        <v>137.44999999999999</v>
      </c>
      <c r="F1208">
        <v>1469.6</v>
      </c>
      <c r="G1208">
        <v>84.57</v>
      </c>
      <c r="H1208">
        <v>48.99</v>
      </c>
      <c r="I1208" s="12">
        <f t="shared" si="239"/>
        <v>93.5835025777818</v>
      </c>
      <c r="J1208" s="12">
        <f t="shared" si="240"/>
        <v>94.275987617603619</v>
      </c>
      <c r="K1208" s="12">
        <f t="shared" si="241"/>
        <v>112.88948180117519</v>
      </c>
      <c r="L1208" s="12">
        <f t="shared" si="242"/>
        <v>105.08406531543065</v>
      </c>
      <c r="M1208" s="12">
        <f t="shared" si="243"/>
        <v>97.248739288047332</v>
      </c>
      <c r="N1208" s="12">
        <f t="shared" si="244"/>
        <v>98.062049355669828</v>
      </c>
      <c r="O1208" s="12">
        <f t="shared" si="245"/>
        <v>117.49681361614546</v>
      </c>
      <c r="P1208" s="12">
        <f t="shared" si="246"/>
        <v>110.0630676120474</v>
      </c>
      <c r="Q1208">
        <v>0.67241379310344795</v>
      </c>
      <c r="R1208" s="12"/>
      <c r="S1208" s="12"/>
      <c r="Z1208" s="12"/>
      <c r="AA1208" s="12"/>
      <c r="AB1208" s="12"/>
      <c r="AC1208" s="12"/>
      <c r="AF1208">
        <v>0.43716577540106999</v>
      </c>
      <c r="AG1208" s="12"/>
      <c r="AH1208" s="12"/>
      <c r="BI1208" t="str">
        <v>14/02/2020</v>
      </c>
      <c r="BJ1208">
        <v>54.7</v>
      </c>
      <c r="BK1208">
        <v>18.899999999999999</v>
      </c>
    </row>
    <row r="1209" spans="1:63" x14ac:dyDescent="0.3">
      <c r="A1209" s="11">
        <v>43811</v>
      </c>
      <c r="B1209">
        <v>0.55797101449275399</v>
      </c>
      <c r="C1209">
        <v>3141.63</v>
      </c>
      <c r="D1209">
        <v>204.98</v>
      </c>
      <c r="E1209">
        <v>139.75</v>
      </c>
      <c r="F1209">
        <v>1474.94</v>
      </c>
      <c r="G1209">
        <v>84.65</v>
      </c>
      <c r="H1209">
        <v>48.53</v>
      </c>
      <c r="I1209" s="12">
        <f t="shared" si="239"/>
        <v>91.298027458057732</v>
      </c>
      <c r="J1209" s="12">
        <f t="shared" si="240"/>
        <v>93.140083511162032</v>
      </c>
      <c r="K1209" s="12">
        <f t="shared" si="241"/>
        <v>111.82488271478168</v>
      </c>
      <c r="L1209" s="12">
        <f t="shared" si="242"/>
        <v>105.17909532131696</v>
      </c>
      <c r="M1209" s="12">
        <f t="shared" si="243"/>
        <v>94.976696915559799</v>
      </c>
      <c r="N1209" s="12">
        <f t="shared" si="244"/>
        <v>96.986984603783043</v>
      </c>
      <c r="O1209" s="12">
        <f t="shared" si="245"/>
        <v>116.51699762483508</v>
      </c>
      <c r="P1209" s="12">
        <f t="shared" si="246"/>
        <v>110.28524055342372</v>
      </c>
      <c r="Q1209">
        <v>0.65517241379310298</v>
      </c>
      <c r="R1209" s="12"/>
      <c r="S1209" s="12"/>
      <c r="Z1209" s="12"/>
      <c r="AA1209" s="12"/>
      <c r="AB1209" s="12"/>
      <c r="AC1209" s="12"/>
      <c r="AF1209">
        <v>0.44592790387182901</v>
      </c>
      <c r="AG1209" s="12"/>
      <c r="AH1209" s="12"/>
      <c r="BI1209" t="str">
        <v>13/02/2020</v>
      </c>
      <c r="BJ1209">
        <v>54.7</v>
      </c>
      <c r="BK1209">
        <v>18.899999999999999</v>
      </c>
    </row>
    <row r="1210" spans="1:63" x14ac:dyDescent="0.3">
      <c r="A1210" s="11">
        <v>43810</v>
      </c>
      <c r="B1210">
        <v>0.56338028169014098</v>
      </c>
      <c r="C1210">
        <v>3132.52</v>
      </c>
      <c r="D1210">
        <v>203.9</v>
      </c>
      <c r="E1210">
        <v>138.66</v>
      </c>
      <c r="F1210">
        <v>1464.44</v>
      </c>
      <c r="G1210">
        <v>84.58</v>
      </c>
      <c r="H1210">
        <v>48.19</v>
      </c>
      <c r="I1210" s="12">
        <f t="shared" si="239"/>
        <v>91.752454717194865</v>
      </c>
      <c r="J1210" s="12">
        <f t="shared" si="240"/>
        <v>93.538724464957525</v>
      </c>
      <c r="K1210" s="12">
        <f t="shared" si="241"/>
        <v>111.59270484343946</v>
      </c>
      <c r="L1210" s="12">
        <f t="shared" si="242"/>
        <v>105.6171110247691</v>
      </c>
      <c r="M1210" s="12">
        <f t="shared" si="243"/>
        <v>95.220866143448134</v>
      </c>
      <c r="N1210" s="12">
        <f t="shared" si="244"/>
        <v>97.169007629008334</v>
      </c>
      <c r="O1210" s="12">
        <f t="shared" si="245"/>
        <v>115.9985888818955</v>
      </c>
      <c r="P1210" s="12">
        <f t="shared" si="246"/>
        <v>110.47953999352011</v>
      </c>
      <c r="Q1210">
        <v>0.65517241379310298</v>
      </c>
      <c r="R1210" s="12"/>
      <c r="S1210" s="12"/>
      <c r="Z1210" s="12"/>
      <c r="AA1210" s="12"/>
      <c r="AB1210" s="12"/>
      <c r="AC1210" s="12"/>
      <c r="AF1210">
        <v>0.43944407677035102</v>
      </c>
      <c r="AG1210" s="12"/>
      <c r="AH1210" s="12"/>
      <c r="BI1210" t="str">
        <v>12/02/2020</v>
      </c>
      <c r="BJ1210">
        <v>54.7</v>
      </c>
      <c r="BK1210">
        <v>18.899999999999999</v>
      </c>
    </row>
    <row r="1211" spans="1:63" x14ac:dyDescent="0.3">
      <c r="A1211" s="11">
        <v>43809</v>
      </c>
      <c r="B1211">
        <v>0.56785714285714295</v>
      </c>
      <c r="C1211">
        <v>3135.96</v>
      </c>
      <c r="D1211">
        <v>204.07</v>
      </c>
      <c r="E1211">
        <v>138.65</v>
      </c>
      <c r="F1211">
        <v>1461.51</v>
      </c>
      <c r="G1211">
        <v>84.62</v>
      </c>
      <c r="H1211">
        <v>48.11</v>
      </c>
      <c r="I1211" s="12">
        <f t="shared" si="239"/>
        <v>91.859845933822413</v>
      </c>
      <c r="J1211" s="12">
        <f t="shared" si="240"/>
        <v>93.82975891638597</v>
      </c>
      <c r="K1211" s="12">
        <f t="shared" si="241"/>
        <v>111.66241024576729</v>
      </c>
      <c r="L1211" s="12">
        <f t="shared" si="242"/>
        <v>105.9094007126355</v>
      </c>
      <c r="M1211" s="12">
        <f t="shared" si="243"/>
        <v>95.307135449737686</v>
      </c>
      <c r="N1211" s="12">
        <f t="shared" si="244"/>
        <v>97.445540861796403</v>
      </c>
      <c r="O1211" s="12">
        <f t="shared" si="245"/>
        <v>116.04040357654729</v>
      </c>
      <c r="P1211" s="12">
        <f t="shared" si="246"/>
        <v>110.75597621542487</v>
      </c>
      <c r="Q1211">
        <v>0.65517241379310298</v>
      </c>
      <c r="R1211" s="12"/>
      <c r="S1211" s="12"/>
      <c r="Z1211" s="12"/>
      <c r="AA1211" s="12"/>
      <c r="AB1211" s="12"/>
      <c r="AC1211" s="12"/>
      <c r="AF1211">
        <v>0.44170552964690202</v>
      </c>
      <c r="AG1211" s="12"/>
      <c r="AH1211" s="12"/>
      <c r="BI1211" t="str">
        <v>11/02/2020</v>
      </c>
      <c r="BJ1211">
        <v>54.7</v>
      </c>
      <c r="BK1211">
        <v>18.899999999999999</v>
      </c>
    </row>
    <row r="1212" spans="1:63" x14ac:dyDescent="0.3">
      <c r="A1212" s="11">
        <v>43806</v>
      </c>
      <c r="B1212">
        <v>0.56291390728476798</v>
      </c>
      <c r="C1212">
        <v>3145.91</v>
      </c>
      <c r="D1212">
        <v>205</v>
      </c>
      <c r="E1212">
        <v>138.35</v>
      </c>
      <c r="F1212">
        <v>1460.25</v>
      </c>
      <c r="G1212">
        <v>84.62</v>
      </c>
      <c r="H1212">
        <v>48.29</v>
      </c>
      <c r="I1212" s="12">
        <f t="shared" si="239"/>
        <v>92.352198617674162</v>
      </c>
      <c r="J1212" s="12">
        <f t="shared" si="240"/>
        <v>94.209016415088939</v>
      </c>
      <c r="K1212" s="12">
        <f t="shared" si="241"/>
        <v>112.01670079218542</v>
      </c>
      <c r="L1212" s="12">
        <f t="shared" si="242"/>
        <v>105.84963345982217</v>
      </c>
      <c r="M1212" s="12">
        <f t="shared" si="243"/>
        <v>95.950483326260837</v>
      </c>
      <c r="N1212" s="12">
        <f t="shared" si="244"/>
        <v>97.974549672712911</v>
      </c>
      <c r="O1212" s="12">
        <f t="shared" si="245"/>
        <v>116.56922983874256</v>
      </c>
      <c r="P1212" s="12">
        <f t="shared" si="246"/>
        <v>110.84566205649421</v>
      </c>
      <c r="Q1212">
        <v>0.640625</v>
      </c>
      <c r="R1212" s="12"/>
      <c r="S1212" s="12"/>
      <c r="Z1212" s="12"/>
      <c r="AA1212" s="12"/>
      <c r="AB1212" s="12"/>
      <c r="AC1212" s="12"/>
      <c r="AF1212">
        <v>0.44964262508122199</v>
      </c>
      <c r="AG1212" s="12"/>
      <c r="AH1212" s="12"/>
      <c r="BI1212" t="str">
        <v>10/02/2020</v>
      </c>
      <c r="BJ1212">
        <v>54.7</v>
      </c>
      <c r="BK1212">
        <v>18.899999999999999</v>
      </c>
    </row>
    <row r="1213" spans="1:63" x14ac:dyDescent="0.3">
      <c r="A1213" s="11">
        <v>43805</v>
      </c>
      <c r="B1213">
        <v>0.54248366013071903</v>
      </c>
      <c r="C1213">
        <v>3117.43</v>
      </c>
      <c r="D1213">
        <v>202.83</v>
      </c>
      <c r="E1213">
        <v>139.12</v>
      </c>
      <c r="F1213">
        <v>1476.01</v>
      </c>
      <c r="G1213">
        <v>84.65</v>
      </c>
      <c r="H1213">
        <v>47.95</v>
      </c>
      <c r="I1213" s="12">
        <f t="shared" si="239"/>
        <v>91.016932838388186</v>
      </c>
      <c r="J1213" s="12">
        <f t="shared" si="240"/>
        <v>92.378701966428551</v>
      </c>
      <c r="K1213" s="12">
        <f t="shared" si="241"/>
        <v>110.96364131475836</v>
      </c>
      <c r="L1213" s="12">
        <f t="shared" si="242"/>
        <v>105.63361157340034</v>
      </c>
      <c r="M1213" s="12">
        <f t="shared" si="243"/>
        <v>94.417761590305687</v>
      </c>
      <c r="N1213" s="12">
        <f t="shared" si="244"/>
        <v>95.924072005588343</v>
      </c>
      <c r="O1213" s="12">
        <f t="shared" si="245"/>
        <v>115.29487385979667</v>
      </c>
      <c r="P1213" s="12">
        <f t="shared" si="246"/>
        <v>110.44718021575601</v>
      </c>
      <c r="Q1213">
        <v>0.58730158730158699</v>
      </c>
      <c r="R1213" s="12"/>
      <c r="S1213" s="12"/>
      <c r="Z1213" s="12"/>
      <c r="AA1213" s="12"/>
      <c r="AB1213" s="12"/>
      <c r="AC1213" s="12"/>
      <c r="AF1213">
        <v>0.448900388098318</v>
      </c>
      <c r="AG1213" s="12"/>
      <c r="AH1213" s="12"/>
      <c r="BI1213" t="str">
        <v>07/02/2020</v>
      </c>
      <c r="BJ1213">
        <v>52.9</v>
      </c>
      <c r="BK1213">
        <v>19.2</v>
      </c>
    </row>
    <row r="1214" spans="1:63" x14ac:dyDescent="0.3">
      <c r="A1214" s="11">
        <v>43804</v>
      </c>
      <c r="B1214">
        <v>0.54545454545454497</v>
      </c>
      <c r="C1214">
        <v>3112.76</v>
      </c>
      <c r="D1214">
        <v>202.43</v>
      </c>
      <c r="E1214">
        <v>139.80000000000001</v>
      </c>
      <c r="F1214">
        <v>1474.56</v>
      </c>
      <c r="G1214">
        <v>84.69</v>
      </c>
      <c r="H1214">
        <v>47.94</v>
      </c>
      <c r="I1214" s="12">
        <f t="shared" si="239"/>
        <v>90.441330940208744</v>
      </c>
      <c r="J1214" s="12">
        <f t="shared" si="240"/>
        <v>92.330973122771312</v>
      </c>
      <c r="K1214" s="12">
        <f t="shared" si="241"/>
        <v>110.74518679204326</v>
      </c>
      <c r="L1214" s="12">
        <f t="shared" si="242"/>
        <v>105.49734253324736</v>
      </c>
      <c r="M1214" s="12">
        <f t="shared" si="243"/>
        <v>93.776323728169046</v>
      </c>
      <c r="N1214" s="12">
        <f t="shared" si="244"/>
        <v>95.828947638676581</v>
      </c>
      <c r="O1214" s="12">
        <f t="shared" si="245"/>
        <v>115.01328654496292</v>
      </c>
      <c r="P1214" s="12">
        <f t="shared" si="246"/>
        <v>110.25232052631738</v>
      </c>
      <c r="Q1214">
        <v>0.58461538461538498</v>
      </c>
      <c r="R1214" s="12"/>
      <c r="S1214" s="12"/>
      <c r="Z1214" s="12"/>
      <c r="AA1214" s="12"/>
      <c r="AB1214" s="12"/>
      <c r="AC1214" s="12"/>
      <c r="AF1214">
        <v>0.453541260558804</v>
      </c>
      <c r="AG1214" s="12"/>
      <c r="AH1214" s="12"/>
      <c r="BI1214" t="str">
        <v>06/02/2020</v>
      </c>
      <c r="BJ1214">
        <v>52.9</v>
      </c>
      <c r="BK1214">
        <v>19.2</v>
      </c>
    </row>
    <row r="1215" spans="1:63" x14ac:dyDescent="0.3">
      <c r="A1215" s="11">
        <v>43803</v>
      </c>
      <c r="B1215">
        <v>0.52960526315789502</v>
      </c>
      <c r="C1215">
        <v>3093.2</v>
      </c>
      <c r="D1215">
        <v>201.41</v>
      </c>
      <c r="E1215">
        <v>141.21</v>
      </c>
      <c r="F1215">
        <v>1477.54</v>
      </c>
      <c r="G1215">
        <v>84.73</v>
      </c>
      <c r="H1215">
        <v>47.51</v>
      </c>
      <c r="I1215" s="12">
        <f t="shared" si="239"/>
        <v>88.990021428006017</v>
      </c>
      <c r="J1215" s="12">
        <f t="shared" si="240"/>
        <v>91.567264202958654</v>
      </c>
      <c r="K1215" s="12">
        <f t="shared" si="241"/>
        <v>109.99768255447418</v>
      </c>
      <c r="L1215" s="12">
        <f t="shared" si="242"/>
        <v>105.78583931882088</v>
      </c>
      <c r="M1215" s="12">
        <f t="shared" si="243"/>
        <v>92.385968009370288</v>
      </c>
      <c r="N1215" s="12">
        <f t="shared" si="244"/>
        <v>95.155138631716397</v>
      </c>
      <c r="O1215" s="12">
        <f t="shared" si="245"/>
        <v>114.38003469189346</v>
      </c>
      <c r="P1215" s="12">
        <f t="shared" si="246"/>
        <v>110.69359272480274</v>
      </c>
      <c r="Q1215">
        <v>0.546875</v>
      </c>
      <c r="R1215" s="12"/>
      <c r="S1215" s="12"/>
      <c r="Z1215" s="12"/>
      <c r="AA1215" s="12"/>
      <c r="AB1215" s="12"/>
      <c r="AC1215" s="12"/>
      <c r="AF1215">
        <v>0.46143875567077097</v>
      </c>
      <c r="AG1215" s="12"/>
      <c r="AH1215" s="12"/>
      <c r="BI1215" t="str">
        <v>05/02/2020</v>
      </c>
      <c r="BJ1215">
        <v>52.9</v>
      </c>
      <c r="BK1215">
        <v>19.2</v>
      </c>
    </row>
    <row r="1216" spans="1:63" x14ac:dyDescent="0.3">
      <c r="A1216" s="11">
        <v>43802</v>
      </c>
      <c r="B1216">
        <v>0.53465346534653502</v>
      </c>
      <c r="C1216">
        <v>3113.87</v>
      </c>
      <c r="D1216">
        <v>203</v>
      </c>
      <c r="E1216">
        <v>138.31</v>
      </c>
      <c r="F1216">
        <v>1462.69</v>
      </c>
      <c r="G1216">
        <v>84.61</v>
      </c>
      <c r="H1216">
        <v>47.71</v>
      </c>
      <c r="I1216" s="12">
        <f t="shared" si="239"/>
        <v>91.51637056854085</v>
      </c>
      <c r="J1216" s="12">
        <f t="shared" si="240"/>
        <v>93.13098648018034</v>
      </c>
      <c r="K1216" s="12">
        <f t="shared" si="241"/>
        <v>110.89105573282532</v>
      </c>
      <c r="L1216" s="12">
        <f t="shared" si="242"/>
        <v>106.04523112467939</v>
      </c>
      <c r="M1216" s="12">
        <f t="shared" si="243"/>
        <v>95.12557549000077</v>
      </c>
      <c r="N1216" s="12">
        <f t="shared" si="244"/>
        <v>96.897850297589756</v>
      </c>
      <c r="O1216" s="12">
        <f t="shared" si="245"/>
        <v>115.44801942753882</v>
      </c>
      <c r="P1216" s="12">
        <f t="shared" si="246"/>
        <v>111.09804727928113</v>
      </c>
      <c r="Q1216">
        <v>0.546875</v>
      </c>
      <c r="R1216" s="12"/>
      <c r="S1216" s="12"/>
      <c r="Z1216" s="12"/>
      <c r="AA1216" s="12"/>
      <c r="AB1216" s="12"/>
      <c r="AC1216" s="12"/>
      <c r="AF1216">
        <v>0.46023468057366401</v>
      </c>
      <c r="AG1216" s="12"/>
      <c r="AH1216" s="12"/>
      <c r="BI1216" t="str">
        <v>04/02/2020</v>
      </c>
      <c r="BJ1216">
        <v>52.9</v>
      </c>
      <c r="BK1216">
        <v>19.2</v>
      </c>
    </row>
    <row r="1217" spans="1:63" x14ac:dyDescent="0.3">
      <c r="A1217" s="11">
        <v>43799</v>
      </c>
      <c r="B1217">
        <v>0.56830601092896205</v>
      </c>
      <c r="C1217">
        <v>3140.98</v>
      </c>
      <c r="D1217">
        <v>205.1</v>
      </c>
      <c r="E1217">
        <v>140.41999999999999</v>
      </c>
      <c r="F1217">
        <v>1466.48</v>
      </c>
      <c r="G1217">
        <v>84.77</v>
      </c>
      <c r="H1217">
        <v>47.94</v>
      </c>
      <c r="I1217" s="12">
        <f t="shared" si="239"/>
        <v>90.934816470534827</v>
      </c>
      <c r="J1217" s="12">
        <f t="shared" si="240"/>
        <v>93.697542194760814</v>
      </c>
      <c r="K1217" s="12">
        <f t="shared" si="241"/>
        <v>111.6439382417491</v>
      </c>
      <c r="L1217" s="12">
        <f t="shared" si="242"/>
        <v>106.45330928774784</v>
      </c>
      <c r="M1217" s="12">
        <f t="shared" si="243"/>
        <v>94.672337197617708</v>
      </c>
      <c r="N1217" s="12">
        <f t="shared" si="244"/>
        <v>97.645274883868453</v>
      </c>
      <c r="O1217" s="12">
        <f t="shared" si="245"/>
        <v>116.42029744864359</v>
      </c>
      <c r="P1217" s="12">
        <f t="shared" si="246"/>
        <v>111.70586616487486</v>
      </c>
      <c r="Q1217">
        <v>0.59722222222222199</v>
      </c>
      <c r="R1217" s="12"/>
      <c r="S1217" s="12"/>
      <c r="Z1217" s="12"/>
      <c r="AA1217" s="12"/>
      <c r="AB1217" s="12"/>
      <c r="AC1217" s="12"/>
      <c r="AF1217">
        <v>0.46278924327704801</v>
      </c>
      <c r="AG1217" s="12"/>
      <c r="AH1217" s="12"/>
      <c r="BI1217" t="str">
        <v>03/02/2020</v>
      </c>
      <c r="BJ1217">
        <v>52.9</v>
      </c>
      <c r="BK1217">
        <v>19.2</v>
      </c>
    </row>
    <row r="1218" spans="1:63" x14ac:dyDescent="0.3">
      <c r="A1218" s="11">
        <v>43797</v>
      </c>
      <c r="B1218">
        <v>0.57180851063829796</v>
      </c>
      <c r="C1218">
        <v>3153.63</v>
      </c>
      <c r="D1218">
        <v>206.04</v>
      </c>
      <c r="E1218">
        <v>140.72</v>
      </c>
      <c r="F1218">
        <v>1454.41</v>
      </c>
      <c r="G1218">
        <v>84.74</v>
      </c>
      <c r="H1218">
        <v>48.35</v>
      </c>
      <c r="I1218" s="12">
        <f t="shared" ref="I1218:I1281" si="247">I1219*(1+((C1218/C1219)-(E1218/E1219)))</f>
        <v>91.106037276428765</v>
      </c>
      <c r="J1218" s="12">
        <f t="shared" ref="J1218:J1281" si="248">J1219*(1+((C1218/C1219)-(F1218/F1219)))</f>
        <v>94.865348711819124</v>
      </c>
      <c r="K1218" s="12">
        <f t="shared" si="241"/>
        <v>112.13343146201159</v>
      </c>
      <c r="L1218" s="12">
        <f t="shared" si="242"/>
        <v>105.9797299607808</v>
      </c>
      <c r="M1218" s="12">
        <f t="shared" si="243"/>
        <v>94.902982555077486</v>
      </c>
      <c r="N1218" s="12">
        <f t="shared" si="244"/>
        <v>98.917464137864087</v>
      </c>
      <c r="O1218" s="12">
        <f t="shared" si="245"/>
        <v>116.9954758721111</v>
      </c>
      <c r="P1218" s="12">
        <f t="shared" si="246"/>
        <v>111.26995348053086</v>
      </c>
      <c r="Q1218">
        <v>0.608108108108108</v>
      </c>
      <c r="R1218" s="12"/>
      <c r="S1218" s="12"/>
      <c r="Z1218" s="12"/>
      <c r="AA1218" s="12"/>
      <c r="AB1218" s="12"/>
      <c r="AC1218" s="12"/>
      <c r="AF1218">
        <v>0.45887445887445899</v>
      </c>
      <c r="AG1218" s="12"/>
      <c r="AH1218" s="12"/>
      <c r="BI1218" t="str">
        <v>31/01/2020</v>
      </c>
      <c r="BJ1218">
        <v>47.6</v>
      </c>
      <c r="BK1218">
        <v>19.100000000000001</v>
      </c>
    </row>
    <row r="1219" spans="1:63" x14ac:dyDescent="0.3">
      <c r="A1219" s="11">
        <v>43796</v>
      </c>
      <c r="B1219">
        <v>0.56799999999999995</v>
      </c>
      <c r="C1219">
        <v>3140.52</v>
      </c>
      <c r="D1219">
        <v>204.61</v>
      </c>
      <c r="E1219">
        <v>141.13</v>
      </c>
      <c r="F1219">
        <v>1461.38</v>
      </c>
      <c r="G1219">
        <v>84.79</v>
      </c>
      <c r="H1219">
        <v>48.21</v>
      </c>
      <c r="I1219" s="12">
        <f t="shared" si="247"/>
        <v>90.465577997401439</v>
      </c>
      <c r="J1219" s="12">
        <f t="shared" si="248"/>
        <v>94.024400826752839</v>
      </c>
      <c r="K1219" s="12">
        <f t="shared" ref="K1219:K1282" si="249">K1220*(1+((C1219/C1220)-(G1219/G1220)))</f>
        <v>111.60174289108325</v>
      </c>
      <c r="L1219" s="12">
        <f t="shared" ref="L1219:L1282" si="250">L1220*(1+((C1219/C1220)-(H1219/H1220)))</f>
        <v>105.84525292246532</v>
      </c>
      <c r="M1219" s="12">
        <f t="shared" ref="M1219:M1282" si="251">M1220*(1+((D1219/D1220)-(E1219/E1220)))</f>
        <v>93.973208932683377</v>
      </c>
      <c r="N1219" s="12">
        <f t="shared" ref="N1219:N1282" si="252">N1220*(1+((D1219/D1220)-(F1219/F1220)))</f>
        <v>97.767873289872924</v>
      </c>
      <c r="O1219" s="12">
        <f t="shared" ref="O1219:O1282" si="253">O1220*(1+((D1219/D1220)-(G1219/G1220)))</f>
        <v>116.11548331367547</v>
      </c>
      <c r="P1219" s="12">
        <f t="shared" ref="P1219:P1282" si="254">P1220*(1+((D1219/D1220)-(H1219/H1220)))</f>
        <v>110.81727114591911</v>
      </c>
      <c r="Q1219">
        <v>0.59459459459459496</v>
      </c>
      <c r="R1219" s="12"/>
      <c r="S1219" s="12"/>
      <c r="Z1219" s="12"/>
      <c r="AA1219" s="12"/>
      <c r="AB1219" s="12"/>
      <c r="AC1219" s="12"/>
      <c r="AF1219">
        <v>0.45394736842105299</v>
      </c>
      <c r="AG1219" s="12"/>
      <c r="AH1219" s="12"/>
      <c r="BI1219" t="str">
        <v>30/01/2020</v>
      </c>
      <c r="BJ1219">
        <v>47.6</v>
      </c>
      <c r="BK1219">
        <v>19.100000000000001</v>
      </c>
    </row>
    <row r="1220" spans="1:63" x14ac:dyDescent="0.3">
      <c r="A1220" s="11">
        <v>43795</v>
      </c>
      <c r="B1220">
        <v>0.568364611260054</v>
      </c>
      <c r="C1220">
        <v>3133.64</v>
      </c>
      <c r="D1220">
        <v>204.22</v>
      </c>
      <c r="E1220">
        <v>140.31</v>
      </c>
      <c r="F1220">
        <v>1455.3</v>
      </c>
      <c r="G1220">
        <v>84.75</v>
      </c>
      <c r="H1220">
        <v>48.24</v>
      </c>
      <c r="I1220" s="12">
        <f t="shared" si="247"/>
        <v>90.796866009576206</v>
      </c>
      <c r="J1220" s="12">
        <f t="shared" si="248"/>
        <v>94.211155878979383</v>
      </c>
      <c r="K1220" s="12">
        <f t="shared" si="249"/>
        <v>111.40972228566409</v>
      </c>
      <c r="L1220" s="12">
        <f t="shared" si="250"/>
        <v>105.54788017732643</v>
      </c>
      <c r="M1220" s="12">
        <f t="shared" si="251"/>
        <v>94.344406708789521</v>
      </c>
      <c r="N1220" s="12">
        <f t="shared" si="252"/>
        <v>97.990127395427933</v>
      </c>
      <c r="O1220" s="12">
        <f t="shared" si="253"/>
        <v>115.94878041058824</v>
      </c>
      <c r="P1220" s="12">
        <f t="shared" si="254"/>
        <v>110.53743504325477</v>
      </c>
      <c r="Q1220">
        <v>0.608108108108108</v>
      </c>
      <c r="R1220" s="12"/>
      <c r="S1220" s="12"/>
      <c r="Z1220" s="12"/>
      <c r="AA1220" s="12"/>
      <c r="AB1220" s="12"/>
      <c r="AC1220" s="12"/>
      <c r="AF1220">
        <v>0.454061251664447</v>
      </c>
      <c r="AG1220" s="12"/>
      <c r="AH1220" s="12"/>
      <c r="BI1220" t="str">
        <v>29/01/2020</v>
      </c>
      <c r="BJ1220">
        <v>47.6</v>
      </c>
      <c r="BK1220">
        <v>19.100000000000001</v>
      </c>
    </row>
    <row r="1221" spans="1:63" x14ac:dyDescent="0.3">
      <c r="A1221" s="11">
        <v>43792</v>
      </c>
      <c r="B1221">
        <v>0.57446808510638303</v>
      </c>
      <c r="C1221">
        <v>3110.29</v>
      </c>
      <c r="D1221">
        <v>201.83</v>
      </c>
      <c r="E1221">
        <v>139.9</v>
      </c>
      <c r="F1221">
        <v>1462.05</v>
      </c>
      <c r="G1221">
        <v>84.734999999999999</v>
      </c>
      <c r="H1221">
        <v>47.9</v>
      </c>
      <c r="I1221" s="12">
        <f t="shared" si="247"/>
        <v>90.383211534880402</v>
      </c>
      <c r="J1221" s="12">
        <f t="shared" si="248"/>
        <v>93.082608950710934</v>
      </c>
      <c r="K1221" s="12">
        <f t="shared" si="249"/>
        <v>110.59899668381622</v>
      </c>
      <c r="L1221" s="12">
        <f t="shared" si="250"/>
        <v>105.50470580976581</v>
      </c>
      <c r="M1221" s="12">
        <f t="shared" si="251"/>
        <v>93.511130506816286</v>
      </c>
      <c r="N1221" s="12">
        <f t="shared" si="252"/>
        <v>96.403475224969839</v>
      </c>
      <c r="O1221" s="12">
        <f t="shared" si="253"/>
        <v>114.61187569608353</v>
      </c>
      <c r="P1221" s="12">
        <f t="shared" si="254"/>
        <v>110.01557311081612</v>
      </c>
      <c r="Q1221">
        <v>0.63953488372093004</v>
      </c>
      <c r="R1221" s="12"/>
      <c r="S1221" s="12"/>
      <c r="Z1221" s="12"/>
      <c r="AA1221" s="12"/>
      <c r="AB1221" s="12"/>
      <c r="AC1221" s="12"/>
      <c r="AF1221">
        <v>0.44769330734243001</v>
      </c>
      <c r="AG1221" s="12"/>
      <c r="AH1221" s="12"/>
      <c r="BI1221" t="str">
        <v>28/01/2020</v>
      </c>
      <c r="BJ1221">
        <v>47.6</v>
      </c>
      <c r="BK1221">
        <v>19.100000000000001</v>
      </c>
    </row>
    <row r="1222" spans="1:63" x14ac:dyDescent="0.3">
      <c r="A1222" s="11">
        <v>43791</v>
      </c>
      <c r="B1222">
        <v>0.57582938388625604</v>
      </c>
      <c r="C1222">
        <v>3103.54</v>
      </c>
      <c r="D1222">
        <v>201.7</v>
      </c>
      <c r="E1222">
        <v>139.72</v>
      </c>
      <c r="F1222">
        <v>1464.63</v>
      </c>
      <c r="G1222">
        <v>84.75</v>
      </c>
      <c r="H1222">
        <v>47.83</v>
      </c>
      <c r="I1222" s="12">
        <f t="shared" si="247"/>
        <v>90.303144716577748</v>
      </c>
      <c r="J1222" s="12">
        <f t="shared" si="248"/>
        <v>92.717628531434869</v>
      </c>
      <c r="K1222" s="12">
        <f t="shared" si="249"/>
        <v>110.33948628131853</v>
      </c>
      <c r="L1222" s="12">
        <f t="shared" si="250"/>
        <v>105.42970110698631</v>
      </c>
      <c r="M1222" s="12">
        <f t="shared" si="251"/>
        <v>93.571368881532862</v>
      </c>
      <c r="N1222" s="12">
        <f t="shared" si="252"/>
        <v>96.172079564874934</v>
      </c>
      <c r="O1222" s="12">
        <f t="shared" si="253"/>
        <v>114.51779786879708</v>
      </c>
      <c r="P1222" s="12">
        <f t="shared" si="254"/>
        <v>110.10574917488265</v>
      </c>
      <c r="Q1222">
        <v>0.62790697674418605</v>
      </c>
      <c r="R1222" s="12"/>
      <c r="S1222" s="12"/>
      <c r="Z1222" s="12"/>
      <c r="AA1222" s="12"/>
      <c r="AB1222" s="12"/>
      <c r="AC1222" s="12"/>
      <c r="AF1222">
        <v>0.44908616187989597</v>
      </c>
      <c r="AG1222" s="12"/>
      <c r="AH1222" s="12"/>
      <c r="BI1222" t="str">
        <v>27/01/2020</v>
      </c>
      <c r="BJ1222">
        <v>47.6</v>
      </c>
      <c r="BK1222">
        <v>19.100000000000001</v>
      </c>
    </row>
    <row r="1223" spans="1:63" x14ac:dyDescent="0.3">
      <c r="A1223" s="11">
        <v>43790</v>
      </c>
      <c r="B1223">
        <v>0.5807962529274</v>
      </c>
      <c r="C1223">
        <v>3108.46</v>
      </c>
      <c r="D1223">
        <v>202.15</v>
      </c>
      <c r="E1223">
        <v>140.6</v>
      </c>
      <c r="F1223">
        <v>1471.44</v>
      </c>
      <c r="G1223">
        <v>84.79</v>
      </c>
      <c r="H1223">
        <v>47.88</v>
      </c>
      <c r="I1223" s="12">
        <f t="shared" si="247"/>
        <v>89.882842375780712</v>
      </c>
      <c r="J1223" s="12">
        <f t="shared" si="248"/>
        <v>92.436128899362586</v>
      </c>
      <c r="K1223" s="12">
        <f t="shared" si="249"/>
        <v>110.46221240391806</v>
      </c>
      <c r="L1223" s="12">
        <f t="shared" si="250"/>
        <v>105.48650558642099</v>
      </c>
      <c r="M1223" s="12">
        <f t="shared" si="251"/>
        <v>93.195528025173246</v>
      </c>
      <c r="N1223" s="12">
        <f t="shared" si="252"/>
        <v>95.941623023536494</v>
      </c>
      <c r="O1223" s="12">
        <f t="shared" si="253"/>
        <v>114.71905133670892</v>
      </c>
      <c r="P1223" s="12">
        <f t="shared" si="254"/>
        <v>110.23602527066444</v>
      </c>
      <c r="Q1223">
        <v>0.64705882352941202</v>
      </c>
      <c r="R1223" s="12"/>
      <c r="S1223" s="12"/>
      <c r="Z1223" s="12"/>
      <c r="AA1223" s="12"/>
      <c r="AB1223" s="12"/>
      <c r="AC1223" s="12"/>
      <c r="AF1223">
        <v>0.44937949052906601</v>
      </c>
      <c r="AG1223" s="12"/>
      <c r="AH1223" s="12"/>
      <c r="BI1223" t="str">
        <v>24/01/2020</v>
      </c>
      <c r="BJ1223">
        <v>52.8</v>
      </c>
      <c r="BK1223">
        <v>18.899999999999999</v>
      </c>
    </row>
    <row r="1224" spans="1:63" x14ac:dyDescent="0.3">
      <c r="A1224" s="11">
        <v>43789</v>
      </c>
      <c r="B1224">
        <v>0.58018867924528295</v>
      </c>
      <c r="C1224">
        <v>3120.18</v>
      </c>
      <c r="D1224">
        <v>203.37</v>
      </c>
      <c r="E1224">
        <v>139.16</v>
      </c>
      <c r="F1224">
        <v>1472.64</v>
      </c>
      <c r="G1224">
        <v>84.75</v>
      </c>
      <c r="H1224">
        <v>48.15</v>
      </c>
      <c r="I1224" s="12">
        <f t="shared" si="247"/>
        <v>91.168685021129008</v>
      </c>
      <c r="J1224" s="12">
        <f t="shared" si="248"/>
        <v>92.708816163321401</v>
      </c>
      <c r="K1224" s="12">
        <f t="shared" si="249"/>
        <v>110.93124857612018</v>
      </c>
      <c r="L1224" s="12">
        <f t="shared" si="250"/>
        <v>105.29158106365993</v>
      </c>
      <c r="M1224" s="12">
        <f t="shared" si="251"/>
        <v>94.744286280181271</v>
      </c>
      <c r="N1224" s="12">
        <f t="shared" si="252"/>
        <v>96.441581498352818</v>
      </c>
      <c r="O1224" s="12">
        <f t="shared" si="253"/>
        <v>115.46622108657364</v>
      </c>
      <c r="P1224" s="12">
        <f t="shared" si="254"/>
        <v>110.27919313362737</v>
      </c>
      <c r="Q1224">
        <v>0.64285714285714302</v>
      </c>
      <c r="R1224" s="12"/>
      <c r="S1224" s="12"/>
      <c r="Z1224" s="12"/>
      <c r="AA1224" s="12"/>
      <c r="AB1224" s="12"/>
      <c r="AC1224" s="12"/>
      <c r="AF1224">
        <v>0.447800393959291</v>
      </c>
      <c r="AG1224" s="12"/>
      <c r="AH1224" s="12"/>
      <c r="BI1224" t="str">
        <v>23/01/2020</v>
      </c>
      <c r="BJ1224">
        <v>52.8</v>
      </c>
      <c r="BK1224">
        <v>18.899999999999999</v>
      </c>
    </row>
    <row r="1225" spans="1:63" x14ac:dyDescent="0.3">
      <c r="A1225" s="11">
        <v>43788</v>
      </c>
      <c r="B1225">
        <v>0.58194774346793399</v>
      </c>
      <c r="C1225">
        <v>3122.03</v>
      </c>
      <c r="D1225">
        <v>203.07</v>
      </c>
      <c r="E1225">
        <v>138.01</v>
      </c>
      <c r="F1225">
        <v>1471.33</v>
      </c>
      <c r="G1225">
        <v>84.76</v>
      </c>
      <c r="H1225">
        <v>48.19</v>
      </c>
      <c r="I1225" s="12">
        <f t="shared" si="247"/>
        <v>91.989720197850247</v>
      </c>
      <c r="J1225" s="12">
        <f t="shared" si="248"/>
        <v>92.846499544685926</v>
      </c>
      <c r="K1225" s="12">
        <f t="shared" si="249"/>
        <v>110.98391965685349</v>
      </c>
      <c r="L1225" s="12">
        <f t="shared" si="250"/>
        <v>105.26658187623241</v>
      </c>
      <c r="M1225" s="12">
        <f t="shared" si="251"/>
        <v>95.398280263326612</v>
      </c>
      <c r="N1225" s="12">
        <f t="shared" si="252"/>
        <v>96.385006180812667</v>
      </c>
      <c r="O1225" s="12">
        <f t="shared" si="253"/>
        <v>115.28231083913148</v>
      </c>
      <c r="P1225" s="12">
        <f t="shared" si="254"/>
        <v>110.02532391195844</v>
      </c>
      <c r="Q1225">
        <v>0.64285714285714302</v>
      </c>
      <c r="R1225" s="12"/>
      <c r="S1225" s="12"/>
      <c r="Z1225" s="12"/>
      <c r="AA1225" s="12"/>
      <c r="AB1225" s="12"/>
      <c r="AC1225" s="12"/>
      <c r="AF1225">
        <v>0.43815104166666702</v>
      </c>
      <c r="AG1225" s="12"/>
      <c r="AH1225" s="12"/>
      <c r="BI1225" t="str">
        <v>22/01/2020</v>
      </c>
      <c r="BJ1225">
        <v>52.8</v>
      </c>
      <c r="BK1225">
        <v>18.899999999999999</v>
      </c>
    </row>
    <row r="1226" spans="1:63" x14ac:dyDescent="0.3">
      <c r="A1226" s="11">
        <v>43785</v>
      </c>
      <c r="B1226">
        <v>0.58086560364464701</v>
      </c>
      <c r="C1226">
        <v>3120.46</v>
      </c>
      <c r="D1226">
        <v>202.91</v>
      </c>
      <c r="E1226">
        <v>137.76</v>
      </c>
      <c r="F1226">
        <v>1466.55</v>
      </c>
      <c r="G1226">
        <v>84.72</v>
      </c>
      <c r="H1226">
        <v>48.2</v>
      </c>
      <c r="I1226" s="12">
        <f t="shared" si="247"/>
        <v>92.110534156025238</v>
      </c>
      <c r="J1226" s="12">
        <f t="shared" si="248"/>
        <v>93.103112132433282</v>
      </c>
      <c r="K1226" s="12">
        <f t="shared" si="249"/>
        <v>110.98048065841951</v>
      </c>
      <c r="L1226" s="12">
        <f t="shared" si="250"/>
        <v>105.19183257806279</v>
      </c>
      <c r="M1226" s="12">
        <f t="shared" si="251"/>
        <v>95.496280777189412</v>
      </c>
      <c r="N1226" s="12">
        <f t="shared" si="252"/>
        <v>96.623746379139718</v>
      </c>
      <c r="O1226" s="12">
        <f t="shared" si="253"/>
        <v>115.24584896542827</v>
      </c>
      <c r="P1226" s="12">
        <f t="shared" si="254"/>
        <v>109.91584818740436</v>
      </c>
      <c r="Q1226">
        <v>0.64367816091954</v>
      </c>
      <c r="R1226" s="12"/>
      <c r="S1226" s="12"/>
      <c r="Z1226" s="12"/>
      <c r="AA1226" s="12"/>
      <c r="AB1226" s="12"/>
      <c r="AC1226" s="12"/>
      <c r="AF1226">
        <v>0.43815104166666702</v>
      </c>
      <c r="AG1226" s="12"/>
      <c r="AH1226" s="12"/>
      <c r="BI1226" t="str">
        <v>21/01/2020</v>
      </c>
      <c r="BJ1226">
        <v>52.8</v>
      </c>
      <c r="BK1226">
        <v>18.899999999999999</v>
      </c>
    </row>
    <row r="1227" spans="1:63" x14ac:dyDescent="0.3">
      <c r="A1227" s="11">
        <v>43784</v>
      </c>
      <c r="B1227">
        <v>0.57437070938215096</v>
      </c>
      <c r="C1227">
        <v>3096.63</v>
      </c>
      <c r="D1227">
        <v>201.43</v>
      </c>
      <c r="E1227">
        <v>137.91</v>
      </c>
      <c r="F1227">
        <v>1471.17</v>
      </c>
      <c r="G1227">
        <v>84.75</v>
      </c>
      <c r="H1227">
        <v>47.84</v>
      </c>
      <c r="I1227" s="12">
        <f t="shared" si="247"/>
        <v>91.3085593592008</v>
      </c>
      <c r="J1227" s="12">
        <f t="shared" si="248"/>
        <v>92.105078070532983</v>
      </c>
      <c r="K1227" s="12">
        <f t="shared" si="249"/>
        <v>110.09428280753819</v>
      </c>
      <c r="L1227" s="12">
        <f t="shared" si="250"/>
        <v>105.17391316510059</v>
      </c>
      <c r="M1227" s="12">
        <f t="shared" si="251"/>
        <v>94.697494955479939</v>
      </c>
      <c r="N1227" s="12">
        <f t="shared" si="252"/>
        <v>95.620891367140601</v>
      </c>
      <c r="O1227" s="12">
        <f t="shared" si="253"/>
        <v>114.3650723169185</v>
      </c>
      <c r="P1227" s="12">
        <f t="shared" si="254"/>
        <v>109.93537468782142</v>
      </c>
      <c r="Q1227">
        <v>0.65882352941176503</v>
      </c>
      <c r="R1227" s="12"/>
      <c r="S1227" s="12"/>
      <c r="Z1227" s="12"/>
      <c r="AA1227" s="12"/>
      <c r="AB1227" s="12"/>
      <c r="AC1227" s="12"/>
      <c r="AF1227">
        <v>0.43300330033003298</v>
      </c>
      <c r="AG1227" s="12"/>
      <c r="AH1227" s="12"/>
      <c r="BI1227" t="str">
        <v>20/01/2020</v>
      </c>
      <c r="BJ1227">
        <v>52.8</v>
      </c>
      <c r="BK1227">
        <v>18.899999999999999</v>
      </c>
    </row>
    <row r="1228" spans="1:63" x14ac:dyDescent="0.3">
      <c r="A1228" s="11">
        <v>43783</v>
      </c>
      <c r="B1228">
        <v>0.57110091743119296</v>
      </c>
      <c r="C1228">
        <v>3094.04</v>
      </c>
      <c r="D1228">
        <v>201.59</v>
      </c>
      <c r="E1228">
        <v>136.5</v>
      </c>
      <c r="F1228">
        <v>1463.56</v>
      </c>
      <c r="G1228">
        <v>84.67</v>
      </c>
      <c r="H1228">
        <v>47.92</v>
      </c>
      <c r="I1228" s="12">
        <f t="shared" si="247"/>
        <v>92.183619472503594</v>
      </c>
      <c r="J1228" s="12">
        <f t="shared" si="248"/>
        <v>92.508652331722288</v>
      </c>
      <c r="K1228" s="12">
        <f t="shared" si="249"/>
        <v>110.10614690351956</v>
      </c>
      <c r="L1228" s="12">
        <f t="shared" si="250"/>
        <v>104.9109494292604</v>
      </c>
      <c r="M1228" s="12">
        <f t="shared" si="251"/>
        <v>95.762697966734009</v>
      </c>
      <c r="N1228" s="12">
        <f t="shared" si="252"/>
        <v>96.19743533610675</v>
      </c>
      <c r="O1228" s="12">
        <f t="shared" si="253"/>
        <v>114.56424625209084</v>
      </c>
      <c r="P1228" s="12">
        <f t="shared" si="254"/>
        <v>109.83918204453413</v>
      </c>
      <c r="Q1228">
        <v>0.63529411764705901</v>
      </c>
      <c r="R1228" s="12"/>
      <c r="S1228" s="12"/>
      <c r="Z1228" s="12"/>
      <c r="AA1228" s="12"/>
      <c r="AB1228" s="12"/>
      <c r="AC1228" s="12"/>
      <c r="AF1228">
        <v>0.42617449664429502</v>
      </c>
      <c r="AG1228" s="12"/>
      <c r="AH1228" s="12"/>
      <c r="BI1228" t="str">
        <v>17/01/2020</v>
      </c>
      <c r="BJ1228">
        <v>59.4</v>
      </c>
      <c r="BK1228">
        <v>17.899999999999999</v>
      </c>
    </row>
    <row r="1229" spans="1:63" x14ac:dyDescent="0.3">
      <c r="A1229" s="11">
        <v>43782</v>
      </c>
      <c r="B1229">
        <v>0.56551724137931003</v>
      </c>
      <c r="C1229">
        <v>3091.84</v>
      </c>
      <c r="D1229">
        <v>201.54</v>
      </c>
      <c r="E1229">
        <v>135.62</v>
      </c>
      <c r="F1229">
        <v>1456.44</v>
      </c>
      <c r="G1229">
        <v>84.63</v>
      </c>
      <c r="H1229">
        <v>48.14</v>
      </c>
      <c r="I1229" s="12">
        <f t="shared" si="247"/>
        <v>92.719274303898956</v>
      </c>
      <c r="J1229" s="12">
        <f t="shared" si="248"/>
        <v>92.896689435183916</v>
      </c>
      <c r="K1229" s="12">
        <f t="shared" si="249"/>
        <v>110.07984830271143</v>
      </c>
      <c r="L1229" s="12">
        <f t="shared" si="250"/>
        <v>104.35976762287989</v>
      </c>
      <c r="M1229" s="12">
        <f t="shared" si="251"/>
        <v>96.3640703564853</v>
      </c>
      <c r="N1229" s="12">
        <f t="shared" si="252"/>
        <v>96.64592489154002</v>
      </c>
      <c r="O1229" s="12">
        <f t="shared" si="253"/>
        <v>114.58997811058649</v>
      </c>
      <c r="P1229" s="12">
        <f t="shared" si="254"/>
        <v>109.3125041391062</v>
      </c>
      <c r="Q1229">
        <v>0.61904761904761896</v>
      </c>
      <c r="R1229" s="12"/>
      <c r="S1229" s="12"/>
      <c r="Z1229" s="12"/>
      <c r="AA1229" s="12"/>
      <c r="AB1229" s="12"/>
      <c r="AC1229" s="12"/>
      <c r="AF1229">
        <v>0.42318059299191402</v>
      </c>
      <c r="AG1229" s="12"/>
      <c r="AH1229" s="12"/>
      <c r="BI1229" t="str">
        <v>16/01/2020</v>
      </c>
      <c r="BJ1229">
        <v>59.4</v>
      </c>
      <c r="BK1229">
        <v>17.899999999999999</v>
      </c>
    </row>
    <row r="1230" spans="1:63" x14ac:dyDescent="0.3">
      <c r="A1230" s="11">
        <v>43781</v>
      </c>
      <c r="B1230">
        <v>0.56712962962962998</v>
      </c>
      <c r="C1230">
        <v>3087.01</v>
      </c>
      <c r="D1230">
        <v>200.96</v>
      </c>
      <c r="E1230">
        <v>135</v>
      </c>
      <c r="F1230">
        <v>1455.81</v>
      </c>
      <c r="G1230">
        <v>84.62</v>
      </c>
      <c r="H1230">
        <v>48.19</v>
      </c>
      <c r="I1230" s="12">
        <f t="shared" si="247"/>
        <v>93.000878341885851</v>
      </c>
      <c r="J1230" s="12">
        <f t="shared" si="248"/>
        <v>92.7916611518244</v>
      </c>
      <c r="K1230" s="12">
        <f t="shared" si="249"/>
        <v>109.92085378832239</v>
      </c>
      <c r="L1230" s="12">
        <f t="shared" si="250"/>
        <v>104.08890949839549</v>
      </c>
      <c r="M1230" s="12">
        <f t="shared" si="251"/>
        <v>96.528791535931902</v>
      </c>
      <c r="N1230" s="12">
        <f t="shared" si="252"/>
        <v>96.409394303582573</v>
      </c>
      <c r="O1230" s="12">
        <f t="shared" si="253"/>
        <v>114.27367188650686</v>
      </c>
      <c r="P1230" s="12">
        <f t="shared" si="254"/>
        <v>108.88527033354677</v>
      </c>
      <c r="Q1230">
        <v>0.626506024096386</v>
      </c>
      <c r="R1230" s="12"/>
      <c r="S1230" s="12"/>
      <c r="Z1230" s="12"/>
      <c r="AA1230" s="12"/>
      <c r="AB1230" s="12"/>
      <c r="AC1230" s="12"/>
      <c r="AF1230">
        <v>0.41862567811934898</v>
      </c>
      <c r="AG1230" s="12"/>
      <c r="AH1230" s="12"/>
      <c r="BI1230" t="str">
        <v>15/01/2020</v>
      </c>
      <c r="BJ1230">
        <v>59.4</v>
      </c>
      <c r="BK1230">
        <v>17.899999999999999</v>
      </c>
    </row>
    <row r="1231" spans="1:63" x14ac:dyDescent="0.3">
      <c r="A1231" s="11">
        <v>43778</v>
      </c>
      <c r="B1231">
        <v>0.55427251732101601</v>
      </c>
      <c r="C1231">
        <v>3093.08</v>
      </c>
      <c r="D1231">
        <v>201.23</v>
      </c>
      <c r="E1231">
        <v>134.91</v>
      </c>
      <c r="F1231">
        <v>1458.75</v>
      </c>
      <c r="G1231">
        <v>84.6</v>
      </c>
      <c r="H1231">
        <v>48.35</v>
      </c>
      <c r="I1231" s="12">
        <f t="shared" si="247"/>
        <v>93.246074172382706</v>
      </c>
      <c r="J1231" s="12">
        <f t="shared" si="248"/>
        <v>92.786745406154694</v>
      </c>
      <c r="K1231" s="12">
        <f t="shared" si="249"/>
        <v>110.16308609062979</v>
      </c>
      <c r="L1231" s="12">
        <f t="shared" si="250"/>
        <v>103.94891541065107</v>
      </c>
      <c r="M1231" s="12">
        <f t="shared" si="251"/>
        <v>96.723094658583207</v>
      </c>
      <c r="N1231" s="12">
        <f t="shared" si="252"/>
        <v>96.344489341449702</v>
      </c>
      <c r="O1231" s="12">
        <f t="shared" si="253"/>
        <v>114.45429849480087</v>
      </c>
      <c r="P1231" s="12">
        <f t="shared" si="254"/>
        <v>108.67146406663811</v>
      </c>
      <c r="Q1231">
        <v>0.61627906976744196</v>
      </c>
      <c r="R1231" s="12"/>
      <c r="S1231" s="12"/>
      <c r="Z1231" s="12"/>
      <c r="AA1231" s="12"/>
      <c r="AB1231" s="12"/>
      <c r="AC1231" s="12"/>
      <c r="AF1231">
        <v>0.41541186891053999</v>
      </c>
      <c r="AG1231" s="12"/>
      <c r="AH1231" s="12"/>
      <c r="BI1231" t="str">
        <v>14/01/2020</v>
      </c>
      <c r="BJ1231">
        <v>59.4</v>
      </c>
      <c r="BK1231">
        <v>17.899999999999999</v>
      </c>
    </row>
    <row r="1232" spans="1:63" x14ac:dyDescent="0.3">
      <c r="A1232" s="11">
        <v>43777</v>
      </c>
      <c r="B1232">
        <v>0.54906542056074803</v>
      </c>
      <c r="C1232">
        <v>3085.18</v>
      </c>
      <c r="D1232">
        <v>200.43</v>
      </c>
      <c r="E1232">
        <v>135.47999999999999</v>
      </c>
      <c r="F1232">
        <v>1468.8</v>
      </c>
      <c r="G1232">
        <v>84.59</v>
      </c>
      <c r="H1232">
        <v>48.49</v>
      </c>
      <c r="I1232" s="12">
        <f t="shared" si="247"/>
        <v>92.619237213187915</v>
      </c>
      <c r="J1232" s="12">
        <f t="shared" si="248"/>
        <v>91.922403748779345</v>
      </c>
      <c r="K1232" s="12">
        <f t="shared" si="249"/>
        <v>109.8946780903587</v>
      </c>
      <c r="L1232" s="12">
        <f t="shared" si="250"/>
        <v>103.38568860360597</v>
      </c>
      <c r="M1232" s="12">
        <f t="shared" si="251"/>
        <v>95.936541509100394</v>
      </c>
      <c r="N1232" s="12">
        <f t="shared" si="252"/>
        <v>95.311905065845338</v>
      </c>
      <c r="O1232" s="12">
        <f t="shared" si="253"/>
        <v>114.01270435524329</v>
      </c>
      <c r="P1232" s="12">
        <f t="shared" si="254"/>
        <v>107.9290619597771</v>
      </c>
      <c r="Q1232">
        <v>0.63095238095238104</v>
      </c>
      <c r="R1232" s="12"/>
      <c r="S1232" s="12"/>
      <c r="Z1232" s="12"/>
      <c r="AA1232" s="12"/>
      <c r="AB1232" s="12"/>
      <c r="AC1232" s="12"/>
      <c r="AF1232">
        <v>0.42110009017132499</v>
      </c>
      <c r="AG1232" s="12"/>
      <c r="AH1232" s="12"/>
      <c r="BI1232" t="str">
        <v>13/01/2020</v>
      </c>
      <c r="BJ1232">
        <v>59.4</v>
      </c>
      <c r="BK1232">
        <v>17.899999999999999</v>
      </c>
    </row>
    <row r="1233" spans="1:63" x14ac:dyDescent="0.3">
      <c r="A1233" s="11">
        <v>43776</v>
      </c>
      <c r="B1233">
        <v>0.52245862884160799</v>
      </c>
      <c r="C1233">
        <v>3076.78</v>
      </c>
      <c r="D1233">
        <v>199.76</v>
      </c>
      <c r="E1233">
        <v>137.97999999999999</v>
      </c>
      <c r="F1233">
        <v>1490.49</v>
      </c>
      <c r="G1233">
        <v>84.69</v>
      </c>
      <c r="H1233">
        <v>48.29</v>
      </c>
      <c r="I1233" s="12">
        <f t="shared" si="247"/>
        <v>90.727683426145461</v>
      </c>
      <c r="J1233" s="12">
        <f t="shared" si="248"/>
        <v>90.36075411026917</v>
      </c>
      <c r="K1233" s="12">
        <f t="shared" si="249"/>
        <v>109.46656487463694</v>
      </c>
      <c r="L1233" s="12">
        <f t="shared" si="250"/>
        <v>103.53182556461266</v>
      </c>
      <c r="M1233" s="12">
        <f t="shared" si="251"/>
        <v>93.919839055035411</v>
      </c>
      <c r="N1233" s="12">
        <f t="shared" si="252"/>
        <v>93.635245563498756</v>
      </c>
      <c r="O1233" s="12">
        <f t="shared" si="253"/>
        <v>113.49801336210548</v>
      </c>
      <c r="P1233" s="12">
        <f t="shared" si="254"/>
        <v>108.01413598907655</v>
      </c>
      <c r="Q1233">
        <v>0.60714285714285698</v>
      </c>
      <c r="R1233" s="12"/>
      <c r="S1233" s="12"/>
      <c r="Z1233" s="12"/>
      <c r="AA1233" s="12"/>
      <c r="AB1233" s="12"/>
      <c r="AC1233" s="12"/>
      <c r="AF1233">
        <v>0.42124212421242102</v>
      </c>
      <c r="AG1233" s="12"/>
      <c r="AH1233" s="12"/>
      <c r="BI1233" t="str">
        <v>10/01/2020</v>
      </c>
      <c r="BJ1233">
        <v>57</v>
      </c>
      <c r="BK1233">
        <v>17.8</v>
      </c>
    </row>
    <row r="1234" spans="1:63" x14ac:dyDescent="0.3">
      <c r="A1234" s="11">
        <v>43775</v>
      </c>
      <c r="B1234">
        <v>0.52380952380952395</v>
      </c>
      <c r="C1234">
        <v>3074.62</v>
      </c>
      <c r="D1234">
        <v>200.21</v>
      </c>
      <c r="E1234">
        <v>137.15</v>
      </c>
      <c r="F1234">
        <v>1483.75</v>
      </c>
      <c r="G1234">
        <v>84.64</v>
      </c>
      <c r="H1234">
        <v>48.33</v>
      </c>
      <c r="I1234" s="12">
        <f t="shared" si="247"/>
        <v>91.215617867341393</v>
      </c>
      <c r="J1234" s="12">
        <f t="shared" si="248"/>
        <v>90.709078640256863</v>
      </c>
      <c r="K1234" s="12">
        <f t="shared" si="249"/>
        <v>109.45432912836324</v>
      </c>
      <c r="L1234" s="12">
        <f t="shared" si="250"/>
        <v>103.37364640241098</v>
      </c>
      <c r="M1234" s="12">
        <f t="shared" si="251"/>
        <v>94.70584148439832</v>
      </c>
      <c r="N1234" s="12">
        <f t="shared" si="252"/>
        <v>94.275392847134327</v>
      </c>
      <c r="O1234" s="12">
        <f t="shared" si="253"/>
        <v>113.82108052400419</v>
      </c>
      <c r="P1234" s="12">
        <f t="shared" si="254"/>
        <v>108.16773381330279</v>
      </c>
      <c r="Q1234">
        <v>0.60714285714285698</v>
      </c>
      <c r="R1234" s="12"/>
      <c r="S1234" s="12"/>
      <c r="Z1234" s="12"/>
      <c r="AA1234" s="12"/>
      <c r="AB1234" s="12"/>
      <c r="AC1234" s="12"/>
      <c r="AF1234">
        <v>0.41826484018264798</v>
      </c>
      <c r="AG1234" s="12"/>
      <c r="AH1234" s="12"/>
      <c r="BI1234" t="str">
        <v>09/01/2020</v>
      </c>
      <c r="BJ1234">
        <v>57</v>
      </c>
      <c r="BK1234">
        <v>17.8</v>
      </c>
    </row>
    <row r="1235" spans="1:63" x14ac:dyDescent="0.3">
      <c r="A1235" s="11">
        <v>43774</v>
      </c>
      <c r="B1235">
        <v>0.509708737864078</v>
      </c>
      <c r="C1235">
        <v>3078.27</v>
      </c>
      <c r="D1235">
        <v>200.1</v>
      </c>
      <c r="E1235">
        <v>138.71</v>
      </c>
      <c r="F1235">
        <v>1509.72</v>
      </c>
      <c r="G1235">
        <v>84.7</v>
      </c>
      <c r="H1235">
        <v>48.29</v>
      </c>
      <c r="I1235" s="12">
        <f t="shared" si="247"/>
        <v>90.307060697606858</v>
      </c>
      <c r="J1235" s="12">
        <f t="shared" si="248"/>
        <v>89.279171440254032</v>
      </c>
      <c r="K1235" s="12">
        <f t="shared" si="249"/>
        <v>109.5066019317436</v>
      </c>
      <c r="L1235" s="12">
        <f t="shared" si="250"/>
        <v>103.58226728219425</v>
      </c>
      <c r="M1235" s="12">
        <f t="shared" si="251"/>
        <v>93.601696162939575</v>
      </c>
      <c r="N1235" s="12">
        <f t="shared" si="252"/>
        <v>92.631044488534826</v>
      </c>
      <c r="O1235" s="12">
        <f t="shared" si="253"/>
        <v>113.67806128387477</v>
      </c>
      <c r="P1235" s="12">
        <f t="shared" si="254"/>
        <v>108.19787814347255</v>
      </c>
      <c r="Q1235">
        <v>0.58333333333333304</v>
      </c>
      <c r="R1235" s="12"/>
      <c r="S1235" s="12"/>
      <c r="Z1235" s="12"/>
      <c r="AA1235" s="12"/>
      <c r="AB1235" s="12"/>
      <c r="AC1235" s="12"/>
      <c r="AF1235">
        <v>0.41974169741697398</v>
      </c>
      <c r="AG1235" s="12"/>
      <c r="AH1235" s="12"/>
      <c r="BI1235" t="str">
        <v>08/01/2020</v>
      </c>
      <c r="BJ1235">
        <v>57</v>
      </c>
      <c r="BK1235">
        <v>17.8</v>
      </c>
    </row>
    <row r="1236" spans="1:63" x14ac:dyDescent="0.3">
      <c r="A1236" s="11">
        <v>43771</v>
      </c>
      <c r="B1236">
        <v>0.50605326876513301</v>
      </c>
      <c r="C1236">
        <v>3066.91</v>
      </c>
      <c r="D1236">
        <v>198.87</v>
      </c>
      <c r="E1236">
        <v>140.56</v>
      </c>
      <c r="F1236">
        <v>1513.95</v>
      </c>
      <c r="G1236">
        <v>84.76</v>
      </c>
      <c r="H1236">
        <v>47.99</v>
      </c>
      <c r="I1236" s="12">
        <f t="shared" si="247"/>
        <v>88.809231457605947</v>
      </c>
      <c r="J1236" s="12">
        <f t="shared" si="248"/>
        <v>88.702774639428696</v>
      </c>
      <c r="K1236" s="12">
        <f t="shared" si="249"/>
        <v>109.02558812431754</v>
      </c>
      <c r="L1236" s="12">
        <f t="shared" si="250"/>
        <v>103.84679085791493</v>
      </c>
      <c r="M1236" s="12">
        <f t="shared" si="251"/>
        <v>91.825192356825468</v>
      </c>
      <c r="N1236" s="12">
        <f t="shared" si="252"/>
        <v>91.80671560689845</v>
      </c>
      <c r="O1236" s="12">
        <f t="shared" si="253"/>
        <v>112.89986217678579</v>
      </c>
      <c r="P1236" s="12">
        <f t="shared" si="254"/>
        <v>108.20505835151607</v>
      </c>
      <c r="Q1236">
        <v>0.61445783132530096</v>
      </c>
      <c r="R1236" s="12"/>
      <c r="S1236" s="12"/>
      <c r="Z1236" s="12"/>
      <c r="AA1236" s="12"/>
      <c r="AB1236" s="12"/>
      <c r="AC1236" s="12"/>
      <c r="AF1236">
        <v>0.40888485947416098</v>
      </c>
      <c r="AG1236" s="12"/>
      <c r="AH1236" s="12"/>
      <c r="BI1236" t="str">
        <v>07/01/2020</v>
      </c>
      <c r="BJ1236">
        <v>57</v>
      </c>
      <c r="BK1236">
        <v>17.8</v>
      </c>
    </row>
    <row r="1237" spans="1:63" x14ac:dyDescent="0.3">
      <c r="A1237" s="11">
        <v>43769</v>
      </c>
      <c r="B1237">
        <v>0.49756097560975598</v>
      </c>
      <c r="C1237">
        <v>3037.56</v>
      </c>
      <c r="D1237">
        <v>197.08</v>
      </c>
      <c r="E1237">
        <v>141.24</v>
      </c>
      <c r="F1237">
        <v>1513</v>
      </c>
      <c r="G1237">
        <v>84.95</v>
      </c>
      <c r="H1237">
        <v>47.47</v>
      </c>
      <c r="I1237" s="12">
        <f t="shared" si="247"/>
        <v>87.541899570319416</v>
      </c>
      <c r="J1237" s="12">
        <f t="shared" si="248"/>
        <v>87.908567414677051</v>
      </c>
      <c r="K1237" s="12">
        <f t="shared" si="249"/>
        <v>107.74355080792159</v>
      </c>
      <c r="L1237" s="12">
        <f t="shared" si="250"/>
        <v>103.98112681442284</v>
      </c>
      <c r="M1237" s="12">
        <f t="shared" si="251"/>
        <v>90.56657899132631</v>
      </c>
      <c r="N1237" s="12">
        <f t="shared" si="252"/>
        <v>91.03702356895289</v>
      </c>
      <c r="O1237" s="12">
        <f t="shared" si="253"/>
        <v>111.63622762312758</v>
      </c>
      <c r="P1237" s="12">
        <f t="shared" si="254"/>
        <v>108.40796346285791</v>
      </c>
      <c r="Q1237">
        <v>0.60465116279069797</v>
      </c>
      <c r="R1237" s="12"/>
      <c r="S1237" s="12"/>
      <c r="Z1237" s="12"/>
      <c r="AA1237" s="12"/>
      <c r="AB1237" s="12"/>
      <c r="AC1237" s="12"/>
      <c r="AF1237">
        <v>0.40513290559120102</v>
      </c>
      <c r="AG1237" s="12"/>
      <c r="AH1237" s="12"/>
      <c r="BI1237" t="str">
        <v>06/01/2020</v>
      </c>
      <c r="BJ1237">
        <v>57</v>
      </c>
      <c r="BK1237">
        <v>17.8</v>
      </c>
    </row>
    <row r="1238" spans="1:63" x14ac:dyDescent="0.3">
      <c r="A1238" s="11">
        <v>43769</v>
      </c>
      <c r="B1238">
        <v>0.477040816326531</v>
      </c>
      <c r="C1238">
        <v>3046.77</v>
      </c>
      <c r="D1238">
        <v>196.99</v>
      </c>
      <c r="E1238">
        <v>139.36000000000001</v>
      </c>
      <c r="F1238">
        <v>1495.9</v>
      </c>
      <c r="G1238">
        <v>84.8</v>
      </c>
      <c r="H1238">
        <v>47.7</v>
      </c>
      <c r="I1238" s="12">
        <f t="shared" si="247"/>
        <v>89.01176097160814</v>
      </c>
      <c r="J1238" s="12">
        <f t="shared" si="248"/>
        <v>89.197843644103301</v>
      </c>
      <c r="K1238" s="12">
        <f t="shared" si="249"/>
        <v>108.26231582092365</v>
      </c>
      <c r="L1238" s="12">
        <f t="shared" si="250"/>
        <v>103.79440798870057</v>
      </c>
      <c r="M1238" s="12">
        <f t="shared" si="251"/>
        <v>91.76255386000156</v>
      </c>
      <c r="N1238" s="12">
        <f t="shared" si="252"/>
        <v>92.047183363303077</v>
      </c>
      <c r="O1238" s="12">
        <f t="shared" si="253"/>
        <v>111.78288586852614</v>
      </c>
      <c r="P1238" s="12">
        <f t="shared" si="254"/>
        <v>107.83871749819534</v>
      </c>
      <c r="Q1238">
        <v>0.626506024096386</v>
      </c>
      <c r="R1238" s="12"/>
      <c r="S1238" s="12"/>
      <c r="Z1238" s="12"/>
      <c r="AA1238" s="12"/>
      <c r="AB1238" s="12"/>
      <c r="AC1238" s="12"/>
      <c r="AF1238">
        <v>0.39981273408239698</v>
      </c>
      <c r="AG1238" s="12"/>
      <c r="AH1238" s="12"/>
      <c r="BI1238" t="str">
        <v>03/01/2020</v>
      </c>
      <c r="BJ1238">
        <v>55.1</v>
      </c>
      <c r="BK1238">
        <v>17.8</v>
      </c>
    </row>
    <row r="1239" spans="1:63" x14ac:dyDescent="0.3">
      <c r="A1239" s="11">
        <v>43768</v>
      </c>
      <c r="B1239">
        <v>0.47803617571059398</v>
      </c>
      <c r="C1239">
        <v>3036.89</v>
      </c>
      <c r="D1239">
        <v>196.04</v>
      </c>
      <c r="E1239">
        <v>137.35</v>
      </c>
      <c r="F1239">
        <v>1487.82</v>
      </c>
      <c r="G1239">
        <v>84.75</v>
      </c>
      <c r="H1239">
        <v>47.48</v>
      </c>
      <c r="I1239" s="12">
        <f t="shared" si="247"/>
        <v>90.036449424979097</v>
      </c>
      <c r="J1239" s="12">
        <f t="shared" si="248"/>
        <v>89.392490091056587</v>
      </c>
      <c r="K1239" s="12">
        <f t="shared" si="249"/>
        <v>107.97474046030983</v>
      </c>
      <c r="L1239" s="12">
        <f t="shared" si="250"/>
        <v>103.93786320074692</v>
      </c>
      <c r="M1239" s="12">
        <f t="shared" si="251"/>
        <v>92.66962233628125</v>
      </c>
      <c r="N1239" s="12">
        <f t="shared" si="252"/>
        <v>92.101045405597645</v>
      </c>
      <c r="O1239" s="12">
        <f t="shared" si="253"/>
        <v>111.30915640245509</v>
      </c>
      <c r="P1239" s="12">
        <f t="shared" si="254"/>
        <v>107.81581527362235</v>
      </c>
      <c r="Q1239">
        <v>0.62195121951219501</v>
      </c>
      <c r="R1239" s="12"/>
      <c r="S1239" s="12"/>
      <c r="Z1239" s="12"/>
      <c r="AA1239" s="12"/>
      <c r="AB1239" s="12"/>
      <c r="AC1239" s="12"/>
      <c r="AF1239">
        <v>0.39339622641509397</v>
      </c>
      <c r="AG1239" s="12"/>
      <c r="AH1239" s="12"/>
      <c r="BI1239" t="str">
        <v>02/01/2020</v>
      </c>
      <c r="BJ1239">
        <v>55.1</v>
      </c>
      <c r="BK1239">
        <v>17.8</v>
      </c>
    </row>
    <row r="1240" spans="1:63" x14ac:dyDescent="0.3">
      <c r="A1240" s="11">
        <v>43767</v>
      </c>
      <c r="B1240">
        <v>0.47340425531914898</v>
      </c>
      <c r="C1240">
        <v>3039.42</v>
      </c>
      <c r="D1240">
        <v>197.57</v>
      </c>
      <c r="E1240">
        <v>137.26</v>
      </c>
      <c r="F1240">
        <v>1492.63</v>
      </c>
      <c r="G1240">
        <v>84.73</v>
      </c>
      <c r="H1240">
        <v>47.6</v>
      </c>
      <c r="I1240" s="12">
        <f t="shared" si="247"/>
        <v>90.170631041307772</v>
      </c>
      <c r="J1240" s="12">
        <f t="shared" si="248"/>
        <v>89.179342168261144</v>
      </c>
      <c r="K1240" s="12">
        <f t="shared" si="249"/>
        <v>108.09022833616234</v>
      </c>
      <c r="L1240" s="12">
        <f t="shared" si="250"/>
        <v>103.76264827001572</v>
      </c>
      <c r="M1240" s="12">
        <f t="shared" si="251"/>
        <v>93.454620648923509</v>
      </c>
      <c r="N1240" s="12">
        <f t="shared" si="252"/>
        <v>92.519380185649837</v>
      </c>
      <c r="O1240" s="12">
        <f t="shared" si="253"/>
        <v>112.20456392601419</v>
      </c>
      <c r="P1240" s="12">
        <f t="shared" si="254"/>
        <v>108.38190287200912</v>
      </c>
      <c r="Q1240">
        <v>0.64634146341463405</v>
      </c>
      <c r="R1240" s="12"/>
      <c r="S1240" s="12"/>
      <c r="Z1240" s="12"/>
      <c r="AA1240" s="12"/>
      <c r="AB1240" s="12"/>
      <c r="AC1240" s="12"/>
      <c r="AF1240">
        <v>0.38783269961977201</v>
      </c>
      <c r="AG1240" s="12"/>
      <c r="AH1240" s="12"/>
      <c r="BI1240" t="str">
        <v>01/01/2020</v>
      </c>
      <c r="BJ1240">
        <v>55.1</v>
      </c>
      <c r="BK1240">
        <v>17.8</v>
      </c>
    </row>
    <row r="1241" spans="1:63" x14ac:dyDescent="0.3">
      <c r="A1241" s="11">
        <v>43764</v>
      </c>
      <c r="B1241">
        <v>0.455026455026455</v>
      </c>
      <c r="C1241">
        <v>3022.55</v>
      </c>
      <c r="D1241">
        <v>195.64</v>
      </c>
      <c r="E1241">
        <v>138.52000000000001</v>
      </c>
      <c r="F1241">
        <v>1504.73</v>
      </c>
      <c r="G1241">
        <v>84.76</v>
      </c>
      <c r="H1241">
        <v>47.35</v>
      </c>
      <c r="I1241" s="12">
        <f t="shared" si="247"/>
        <v>88.866292534850757</v>
      </c>
      <c r="J1241" s="12">
        <f t="shared" si="248"/>
        <v>87.980806936056737</v>
      </c>
      <c r="K1241" s="12">
        <f t="shared" si="249"/>
        <v>107.45246352676484</v>
      </c>
      <c r="L1241" s="12">
        <f t="shared" si="250"/>
        <v>103.73136818846392</v>
      </c>
      <c r="M1241" s="12">
        <f t="shared" si="251"/>
        <v>91.715581543576562</v>
      </c>
      <c r="N1241" s="12">
        <f t="shared" si="252"/>
        <v>90.891837494645301</v>
      </c>
      <c r="O1241" s="12">
        <f t="shared" si="253"/>
        <v>111.06954438431447</v>
      </c>
      <c r="P1241" s="12">
        <f t="shared" si="254"/>
        <v>107.88721547439879</v>
      </c>
      <c r="Q1241">
        <v>0.59756097560975596</v>
      </c>
      <c r="R1241" s="12"/>
      <c r="S1241" s="12"/>
      <c r="Z1241" s="12"/>
      <c r="AA1241" s="12"/>
      <c r="AB1241" s="12"/>
      <c r="AC1241" s="12"/>
      <c r="AF1241">
        <v>0.39428571428571402</v>
      </c>
      <c r="AG1241" s="12"/>
      <c r="AH1241" s="12"/>
      <c r="BI1241" t="str">
        <v>31/12/2019</v>
      </c>
      <c r="BJ1241">
        <v>55.1</v>
      </c>
      <c r="BK1241">
        <v>17.8</v>
      </c>
    </row>
    <row r="1242" spans="1:63" x14ac:dyDescent="0.3">
      <c r="A1242" s="11">
        <v>43763</v>
      </c>
      <c r="B1242">
        <v>0.44680851063829802</v>
      </c>
      <c r="C1242">
        <v>3010.29</v>
      </c>
      <c r="D1242">
        <v>194.09</v>
      </c>
      <c r="E1242">
        <v>139.19999999999999</v>
      </c>
      <c r="F1242">
        <v>1503.66</v>
      </c>
      <c r="G1242">
        <v>84.81</v>
      </c>
      <c r="H1242">
        <v>47.3</v>
      </c>
      <c r="I1242" s="12">
        <f t="shared" si="247"/>
        <v>88.077317522265218</v>
      </c>
      <c r="J1242" s="12">
        <f t="shared" si="248"/>
        <v>87.686085210651072</v>
      </c>
      <c r="K1242" s="12">
        <f t="shared" si="249"/>
        <v>106.95381804222097</v>
      </c>
      <c r="L1242" s="12">
        <f t="shared" si="250"/>
        <v>103.41949482280965</v>
      </c>
      <c r="M1242" s="12">
        <f t="shared" si="251"/>
        <v>90.550107188238172</v>
      </c>
      <c r="N1242" s="12">
        <f t="shared" si="252"/>
        <v>90.235429889915395</v>
      </c>
      <c r="O1242" s="12">
        <f t="shared" si="253"/>
        <v>110.12516176454798</v>
      </c>
      <c r="P1242" s="12">
        <f t="shared" si="254"/>
        <v>107.14481936793007</v>
      </c>
      <c r="Q1242">
        <v>0.59036144578313299</v>
      </c>
      <c r="R1242" s="12"/>
      <c r="S1242" s="12"/>
      <c r="Z1242" s="12"/>
      <c r="AA1242" s="12"/>
      <c r="AB1242" s="12"/>
      <c r="AC1242" s="12"/>
      <c r="AF1242">
        <v>0.38314176245210702</v>
      </c>
      <c r="AG1242" s="12"/>
      <c r="AH1242" s="12"/>
      <c r="BI1242" t="str">
        <v>30/12/2019</v>
      </c>
      <c r="BJ1242">
        <v>55.1</v>
      </c>
      <c r="BK1242">
        <v>17.8</v>
      </c>
    </row>
    <row r="1243" spans="1:63" x14ac:dyDescent="0.3">
      <c r="A1243" s="11">
        <v>43762</v>
      </c>
      <c r="B1243">
        <v>0.41351351351351401</v>
      </c>
      <c r="C1243">
        <v>3004.52</v>
      </c>
      <c r="D1243">
        <v>192.22</v>
      </c>
      <c r="E1243">
        <v>139.47999999999999</v>
      </c>
      <c r="F1243">
        <v>1492.1</v>
      </c>
      <c r="G1243">
        <v>84.81</v>
      </c>
      <c r="H1243">
        <v>47.16</v>
      </c>
      <c r="I1243" s="12">
        <f t="shared" si="247"/>
        <v>87.732712539616358</v>
      </c>
      <c r="J1243" s="12">
        <f t="shared" si="248"/>
        <v>88.200029440383048</v>
      </c>
      <c r="K1243" s="12">
        <f t="shared" si="249"/>
        <v>106.74881336489632</v>
      </c>
      <c r="L1243" s="12">
        <f t="shared" si="250"/>
        <v>103.52801056464651</v>
      </c>
      <c r="M1243" s="12">
        <f t="shared" si="251"/>
        <v>89.49974777556146</v>
      </c>
      <c r="N1243" s="12">
        <f t="shared" si="252"/>
        <v>90.057029961255978</v>
      </c>
      <c r="O1243" s="12">
        <f t="shared" si="253"/>
        <v>109.06413825741363</v>
      </c>
      <c r="P1243" s="12">
        <f t="shared" si="254"/>
        <v>106.42540293957394</v>
      </c>
      <c r="Q1243">
        <v>0.506493506493506</v>
      </c>
      <c r="R1243" s="12"/>
      <c r="S1243" s="12"/>
      <c r="Z1243" s="12"/>
      <c r="AA1243" s="12"/>
      <c r="AB1243" s="12"/>
      <c r="AC1243" s="12"/>
      <c r="AF1243">
        <v>0.38834951456310701</v>
      </c>
      <c r="AG1243" s="12"/>
      <c r="AH1243" s="12"/>
      <c r="BI1243" t="str">
        <v>27/12/2019</v>
      </c>
      <c r="BJ1243">
        <v>58.9</v>
      </c>
      <c r="BK1243">
        <v>17.8</v>
      </c>
    </row>
    <row r="1244" spans="1:63" x14ac:dyDescent="0.3">
      <c r="A1244" s="11">
        <v>43761</v>
      </c>
      <c r="B1244">
        <v>0.370879120879121</v>
      </c>
      <c r="C1244">
        <v>2995.99</v>
      </c>
      <c r="D1244">
        <v>191.85</v>
      </c>
      <c r="E1244">
        <v>139.34</v>
      </c>
      <c r="F1244">
        <v>1487.75</v>
      </c>
      <c r="G1244">
        <v>84.82</v>
      </c>
      <c r="H1244">
        <v>47.05</v>
      </c>
      <c r="I1244" s="12">
        <f t="shared" si="247"/>
        <v>87.571370836370519</v>
      </c>
      <c r="J1244" s="12">
        <f t="shared" si="248"/>
        <v>88.20679837104727</v>
      </c>
      <c r="K1244" s="12">
        <f t="shared" si="249"/>
        <v>106.43323502003074</v>
      </c>
      <c r="L1244" s="12">
        <f t="shared" si="250"/>
        <v>103.47532086444842</v>
      </c>
      <c r="M1244" s="12">
        <f t="shared" si="251"/>
        <v>89.41713944468907</v>
      </c>
      <c r="N1244" s="12">
        <f t="shared" si="252"/>
        <v>90.146751968364654</v>
      </c>
      <c r="O1244" s="12">
        <f t="shared" si="253"/>
        <v>108.84139578126977</v>
      </c>
      <c r="P1244" s="12">
        <f t="shared" si="254"/>
        <v>106.46898583996783</v>
      </c>
      <c r="Q1244">
        <v>0.48648648648648701</v>
      </c>
      <c r="R1244" s="12"/>
      <c r="S1244" s="12"/>
      <c r="Z1244" s="12"/>
      <c r="AA1244" s="12"/>
      <c r="AB1244" s="12"/>
      <c r="AC1244" s="12"/>
      <c r="AF1244">
        <v>0.39420289855072499</v>
      </c>
      <c r="AG1244" s="12"/>
      <c r="AH1244" s="12"/>
      <c r="BI1244" t="str">
        <v>26/12/2019</v>
      </c>
      <c r="BJ1244">
        <v>58.9</v>
      </c>
      <c r="BK1244">
        <v>17.8</v>
      </c>
    </row>
    <row r="1245" spans="1:63" x14ac:dyDescent="0.3">
      <c r="A1245" s="11">
        <v>43760</v>
      </c>
      <c r="B1245">
        <v>0.36694677871148501</v>
      </c>
      <c r="C1245">
        <v>3006.72</v>
      </c>
      <c r="D1245">
        <v>193.39</v>
      </c>
      <c r="E1245">
        <v>138.53</v>
      </c>
      <c r="F1245">
        <v>1484.5</v>
      </c>
      <c r="G1245">
        <v>84.79</v>
      </c>
      <c r="H1245">
        <v>47.14</v>
      </c>
      <c r="I1245" s="12">
        <f t="shared" si="247"/>
        <v>88.403761360901754</v>
      </c>
      <c r="J1245" s="12">
        <f t="shared" si="248"/>
        <v>88.717631134265943</v>
      </c>
      <c r="K1245" s="12">
        <f t="shared" si="249"/>
        <v>106.85236214411775</v>
      </c>
      <c r="L1245" s="12">
        <f t="shared" si="250"/>
        <v>103.64732009102869</v>
      </c>
      <c r="M1245" s="12">
        <f t="shared" si="251"/>
        <v>90.669309090857695</v>
      </c>
      <c r="N1245" s="12">
        <f t="shared" si="252"/>
        <v>91.071351361139818</v>
      </c>
      <c r="O1245" s="12">
        <f t="shared" si="253"/>
        <v>109.75422147813526</v>
      </c>
      <c r="P1245" s="12">
        <f t="shared" si="254"/>
        <v>107.11747251053447</v>
      </c>
      <c r="Q1245">
        <v>0.465753424657534</v>
      </c>
      <c r="R1245" s="12"/>
      <c r="S1245" s="12"/>
      <c r="Z1245" s="12"/>
      <c r="AA1245" s="12"/>
      <c r="AB1245" s="12"/>
      <c r="AC1245" s="12"/>
      <c r="AF1245">
        <v>0.39244186046511598</v>
      </c>
      <c r="AG1245" s="12"/>
      <c r="AH1245" s="12"/>
      <c r="BI1245" t="str">
        <v>25/12/2019</v>
      </c>
      <c r="BJ1245">
        <v>58.9</v>
      </c>
      <c r="BK1245">
        <v>17.8</v>
      </c>
    </row>
    <row r="1246" spans="1:63" x14ac:dyDescent="0.3">
      <c r="A1246" s="11">
        <v>43757</v>
      </c>
      <c r="B1246">
        <v>0.36827195467422102</v>
      </c>
      <c r="C1246">
        <v>2986.2</v>
      </c>
      <c r="D1246">
        <v>191.69</v>
      </c>
      <c r="E1246">
        <v>139.58000000000001</v>
      </c>
      <c r="F1246">
        <v>1490.1</v>
      </c>
      <c r="G1246">
        <v>84.83</v>
      </c>
      <c r="H1246">
        <v>46.78</v>
      </c>
      <c r="I1246" s="12">
        <f t="shared" si="247"/>
        <v>87.149318633788013</v>
      </c>
      <c r="J1246" s="12">
        <f t="shared" si="248"/>
        <v>87.784504114081031</v>
      </c>
      <c r="K1246" s="12">
        <f t="shared" si="249"/>
        <v>106.07344987701499</v>
      </c>
      <c r="L1246" s="12">
        <f t="shared" si="250"/>
        <v>103.73279456579165</v>
      </c>
      <c r="M1246" s="12">
        <f t="shared" si="251"/>
        <v>89.207110588358049</v>
      </c>
      <c r="N1246" s="12">
        <f t="shared" si="252"/>
        <v>89.935766379612915</v>
      </c>
      <c r="O1246" s="12">
        <f t="shared" si="253"/>
        <v>108.73860110897031</v>
      </c>
      <c r="P1246" s="12">
        <f t="shared" si="254"/>
        <v>106.99198277298983</v>
      </c>
      <c r="Q1246">
        <v>0.45714285714285702</v>
      </c>
      <c r="R1246" s="12"/>
      <c r="S1246" s="12"/>
      <c r="Z1246" s="12"/>
      <c r="AA1246" s="12"/>
      <c r="AB1246" s="12"/>
      <c r="AC1246" s="12"/>
      <c r="AF1246">
        <v>0.39168278529980699</v>
      </c>
      <c r="AG1246" s="12"/>
      <c r="AH1246" s="12"/>
      <c r="BI1246" t="str">
        <v>24/12/2019</v>
      </c>
      <c r="BJ1246">
        <v>58.9</v>
      </c>
      <c r="BK1246">
        <v>17.8</v>
      </c>
    </row>
    <row r="1247" spans="1:63" x14ac:dyDescent="0.3">
      <c r="A1247" s="11">
        <v>43756</v>
      </c>
      <c r="B1247">
        <v>0.37183098591549302</v>
      </c>
      <c r="C1247">
        <v>2997.95</v>
      </c>
      <c r="D1247">
        <v>193.55</v>
      </c>
      <c r="E1247">
        <v>139.58000000000001</v>
      </c>
      <c r="F1247">
        <v>1491.9</v>
      </c>
      <c r="G1247">
        <v>84.8</v>
      </c>
      <c r="H1247">
        <v>46.87</v>
      </c>
      <c r="I1247" s="12">
        <f t="shared" si="247"/>
        <v>87.492230861350478</v>
      </c>
      <c r="J1247" s="12">
        <f t="shared" si="248"/>
        <v>88.02329632697348</v>
      </c>
      <c r="K1247" s="12">
        <f t="shared" si="249"/>
        <v>106.52865945939682</v>
      </c>
      <c r="L1247" s="12">
        <f t="shared" si="250"/>
        <v>103.94058635623378</v>
      </c>
      <c r="M1247" s="12">
        <f t="shared" si="251"/>
        <v>90.072702041716838</v>
      </c>
      <c r="N1247" s="12">
        <f t="shared" si="252"/>
        <v>90.697937860113186</v>
      </c>
      <c r="O1247" s="12">
        <f t="shared" si="253"/>
        <v>109.83294288835893</v>
      </c>
      <c r="P1247" s="12">
        <f t="shared" si="254"/>
        <v>107.82109628470219</v>
      </c>
      <c r="Q1247">
        <v>0.43661971830985902</v>
      </c>
      <c r="R1247" s="12"/>
      <c r="S1247" s="12"/>
      <c r="Z1247" s="12"/>
      <c r="AA1247" s="12"/>
      <c r="AB1247" s="12"/>
      <c r="AC1247" s="12"/>
      <c r="AF1247">
        <v>0.389597644749755</v>
      </c>
      <c r="AG1247" s="12"/>
      <c r="AH1247" s="12"/>
      <c r="BI1247" t="str">
        <v>23/12/2019</v>
      </c>
      <c r="BJ1247">
        <v>58.9</v>
      </c>
      <c r="BK1247">
        <v>17.8</v>
      </c>
    </row>
    <row r="1248" spans="1:63" x14ac:dyDescent="0.3">
      <c r="A1248" s="11">
        <v>43755</v>
      </c>
      <c r="B1248">
        <v>0.34745762711864397</v>
      </c>
      <c r="C1248">
        <v>2989.69</v>
      </c>
      <c r="D1248">
        <v>193.04</v>
      </c>
      <c r="E1248">
        <v>139.91999999999999</v>
      </c>
      <c r="F1248">
        <v>1490.08</v>
      </c>
      <c r="G1248">
        <v>84.8</v>
      </c>
      <c r="H1248">
        <v>46.75</v>
      </c>
      <c r="I1248" s="12">
        <f t="shared" si="247"/>
        <v>87.040249279336791</v>
      </c>
      <c r="J1248" s="12">
        <f t="shared" si="248"/>
        <v>87.887824511865716</v>
      </c>
      <c r="K1248" s="12">
        <f t="shared" si="249"/>
        <v>106.23514998554481</v>
      </c>
      <c r="L1248" s="12">
        <f t="shared" si="250"/>
        <v>103.92021972517368</v>
      </c>
      <c r="M1248" s="12">
        <f t="shared" si="251"/>
        <v>89.618167704297463</v>
      </c>
      <c r="N1248" s="12">
        <f t="shared" si="252"/>
        <v>90.569281608617104</v>
      </c>
      <c r="O1248" s="12">
        <f t="shared" si="253"/>
        <v>109.54353549557635</v>
      </c>
      <c r="P1248" s="12">
        <f t="shared" si="254"/>
        <v>107.81300011332023</v>
      </c>
      <c r="Q1248">
        <v>0.4</v>
      </c>
      <c r="R1248" s="12"/>
      <c r="S1248" s="12"/>
      <c r="Z1248" s="12"/>
      <c r="AA1248" s="12"/>
      <c r="AB1248" s="12"/>
      <c r="AC1248" s="12"/>
      <c r="AF1248">
        <v>0.39882697947214102</v>
      </c>
      <c r="AG1248" s="12"/>
      <c r="AH1248" s="12"/>
      <c r="BI1248" t="str">
        <v>20/12/2019</v>
      </c>
      <c r="BJ1248" t="e">
        <v>#N/A</v>
      </c>
      <c r="BK1248" t="e">
        <v>#N/A</v>
      </c>
    </row>
    <row r="1249" spans="1:63" x14ac:dyDescent="0.3">
      <c r="A1249" s="11">
        <v>43754</v>
      </c>
      <c r="B1249">
        <v>0.36647727272727298</v>
      </c>
      <c r="C1249">
        <v>2995.68</v>
      </c>
      <c r="D1249">
        <v>193.52</v>
      </c>
      <c r="E1249">
        <v>139.75</v>
      </c>
      <c r="F1249">
        <v>1481.26</v>
      </c>
      <c r="G1249">
        <v>84.76</v>
      </c>
      <c r="H1249">
        <v>46.69</v>
      </c>
      <c r="I1249" s="12">
        <f t="shared" si="247"/>
        <v>87.321074200943357</v>
      </c>
      <c r="J1249" s="12">
        <f t="shared" si="248"/>
        <v>88.592483472698362</v>
      </c>
      <c r="K1249" s="12">
        <f t="shared" si="249"/>
        <v>106.49835713202231</v>
      </c>
      <c r="L1249" s="12">
        <f t="shared" si="250"/>
        <v>104.26268278504293</v>
      </c>
      <c r="M1249" s="12">
        <f t="shared" si="251"/>
        <v>89.950699406049537</v>
      </c>
      <c r="N1249" s="12">
        <f t="shared" si="252"/>
        <v>91.339709586489633</v>
      </c>
      <c r="O1249" s="12">
        <f t="shared" si="253"/>
        <v>109.86789678474192</v>
      </c>
      <c r="P1249" s="12">
        <f t="shared" si="254"/>
        <v>108.22049742008657</v>
      </c>
      <c r="Q1249">
        <v>0.43055555555555602</v>
      </c>
      <c r="R1249" s="12"/>
      <c r="S1249" s="12"/>
      <c r="Z1249" s="12"/>
      <c r="AA1249" s="12"/>
      <c r="AB1249" s="12"/>
      <c r="AC1249" s="12"/>
      <c r="AF1249">
        <v>0.39244186046511598</v>
      </c>
      <c r="AG1249" s="12"/>
      <c r="AH1249" s="12"/>
      <c r="BI1249" t="str">
        <v>19/12/2019</v>
      </c>
      <c r="BJ1249" t="e">
        <v>#N/A</v>
      </c>
      <c r="BK1249" t="e">
        <v>#N/A</v>
      </c>
    </row>
    <row r="1250" spans="1:63" x14ac:dyDescent="0.3">
      <c r="A1250" s="11">
        <v>43753</v>
      </c>
      <c r="B1250">
        <v>0.36811594202898601</v>
      </c>
      <c r="C1250">
        <v>2966.15</v>
      </c>
      <c r="D1250">
        <v>191.09</v>
      </c>
      <c r="E1250">
        <v>141.46</v>
      </c>
      <c r="F1250">
        <v>1493.06</v>
      </c>
      <c r="G1250">
        <v>84.78</v>
      </c>
      <c r="H1250">
        <v>46.22</v>
      </c>
      <c r="I1250" s="12">
        <f t="shared" si="247"/>
        <v>85.437695111660091</v>
      </c>
      <c r="J1250" s="12">
        <f t="shared" si="248"/>
        <v>87.038079230558566</v>
      </c>
      <c r="K1250" s="12">
        <f t="shared" si="249"/>
        <v>105.42392173477522</v>
      </c>
      <c r="L1250" s="12">
        <f t="shared" si="250"/>
        <v>104.2849050303501</v>
      </c>
      <c r="M1250" s="12">
        <f t="shared" si="251"/>
        <v>87.773500218059382</v>
      </c>
      <c r="N1250" s="12">
        <f t="shared" si="252"/>
        <v>89.494358002810827</v>
      </c>
      <c r="O1250" s="12">
        <f t="shared" si="253"/>
        <v>108.46303735164692</v>
      </c>
      <c r="P1250" s="12">
        <f t="shared" si="254"/>
        <v>107.94547793642874</v>
      </c>
      <c r="Q1250">
        <v>0.45205479452054798</v>
      </c>
      <c r="R1250" s="12"/>
      <c r="S1250" s="12"/>
      <c r="Z1250" s="12"/>
      <c r="AA1250" s="12"/>
      <c r="AB1250" s="12"/>
      <c r="AC1250" s="12"/>
      <c r="AF1250">
        <v>0.392023346303502</v>
      </c>
      <c r="AG1250" s="12"/>
      <c r="AH1250" s="12"/>
      <c r="BI1250" t="str">
        <v>18/12/2019</v>
      </c>
      <c r="BJ1250" t="e">
        <v>#N/A</v>
      </c>
      <c r="BK1250" t="e">
        <v>#N/A</v>
      </c>
    </row>
    <row r="1251" spans="1:63" x14ac:dyDescent="0.3">
      <c r="A1251" s="11">
        <v>43750</v>
      </c>
      <c r="B1251">
        <v>0.33836858006042297</v>
      </c>
      <c r="C1251">
        <v>2970.27</v>
      </c>
      <c r="D1251">
        <v>191.11</v>
      </c>
      <c r="E1251">
        <v>140.44</v>
      </c>
      <c r="F1251">
        <v>1489.85</v>
      </c>
      <c r="G1251">
        <v>84.77</v>
      </c>
      <c r="H1251">
        <v>46.36</v>
      </c>
      <c r="I1251" s="12">
        <f t="shared" si="247"/>
        <v>86.183176777348692</v>
      </c>
      <c r="J1251" s="12">
        <f t="shared" si="248"/>
        <v>87.347434022250994</v>
      </c>
      <c r="K1251" s="12">
        <f t="shared" si="249"/>
        <v>105.58282870134646</v>
      </c>
      <c r="L1251" s="12">
        <f t="shared" si="250"/>
        <v>104.11490980751196</v>
      </c>
      <c r="M1251" s="12">
        <f t="shared" si="251"/>
        <v>88.424974742084771</v>
      </c>
      <c r="N1251" s="12">
        <f t="shared" si="252"/>
        <v>89.697004263639457</v>
      </c>
      <c r="O1251" s="12">
        <f t="shared" si="253"/>
        <v>108.48718855615604</v>
      </c>
      <c r="P1251" s="12">
        <f t="shared" si="254"/>
        <v>107.63171073506054</v>
      </c>
      <c r="Q1251">
        <v>0.44444444444444398</v>
      </c>
      <c r="R1251" s="12"/>
      <c r="S1251" s="12"/>
      <c r="Z1251" s="12"/>
      <c r="AA1251" s="12"/>
      <c r="AB1251" s="12"/>
      <c r="AC1251" s="12"/>
      <c r="AF1251">
        <v>0.39121951219512202</v>
      </c>
      <c r="AG1251" s="12"/>
      <c r="AH1251" s="12"/>
      <c r="BI1251" t="str">
        <v>17/12/2019</v>
      </c>
      <c r="BJ1251" t="e">
        <v>#N/A</v>
      </c>
      <c r="BK1251" t="e">
        <v>#N/A</v>
      </c>
    </row>
    <row r="1252" spans="1:63" x14ac:dyDescent="0.3">
      <c r="A1252" s="11">
        <v>43749</v>
      </c>
      <c r="B1252">
        <v>0.33015873015872998</v>
      </c>
      <c r="C1252">
        <v>2938.13</v>
      </c>
      <c r="D1252">
        <v>188.68</v>
      </c>
      <c r="E1252">
        <v>142.19999999999999</v>
      </c>
      <c r="F1252">
        <v>1494.15</v>
      </c>
      <c r="G1252">
        <v>84.85</v>
      </c>
      <c r="H1252">
        <v>45.66</v>
      </c>
      <c r="I1252" s="12">
        <f t="shared" si="247"/>
        <v>84.219525732161458</v>
      </c>
      <c r="J1252" s="12">
        <f t="shared" si="248"/>
        <v>86.157017929041317</v>
      </c>
      <c r="K1252" s="12">
        <f t="shared" si="249"/>
        <v>104.34304850909986</v>
      </c>
      <c r="L1252" s="12">
        <f t="shared" si="250"/>
        <v>104.57417602472336</v>
      </c>
      <c r="M1252" s="12">
        <f t="shared" si="251"/>
        <v>86.246737289433113</v>
      </c>
      <c r="N1252" s="12">
        <f t="shared" si="252"/>
        <v>88.305587347748315</v>
      </c>
      <c r="O1252" s="12">
        <f t="shared" si="253"/>
        <v>107.00814458285473</v>
      </c>
      <c r="P1252" s="12">
        <f t="shared" si="254"/>
        <v>107.89624608234409</v>
      </c>
      <c r="Q1252">
        <v>0.4</v>
      </c>
      <c r="R1252" s="12"/>
      <c r="S1252" s="12"/>
      <c r="Z1252" s="12"/>
      <c r="AA1252" s="12"/>
      <c r="AB1252" s="12"/>
      <c r="AC1252" s="12"/>
      <c r="AF1252">
        <v>0.39690222652468499</v>
      </c>
      <c r="AG1252" s="12"/>
      <c r="AH1252" s="12"/>
      <c r="BI1252" t="str">
        <v>16/12/2019</v>
      </c>
      <c r="BJ1252" t="e">
        <v>#N/A</v>
      </c>
      <c r="BK1252" t="e">
        <v>#N/A</v>
      </c>
    </row>
    <row r="1253" spans="1:63" x14ac:dyDescent="0.3">
      <c r="A1253" s="11">
        <v>43748</v>
      </c>
      <c r="B1253">
        <v>0.34726688102893899</v>
      </c>
      <c r="C1253">
        <v>2919.4</v>
      </c>
      <c r="D1253">
        <v>187.23</v>
      </c>
      <c r="E1253">
        <v>144.35</v>
      </c>
      <c r="F1253">
        <v>1505.41</v>
      </c>
      <c r="G1253">
        <v>84.95</v>
      </c>
      <c r="H1253">
        <v>45.28</v>
      </c>
      <c r="I1253" s="12">
        <f t="shared" si="247"/>
        <v>82.462250566476243</v>
      </c>
      <c r="J1253" s="12">
        <f t="shared" si="248"/>
        <v>84.976239785661122</v>
      </c>
      <c r="K1253" s="12">
        <f t="shared" si="249"/>
        <v>103.55675605157799</v>
      </c>
      <c r="L1253" s="12">
        <f t="shared" si="250"/>
        <v>104.78127876753996</v>
      </c>
      <c r="M1253" s="12">
        <f t="shared" si="251"/>
        <v>84.337435629402336</v>
      </c>
      <c r="N1253" s="12">
        <f t="shared" si="252"/>
        <v>86.981367756265982</v>
      </c>
      <c r="O1253" s="12">
        <f t="shared" si="253"/>
        <v>106.06189762053155</v>
      </c>
      <c r="P1253" s="12">
        <f t="shared" si="254"/>
        <v>107.96618017752674</v>
      </c>
      <c r="Q1253">
        <v>0.41538461538461502</v>
      </c>
      <c r="R1253" s="12"/>
      <c r="S1253" s="12"/>
      <c r="Z1253" s="12"/>
      <c r="AA1253" s="12"/>
      <c r="AB1253" s="12"/>
      <c r="AC1253" s="12"/>
      <c r="AF1253">
        <v>0.40618955512572502</v>
      </c>
      <c r="AG1253" s="12"/>
      <c r="AH1253" s="12"/>
      <c r="BI1253" t="str">
        <v>13/12/2019</v>
      </c>
      <c r="BJ1253">
        <v>57.7</v>
      </c>
      <c r="BK1253">
        <v>17.3</v>
      </c>
    </row>
    <row r="1254" spans="1:63" x14ac:dyDescent="0.3">
      <c r="A1254" s="11">
        <v>43747</v>
      </c>
      <c r="B1254">
        <v>0.38513513513513498</v>
      </c>
      <c r="C1254">
        <v>2893.06</v>
      </c>
      <c r="D1254">
        <v>185.42</v>
      </c>
      <c r="E1254">
        <v>145.16999999999999</v>
      </c>
      <c r="F1254">
        <v>1505.43</v>
      </c>
      <c r="G1254">
        <v>85</v>
      </c>
      <c r="H1254">
        <v>44.92</v>
      </c>
      <c r="I1254" s="12">
        <f t="shared" si="247"/>
        <v>81.263364293362372</v>
      </c>
      <c r="J1254" s="12">
        <f t="shared" si="248"/>
        <v>84.2084413656832</v>
      </c>
      <c r="K1254" s="12">
        <f t="shared" si="249"/>
        <v>102.56263874904265</v>
      </c>
      <c r="L1254" s="12">
        <f t="shared" si="250"/>
        <v>104.6671602473255</v>
      </c>
      <c r="M1254" s="12">
        <f t="shared" si="251"/>
        <v>83.057505169017702</v>
      </c>
      <c r="N1254" s="12">
        <f t="shared" si="252"/>
        <v>86.139363446149488</v>
      </c>
      <c r="O1254" s="12">
        <f t="shared" si="253"/>
        <v>104.97541700750791</v>
      </c>
      <c r="P1254" s="12">
        <f t="shared" si="254"/>
        <v>107.77785188465477</v>
      </c>
      <c r="Q1254">
        <v>0.45901639344262302</v>
      </c>
      <c r="R1254" s="12"/>
      <c r="S1254" s="12"/>
      <c r="Z1254" s="12"/>
      <c r="AA1254" s="12"/>
      <c r="AB1254" s="12"/>
      <c r="AC1254" s="12"/>
      <c r="AF1254">
        <v>0.41193455245428301</v>
      </c>
      <c r="AG1254" s="12"/>
      <c r="AH1254" s="12"/>
      <c r="BI1254" t="str">
        <v>12/12/2019</v>
      </c>
      <c r="BJ1254">
        <v>57.7</v>
      </c>
      <c r="BK1254">
        <v>17.3</v>
      </c>
    </row>
    <row r="1255" spans="1:63" x14ac:dyDescent="0.3">
      <c r="A1255" s="11">
        <v>43746</v>
      </c>
      <c r="B1255">
        <v>0.39590443686006799</v>
      </c>
      <c r="C1255">
        <v>2938.79</v>
      </c>
      <c r="D1255">
        <v>188.24</v>
      </c>
      <c r="E1255">
        <v>144.78</v>
      </c>
      <c r="F1255">
        <v>1493.55</v>
      </c>
      <c r="G1255">
        <v>84.95</v>
      </c>
      <c r="H1255">
        <v>45.37</v>
      </c>
      <c r="I1255" s="12">
        <f t="shared" si="247"/>
        <v>82.77437476974977</v>
      </c>
      <c r="J1255" s="12">
        <f t="shared" si="248"/>
        <v>86.236290242582953</v>
      </c>
      <c r="K1255" s="12">
        <f t="shared" si="249"/>
        <v>104.24615235125941</v>
      </c>
      <c r="L1255" s="12">
        <f t="shared" si="250"/>
        <v>105.26108303919591</v>
      </c>
      <c r="M1255" s="12">
        <f t="shared" si="251"/>
        <v>84.551928175977238</v>
      </c>
      <c r="N1255" s="12">
        <f t="shared" si="252"/>
        <v>88.161350955505199</v>
      </c>
      <c r="O1255" s="12">
        <f t="shared" si="253"/>
        <v>106.635676588461</v>
      </c>
      <c r="P1255" s="12">
        <f t="shared" si="254"/>
        <v>108.32624561304742</v>
      </c>
      <c r="Q1255">
        <v>0.48275862068965503</v>
      </c>
      <c r="R1255" s="12"/>
      <c r="S1255" s="12"/>
      <c r="Z1255" s="12"/>
      <c r="AA1255" s="12"/>
      <c r="AB1255" s="12"/>
      <c r="AC1255" s="12"/>
      <c r="AF1255">
        <v>0.41666666666666702</v>
      </c>
      <c r="AG1255" s="12"/>
      <c r="AH1255" s="12"/>
      <c r="BI1255" t="str">
        <v>11/12/2019</v>
      </c>
      <c r="BJ1255">
        <v>57.7</v>
      </c>
      <c r="BK1255">
        <v>17.3</v>
      </c>
    </row>
    <row r="1256" spans="1:63" x14ac:dyDescent="0.3">
      <c r="A1256" s="11">
        <v>43743</v>
      </c>
      <c r="B1256">
        <v>0.43</v>
      </c>
      <c r="C1256">
        <v>2952.01</v>
      </c>
      <c r="D1256">
        <v>188.81</v>
      </c>
      <c r="E1256">
        <v>145.99</v>
      </c>
      <c r="F1256">
        <v>1504.6</v>
      </c>
      <c r="G1256">
        <v>85.04</v>
      </c>
      <c r="H1256">
        <v>45.55</v>
      </c>
      <c r="I1256" s="12">
        <f t="shared" si="247"/>
        <v>82.460206798848063</v>
      </c>
      <c r="J1256" s="12">
        <f t="shared" si="248"/>
        <v>85.989857069706915</v>
      </c>
      <c r="K1256" s="12">
        <f t="shared" si="249"/>
        <v>104.60389548958983</v>
      </c>
      <c r="L1256" s="12">
        <f t="shared" si="250"/>
        <v>105.31654306629059</v>
      </c>
      <c r="M1256" s="12">
        <f t="shared" si="251"/>
        <v>84.108731428103582</v>
      </c>
      <c r="N1256" s="12">
        <f t="shared" si="252"/>
        <v>87.781674433347519</v>
      </c>
      <c r="O1256" s="12">
        <f t="shared" si="253"/>
        <v>106.84515531982066</v>
      </c>
      <c r="P1256" s="12">
        <f t="shared" si="254"/>
        <v>108.22529375922743</v>
      </c>
      <c r="Q1256">
        <v>0.49122807017543901</v>
      </c>
      <c r="R1256" s="12"/>
      <c r="S1256" s="12"/>
      <c r="Z1256" s="12"/>
      <c r="AA1256" s="12"/>
      <c r="AB1256" s="12"/>
      <c r="AC1256" s="12"/>
      <c r="AF1256">
        <v>0.41465766634522699</v>
      </c>
      <c r="AG1256" s="12"/>
      <c r="AH1256" s="12"/>
      <c r="BI1256" t="str">
        <v>10/12/2019</v>
      </c>
      <c r="BJ1256">
        <v>57.7</v>
      </c>
      <c r="BK1256">
        <v>17.3</v>
      </c>
    </row>
    <row r="1257" spans="1:63" x14ac:dyDescent="0.3">
      <c r="A1257" s="11">
        <v>43742</v>
      </c>
      <c r="B1257">
        <v>0.38754325259515598</v>
      </c>
      <c r="C1257">
        <v>2910.63</v>
      </c>
      <c r="D1257">
        <v>186.07</v>
      </c>
      <c r="E1257">
        <v>144.91999999999999</v>
      </c>
      <c r="F1257">
        <v>1505.06</v>
      </c>
      <c r="G1257">
        <v>85.05</v>
      </c>
      <c r="H1257">
        <v>45.19</v>
      </c>
      <c r="I1257" s="12">
        <f t="shared" si="247"/>
        <v>81.900541946694958</v>
      </c>
      <c r="J1257" s="12">
        <f t="shared" si="248"/>
        <v>84.758946201460731</v>
      </c>
      <c r="K1257" s="12">
        <f t="shared" si="249"/>
        <v>103.12564797432532</v>
      </c>
      <c r="L1257" s="12">
        <f t="shared" si="250"/>
        <v>104.66235216900377</v>
      </c>
      <c r="M1257" s="12">
        <f t="shared" si="251"/>
        <v>83.495684656979449</v>
      </c>
      <c r="N1257" s="12">
        <f t="shared" si="252"/>
        <v>86.48174343185417</v>
      </c>
      <c r="O1257" s="12">
        <f t="shared" si="253"/>
        <v>105.28242524784172</v>
      </c>
      <c r="P1257" s="12">
        <f t="shared" si="254"/>
        <v>107.49868043885037</v>
      </c>
      <c r="Q1257">
        <v>0.47457627118644102</v>
      </c>
      <c r="R1257" s="12"/>
      <c r="S1257" s="12"/>
      <c r="Z1257" s="12"/>
      <c r="AA1257" s="12"/>
      <c r="AB1257" s="12"/>
      <c r="AC1257" s="12"/>
      <c r="AF1257">
        <v>0.41439688715953299</v>
      </c>
      <c r="AG1257" s="12"/>
      <c r="AH1257" s="12"/>
      <c r="BI1257" t="str">
        <v>09/12/2019</v>
      </c>
      <c r="BJ1257">
        <v>57.7</v>
      </c>
      <c r="BK1257">
        <v>17.3</v>
      </c>
    </row>
    <row r="1258" spans="1:63" x14ac:dyDescent="0.3">
      <c r="A1258" s="11">
        <v>43741</v>
      </c>
      <c r="B1258">
        <v>0.39084507042253502</v>
      </c>
      <c r="C1258">
        <v>2887.61</v>
      </c>
      <c r="D1258">
        <v>184.05</v>
      </c>
      <c r="E1258">
        <v>143.61000000000001</v>
      </c>
      <c r="F1258">
        <v>1499.56</v>
      </c>
      <c r="G1258">
        <v>84.87</v>
      </c>
      <c r="H1258">
        <v>44.83</v>
      </c>
      <c r="I1258" s="12">
        <f t="shared" si="247"/>
        <v>81.994830817188898</v>
      </c>
      <c r="J1258" s="12">
        <f t="shared" si="248"/>
        <v>84.395686226032041</v>
      </c>
      <c r="K1258" s="12">
        <f t="shared" si="249"/>
        <v>102.52575951275587</v>
      </c>
      <c r="L1258" s="12">
        <f t="shared" si="250"/>
        <v>104.66845917068621</v>
      </c>
      <c r="M1258" s="12">
        <f t="shared" si="251"/>
        <v>83.341224114711551</v>
      </c>
      <c r="N1258" s="12">
        <f t="shared" si="252"/>
        <v>85.854359615152546</v>
      </c>
      <c r="O1258" s="12">
        <f t="shared" si="253"/>
        <v>104.35839555563545</v>
      </c>
      <c r="P1258" s="12">
        <f t="shared" si="254"/>
        <v>107.18303266404371</v>
      </c>
      <c r="Q1258">
        <v>0.45614035087719301</v>
      </c>
      <c r="R1258" s="12"/>
      <c r="S1258" s="12"/>
      <c r="Z1258" s="12"/>
      <c r="AA1258" s="12"/>
      <c r="AB1258" s="12"/>
      <c r="AC1258" s="12"/>
      <c r="AF1258">
        <v>0.40748031496062997</v>
      </c>
      <c r="AG1258" s="12"/>
      <c r="AH1258" s="12"/>
      <c r="BI1258" t="str">
        <v>06/12/2019</v>
      </c>
      <c r="BJ1258">
        <v>53.3</v>
      </c>
      <c r="BK1258">
        <v>17.2</v>
      </c>
    </row>
    <row r="1259" spans="1:63" x14ac:dyDescent="0.3">
      <c r="A1259" s="11">
        <v>43740</v>
      </c>
      <c r="B1259">
        <v>0.40357142857142903</v>
      </c>
      <c r="C1259">
        <v>2940.25</v>
      </c>
      <c r="D1259">
        <v>187.27</v>
      </c>
      <c r="E1259">
        <v>143.26</v>
      </c>
      <c r="F1259">
        <v>1479.19</v>
      </c>
      <c r="G1259">
        <v>84.78</v>
      </c>
      <c r="H1259">
        <v>45.66</v>
      </c>
      <c r="I1259" s="12">
        <f t="shared" si="247"/>
        <v>83.697775038069523</v>
      </c>
      <c r="J1259" s="12">
        <f t="shared" si="248"/>
        <v>87.156300142720056</v>
      </c>
      <c r="K1259" s="12">
        <f t="shared" si="249"/>
        <v>104.50772880047047</v>
      </c>
      <c r="L1259" s="12">
        <f t="shared" si="250"/>
        <v>104.63972545157229</v>
      </c>
      <c r="M1259" s="12">
        <f t="shared" si="251"/>
        <v>85.010623254408543</v>
      </c>
      <c r="N1259" s="12">
        <f t="shared" si="252"/>
        <v>88.597833665871434</v>
      </c>
      <c r="O1259" s="12">
        <f t="shared" si="253"/>
        <v>106.29898951348389</v>
      </c>
      <c r="P1259" s="12">
        <f t="shared" si="254"/>
        <v>107.07773124325676</v>
      </c>
      <c r="Q1259">
        <v>0.44642857142857101</v>
      </c>
      <c r="R1259" s="12"/>
      <c r="S1259" s="12"/>
      <c r="Z1259" s="12"/>
      <c r="AA1259" s="12"/>
      <c r="AB1259" s="12"/>
      <c r="AC1259" s="12"/>
      <c r="AF1259">
        <v>0.412573673870334</v>
      </c>
      <c r="AG1259" s="12"/>
      <c r="AH1259" s="12"/>
      <c r="BI1259" t="str">
        <v>05/12/2019</v>
      </c>
      <c r="BJ1259">
        <v>53.3</v>
      </c>
      <c r="BK1259">
        <v>17.2</v>
      </c>
    </row>
    <row r="1260" spans="1:63" x14ac:dyDescent="0.3">
      <c r="A1260" s="11">
        <v>43738</v>
      </c>
      <c r="B1260">
        <v>0.41240875912408798</v>
      </c>
      <c r="C1260">
        <v>2976.74</v>
      </c>
      <c r="D1260">
        <v>188.81</v>
      </c>
      <c r="E1260">
        <v>143.08000000000001</v>
      </c>
      <c r="F1260">
        <v>1472.59</v>
      </c>
      <c r="G1260">
        <v>84.82</v>
      </c>
      <c r="H1260">
        <v>46.05</v>
      </c>
      <c r="I1260" s="12">
        <f t="shared" si="247"/>
        <v>84.844569369676819</v>
      </c>
      <c r="J1260" s="12">
        <f t="shared" si="248"/>
        <v>88.640160887552057</v>
      </c>
      <c r="K1260" s="12">
        <f t="shared" si="249"/>
        <v>105.7542316917874</v>
      </c>
      <c r="L1260" s="12">
        <f t="shared" si="250"/>
        <v>105.03774721797573</v>
      </c>
      <c r="M1260" s="12">
        <f t="shared" si="251"/>
        <v>85.818552154197135</v>
      </c>
      <c r="N1260" s="12">
        <f t="shared" si="252"/>
        <v>89.73188741288628</v>
      </c>
      <c r="O1260" s="12">
        <f t="shared" si="253"/>
        <v>107.12219797715149</v>
      </c>
      <c r="P1260" s="12">
        <f t="shared" si="254"/>
        <v>107.0442576771232</v>
      </c>
      <c r="Q1260">
        <v>0.41509433962264197</v>
      </c>
      <c r="R1260" s="12"/>
      <c r="S1260" s="12"/>
      <c r="Z1260" s="12"/>
      <c r="AA1260" s="12"/>
      <c r="AB1260" s="12"/>
      <c r="AC1260" s="12"/>
      <c r="AF1260">
        <v>0.40990099009900999</v>
      </c>
      <c r="AG1260" s="12"/>
      <c r="AH1260" s="12"/>
      <c r="BI1260" t="str">
        <v>04/12/2019</v>
      </c>
      <c r="BJ1260">
        <v>53.3</v>
      </c>
      <c r="BK1260">
        <v>17.2</v>
      </c>
    </row>
    <row r="1261" spans="1:63" x14ac:dyDescent="0.3">
      <c r="A1261" s="11">
        <v>43736</v>
      </c>
      <c r="B1261">
        <v>0.44718309859154898</v>
      </c>
      <c r="C1261">
        <v>2961.79</v>
      </c>
      <c r="D1261">
        <v>187.03</v>
      </c>
      <c r="E1261">
        <v>142.72999999999999</v>
      </c>
      <c r="F1261">
        <v>1496.95</v>
      </c>
      <c r="G1261">
        <v>84.78</v>
      </c>
      <c r="H1261">
        <v>45.87</v>
      </c>
      <c r="I1261" s="12">
        <f t="shared" si="247"/>
        <v>84.624930373916669</v>
      </c>
      <c r="J1261" s="12">
        <f t="shared" si="248"/>
        <v>86.789741811600933</v>
      </c>
      <c r="K1261" s="12">
        <f t="shared" si="249"/>
        <v>105.27252421861837</v>
      </c>
      <c r="L1261" s="12">
        <f t="shared" si="250"/>
        <v>104.91987081253366</v>
      </c>
      <c r="M1261" s="12">
        <f t="shared" si="251"/>
        <v>85.216496979822566</v>
      </c>
      <c r="N1261" s="12">
        <f t="shared" si="252"/>
        <v>87.475860616991497</v>
      </c>
      <c r="O1261" s="12">
        <f t="shared" si="253"/>
        <v>106.16192300313342</v>
      </c>
      <c r="P1261" s="12">
        <f t="shared" si="254"/>
        <v>106.4488830772617</v>
      </c>
      <c r="Q1261">
        <v>0.45</v>
      </c>
      <c r="R1261" s="12"/>
      <c r="S1261" s="12"/>
      <c r="Z1261" s="12"/>
      <c r="AA1261" s="12"/>
      <c r="AB1261" s="12"/>
      <c r="AC1261" s="12"/>
      <c r="AF1261">
        <v>0.42314990512334</v>
      </c>
      <c r="AG1261" s="12"/>
      <c r="AH1261" s="12"/>
      <c r="BI1261" t="str">
        <v>03/12/2019</v>
      </c>
      <c r="BJ1261">
        <v>53.3</v>
      </c>
      <c r="BK1261">
        <v>17.2</v>
      </c>
    </row>
    <row r="1262" spans="1:63" x14ac:dyDescent="0.3">
      <c r="A1262" s="11">
        <v>43735</v>
      </c>
      <c r="B1262">
        <v>0.45583038869258002</v>
      </c>
      <c r="C1262">
        <v>2977.62</v>
      </c>
      <c r="D1262">
        <v>189.38</v>
      </c>
      <c r="E1262">
        <v>142.38</v>
      </c>
      <c r="F1262">
        <v>1504.75</v>
      </c>
      <c r="G1262">
        <v>84.73</v>
      </c>
      <c r="H1262">
        <v>46.16</v>
      </c>
      <c r="I1262" s="12">
        <f t="shared" si="247"/>
        <v>85.28800511552565</v>
      </c>
      <c r="J1262" s="12">
        <f t="shared" si="248"/>
        <v>86.80126391109836</v>
      </c>
      <c r="K1262" s="12">
        <f t="shared" si="249"/>
        <v>105.8980040254838</v>
      </c>
      <c r="L1262" s="12">
        <f t="shared" si="250"/>
        <v>104.81859831071668</v>
      </c>
      <c r="M1262" s="12">
        <f t="shared" si="251"/>
        <v>86.502540958241966</v>
      </c>
      <c r="N1262" s="12">
        <f t="shared" si="252"/>
        <v>88.112502345829199</v>
      </c>
      <c r="O1262" s="12">
        <f t="shared" si="253"/>
        <v>107.56009921275233</v>
      </c>
      <c r="P1262" s="12">
        <f t="shared" si="254"/>
        <v>107.10505336432369</v>
      </c>
      <c r="Q1262">
        <v>0.48275862068965503</v>
      </c>
      <c r="R1262" s="12"/>
      <c r="S1262" s="12"/>
      <c r="Z1262" s="12"/>
      <c r="AA1262" s="12"/>
      <c r="AB1262" s="12"/>
      <c r="AC1262" s="12"/>
      <c r="AF1262">
        <v>0.41869158878504698</v>
      </c>
      <c r="AG1262" s="12"/>
      <c r="AH1262" s="12"/>
      <c r="BI1262" t="str">
        <v>02/12/2019</v>
      </c>
      <c r="BJ1262">
        <v>53.3</v>
      </c>
      <c r="BK1262">
        <v>17.2</v>
      </c>
    </row>
    <row r="1263" spans="1:63" x14ac:dyDescent="0.3">
      <c r="A1263" s="11">
        <v>43734</v>
      </c>
      <c r="B1263">
        <v>0.47535211267605598</v>
      </c>
      <c r="C1263">
        <v>2984.87</v>
      </c>
      <c r="D1263">
        <v>190.08</v>
      </c>
      <c r="E1263">
        <v>141.47</v>
      </c>
      <c r="F1263">
        <v>1504.13</v>
      </c>
      <c r="G1263">
        <v>84.69</v>
      </c>
      <c r="H1263">
        <v>46.04</v>
      </c>
      <c r="I1263" s="12">
        <f t="shared" si="247"/>
        <v>86.050531200025844</v>
      </c>
      <c r="J1263" s="12">
        <f t="shared" si="248"/>
        <v>87.04857892709839</v>
      </c>
      <c r="K1263" s="12">
        <f t="shared" si="249"/>
        <v>106.2061321536802</v>
      </c>
      <c r="L1263" s="12">
        <f t="shared" si="250"/>
        <v>105.34906728305187</v>
      </c>
      <c r="M1263" s="12">
        <f t="shared" si="251"/>
        <v>87.38646546513597</v>
      </c>
      <c r="N1263" s="12">
        <f t="shared" si="252"/>
        <v>88.474794094871143</v>
      </c>
      <c r="O1263" s="12">
        <f t="shared" si="253"/>
        <v>108.00887291648104</v>
      </c>
      <c r="P1263" s="12">
        <f t="shared" si="254"/>
        <v>107.78290968947674</v>
      </c>
      <c r="Q1263">
        <v>0.5</v>
      </c>
      <c r="R1263" s="12"/>
      <c r="S1263" s="12"/>
      <c r="Z1263" s="12"/>
      <c r="AA1263" s="12"/>
      <c r="AB1263" s="12"/>
      <c r="AC1263" s="12"/>
      <c r="AF1263">
        <v>0.42041198501872701</v>
      </c>
      <c r="AG1263" s="12"/>
      <c r="AH1263" s="12"/>
      <c r="BI1263" t="str">
        <v>29/11/2019</v>
      </c>
      <c r="BJ1263">
        <v>54.8</v>
      </c>
      <c r="BK1263">
        <v>17.3</v>
      </c>
    </row>
    <row r="1264" spans="1:63" x14ac:dyDescent="0.3">
      <c r="A1264" s="11">
        <v>43733</v>
      </c>
      <c r="B1264">
        <v>0.47142857142857097</v>
      </c>
      <c r="C1264">
        <v>2966.6</v>
      </c>
      <c r="D1264">
        <v>187.97</v>
      </c>
      <c r="E1264">
        <v>143.57</v>
      </c>
      <c r="F1264">
        <v>1531.95</v>
      </c>
      <c r="G1264">
        <v>84.8</v>
      </c>
      <c r="H1264">
        <v>46.16</v>
      </c>
      <c r="I1264" s="12">
        <f t="shared" si="247"/>
        <v>84.298341566249889</v>
      </c>
      <c r="J1264" s="12">
        <f t="shared" si="248"/>
        <v>84.98195154425089</v>
      </c>
      <c r="K1264" s="12">
        <f t="shared" si="249"/>
        <v>105.42014745244572</v>
      </c>
      <c r="L1264" s="12">
        <f t="shared" si="250"/>
        <v>104.43440789466857</v>
      </c>
      <c r="M1264" s="12">
        <f t="shared" si="251"/>
        <v>85.184264255962091</v>
      </c>
      <c r="N1264" s="12">
        <f t="shared" si="252"/>
        <v>85.949172744010298</v>
      </c>
      <c r="O1264" s="12">
        <f t="shared" si="253"/>
        <v>106.67307371745126</v>
      </c>
      <c r="P1264" s="12">
        <f t="shared" si="254"/>
        <v>106.31314650409344</v>
      </c>
      <c r="Q1264">
        <v>0.5</v>
      </c>
      <c r="R1264" s="12"/>
      <c r="S1264" s="12"/>
      <c r="Z1264" s="12"/>
      <c r="AA1264" s="12"/>
      <c r="AB1264" s="12"/>
      <c r="AC1264" s="12"/>
      <c r="AF1264">
        <v>0.41730038022813698</v>
      </c>
      <c r="AG1264" s="12"/>
      <c r="AH1264" s="12"/>
      <c r="BI1264" t="str">
        <v>28/11/2019</v>
      </c>
      <c r="BJ1264">
        <v>54.8</v>
      </c>
      <c r="BK1264">
        <v>17.3</v>
      </c>
    </row>
    <row r="1265" spans="1:63" x14ac:dyDescent="0.3">
      <c r="A1265" s="11">
        <v>43732</v>
      </c>
      <c r="B1265">
        <v>0.47292418772563199</v>
      </c>
      <c r="C1265">
        <v>2991.78</v>
      </c>
      <c r="D1265">
        <v>190.5</v>
      </c>
      <c r="E1265">
        <v>141.86000000000001</v>
      </c>
      <c r="F1265">
        <v>1522.31</v>
      </c>
      <c r="G1265">
        <v>84.71</v>
      </c>
      <c r="H1265">
        <v>46.39</v>
      </c>
      <c r="I1265" s="12">
        <f t="shared" si="247"/>
        <v>86.060036305058546</v>
      </c>
      <c r="J1265" s="12">
        <f t="shared" si="248"/>
        <v>86.254102591582466</v>
      </c>
      <c r="K1265" s="12">
        <f t="shared" si="249"/>
        <v>106.42897091656685</v>
      </c>
      <c r="L1265" s="12">
        <f t="shared" si="250"/>
        <v>104.79684034475498</v>
      </c>
      <c r="M1265" s="12">
        <f t="shared" si="251"/>
        <v>87.398503397313874</v>
      </c>
      <c r="N1265" s="12">
        <f t="shared" si="252"/>
        <v>87.668646080913518</v>
      </c>
      <c r="O1265" s="12">
        <f t="shared" si="253"/>
        <v>108.22538156095342</v>
      </c>
      <c r="P1265" s="12">
        <f t="shared" si="254"/>
        <v>107.20540365837648</v>
      </c>
      <c r="Q1265">
        <v>0.483333333333333</v>
      </c>
      <c r="R1265" s="12"/>
      <c r="S1265" s="12"/>
      <c r="Z1265" s="12"/>
      <c r="AA1265" s="12"/>
      <c r="AB1265" s="12"/>
      <c r="AC1265" s="12"/>
      <c r="AF1265">
        <v>0.41913875598086098</v>
      </c>
      <c r="AG1265" s="12"/>
      <c r="AH1265" s="12"/>
      <c r="BI1265" t="str">
        <v>27/11/2019</v>
      </c>
      <c r="BJ1265">
        <v>54.8</v>
      </c>
      <c r="BK1265">
        <v>17.3</v>
      </c>
    </row>
    <row r="1266" spans="1:63" x14ac:dyDescent="0.3">
      <c r="A1266" s="11">
        <v>43729</v>
      </c>
      <c r="B1266">
        <v>0.48453608247422703</v>
      </c>
      <c r="C1266">
        <v>2992.07</v>
      </c>
      <c r="D1266">
        <v>190.8</v>
      </c>
      <c r="E1266">
        <v>141.88999999999999</v>
      </c>
      <c r="F1266">
        <v>1517.15</v>
      </c>
      <c r="G1266">
        <v>84.66</v>
      </c>
      <c r="H1266">
        <v>46.45</v>
      </c>
      <c r="I1266" s="12">
        <f t="shared" si="247"/>
        <v>86.050182825598469</v>
      </c>
      <c r="J1266" s="12">
        <f t="shared" si="248"/>
        <v>86.556881748959597</v>
      </c>
      <c r="K1266" s="12">
        <f t="shared" si="249"/>
        <v>106.50219336322708</v>
      </c>
      <c r="L1266" s="12">
        <f t="shared" si="250"/>
        <v>104.67177969023291</v>
      </c>
      <c r="M1266" s="12">
        <f t="shared" si="251"/>
        <v>87.517605726552887</v>
      </c>
      <c r="N1266" s="12">
        <f t="shared" si="252"/>
        <v>88.10684025037051</v>
      </c>
      <c r="O1266" s="12">
        <f t="shared" si="253"/>
        <v>108.45997231717212</v>
      </c>
      <c r="P1266" s="12">
        <f t="shared" si="254"/>
        <v>107.23549560340943</v>
      </c>
      <c r="Q1266">
        <v>0.51515151515151503</v>
      </c>
      <c r="R1266" s="12"/>
      <c r="S1266" s="12"/>
      <c r="Z1266" s="12"/>
      <c r="AA1266" s="12"/>
      <c r="AB1266" s="12"/>
      <c r="AC1266" s="12"/>
      <c r="AF1266">
        <v>0.40552995391705099</v>
      </c>
      <c r="AG1266" s="12"/>
      <c r="AH1266" s="12"/>
      <c r="BI1266" t="str">
        <v>26/11/2019</v>
      </c>
      <c r="BJ1266">
        <v>54.8</v>
      </c>
      <c r="BK1266">
        <v>17.3</v>
      </c>
    </row>
    <row r="1267" spans="1:63" x14ac:dyDescent="0.3">
      <c r="A1267" s="11">
        <v>43728</v>
      </c>
      <c r="B1267">
        <v>0.48122866894198002</v>
      </c>
      <c r="C1267">
        <v>3006.79</v>
      </c>
      <c r="D1267">
        <v>192.84</v>
      </c>
      <c r="E1267">
        <v>140.04</v>
      </c>
      <c r="F1267">
        <v>1498.95</v>
      </c>
      <c r="G1267">
        <v>84.57</v>
      </c>
      <c r="H1267">
        <v>46.53</v>
      </c>
      <c r="I1267" s="12">
        <f t="shared" si="247"/>
        <v>87.636945922311057</v>
      </c>
      <c r="J1267" s="12">
        <f t="shared" si="248"/>
        <v>88.057148274699884</v>
      </c>
      <c r="K1267" s="12">
        <f t="shared" si="249"/>
        <v>107.14072998817632</v>
      </c>
      <c r="L1267" s="12">
        <f t="shared" si="250"/>
        <v>105.0053044111943</v>
      </c>
      <c r="M1267" s="12">
        <f t="shared" si="251"/>
        <v>89.650317699255623</v>
      </c>
      <c r="N1267" s="12">
        <f t="shared" si="252"/>
        <v>90.155216418070225</v>
      </c>
      <c r="O1267" s="12">
        <f t="shared" si="253"/>
        <v>109.73763945306247</v>
      </c>
      <c r="P1267" s="12">
        <f t="shared" si="254"/>
        <v>108.19402948965666</v>
      </c>
      <c r="Q1267">
        <v>0.52380952380952395</v>
      </c>
      <c r="R1267" s="12"/>
      <c r="S1267" s="12"/>
      <c r="Z1267" s="12"/>
      <c r="AA1267" s="12"/>
      <c r="AB1267" s="12"/>
      <c r="AC1267" s="12"/>
      <c r="AF1267">
        <v>0.40552995391705099</v>
      </c>
      <c r="AG1267" s="12"/>
      <c r="AH1267" s="12"/>
      <c r="BI1267" t="str">
        <v>25/11/2019</v>
      </c>
      <c r="BJ1267">
        <v>54.8</v>
      </c>
      <c r="BK1267">
        <v>17.3</v>
      </c>
    </row>
    <row r="1268" spans="1:63" x14ac:dyDescent="0.3">
      <c r="A1268" s="11">
        <v>43727</v>
      </c>
      <c r="B1268">
        <v>0.48464163822525602</v>
      </c>
      <c r="C1268">
        <v>3006.73</v>
      </c>
      <c r="D1268">
        <v>192.52</v>
      </c>
      <c r="E1268">
        <v>139.62</v>
      </c>
      <c r="F1268">
        <v>1494.13</v>
      </c>
      <c r="G1268">
        <v>84.56</v>
      </c>
      <c r="H1268">
        <v>46.47</v>
      </c>
      <c r="I1268" s="12">
        <f t="shared" si="247"/>
        <v>87.899608392257377</v>
      </c>
      <c r="J1268" s="12">
        <f t="shared" si="248"/>
        <v>88.34036770087549</v>
      </c>
      <c r="K1268" s="12">
        <f t="shared" si="249"/>
        <v>107.15126338494994</v>
      </c>
      <c r="L1268" s="12">
        <f t="shared" si="250"/>
        <v>105.13895709029752</v>
      </c>
      <c r="M1268" s="12">
        <f t="shared" si="251"/>
        <v>89.771149671153523</v>
      </c>
      <c r="N1268" s="12">
        <f t="shared" si="252"/>
        <v>90.296421294471529</v>
      </c>
      <c r="O1268" s="12">
        <f t="shared" si="253"/>
        <v>109.5684760533412</v>
      </c>
      <c r="P1268" s="12">
        <f t="shared" si="254"/>
        <v>108.153903376412</v>
      </c>
      <c r="Q1268">
        <v>0.53968253968253999</v>
      </c>
      <c r="R1268" s="12"/>
      <c r="S1268" s="12"/>
      <c r="Z1268" s="12"/>
      <c r="AA1268" s="12"/>
      <c r="AB1268" s="12"/>
      <c r="AC1268" s="12"/>
      <c r="AF1268">
        <v>0.40182648401826498</v>
      </c>
      <c r="AG1268" s="12"/>
      <c r="AH1268" s="12"/>
      <c r="BI1268" t="str">
        <v>22/11/2019</v>
      </c>
      <c r="BJ1268">
        <v>58.1</v>
      </c>
      <c r="BK1268">
        <v>17.100000000000001</v>
      </c>
    </row>
    <row r="1269" spans="1:63" x14ac:dyDescent="0.3">
      <c r="A1269" s="11">
        <v>43726</v>
      </c>
      <c r="B1269">
        <v>0.465034965034965</v>
      </c>
      <c r="C1269">
        <v>3005.7</v>
      </c>
      <c r="D1269">
        <v>192.6</v>
      </c>
      <c r="E1269">
        <v>139.03</v>
      </c>
      <c r="F1269">
        <v>1501.65</v>
      </c>
      <c r="G1269">
        <v>84.61</v>
      </c>
      <c r="H1269">
        <v>46.54</v>
      </c>
      <c r="I1269" s="12">
        <f t="shared" si="247"/>
        <v>88.243848188991635</v>
      </c>
      <c r="J1269" s="12">
        <f t="shared" si="248"/>
        <v>87.870217490334014</v>
      </c>
      <c r="K1269" s="12">
        <f t="shared" si="249"/>
        <v>107.051317177843</v>
      </c>
      <c r="L1269" s="12">
        <f t="shared" si="250"/>
        <v>104.94514809046137</v>
      </c>
      <c r="M1269" s="12">
        <f t="shared" si="251"/>
        <v>90.191356345988439</v>
      </c>
      <c r="N1269" s="12">
        <f t="shared" si="252"/>
        <v>89.883634649451878</v>
      </c>
      <c r="O1269" s="12">
        <f t="shared" si="253"/>
        <v>109.54924161035997</v>
      </c>
      <c r="P1269" s="12">
        <f t="shared" si="254"/>
        <v>108.03628277688939</v>
      </c>
      <c r="Q1269">
        <v>0.52380952380952395</v>
      </c>
      <c r="R1269" s="12"/>
      <c r="S1269" s="12"/>
      <c r="Z1269" s="12"/>
      <c r="AA1269" s="12"/>
      <c r="AB1269" s="12"/>
      <c r="AC1269" s="12"/>
      <c r="AF1269">
        <v>0.40386384544618198</v>
      </c>
      <c r="AG1269" s="12"/>
      <c r="AH1269" s="12"/>
      <c r="BI1269" t="str">
        <v>21/11/2019</v>
      </c>
      <c r="BJ1269">
        <v>58.1</v>
      </c>
      <c r="BK1269">
        <v>17.100000000000001</v>
      </c>
    </row>
    <row r="1270" spans="1:63" x14ac:dyDescent="0.3">
      <c r="A1270" s="11">
        <v>43725</v>
      </c>
      <c r="B1270">
        <v>0.46594982078852998</v>
      </c>
      <c r="C1270">
        <v>2997.96</v>
      </c>
      <c r="D1270">
        <v>191.68</v>
      </c>
      <c r="E1270">
        <v>138.28</v>
      </c>
      <c r="F1270">
        <v>1498.6</v>
      </c>
      <c r="G1270">
        <v>84.57</v>
      </c>
      <c r="H1270">
        <v>46.45</v>
      </c>
      <c r="I1270" s="12">
        <f t="shared" si="247"/>
        <v>88.4953539537956</v>
      </c>
      <c r="J1270" s="12">
        <f t="shared" si="248"/>
        <v>87.822220652324333</v>
      </c>
      <c r="K1270" s="12">
        <f t="shared" si="249"/>
        <v>106.82604512392491</v>
      </c>
      <c r="L1270" s="12">
        <f t="shared" si="250"/>
        <v>104.87758717407168</v>
      </c>
      <c r="M1270" s="12">
        <f t="shared" si="251"/>
        <v>90.247680982464189</v>
      </c>
      <c r="N1270" s="12">
        <f t="shared" si="252"/>
        <v>89.635842348608676</v>
      </c>
      <c r="O1270" s="12">
        <f t="shared" si="253"/>
        <v>109.07729848306562</v>
      </c>
      <c r="P1270" s="12">
        <f t="shared" si="254"/>
        <v>107.72795472333586</v>
      </c>
      <c r="Q1270">
        <v>0.53333333333333299</v>
      </c>
      <c r="R1270" s="12"/>
      <c r="S1270" s="12"/>
      <c r="Z1270" s="12"/>
      <c r="AA1270" s="12"/>
      <c r="AB1270" s="12"/>
      <c r="AC1270" s="12"/>
      <c r="AF1270">
        <v>0.39944392956441099</v>
      </c>
      <c r="AG1270" s="12"/>
      <c r="AH1270" s="12"/>
      <c r="BI1270" t="str">
        <v>20/11/2019</v>
      </c>
      <c r="BJ1270">
        <v>58.1</v>
      </c>
      <c r="BK1270">
        <v>17.100000000000001</v>
      </c>
    </row>
    <row r="1271" spans="1:63" x14ac:dyDescent="0.3">
      <c r="A1271" s="11">
        <v>43722</v>
      </c>
      <c r="B1271">
        <v>0.48648648648648701</v>
      </c>
      <c r="C1271">
        <v>3007.39</v>
      </c>
      <c r="D1271">
        <v>192.54</v>
      </c>
      <c r="E1271">
        <v>136.54</v>
      </c>
      <c r="F1271">
        <v>1483.25</v>
      </c>
      <c r="G1271">
        <v>84.5</v>
      </c>
      <c r="H1271">
        <v>46.75</v>
      </c>
      <c r="I1271" s="12">
        <f t="shared" si="247"/>
        <v>89.923256829069246</v>
      </c>
      <c r="J1271" s="12">
        <f t="shared" si="248"/>
        <v>89.022647006624538</v>
      </c>
      <c r="K1271" s="12">
        <f t="shared" si="249"/>
        <v>107.25119009084969</v>
      </c>
      <c r="L1271" s="12">
        <f t="shared" si="250"/>
        <v>104.53455671084453</v>
      </c>
      <c r="M1271" s="12">
        <f t="shared" si="251"/>
        <v>91.828053044951503</v>
      </c>
      <c r="N1271" s="12">
        <f t="shared" si="252"/>
        <v>90.983813062641318</v>
      </c>
      <c r="O1271" s="12">
        <f t="shared" si="253"/>
        <v>109.65793800045326</v>
      </c>
      <c r="P1271" s="12">
        <f t="shared" si="254"/>
        <v>107.51823954153261</v>
      </c>
      <c r="Q1271">
        <v>0.546875</v>
      </c>
      <c r="R1271" s="12"/>
      <c r="S1271" s="12"/>
      <c r="Z1271" s="12"/>
      <c r="AA1271" s="12"/>
      <c r="AB1271" s="12"/>
      <c r="AC1271" s="12"/>
      <c r="AF1271">
        <v>0.40904977375565599</v>
      </c>
      <c r="AG1271" s="12"/>
      <c r="AH1271" s="12"/>
      <c r="BI1271" t="str">
        <v>19/11/2019</v>
      </c>
      <c r="BJ1271">
        <v>58.1</v>
      </c>
      <c r="BK1271">
        <v>17.100000000000001</v>
      </c>
    </row>
    <row r="1272" spans="1:63" x14ac:dyDescent="0.3">
      <c r="A1272" s="11">
        <v>43721</v>
      </c>
      <c r="B1272">
        <v>0.48993288590604001</v>
      </c>
      <c r="C1272">
        <v>3009.57</v>
      </c>
      <c r="D1272">
        <v>193.23</v>
      </c>
      <c r="E1272">
        <v>139.52000000000001</v>
      </c>
      <c r="F1272">
        <v>1498.94</v>
      </c>
      <c r="G1272">
        <v>84.64</v>
      </c>
      <c r="H1272">
        <v>46.59</v>
      </c>
      <c r="I1272" s="12">
        <f t="shared" si="247"/>
        <v>88.105241385823916</v>
      </c>
      <c r="J1272" s="12">
        <f t="shared" si="248"/>
        <v>88.163664806637755</v>
      </c>
      <c r="K1272" s="12">
        <f t="shared" si="249"/>
        <v>107.15157038638633</v>
      </c>
      <c r="L1272" s="12">
        <f t="shared" si="250"/>
        <v>104.97108624978033</v>
      </c>
      <c r="M1272" s="12">
        <f t="shared" si="251"/>
        <v>90.223157132108383</v>
      </c>
      <c r="N1272" s="12">
        <f t="shared" si="252"/>
        <v>90.360638850025367</v>
      </c>
      <c r="O1272" s="12">
        <f t="shared" si="253"/>
        <v>109.8685350869404</v>
      </c>
      <c r="P1272" s="12">
        <f t="shared" si="254"/>
        <v>108.2767274851073</v>
      </c>
      <c r="Q1272">
        <v>0.546875</v>
      </c>
      <c r="R1272" s="12"/>
      <c r="S1272" s="12"/>
      <c r="Z1272" s="12"/>
      <c r="AA1272" s="12"/>
      <c r="AB1272" s="12"/>
      <c r="AC1272" s="12"/>
      <c r="AF1272">
        <v>0.41576086956521702</v>
      </c>
      <c r="AG1272" s="12"/>
      <c r="AH1272" s="12"/>
      <c r="BI1272" t="str">
        <v>18/11/2019</v>
      </c>
      <c r="BJ1272">
        <v>58.1</v>
      </c>
      <c r="BK1272">
        <v>17.100000000000001</v>
      </c>
    </row>
    <row r="1273" spans="1:63" x14ac:dyDescent="0.3">
      <c r="A1273" s="11">
        <v>43720</v>
      </c>
      <c r="B1273">
        <v>0.50171821305841902</v>
      </c>
      <c r="C1273">
        <v>3000.93</v>
      </c>
      <c r="D1273">
        <v>192.43</v>
      </c>
      <c r="E1273">
        <v>140.44</v>
      </c>
      <c r="F1273">
        <v>1497.09</v>
      </c>
      <c r="G1273">
        <v>84.66</v>
      </c>
      <c r="H1273">
        <v>46.32</v>
      </c>
      <c r="I1273" s="12">
        <f t="shared" si="247"/>
        <v>87.282175040646706</v>
      </c>
      <c r="J1273" s="12">
        <f t="shared" si="248"/>
        <v>88.019016394857132</v>
      </c>
      <c r="K1273" s="12">
        <f t="shared" si="249"/>
        <v>106.81879282860579</v>
      </c>
      <c r="L1273" s="12">
        <f t="shared" si="250"/>
        <v>105.28165746046791</v>
      </c>
      <c r="M1273" s="12">
        <f t="shared" si="251"/>
        <v>89.267265741833285</v>
      </c>
      <c r="N1273" s="12">
        <f t="shared" si="252"/>
        <v>90.097407986016449</v>
      </c>
      <c r="O1273" s="12">
        <f t="shared" si="253"/>
        <v>109.38792883025532</v>
      </c>
      <c r="P1273" s="12">
        <f t="shared" si="254"/>
        <v>108.45803239859383</v>
      </c>
      <c r="Q1273">
        <v>0.53125</v>
      </c>
      <c r="R1273" s="12"/>
      <c r="S1273" s="12"/>
      <c r="Z1273" s="12"/>
      <c r="AA1273" s="12"/>
      <c r="AB1273" s="12"/>
      <c r="AC1273" s="12"/>
      <c r="AF1273">
        <v>0.41239892183288401</v>
      </c>
      <c r="AG1273" s="12"/>
      <c r="AH1273" s="12"/>
      <c r="BI1273" t="str">
        <v>15/11/2019</v>
      </c>
      <c r="BJ1273">
        <v>57.2</v>
      </c>
      <c r="BK1273">
        <v>17.100000000000001</v>
      </c>
    </row>
    <row r="1274" spans="1:63" x14ac:dyDescent="0.3">
      <c r="A1274" s="11">
        <v>43719</v>
      </c>
      <c r="B1274">
        <v>0.505226480836237</v>
      </c>
      <c r="C1274">
        <v>2979.39</v>
      </c>
      <c r="D1274">
        <v>190.64</v>
      </c>
      <c r="E1274">
        <v>140.69</v>
      </c>
      <c r="F1274">
        <v>1485.85</v>
      </c>
      <c r="G1274">
        <v>84.66</v>
      </c>
      <c r="H1274">
        <v>45.99</v>
      </c>
      <c r="I1274" s="12">
        <f t="shared" si="247"/>
        <v>86.503074353737688</v>
      </c>
      <c r="J1274" s="12">
        <f t="shared" si="248"/>
        <v>88.048514918285264</v>
      </c>
      <c r="K1274" s="12">
        <f t="shared" si="249"/>
        <v>106.05207157968356</v>
      </c>
      <c r="L1274" s="12">
        <f t="shared" si="250"/>
        <v>105.2759520419314</v>
      </c>
      <c r="M1274" s="12">
        <f t="shared" si="251"/>
        <v>88.281481043051585</v>
      </c>
      <c r="N1274" s="12">
        <f t="shared" si="252"/>
        <v>89.933303854949187</v>
      </c>
      <c r="O1274" s="12">
        <f t="shared" si="253"/>
        <v>108.37039314140141</v>
      </c>
      <c r="P1274" s="12">
        <f t="shared" si="254"/>
        <v>108.21844194470101</v>
      </c>
      <c r="Q1274">
        <v>0.53968253968253999</v>
      </c>
      <c r="R1274" s="12"/>
      <c r="S1274" s="12"/>
      <c r="Z1274" s="12"/>
      <c r="AA1274" s="12"/>
      <c r="AB1274" s="12"/>
      <c r="AC1274" s="12"/>
      <c r="AF1274">
        <v>0.40577096483318298</v>
      </c>
      <c r="AG1274" s="12"/>
      <c r="AH1274" s="12"/>
      <c r="BI1274" t="str">
        <v>14/11/2019</v>
      </c>
      <c r="BJ1274">
        <v>57.2</v>
      </c>
      <c r="BK1274">
        <v>17.100000000000001</v>
      </c>
    </row>
    <row r="1275" spans="1:63" x14ac:dyDescent="0.3">
      <c r="A1275" s="11">
        <v>43718</v>
      </c>
      <c r="B1275">
        <v>0.503571428571429</v>
      </c>
      <c r="C1275">
        <v>2978.43</v>
      </c>
      <c r="D1275">
        <v>191.19</v>
      </c>
      <c r="E1275">
        <v>143.19999999999999</v>
      </c>
      <c r="F1275">
        <v>1499.05</v>
      </c>
      <c r="G1275">
        <v>84.8</v>
      </c>
      <c r="H1275">
        <v>45.95</v>
      </c>
      <c r="I1275" s="12">
        <f t="shared" si="247"/>
        <v>84.986052042282623</v>
      </c>
      <c r="J1275" s="12">
        <f t="shared" si="248"/>
        <v>87.252087087461845</v>
      </c>
      <c r="K1275" s="12">
        <f t="shared" si="249"/>
        <v>105.84321530575306</v>
      </c>
      <c r="L1275" s="12">
        <f t="shared" si="250"/>
        <v>105.33369533780623</v>
      </c>
      <c r="M1275" s="12">
        <f t="shared" si="251"/>
        <v>87.006726913953187</v>
      </c>
      <c r="N1275" s="12">
        <f t="shared" si="252"/>
        <v>89.403244768156014</v>
      </c>
      <c r="O1275" s="12">
        <f t="shared" si="253"/>
        <v>108.50339400827123</v>
      </c>
      <c r="P1275" s="12">
        <f t="shared" si="254"/>
        <v>108.62548672717385</v>
      </c>
      <c r="Q1275">
        <v>0.52459016393442603</v>
      </c>
      <c r="R1275" s="12"/>
      <c r="S1275" s="12"/>
      <c r="Z1275" s="12"/>
      <c r="AA1275" s="12"/>
      <c r="AB1275" s="12"/>
      <c r="AC1275" s="12"/>
      <c r="AF1275">
        <v>0.40528233151184001</v>
      </c>
      <c r="AG1275" s="12"/>
      <c r="AH1275" s="12"/>
      <c r="BI1275" t="str">
        <v>13/11/2019</v>
      </c>
      <c r="BJ1275">
        <v>57.2</v>
      </c>
      <c r="BK1275">
        <v>17.100000000000001</v>
      </c>
    </row>
    <row r="1276" spans="1:63" x14ac:dyDescent="0.3">
      <c r="A1276" s="11">
        <v>43715</v>
      </c>
      <c r="B1276">
        <v>0.49841269841269797</v>
      </c>
      <c r="C1276">
        <v>2978.71</v>
      </c>
      <c r="D1276">
        <v>191.59</v>
      </c>
      <c r="E1276">
        <v>145.79</v>
      </c>
      <c r="F1276">
        <v>1502.15</v>
      </c>
      <c r="G1276">
        <v>84.89</v>
      </c>
      <c r="H1276">
        <v>45.83</v>
      </c>
      <c r="I1276" s="12">
        <f t="shared" si="247"/>
        <v>83.510317964041533</v>
      </c>
      <c r="J1276" s="12">
        <f t="shared" si="248"/>
        <v>87.080563781589788</v>
      </c>
      <c r="K1276" s="12">
        <f t="shared" si="249"/>
        <v>105.74104881995787</v>
      </c>
      <c r="L1276" s="12">
        <f t="shared" si="250"/>
        <v>105.62017661808153</v>
      </c>
      <c r="M1276" s="12">
        <f t="shared" si="251"/>
        <v>85.663734809066597</v>
      </c>
      <c r="N1276" s="12">
        <f t="shared" si="252"/>
        <v>89.405397914256994</v>
      </c>
      <c r="O1276" s="12">
        <f t="shared" si="253"/>
        <v>108.61500636425852</v>
      </c>
      <c r="P1276" s="12">
        <f t="shared" si="254"/>
        <v>109.13911328038749</v>
      </c>
      <c r="Q1276">
        <v>0.50746268656716398</v>
      </c>
      <c r="R1276" s="12"/>
      <c r="S1276" s="12"/>
      <c r="Z1276" s="12"/>
      <c r="AA1276" s="12"/>
      <c r="AB1276" s="12"/>
      <c r="AC1276" s="12"/>
      <c r="AF1276">
        <v>0.40196078431372601</v>
      </c>
      <c r="AG1276" s="12"/>
      <c r="AH1276" s="12"/>
      <c r="BI1276" t="str">
        <v>12/11/2019</v>
      </c>
      <c r="BJ1276">
        <v>57.2</v>
      </c>
      <c r="BK1276">
        <v>17.100000000000001</v>
      </c>
    </row>
    <row r="1277" spans="1:63" x14ac:dyDescent="0.3">
      <c r="A1277" s="11">
        <v>43714</v>
      </c>
      <c r="B1277">
        <v>0.507739938080495</v>
      </c>
      <c r="C1277">
        <v>2976</v>
      </c>
      <c r="D1277">
        <v>191.78</v>
      </c>
      <c r="E1277">
        <v>144.76</v>
      </c>
      <c r="F1277">
        <v>1519.27</v>
      </c>
      <c r="G1277">
        <v>84.88</v>
      </c>
      <c r="H1277">
        <v>45.7</v>
      </c>
      <c r="I1277" s="12">
        <f t="shared" si="247"/>
        <v>84.031701641610454</v>
      </c>
      <c r="J1277" s="12">
        <f t="shared" si="248"/>
        <v>86.032754683562885</v>
      </c>
      <c r="K1277" s="12">
        <f t="shared" si="249"/>
        <v>105.6572832085353</v>
      </c>
      <c r="L1277" s="12">
        <f t="shared" si="250"/>
        <v>105.82484405389205</v>
      </c>
      <c r="M1277" s="12">
        <f t="shared" si="251"/>
        <v>86.363794870769539</v>
      </c>
      <c r="N1277" s="12">
        <f t="shared" si="252"/>
        <v>88.495850724972343</v>
      </c>
      <c r="O1277" s="12">
        <f t="shared" si="253"/>
        <v>108.7355431842004</v>
      </c>
      <c r="P1277" s="12">
        <f t="shared" si="254"/>
        <v>109.55931240888346</v>
      </c>
      <c r="Q1277">
        <v>0.47142857142857097</v>
      </c>
      <c r="R1277" s="12"/>
      <c r="S1277" s="12"/>
      <c r="Z1277" s="12"/>
      <c r="AA1277" s="12"/>
      <c r="AB1277" s="12"/>
      <c r="AC1277" s="12"/>
      <c r="AF1277">
        <v>0.40685413005272397</v>
      </c>
      <c r="AG1277" s="12"/>
      <c r="AH1277" s="12"/>
      <c r="BI1277" t="str">
        <v>11/11/2019</v>
      </c>
      <c r="BJ1277">
        <v>57.2</v>
      </c>
      <c r="BK1277">
        <v>17.100000000000001</v>
      </c>
    </row>
    <row r="1278" spans="1:63" x14ac:dyDescent="0.3">
      <c r="A1278" s="11">
        <v>43713</v>
      </c>
      <c r="B1278">
        <v>0.49846153846153801</v>
      </c>
      <c r="C1278">
        <v>2937.78</v>
      </c>
      <c r="D1278">
        <v>188.33</v>
      </c>
      <c r="E1278">
        <v>147.43</v>
      </c>
      <c r="F1278">
        <v>1552.6</v>
      </c>
      <c r="G1278">
        <v>85.07</v>
      </c>
      <c r="H1278">
        <v>45.33</v>
      </c>
      <c r="I1278" s="12">
        <f t="shared" si="247"/>
        <v>81.495550859434204</v>
      </c>
      <c r="J1278" s="12">
        <f t="shared" si="248"/>
        <v>83.165455930594618</v>
      </c>
      <c r="K1278" s="12">
        <f t="shared" si="249"/>
        <v>104.07090146887161</v>
      </c>
      <c r="L1278" s="12">
        <f t="shared" si="250"/>
        <v>105.31433713675958</v>
      </c>
      <c r="M1278" s="12">
        <f t="shared" si="251"/>
        <v>83.328214839379044</v>
      </c>
      <c r="N1278" s="12">
        <f t="shared" si="252"/>
        <v>85.109666914029972</v>
      </c>
      <c r="O1278" s="12">
        <f t="shared" si="253"/>
        <v>106.54577571481167</v>
      </c>
      <c r="P1278" s="12">
        <f t="shared" si="254"/>
        <v>108.45775649585272</v>
      </c>
      <c r="Q1278">
        <v>0.5</v>
      </c>
      <c r="R1278" s="12"/>
      <c r="S1278" s="12"/>
      <c r="Z1278" s="12"/>
      <c r="AA1278" s="12"/>
      <c r="AB1278" s="12"/>
      <c r="AC1278" s="12"/>
      <c r="AF1278">
        <v>0.40976460331299003</v>
      </c>
      <c r="AG1278" s="12"/>
      <c r="AH1278" s="12"/>
      <c r="BI1278" t="str">
        <v>08/11/2019</v>
      </c>
      <c r="BJ1278">
        <v>57.6</v>
      </c>
      <c r="BK1278">
        <v>17.899999999999999</v>
      </c>
    </row>
    <row r="1279" spans="1:63" x14ac:dyDescent="0.3">
      <c r="A1279" s="11">
        <v>43712</v>
      </c>
      <c r="B1279">
        <v>0.49685534591195002</v>
      </c>
      <c r="C1279">
        <v>2906.27</v>
      </c>
      <c r="D1279">
        <v>185.65</v>
      </c>
      <c r="E1279">
        <v>147.21</v>
      </c>
      <c r="F1279">
        <v>1547.43</v>
      </c>
      <c r="G1279">
        <v>85</v>
      </c>
      <c r="H1279">
        <v>44.7</v>
      </c>
      <c r="I1279" s="12">
        <f t="shared" si="247"/>
        <v>80.740817010549208</v>
      </c>
      <c r="J1279" s="12">
        <f t="shared" si="248"/>
        <v>82.546272016953722</v>
      </c>
      <c r="K1279" s="12">
        <f t="shared" si="249"/>
        <v>103.03860441780159</v>
      </c>
      <c r="L1279" s="12">
        <f t="shared" si="250"/>
        <v>105.6579244301944</v>
      </c>
      <c r="M1279" s="12">
        <f t="shared" si="251"/>
        <v>82.263616490712849</v>
      </c>
      <c r="N1279" s="12">
        <f t="shared" si="252"/>
        <v>84.175758529606654</v>
      </c>
      <c r="O1279" s="12">
        <f t="shared" si="253"/>
        <v>105.11492644327386</v>
      </c>
      <c r="P1279" s="12">
        <f t="shared" si="254"/>
        <v>108.42069759719691</v>
      </c>
      <c r="Q1279">
        <v>0.55555555555555602</v>
      </c>
      <c r="R1279" s="12"/>
      <c r="S1279" s="12"/>
      <c r="Z1279" s="12"/>
      <c r="AA1279" s="12"/>
      <c r="AB1279" s="12"/>
      <c r="AC1279" s="12"/>
      <c r="AF1279">
        <v>0.40649692712906099</v>
      </c>
      <c r="AG1279" s="12"/>
      <c r="AH1279" s="12"/>
      <c r="BI1279" t="str">
        <v>07/11/2019</v>
      </c>
      <c r="BJ1279">
        <v>57.6</v>
      </c>
      <c r="BK1279">
        <v>17.899999999999999</v>
      </c>
    </row>
    <row r="1280" spans="1:63" x14ac:dyDescent="0.3">
      <c r="A1280" s="11">
        <v>43708</v>
      </c>
      <c r="B1280">
        <v>0.55172413793103403</v>
      </c>
      <c r="C1280">
        <v>2926.46</v>
      </c>
      <c r="D1280">
        <v>187.47</v>
      </c>
      <c r="E1280">
        <v>147.28</v>
      </c>
      <c r="F1280">
        <v>1520.25</v>
      </c>
      <c r="G1280">
        <v>85.08</v>
      </c>
      <c r="H1280">
        <v>44.85</v>
      </c>
      <c r="I1280" s="12">
        <f t="shared" si="247"/>
        <v>81.262836082950571</v>
      </c>
      <c r="J1280" s="12">
        <f t="shared" si="248"/>
        <v>84.643549471501288</v>
      </c>
      <c r="K1280" s="12">
        <f t="shared" si="249"/>
        <v>103.65627442656556</v>
      </c>
      <c r="L1280" s="12">
        <f t="shared" si="250"/>
        <v>106.03483999014615</v>
      </c>
      <c r="M1280" s="12">
        <f t="shared" si="251"/>
        <v>83.030229184092136</v>
      </c>
      <c r="N1280" s="12">
        <f t="shared" si="252"/>
        <v>86.563781303863422</v>
      </c>
      <c r="O1280" s="12">
        <f t="shared" si="253"/>
        <v>106.04471895598131</v>
      </c>
      <c r="P1280" s="12">
        <f t="shared" si="254"/>
        <v>109.11507740272074</v>
      </c>
      <c r="Q1280">
        <v>0.55555555555555602</v>
      </c>
      <c r="R1280" s="12"/>
      <c r="S1280" s="12"/>
      <c r="Z1280" s="12"/>
      <c r="AA1280" s="12"/>
      <c r="AB1280" s="12"/>
      <c r="AC1280" s="12"/>
      <c r="AF1280">
        <v>0.40443686006825902</v>
      </c>
      <c r="AG1280" s="12"/>
      <c r="AH1280" s="12"/>
      <c r="BI1280" t="str">
        <v>06/11/2019</v>
      </c>
      <c r="BJ1280">
        <v>57.6</v>
      </c>
      <c r="BK1280">
        <v>17.899999999999999</v>
      </c>
    </row>
    <row r="1281" spans="1:63" x14ac:dyDescent="0.3">
      <c r="A1281" s="11">
        <v>43707</v>
      </c>
      <c r="B1281">
        <v>0.55699481865285005</v>
      </c>
      <c r="C1281">
        <v>2924.58</v>
      </c>
      <c r="D1281">
        <v>187.92</v>
      </c>
      <c r="E1281">
        <v>147.24</v>
      </c>
      <c r="F1281">
        <v>1527.7</v>
      </c>
      <c r="G1281">
        <v>85.05</v>
      </c>
      <c r="H1281">
        <v>44.62</v>
      </c>
      <c r="I1281" s="12">
        <f t="shared" si="247"/>
        <v>81.232685593828876</v>
      </c>
      <c r="J1281" s="12">
        <f t="shared" si="248"/>
        <v>84.178928987130533</v>
      </c>
      <c r="K1281" s="12">
        <f t="shared" si="249"/>
        <v>103.62621311912142</v>
      </c>
      <c r="L1281" s="12">
        <f t="shared" si="250"/>
        <v>106.51541751085408</v>
      </c>
      <c r="M1281" s="12">
        <f t="shared" si="251"/>
        <v>83.252204647541973</v>
      </c>
      <c r="N1281" s="12">
        <f t="shared" si="252"/>
        <v>86.349464016498999</v>
      </c>
      <c r="O1281" s="12">
        <f t="shared" si="253"/>
        <v>106.33686563877836</v>
      </c>
      <c r="P1281" s="12">
        <f t="shared" si="254"/>
        <v>109.94508309082494</v>
      </c>
      <c r="Q1281">
        <v>0.56470588235294095</v>
      </c>
      <c r="R1281" s="12"/>
      <c r="S1281" s="12"/>
      <c r="Z1281" s="12"/>
      <c r="AA1281" s="12"/>
      <c r="AB1281" s="12"/>
      <c r="AC1281" s="12"/>
      <c r="AF1281">
        <v>0.41025641025641002</v>
      </c>
      <c r="AG1281" s="12"/>
      <c r="AH1281" s="12"/>
      <c r="BI1281" t="str">
        <v>05/11/2019</v>
      </c>
      <c r="BJ1281">
        <v>57.6</v>
      </c>
      <c r="BK1281">
        <v>17.899999999999999</v>
      </c>
    </row>
    <row r="1282" spans="1:63" x14ac:dyDescent="0.3">
      <c r="A1282" s="11">
        <v>43706</v>
      </c>
      <c r="B1282">
        <v>0.54961832061068705</v>
      </c>
      <c r="C1282">
        <v>2887.94</v>
      </c>
      <c r="D1282">
        <v>185.09</v>
      </c>
      <c r="E1282">
        <v>147.80000000000001</v>
      </c>
      <c r="F1282">
        <v>1539.1</v>
      </c>
      <c r="G1282">
        <v>85.09</v>
      </c>
      <c r="H1282">
        <v>44.22</v>
      </c>
      <c r="I1282" s="12">
        <f t="shared" ref="I1282:I1345" si="255">I1283*(1+((C1282/C1283)-(E1282/E1283)))</f>
        <v>79.915978101549328</v>
      </c>
      <c r="J1282" s="12">
        <f t="shared" ref="J1282:J1345" si="256">J1283*(1+((C1282/C1283)-(F1282/F1283)))</f>
        <v>82.520743119906413</v>
      </c>
      <c r="K1282" s="12">
        <f t="shared" si="249"/>
        <v>102.28047468176329</v>
      </c>
      <c r="L1282" s="12">
        <f t="shared" si="250"/>
        <v>106.12894222776355</v>
      </c>
      <c r="M1282" s="12">
        <f t="shared" si="251"/>
        <v>81.693591974845376</v>
      </c>
      <c r="N1282" s="12">
        <f t="shared" si="252"/>
        <v>84.433103998604139</v>
      </c>
      <c r="O1282" s="12">
        <f t="shared" si="253"/>
        <v>104.68700374849587</v>
      </c>
      <c r="P1282" s="12">
        <f t="shared" si="254"/>
        <v>109.26282652046397</v>
      </c>
      <c r="Q1282">
        <v>0.56976744186046502</v>
      </c>
      <c r="R1282" s="12"/>
      <c r="S1282" s="12"/>
      <c r="Z1282" s="12"/>
      <c r="AA1282" s="12"/>
      <c r="AB1282" s="12"/>
      <c r="AC1282" s="12"/>
      <c r="AF1282">
        <v>0.40775862068965502</v>
      </c>
      <c r="AG1282" s="12"/>
      <c r="AH1282" s="12"/>
      <c r="BI1282" t="str">
        <v>04/11/2019</v>
      </c>
      <c r="BJ1282">
        <v>57.6</v>
      </c>
      <c r="BK1282">
        <v>17.899999999999999</v>
      </c>
    </row>
    <row r="1283" spans="1:63" x14ac:dyDescent="0.3">
      <c r="A1283" s="11">
        <v>43705</v>
      </c>
      <c r="B1283">
        <v>0.55038759689922501</v>
      </c>
      <c r="C1283">
        <v>2869.16</v>
      </c>
      <c r="D1283">
        <v>184.43</v>
      </c>
      <c r="E1283">
        <v>147.61000000000001</v>
      </c>
      <c r="F1283">
        <v>1542.78</v>
      </c>
      <c r="G1283">
        <v>85.07</v>
      </c>
      <c r="H1283">
        <v>44.2</v>
      </c>
      <c r="I1283" s="12">
        <f t="shared" si="255"/>
        <v>79.497954477464006</v>
      </c>
      <c r="J1283" s="12">
        <f t="shared" si="256"/>
        <v>81.790292485587671</v>
      </c>
      <c r="K1283" s="12">
        <f t="shared" ref="K1283:K1346" si="257">K1284*(1+((C1283/C1284)-(G1283/G1284)))</f>
        <v>101.63909446557716</v>
      </c>
      <c r="L1283" s="12">
        <f t="shared" ref="L1283:L1346" si="258">L1284*(1+((C1283/C1284)-(H1283/H1284)))</f>
        <v>105.48621670660079</v>
      </c>
      <c r="M1283" s="12">
        <f t="shared" ref="M1283:M1346" si="259">M1284*(1+((D1283/D1284)-(E1283/E1284)))</f>
        <v>81.506825780276188</v>
      </c>
      <c r="N1283" s="12">
        <f t="shared" ref="N1283:N1346" si="260">N1284*(1+((D1283/D1284)-(F1283/F1284)))</f>
        <v>83.932538901515059</v>
      </c>
      <c r="O1283" s="12">
        <f t="shared" ref="O1283:O1346" si="261">O1284*(1+((D1283/D1284)-(G1283/G1284)))</f>
        <v>104.33814987487683</v>
      </c>
      <c r="P1283" s="12">
        <f t="shared" ref="P1283:P1346" si="262">P1284*(1+((D1283/D1284)-(H1283/H1284)))</f>
        <v>108.92232391903327</v>
      </c>
      <c r="Q1283">
        <v>0.56976744186046502</v>
      </c>
      <c r="R1283" s="12"/>
      <c r="S1283" s="12"/>
      <c r="Z1283" s="12"/>
      <c r="AA1283" s="12"/>
      <c r="AB1283" s="12"/>
      <c r="AC1283" s="12"/>
      <c r="AF1283">
        <v>0.411453744493392</v>
      </c>
      <c r="AG1283" s="12"/>
      <c r="AH1283" s="12"/>
      <c r="BI1283" t="str">
        <v>01/11/2019</v>
      </c>
      <c r="BJ1283">
        <v>57.1</v>
      </c>
      <c r="BK1283">
        <v>18.100000000000001</v>
      </c>
    </row>
    <row r="1284" spans="1:63" x14ac:dyDescent="0.3">
      <c r="A1284" s="11">
        <v>43704</v>
      </c>
      <c r="B1284">
        <v>0.55497382198952905</v>
      </c>
      <c r="C1284">
        <v>2878.38</v>
      </c>
      <c r="D1284">
        <v>184.82</v>
      </c>
      <c r="E1284">
        <v>145.37</v>
      </c>
      <c r="F1284">
        <v>1527.33</v>
      </c>
      <c r="G1284">
        <v>85.04</v>
      </c>
      <c r="H1284">
        <v>44.2</v>
      </c>
      <c r="I1284" s="12">
        <f t="shared" si="255"/>
        <v>81.005643432160426</v>
      </c>
      <c r="J1284" s="12">
        <f t="shared" si="256"/>
        <v>82.894352651155671</v>
      </c>
      <c r="K1284" s="12">
        <f t="shared" si="257"/>
        <v>102.00180941632404</v>
      </c>
      <c r="L1284" s="12">
        <f t="shared" si="258"/>
        <v>105.8251949852729</v>
      </c>
      <c r="M1284" s="12">
        <f t="shared" si="259"/>
        <v>82.960215560593639</v>
      </c>
      <c r="N1284" s="12">
        <f t="shared" si="260"/>
        <v>84.971386611308418</v>
      </c>
      <c r="O1284" s="12">
        <f t="shared" si="261"/>
        <v>104.59576258610674</v>
      </c>
      <c r="P1284" s="12">
        <f t="shared" si="262"/>
        <v>109.15265361771799</v>
      </c>
      <c r="Q1284">
        <v>0.56976744186046502</v>
      </c>
      <c r="R1284" s="12"/>
      <c r="S1284" s="12"/>
      <c r="Z1284" s="12"/>
      <c r="AA1284" s="12"/>
      <c r="AB1284" s="12"/>
      <c r="AC1284" s="12"/>
      <c r="AF1284">
        <v>0.41223404255319201</v>
      </c>
      <c r="AG1284" s="12"/>
      <c r="AH1284" s="12"/>
      <c r="BI1284" t="str">
        <v>31/10/2019</v>
      </c>
      <c r="BJ1284">
        <v>57.1</v>
      </c>
      <c r="BK1284">
        <v>18.100000000000001</v>
      </c>
    </row>
    <row r="1285" spans="1:63" x14ac:dyDescent="0.3">
      <c r="A1285" s="11">
        <v>43701</v>
      </c>
      <c r="B1285">
        <v>0.57276995305164302</v>
      </c>
      <c r="C1285">
        <v>2847.11</v>
      </c>
      <c r="D1285">
        <v>182.07</v>
      </c>
      <c r="E1285">
        <v>145.96</v>
      </c>
      <c r="F1285">
        <v>1526.85</v>
      </c>
      <c r="G1285">
        <v>85.08</v>
      </c>
      <c r="H1285">
        <v>43.87</v>
      </c>
      <c r="I1285" s="12">
        <f t="shared" si="255"/>
        <v>79.806528759201413</v>
      </c>
      <c r="J1285" s="12">
        <f t="shared" si="256"/>
        <v>82.019313665994062</v>
      </c>
      <c r="K1285" s="12">
        <f t="shared" si="257"/>
        <v>100.84678967547741</v>
      </c>
      <c r="L1285" s="12">
        <f t="shared" si="258"/>
        <v>105.46021381791172</v>
      </c>
      <c r="M1285" s="12">
        <f t="shared" si="259"/>
        <v>81.401675939401031</v>
      </c>
      <c r="N1285" s="12">
        <f t="shared" si="260"/>
        <v>83.732999981580633</v>
      </c>
      <c r="O1285" s="12">
        <f t="shared" si="261"/>
        <v>102.99174579979089</v>
      </c>
      <c r="P1285" s="12">
        <f t="shared" si="262"/>
        <v>108.33130128103049</v>
      </c>
      <c r="Q1285">
        <v>0.54255319148936199</v>
      </c>
      <c r="R1285" s="12"/>
      <c r="S1285" s="12"/>
      <c r="Z1285" s="12"/>
      <c r="AA1285" s="12"/>
      <c r="AB1285" s="12"/>
      <c r="AC1285" s="12"/>
      <c r="AF1285">
        <v>0.40361445783132499</v>
      </c>
      <c r="AG1285" s="12"/>
      <c r="AH1285" s="12"/>
      <c r="BI1285" t="str">
        <v>30/10/2019</v>
      </c>
      <c r="BJ1285">
        <v>57.1</v>
      </c>
      <c r="BK1285">
        <v>18.100000000000001</v>
      </c>
    </row>
    <row r="1286" spans="1:63" x14ac:dyDescent="0.3">
      <c r="A1286" s="11">
        <v>43700</v>
      </c>
      <c r="B1286">
        <v>0.57175925925925897</v>
      </c>
      <c r="C1286">
        <v>2922.95</v>
      </c>
      <c r="D1286">
        <v>188.02</v>
      </c>
      <c r="E1286">
        <v>143.6</v>
      </c>
      <c r="F1286">
        <v>1498.25</v>
      </c>
      <c r="G1286">
        <v>84.94</v>
      </c>
      <c r="H1286">
        <v>44.44</v>
      </c>
      <c r="I1286" s="12">
        <f t="shared" si="255"/>
        <v>83.338491549833265</v>
      </c>
      <c r="J1286" s="12">
        <f t="shared" si="256"/>
        <v>85.887275177655795</v>
      </c>
      <c r="K1286" s="12">
        <f t="shared" si="257"/>
        <v>103.70858792574892</v>
      </c>
      <c r="L1286" s="12">
        <f t="shared" si="258"/>
        <v>106.86225809431329</v>
      </c>
      <c r="M1286" s="12">
        <f t="shared" si="259"/>
        <v>85.5131579825225</v>
      </c>
      <c r="N1286" s="12">
        <f t="shared" si="260"/>
        <v>88.208199469767848</v>
      </c>
      <c r="O1286" s="12">
        <f t="shared" si="261"/>
        <v>106.53882734617029</v>
      </c>
      <c r="P1286" s="12">
        <f t="shared" si="262"/>
        <v>110.40912223897961</v>
      </c>
      <c r="Q1286">
        <v>0.565217391304348</v>
      </c>
      <c r="R1286" s="12"/>
      <c r="S1286" s="12"/>
      <c r="Z1286" s="12"/>
      <c r="AA1286" s="12"/>
      <c r="AB1286" s="12"/>
      <c r="AC1286" s="12"/>
      <c r="AF1286">
        <v>0.41444539982803102</v>
      </c>
      <c r="AG1286" s="12"/>
      <c r="AH1286" s="12"/>
      <c r="BI1286" t="str">
        <v>29/10/2019</v>
      </c>
      <c r="BJ1286">
        <v>57.1</v>
      </c>
      <c r="BK1286">
        <v>18.100000000000001</v>
      </c>
    </row>
    <row r="1287" spans="1:63" x14ac:dyDescent="0.3">
      <c r="A1287" s="11">
        <v>43699</v>
      </c>
      <c r="B1287">
        <v>0.56392694063926896</v>
      </c>
      <c r="C1287">
        <v>2924.43</v>
      </c>
      <c r="D1287">
        <v>188.63</v>
      </c>
      <c r="E1287">
        <v>144.56</v>
      </c>
      <c r="F1287">
        <v>1502.58</v>
      </c>
      <c r="G1287">
        <v>84.98</v>
      </c>
      <c r="H1287">
        <v>44.7</v>
      </c>
      <c r="I1287" s="12">
        <f t="shared" si="255"/>
        <v>82.830347277870857</v>
      </c>
      <c r="J1287" s="12">
        <f t="shared" si="256"/>
        <v>85.683722476136722</v>
      </c>
      <c r="K1287" s="12">
        <f t="shared" si="257"/>
        <v>103.71225752874582</v>
      </c>
      <c r="L1287" s="12">
        <f t="shared" si="258"/>
        <v>106.29776664452146</v>
      </c>
      <c r="M1287" s="12">
        <f t="shared" si="259"/>
        <v>85.222804132586589</v>
      </c>
      <c r="N1287" s="12">
        <f t="shared" si="260"/>
        <v>88.23927150928715</v>
      </c>
      <c r="O1287" s="12">
        <f t="shared" si="261"/>
        <v>106.83402525371908</v>
      </c>
      <c r="P1287" s="12">
        <f t="shared" si="262"/>
        <v>110.12470198440005</v>
      </c>
      <c r="Q1287">
        <v>0.54347826086956497</v>
      </c>
      <c r="R1287" s="12"/>
      <c r="S1287" s="12"/>
      <c r="Z1287" s="12"/>
      <c r="AA1287" s="12"/>
      <c r="AB1287" s="12"/>
      <c r="AC1287" s="12"/>
      <c r="AF1287">
        <v>0.41938250428816498</v>
      </c>
      <c r="AG1287" s="12"/>
      <c r="AH1287" s="12"/>
      <c r="BI1287" t="str">
        <v>28/10/2019</v>
      </c>
      <c r="BJ1287">
        <v>57.1</v>
      </c>
      <c r="BK1287">
        <v>18.100000000000001</v>
      </c>
    </row>
    <row r="1288" spans="1:63" x14ac:dyDescent="0.3">
      <c r="A1288" s="11">
        <v>43698</v>
      </c>
      <c r="B1288">
        <v>0.55963302752293598</v>
      </c>
      <c r="C1288">
        <v>2900.51</v>
      </c>
      <c r="D1288">
        <v>186.97</v>
      </c>
      <c r="E1288">
        <v>145.53</v>
      </c>
      <c r="F1288">
        <v>1507.23</v>
      </c>
      <c r="G1288">
        <v>85.06</v>
      </c>
      <c r="H1288">
        <v>44.3</v>
      </c>
      <c r="I1288" s="12">
        <f t="shared" si="255"/>
        <v>81.613319827307237</v>
      </c>
      <c r="J1288" s="12">
        <f t="shared" si="256"/>
        <v>84.723638003089292</v>
      </c>
      <c r="K1288" s="12">
        <f t="shared" si="257"/>
        <v>102.76809231489082</v>
      </c>
      <c r="L1288" s="12">
        <f t="shared" si="258"/>
        <v>106.38101189418298</v>
      </c>
      <c r="M1288" s="12">
        <f t="shared" si="259"/>
        <v>83.918399848432529</v>
      </c>
      <c r="N1288" s="12">
        <f t="shared" si="260"/>
        <v>87.196095839911635</v>
      </c>
      <c r="O1288" s="12">
        <f t="shared" si="261"/>
        <v>105.79522801696022</v>
      </c>
      <c r="P1288" s="12">
        <f t="shared" si="262"/>
        <v>110.14132403697718</v>
      </c>
      <c r="Q1288">
        <v>0.54347826086956497</v>
      </c>
      <c r="R1288" s="12"/>
      <c r="S1288" s="12"/>
      <c r="Z1288" s="12"/>
      <c r="AA1288" s="12"/>
      <c r="AB1288" s="12"/>
      <c r="AC1288" s="12"/>
      <c r="AF1288">
        <v>0.42218400687876201</v>
      </c>
      <c r="AG1288" s="12"/>
      <c r="AH1288" s="12"/>
      <c r="BI1288" t="str">
        <v>25/10/2019</v>
      </c>
      <c r="BJ1288">
        <v>54.2</v>
      </c>
      <c r="BK1288">
        <v>17.8</v>
      </c>
    </row>
    <row r="1289" spans="1:63" x14ac:dyDescent="0.3">
      <c r="A1289" s="11">
        <v>43697</v>
      </c>
      <c r="B1289">
        <v>0.56422018348623804</v>
      </c>
      <c r="C1289">
        <v>2923.65</v>
      </c>
      <c r="D1289">
        <v>188.43</v>
      </c>
      <c r="E1289">
        <v>144.04</v>
      </c>
      <c r="F1289">
        <v>1495.85</v>
      </c>
      <c r="G1289">
        <v>85</v>
      </c>
      <c r="H1289">
        <v>44.45</v>
      </c>
      <c r="I1289" s="12">
        <f t="shared" si="255"/>
        <v>83.131222196509952</v>
      </c>
      <c r="J1289" s="12">
        <f t="shared" si="256"/>
        <v>86.059494681064493</v>
      </c>
      <c r="K1289" s="12">
        <f t="shared" si="257"/>
        <v>103.6617233806968</v>
      </c>
      <c r="L1289" s="12">
        <f t="shared" si="258"/>
        <v>106.86620432841308</v>
      </c>
      <c r="M1289" s="12">
        <f t="shared" si="259"/>
        <v>85.464676708852551</v>
      </c>
      <c r="N1289" s="12">
        <f t="shared" si="260"/>
        <v>88.555956691594545</v>
      </c>
      <c r="O1289" s="12">
        <f t="shared" si="261"/>
        <v>106.69725921228297</v>
      </c>
      <c r="P1289" s="12">
        <f t="shared" si="262"/>
        <v>110.62516057157667</v>
      </c>
      <c r="Q1289">
        <v>0.54347826086956497</v>
      </c>
      <c r="R1289" s="12"/>
      <c r="S1289" s="12"/>
      <c r="Z1289" s="12"/>
      <c r="AA1289" s="12"/>
      <c r="AB1289" s="12"/>
      <c r="AC1289" s="12"/>
      <c r="AF1289">
        <v>0.42046431642304399</v>
      </c>
      <c r="AG1289" s="12"/>
      <c r="AH1289" s="12"/>
      <c r="BI1289" t="str">
        <v>24/10/2019</v>
      </c>
      <c r="BJ1289">
        <v>54.2</v>
      </c>
      <c r="BK1289">
        <v>17.8</v>
      </c>
    </row>
    <row r="1290" spans="1:63" x14ac:dyDescent="0.3">
      <c r="A1290" s="11">
        <v>43694</v>
      </c>
      <c r="B1290">
        <v>0.56086956521739095</v>
      </c>
      <c r="C1290">
        <v>2888.68</v>
      </c>
      <c r="D1290">
        <v>185.48</v>
      </c>
      <c r="E1290">
        <v>146.13</v>
      </c>
      <c r="F1290">
        <v>1514.15</v>
      </c>
      <c r="G1290">
        <v>85.09</v>
      </c>
      <c r="H1290">
        <v>44.16</v>
      </c>
      <c r="I1290" s="12">
        <f t="shared" si="255"/>
        <v>80.992359060233653</v>
      </c>
      <c r="J1290" s="12">
        <f t="shared" si="256"/>
        <v>84.02673140683217</v>
      </c>
      <c r="K1290" s="12">
        <f t="shared" si="257"/>
        <v>102.31489320562474</v>
      </c>
      <c r="L1290" s="12">
        <f t="shared" si="258"/>
        <v>106.27754931100674</v>
      </c>
      <c r="M1290" s="12">
        <f t="shared" si="259"/>
        <v>82.958740919502532</v>
      </c>
      <c r="N1290" s="12">
        <f t="shared" si="260"/>
        <v>86.144708699730884</v>
      </c>
      <c r="O1290" s="12">
        <f t="shared" si="261"/>
        <v>104.91760654901752</v>
      </c>
      <c r="P1290" s="12">
        <f t="shared" si="262"/>
        <v>109.60173782064373</v>
      </c>
      <c r="Q1290">
        <v>0.56382978723404298</v>
      </c>
      <c r="R1290" s="12"/>
      <c r="S1290" s="12"/>
      <c r="Z1290" s="12"/>
      <c r="AA1290" s="12"/>
      <c r="AB1290" s="12"/>
      <c r="AC1290" s="12"/>
      <c r="AF1290">
        <v>0.40168776371308001</v>
      </c>
      <c r="AG1290" s="12"/>
      <c r="AH1290" s="12"/>
      <c r="BI1290" t="str">
        <v>23/10/2019</v>
      </c>
      <c r="BJ1290">
        <v>54.2</v>
      </c>
      <c r="BK1290">
        <v>17.8</v>
      </c>
    </row>
    <row r="1291" spans="1:63" x14ac:dyDescent="0.3">
      <c r="A1291" s="11">
        <v>43693</v>
      </c>
      <c r="B1291">
        <v>0.56331877729257596</v>
      </c>
      <c r="C1291">
        <v>2847.6</v>
      </c>
      <c r="D1291">
        <v>182.55</v>
      </c>
      <c r="E1291">
        <v>147.31</v>
      </c>
      <c r="F1291">
        <v>1523.21</v>
      </c>
      <c r="G1291">
        <v>85.1</v>
      </c>
      <c r="H1291">
        <v>43.62</v>
      </c>
      <c r="I1291" s="12">
        <f t="shared" si="255"/>
        <v>79.215050436240915</v>
      </c>
      <c r="J1291" s="12">
        <f t="shared" si="256"/>
        <v>82.348941828530783</v>
      </c>
      <c r="K1291" s="12">
        <f t="shared" si="257"/>
        <v>100.84818819100194</v>
      </c>
      <c r="L1291" s="12">
        <f t="shared" si="258"/>
        <v>106.06049215611826</v>
      </c>
      <c r="M1291" s="12">
        <f t="shared" si="259"/>
        <v>81.009592167350647</v>
      </c>
      <c r="N1291" s="12">
        <f t="shared" si="260"/>
        <v>84.290456694593175</v>
      </c>
      <c r="O1291" s="12">
        <f t="shared" si="261"/>
        <v>103.24829777951068</v>
      </c>
      <c r="P1291" s="12">
        <f t="shared" si="262"/>
        <v>109.20088813792211</v>
      </c>
      <c r="Q1291">
        <v>0.57446808510638303</v>
      </c>
      <c r="R1291" s="12"/>
      <c r="S1291" s="12"/>
      <c r="Z1291" s="12"/>
      <c r="AA1291" s="12"/>
      <c r="AB1291" s="12"/>
      <c r="AC1291" s="12"/>
      <c r="AF1291">
        <v>0.39932603201347899</v>
      </c>
      <c r="AG1291" s="12"/>
      <c r="AH1291" s="12"/>
      <c r="BI1291" t="str">
        <v>22/10/2019</v>
      </c>
      <c r="BJ1291">
        <v>54.2</v>
      </c>
      <c r="BK1291">
        <v>17.8</v>
      </c>
    </row>
    <row r="1292" spans="1:63" x14ac:dyDescent="0.3">
      <c r="A1292" s="11">
        <v>43692</v>
      </c>
      <c r="B1292">
        <v>0.55434782608695699</v>
      </c>
      <c r="C1292">
        <v>2840.6</v>
      </c>
      <c r="D1292">
        <v>182.76</v>
      </c>
      <c r="E1292">
        <v>145.69</v>
      </c>
      <c r="F1292">
        <v>1516.34</v>
      </c>
      <c r="G1292">
        <v>84.915000000000006</v>
      </c>
      <c r="H1292">
        <v>43.46</v>
      </c>
      <c r="I1292" s="12">
        <f t="shared" si="255"/>
        <v>79.906661142476452</v>
      </c>
      <c r="J1292" s="12">
        <f t="shared" si="256"/>
        <v>82.519458225605447</v>
      </c>
      <c r="K1292" s="12">
        <f t="shared" si="257"/>
        <v>100.819392269614</v>
      </c>
      <c r="L1292" s="12">
        <f t="shared" si="258"/>
        <v>106.18975462279973</v>
      </c>
      <c r="M1292" s="12">
        <f t="shared" si="259"/>
        <v>82.015807052667114</v>
      </c>
      <c r="N1292" s="12">
        <f t="shared" si="260"/>
        <v>84.771935355070084</v>
      </c>
      <c r="O1292" s="12">
        <f t="shared" si="261"/>
        <v>103.59302399219696</v>
      </c>
      <c r="P1292" s="12">
        <f t="shared" si="262"/>
        <v>109.73095384505679</v>
      </c>
      <c r="Q1292">
        <v>0.57731958762886604</v>
      </c>
      <c r="R1292" s="12"/>
      <c r="S1292" s="12"/>
      <c r="Z1292" s="12"/>
      <c r="AA1292" s="12"/>
      <c r="AB1292" s="12"/>
      <c r="AC1292" s="12"/>
      <c r="AF1292">
        <v>0.40569991617770301</v>
      </c>
      <c r="AG1292" s="12"/>
      <c r="AH1292" s="12"/>
      <c r="BI1292" t="str">
        <v>21/10/2019</v>
      </c>
      <c r="BJ1292">
        <v>54.2</v>
      </c>
      <c r="BK1292">
        <v>17.8</v>
      </c>
    </row>
    <row r="1293" spans="1:63" x14ac:dyDescent="0.3">
      <c r="A1293" s="11">
        <v>43691</v>
      </c>
      <c r="B1293">
        <v>0.55895196506550204</v>
      </c>
      <c r="C1293">
        <v>2926.32</v>
      </c>
      <c r="D1293">
        <v>188.39</v>
      </c>
      <c r="E1293">
        <v>142.47999999999999</v>
      </c>
      <c r="F1293">
        <v>1501.39</v>
      </c>
      <c r="G1293">
        <v>84.81</v>
      </c>
      <c r="H1293">
        <v>44.71</v>
      </c>
      <c r="I1293" s="12">
        <f t="shared" si="255"/>
        <v>84.273924820702888</v>
      </c>
      <c r="J1293" s="12">
        <f t="shared" si="256"/>
        <v>85.89068505381239</v>
      </c>
      <c r="K1293" s="12">
        <f t="shared" si="257"/>
        <v>103.99442796716941</v>
      </c>
      <c r="L1293" s="12">
        <f t="shared" si="258"/>
        <v>106.3316874741593</v>
      </c>
      <c r="M1293" s="12">
        <f t="shared" si="259"/>
        <v>86.552389187072507</v>
      </c>
      <c r="N1293" s="12">
        <f t="shared" si="260"/>
        <v>88.289591587881432</v>
      </c>
      <c r="O1293" s="12">
        <f t="shared" si="261"/>
        <v>106.92070368449394</v>
      </c>
      <c r="P1293" s="12">
        <f t="shared" si="262"/>
        <v>109.94279846512293</v>
      </c>
      <c r="Q1293">
        <v>0.59375</v>
      </c>
      <c r="R1293" s="12"/>
      <c r="S1293" s="12"/>
      <c r="Z1293" s="12"/>
      <c r="AA1293" s="12"/>
      <c r="AB1293" s="12"/>
      <c r="AC1293" s="12"/>
      <c r="AF1293">
        <v>0.40675105485232099</v>
      </c>
      <c r="AG1293" s="12"/>
      <c r="AH1293" s="12"/>
      <c r="BI1293" t="str">
        <v>18/10/2019</v>
      </c>
      <c r="BJ1293">
        <v>52.8</v>
      </c>
      <c r="BK1293">
        <v>17.899999999999999</v>
      </c>
    </row>
    <row r="1294" spans="1:63" x14ac:dyDescent="0.3">
      <c r="A1294" s="11">
        <v>43690</v>
      </c>
      <c r="B1294">
        <v>0.55531453362256</v>
      </c>
      <c r="C1294">
        <v>2883.75</v>
      </c>
      <c r="D1294">
        <v>184.35</v>
      </c>
      <c r="E1294">
        <v>142.97</v>
      </c>
      <c r="F1294">
        <v>1511.41</v>
      </c>
      <c r="G1294">
        <v>84.91</v>
      </c>
      <c r="H1294">
        <v>44.2</v>
      </c>
      <c r="I1294" s="12">
        <f t="shared" si="255"/>
        <v>82.768423394971705</v>
      </c>
      <c r="J1294" s="12">
        <f t="shared" si="256"/>
        <v>84.091826368503433</v>
      </c>
      <c r="K1294" s="12">
        <f t="shared" si="257"/>
        <v>102.3627910582065</v>
      </c>
      <c r="L1294" s="12">
        <f t="shared" si="258"/>
        <v>105.99002153099057</v>
      </c>
      <c r="M1294" s="12">
        <f t="shared" si="259"/>
        <v>84.413179556412857</v>
      </c>
      <c r="N1294" s="12">
        <f t="shared" si="260"/>
        <v>85.839358018327871</v>
      </c>
      <c r="O1294" s="12">
        <f t="shared" si="261"/>
        <v>104.50736184074525</v>
      </c>
      <c r="P1294" s="12">
        <f t="shared" si="262"/>
        <v>108.81370670757536</v>
      </c>
      <c r="Q1294">
        <v>0.58762886597938102</v>
      </c>
      <c r="R1294" s="12"/>
      <c r="S1294" s="12"/>
      <c r="Z1294" s="12"/>
      <c r="AA1294" s="12"/>
      <c r="AB1294" s="12"/>
      <c r="AC1294" s="12"/>
      <c r="AF1294">
        <v>0.40238704177323098</v>
      </c>
      <c r="AG1294" s="12"/>
      <c r="AH1294" s="12"/>
      <c r="BI1294" t="str">
        <v>17/10/2019</v>
      </c>
      <c r="BJ1294">
        <v>52.8</v>
      </c>
      <c r="BK1294">
        <v>17.899999999999999</v>
      </c>
    </row>
    <row r="1295" spans="1:63" x14ac:dyDescent="0.3">
      <c r="A1295" s="11">
        <v>43687</v>
      </c>
      <c r="B1295">
        <v>0.54427645788336898</v>
      </c>
      <c r="C1295">
        <v>2918.65</v>
      </c>
      <c r="D1295">
        <v>186.49</v>
      </c>
      <c r="E1295">
        <v>140.05000000000001</v>
      </c>
      <c r="F1295">
        <v>1495.25</v>
      </c>
      <c r="G1295">
        <v>84.82</v>
      </c>
      <c r="H1295">
        <v>44.71</v>
      </c>
      <c r="I1295" s="12">
        <f t="shared" si="255"/>
        <v>85.575937095971014</v>
      </c>
      <c r="J1295" s="12">
        <f t="shared" si="256"/>
        <v>86.050784560013781</v>
      </c>
      <c r="K1295" s="12">
        <f t="shared" si="257"/>
        <v>103.71299461213995</v>
      </c>
      <c r="L1295" s="12">
        <f t="shared" si="258"/>
        <v>106.04842653778327</v>
      </c>
      <c r="M1295" s="12">
        <f t="shared" si="259"/>
        <v>87.232971639185791</v>
      </c>
      <c r="N1295" s="12">
        <f t="shared" si="260"/>
        <v>87.795683185237351</v>
      </c>
      <c r="O1295" s="12">
        <f t="shared" si="261"/>
        <v>105.8341213115777</v>
      </c>
      <c r="P1295" s="12">
        <f t="shared" si="262"/>
        <v>108.82113941055979</v>
      </c>
      <c r="Q1295">
        <v>0.58762886597938102</v>
      </c>
      <c r="R1295" s="12"/>
      <c r="S1295" s="12"/>
      <c r="Z1295" s="12"/>
      <c r="AA1295" s="12"/>
      <c r="AB1295" s="12"/>
      <c r="AC1295" s="12"/>
      <c r="AF1295">
        <v>0.40828402366863897</v>
      </c>
      <c r="AG1295" s="12"/>
      <c r="AH1295" s="12"/>
      <c r="BI1295" t="str">
        <v>16/10/2019</v>
      </c>
      <c r="BJ1295">
        <v>52.8</v>
      </c>
      <c r="BK1295">
        <v>17.899999999999999</v>
      </c>
    </row>
    <row r="1296" spans="1:63" x14ac:dyDescent="0.3">
      <c r="A1296" s="11">
        <v>43686</v>
      </c>
      <c r="B1296">
        <v>0.53679653679653705</v>
      </c>
      <c r="C1296">
        <v>2938.09</v>
      </c>
      <c r="D1296">
        <v>188.26</v>
      </c>
      <c r="E1296">
        <v>140.33000000000001</v>
      </c>
      <c r="F1296">
        <v>1500.65</v>
      </c>
      <c r="G1296">
        <v>84.87</v>
      </c>
      <c r="H1296">
        <v>44.99</v>
      </c>
      <c r="I1296" s="12">
        <f t="shared" si="255"/>
        <v>85.973240641999951</v>
      </c>
      <c r="J1296" s="12">
        <f t="shared" si="256"/>
        <v>86.311280872006421</v>
      </c>
      <c r="K1296" s="12">
        <f t="shared" si="257"/>
        <v>104.34190575304251</v>
      </c>
      <c r="L1296" s="12">
        <f t="shared" si="258"/>
        <v>106.09011339120661</v>
      </c>
      <c r="M1296" s="12">
        <f t="shared" si="259"/>
        <v>87.883891963801943</v>
      </c>
      <c r="N1296" s="12">
        <f t="shared" si="260"/>
        <v>88.30817529394416</v>
      </c>
      <c r="O1296" s="12">
        <f t="shared" si="261"/>
        <v>106.77510410956333</v>
      </c>
      <c r="P1296" s="12">
        <f t="shared" si="262"/>
        <v>109.1681068495907</v>
      </c>
      <c r="Q1296">
        <v>0.55208333333333304</v>
      </c>
      <c r="R1296" s="12"/>
      <c r="S1296" s="12"/>
      <c r="Z1296" s="12"/>
      <c r="AA1296" s="12"/>
      <c r="AB1296" s="12"/>
      <c r="AC1296" s="12"/>
      <c r="AF1296">
        <v>0.40340425531914897</v>
      </c>
      <c r="AG1296" s="12"/>
      <c r="AH1296" s="12"/>
      <c r="BI1296" t="str">
        <v>15/10/2019</v>
      </c>
      <c r="BJ1296">
        <v>52.8</v>
      </c>
      <c r="BK1296">
        <v>17.899999999999999</v>
      </c>
    </row>
    <row r="1297" spans="1:63" x14ac:dyDescent="0.3">
      <c r="A1297" s="11">
        <v>43685</v>
      </c>
      <c r="B1297">
        <v>0.52473118279569897</v>
      </c>
      <c r="C1297">
        <v>2883.98</v>
      </c>
      <c r="D1297">
        <v>184.25</v>
      </c>
      <c r="E1297">
        <v>140.03</v>
      </c>
      <c r="F1297">
        <v>1501.3</v>
      </c>
      <c r="G1297">
        <v>84.9</v>
      </c>
      <c r="H1297">
        <v>44.48</v>
      </c>
      <c r="I1297" s="12">
        <f t="shared" si="255"/>
        <v>84.567736033953409</v>
      </c>
      <c r="J1297" s="12">
        <f t="shared" si="256"/>
        <v>84.685719504814458</v>
      </c>
      <c r="K1297" s="12">
        <f t="shared" si="257"/>
        <v>102.38475733843286</v>
      </c>
      <c r="L1297" s="12">
        <f t="shared" si="258"/>
        <v>105.32164049784635</v>
      </c>
      <c r="M1297" s="12">
        <f t="shared" si="259"/>
        <v>86.192661815937427</v>
      </c>
      <c r="N1297" s="12">
        <f t="shared" si="260"/>
        <v>86.390575284764054</v>
      </c>
      <c r="O1297" s="12">
        <f t="shared" si="261"/>
        <v>104.46463219539501</v>
      </c>
      <c r="P1297" s="12">
        <f t="shared" si="262"/>
        <v>108.05534422752604</v>
      </c>
      <c r="Q1297">
        <v>0.53684210526315801</v>
      </c>
      <c r="R1297" s="12"/>
      <c r="S1297" s="12"/>
      <c r="Z1297" s="12"/>
      <c r="AA1297" s="12"/>
      <c r="AB1297" s="12"/>
      <c r="AC1297" s="12"/>
      <c r="AF1297">
        <v>0.41738382099827898</v>
      </c>
      <c r="AG1297" s="12"/>
      <c r="AH1297" s="12"/>
      <c r="BI1297" t="str">
        <v>14/10/2019</v>
      </c>
      <c r="BJ1297">
        <v>52.8</v>
      </c>
      <c r="BK1297">
        <v>17.899999999999999</v>
      </c>
    </row>
    <row r="1298" spans="1:63" x14ac:dyDescent="0.3">
      <c r="A1298" s="11">
        <v>43684</v>
      </c>
      <c r="B1298">
        <v>0.50759219088937102</v>
      </c>
      <c r="C1298">
        <v>2881.77</v>
      </c>
      <c r="D1298">
        <v>183.26</v>
      </c>
      <c r="E1298">
        <v>139.97999999999999</v>
      </c>
      <c r="F1298">
        <v>1474.38</v>
      </c>
      <c r="G1298">
        <v>84.89</v>
      </c>
      <c r="H1298">
        <v>44.32</v>
      </c>
      <c r="I1298" s="12">
        <f t="shared" si="255"/>
        <v>84.533103167445731</v>
      </c>
      <c r="J1298" s="12">
        <f t="shared" si="256"/>
        <v>86.193382469109551</v>
      </c>
      <c r="K1298" s="12">
        <f t="shared" si="257"/>
        <v>102.318343495367</v>
      </c>
      <c r="L1298" s="12">
        <f t="shared" si="258"/>
        <v>105.62194677195193</v>
      </c>
      <c r="M1298" s="12">
        <f t="shared" si="259"/>
        <v>85.760005420429195</v>
      </c>
      <c r="N1298" s="12">
        <f t="shared" si="260"/>
        <v>87.515708862750429</v>
      </c>
      <c r="O1298" s="12">
        <f t="shared" si="261"/>
        <v>103.91550511555066</v>
      </c>
      <c r="P1298" s="12">
        <f t="shared" si="262"/>
        <v>107.86204976499951</v>
      </c>
      <c r="Q1298">
        <v>0.52127659574468099</v>
      </c>
      <c r="R1298" s="12"/>
      <c r="S1298" s="12"/>
      <c r="Z1298" s="12"/>
      <c r="AA1298" s="12"/>
      <c r="AB1298" s="12"/>
      <c r="AC1298" s="12"/>
      <c r="AF1298">
        <v>0.415584415584416</v>
      </c>
      <c r="AG1298" s="12"/>
      <c r="AH1298" s="12"/>
      <c r="BI1298" t="str">
        <v>11/10/2019</v>
      </c>
      <c r="BJ1298">
        <v>49.1</v>
      </c>
      <c r="BK1298">
        <v>17</v>
      </c>
    </row>
    <row r="1299" spans="1:63" x14ac:dyDescent="0.3">
      <c r="A1299" s="11">
        <v>43683</v>
      </c>
      <c r="B1299">
        <v>0.50989010989010997</v>
      </c>
      <c r="C1299">
        <v>2844.74</v>
      </c>
      <c r="D1299">
        <v>180.73</v>
      </c>
      <c r="E1299">
        <v>138.87</v>
      </c>
      <c r="F1299">
        <v>1464.09</v>
      </c>
      <c r="G1299">
        <v>84.85</v>
      </c>
      <c r="H1299">
        <v>43.95</v>
      </c>
      <c r="I1299" s="12">
        <f t="shared" si="255"/>
        <v>84.110538570127531</v>
      </c>
      <c r="J1299" s="12">
        <f t="shared" si="256"/>
        <v>85.680264752131393</v>
      </c>
      <c r="K1299" s="12">
        <f t="shared" si="257"/>
        <v>101.05060437971947</v>
      </c>
      <c r="L1299" s="12">
        <f t="shared" si="258"/>
        <v>105.13848330492104</v>
      </c>
      <c r="M1299" s="12">
        <f t="shared" si="259"/>
        <v>85.248031686954562</v>
      </c>
      <c r="N1299" s="12">
        <f t="shared" si="260"/>
        <v>86.909901115215845</v>
      </c>
      <c r="O1299" s="12">
        <f t="shared" si="261"/>
        <v>102.52856405666314</v>
      </c>
      <c r="P1299" s="12">
        <f t="shared" si="262"/>
        <v>107.26350597770931</v>
      </c>
      <c r="Q1299">
        <v>0.51086956521739102</v>
      </c>
      <c r="R1299" s="12"/>
      <c r="S1299" s="12"/>
      <c r="Z1299" s="12"/>
      <c r="AA1299" s="12"/>
      <c r="AB1299" s="12"/>
      <c r="AC1299" s="12"/>
      <c r="AF1299">
        <v>0.42247386759581901</v>
      </c>
      <c r="AG1299" s="12"/>
      <c r="AH1299" s="12"/>
      <c r="BI1299" t="str">
        <v>10/10/2019</v>
      </c>
      <c r="BJ1299">
        <v>49.1</v>
      </c>
      <c r="BK1299">
        <v>17</v>
      </c>
    </row>
    <row r="1300" spans="1:63" x14ac:dyDescent="0.3">
      <c r="A1300" s="11">
        <v>43680</v>
      </c>
      <c r="B1300">
        <v>0.50547045951860003</v>
      </c>
      <c r="C1300">
        <v>2932.05</v>
      </c>
      <c r="D1300">
        <v>187.35</v>
      </c>
      <c r="E1300">
        <v>136.51</v>
      </c>
      <c r="F1300">
        <v>1440.71</v>
      </c>
      <c r="G1300">
        <v>84.68</v>
      </c>
      <c r="H1300">
        <v>45.21</v>
      </c>
      <c r="I1300" s="12">
        <f t="shared" si="255"/>
        <v>88.26480190541146</v>
      </c>
      <c r="J1300" s="12">
        <f t="shared" si="256"/>
        <v>89.81215468123176</v>
      </c>
      <c r="K1300" s="12">
        <f t="shared" si="257"/>
        <v>104.36797796264786</v>
      </c>
      <c r="L1300" s="12">
        <f t="shared" si="258"/>
        <v>105.33945626484206</v>
      </c>
      <c r="M1300" s="12">
        <f t="shared" si="259"/>
        <v>89.983222909133346</v>
      </c>
      <c r="N1300" s="12">
        <f t="shared" si="260"/>
        <v>91.634874198993032</v>
      </c>
      <c r="O1300" s="12">
        <f t="shared" si="261"/>
        <v>106.5057543889298</v>
      </c>
      <c r="P1300" s="12">
        <f t="shared" si="262"/>
        <v>108.07024978017154</v>
      </c>
      <c r="Q1300">
        <v>0.51612903225806495</v>
      </c>
      <c r="R1300" s="12"/>
      <c r="S1300" s="12"/>
      <c r="Z1300" s="12"/>
      <c r="AA1300" s="12"/>
      <c r="AB1300" s="12"/>
      <c r="AC1300" s="12"/>
      <c r="AF1300">
        <v>0.41176470588235298</v>
      </c>
      <c r="AG1300" s="12"/>
      <c r="AH1300" s="12"/>
      <c r="BI1300" t="str">
        <v>09/10/2019</v>
      </c>
      <c r="BJ1300">
        <v>49.1</v>
      </c>
      <c r="BK1300">
        <v>17</v>
      </c>
    </row>
    <row r="1301" spans="1:63" x14ac:dyDescent="0.3">
      <c r="A1301" s="11">
        <v>43679</v>
      </c>
      <c r="B1301">
        <v>0.49888641425389801</v>
      </c>
      <c r="C1301">
        <v>2953.56</v>
      </c>
      <c r="D1301">
        <v>190.15</v>
      </c>
      <c r="E1301">
        <v>135.26</v>
      </c>
      <c r="F1301">
        <v>1446.05</v>
      </c>
      <c r="G1301">
        <v>84.66</v>
      </c>
      <c r="H1301">
        <v>45.55</v>
      </c>
      <c r="I1301" s="12">
        <f t="shared" si="255"/>
        <v>89.74781249826006</v>
      </c>
      <c r="J1301" s="12">
        <f t="shared" si="256"/>
        <v>90.135734613223292</v>
      </c>
      <c r="K1301" s="12">
        <f t="shared" si="257"/>
        <v>105.15866341211211</v>
      </c>
      <c r="L1301" s="12">
        <f t="shared" si="258"/>
        <v>105.32033134044811</v>
      </c>
      <c r="M1301" s="12">
        <f t="shared" si="259"/>
        <v>92.19277750531559</v>
      </c>
      <c r="N1301" s="12">
        <f t="shared" si="260"/>
        <v>92.65710430371</v>
      </c>
      <c r="O1301" s="12">
        <f t="shared" si="261"/>
        <v>108.12343845682913</v>
      </c>
      <c r="P1301" s="12">
        <f t="shared" si="262"/>
        <v>108.86067538899543</v>
      </c>
      <c r="Q1301">
        <v>0.51612903225806495</v>
      </c>
      <c r="R1301" s="12"/>
      <c r="S1301" s="12"/>
      <c r="Z1301" s="12"/>
      <c r="AA1301" s="12"/>
      <c r="AB1301" s="12"/>
      <c r="AC1301" s="12"/>
      <c r="AF1301">
        <v>0.42045454545454503</v>
      </c>
      <c r="AG1301" s="12"/>
      <c r="AH1301" s="12"/>
      <c r="BI1301" t="str">
        <v>08/10/2019</v>
      </c>
      <c r="BJ1301">
        <v>49.1</v>
      </c>
      <c r="BK1301">
        <v>17</v>
      </c>
    </row>
    <row r="1302" spans="1:63" x14ac:dyDescent="0.3">
      <c r="A1302" s="11">
        <v>43677</v>
      </c>
      <c r="B1302">
        <v>0.47727272727272702</v>
      </c>
      <c r="C1302">
        <v>2980.38</v>
      </c>
      <c r="D1302">
        <v>191.1</v>
      </c>
      <c r="E1302">
        <v>132.88999999999999</v>
      </c>
      <c r="F1302">
        <v>1413.8</v>
      </c>
      <c r="G1302">
        <v>84.57</v>
      </c>
      <c r="H1302">
        <v>45.95</v>
      </c>
      <c r="I1302" s="12">
        <f t="shared" si="255"/>
        <v>92.222430963662148</v>
      </c>
      <c r="J1302" s="12">
        <f t="shared" si="256"/>
        <v>93.097127889307387</v>
      </c>
      <c r="K1302" s="12">
        <f t="shared" si="257"/>
        <v>106.22763847573859</v>
      </c>
      <c r="L1302" s="12">
        <f t="shared" si="258"/>
        <v>105.35127703922055</v>
      </c>
      <c r="M1302" s="12">
        <f t="shared" si="259"/>
        <v>94.344349289661025</v>
      </c>
      <c r="N1302" s="12">
        <f t="shared" si="260"/>
        <v>95.304872230963326</v>
      </c>
      <c r="O1302" s="12">
        <f t="shared" si="261"/>
        <v>108.77997197392975</v>
      </c>
      <c r="P1302" s="12">
        <f t="shared" si="262"/>
        <v>108.45571314421521</v>
      </c>
      <c r="Q1302">
        <v>0.48936170212766</v>
      </c>
      <c r="R1302" s="12"/>
      <c r="S1302" s="12"/>
      <c r="Z1302" s="12"/>
      <c r="AA1302" s="12"/>
      <c r="AB1302" s="12"/>
      <c r="AC1302" s="12"/>
      <c r="AF1302">
        <v>0.41482789055604602</v>
      </c>
      <c r="AG1302" s="12"/>
      <c r="AH1302" s="12"/>
      <c r="BI1302" t="str">
        <v>07/10/2019</v>
      </c>
      <c r="BJ1302">
        <v>49.1</v>
      </c>
      <c r="BK1302">
        <v>17</v>
      </c>
    </row>
    <row r="1303" spans="1:63" x14ac:dyDescent="0.3">
      <c r="A1303" s="11">
        <v>43677</v>
      </c>
      <c r="B1303">
        <v>0.44341801385681301</v>
      </c>
      <c r="C1303">
        <v>3013.18</v>
      </c>
      <c r="D1303">
        <v>193.78</v>
      </c>
      <c r="E1303">
        <v>131.83000000000001</v>
      </c>
      <c r="F1303">
        <v>1430.85</v>
      </c>
      <c r="G1303">
        <v>84.58</v>
      </c>
      <c r="H1303">
        <v>46.32</v>
      </c>
      <c r="I1303" s="12">
        <f t="shared" si="255"/>
        <v>94.001519522351586</v>
      </c>
      <c r="J1303" s="12">
        <f t="shared" si="256"/>
        <v>93.001291515851747</v>
      </c>
      <c r="K1303" s="12">
        <f t="shared" si="257"/>
        <v>107.38387050519604</v>
      </c>
      <c r="L1303" s="12">
        <f t="shared" si="258"/>
        <v>105.65742995234787</v>
      </c>
      <c r="M1303" s="12">
        <f t="shared" si="259"/>
        <v>96.453870187309661</v>
      </c>
      <c r="N1303" s="12">
        <f t="shared" si="260"/>
        <v>95.487647298260114</v>
      </c>
      <c r="O1303" s="12">
        <f t="shared" si="261"/>
        <v>110.29228717247626</v>
      </c>
      <c r="P1303" s="12">
        <f t="shared" si="262"/>
        <v>109.0930573058526</v>
      </c>
      <c r="Q1303">
        <v>0.47252747252747301</v>
      </c>
      <c r="R1303" s="12"/>
      <c r="S1303" s="12"/>
      <c r="Z1303" s="12"/>
      <c r="AA1303" s="12"/>
      <c r="AB1303" s="12"/>
      <c r="AC1303" s="12"/>
      <c r="AF1303">
        <v>0.40941385435168698</v>
      </c>
      <c r="AG1303" s="12"/>
      <c r="AH1303" s="12"/>
      <c r="BI1303" t="str">
        <v>04/10/2019</v>
      </c>
      <c r="BJ1303">
        <v>47.6</v>
      </c>
      <c r="BK1303">
        <v>17.2</v>
      </c>
    </row>
    <row r="1304" spans="1:63" x14ac:dyDescent="0.3">
      <c r="A1304" s="11">
        <v>43676</v>
      </c>
      <c r="B1304">
        <v>0.44470588235294101</v>
      </c>
      <c r="C1304">
        <v>3020.97</v>
      </c>
      <c r="D1304">
        <v>194.62</v>
      </c>
      <c r="E1304">
        <v>131.51</v>
      </c>
      <c r="F1304">
        <v>1426.94</v>
      </c>
      <c r="G1304">
        <v>84.57</v>
      </c>
      <c r="H1304">
        <v>46.75</v>
      </c>
      <c r="I1304" s="12">
        <f t="shared" si="255"/>
        <v>94.475020483160378</v>
      </c>
      <c r="J1304" s="12">
        <f t="shared" si="256"/>
        <v>93.498589117671145</v>
      </c>
      <c r="K1304" s="12">
        <f t="shared" si="257"/>
        <v>107.67425582750676</v>
      </c>
      <c r="L1304" s="12">
        <f t="shared" si="258"/>
        <v>104.96265912444534</v>
      </c>
      <c r="M1304" s="12">
        <f t="shared" si="259"/>
        <v>97.109297564428758</v>
      </c>
      <c r="N1304" s="12">
        <f t="shared" si="260"/>
        <v>96.166218485209086</v>
      </c>
      <c r="O1304" s="12">
        <f t="shared" si="261"/>
        <v>110.78353998754422</v>
      </c>
      <c r="P1304" s="12">
        <f t="shared" si="262"/>
        <v>108.56307865125009</v>
      </c>
      <c r="Q1304">
        <v>0.46153846153846201</v>
      </c>
      <c r="R1304" s="12"/>
      <c r="S1304" s="12"/>
      <c r="Z1304" s="12"/>
      <c r="AA1304" s="12"/>
      <c r="AB1304" s="12"/>
      <c r="AC1304" s="12"/>
      <c r="AF1304">
        <v>0.40790655884995503</v>
      </c>
      <c r="AG1304" s="12"/>
      <c r="AH1304" s="12"/>
      <c r="BI1304" t="str">
        <v>03/10/2019</v>
      </c>
      <c r="BJ1304">
        <v>47.6</v>
      </c>
      <c r="BK1304">
        <v>17.2</v>
      </c>
    </row>
    <row r="1305" spans="1:63" x14ac:dyDescent="0.3">
      <c r="A1305" s="11">
        <v>43673</v>
      </c>
      <c r="B1305">
        <v>0.43809523809523798</v>
      </c>
      <c r="C1305">
        <v>3025.86</v>
      </c>
      <c r="D1305">
        <v>195.29</v>
      </c>
      <c r="E1305">
        <v>131.47</v>
      </c>
      <c r="F1305">
        <v>1418.7</v>
      </c>
      <c r="G1305">
        <v>84.57</v>
      </c>
      <c r="H1305">
        <v>46.77</v>
      </c>
      <c r="I1305" s="12">
        <f t="shared" si="255"/>
        <v>94.656791946548154</v>
      </c>
      <c r="J1305" s="12">
        <f t="shared" si="256"/>
        <v>94.197933764973087</v>
      </c>
      <c r="K1305" s="12">
        <f t="shared" si="257"/>
        <v>107.84854657220021</v>
      </c>
      <c r="L1305" s="12">
        <f t="shared" si="258"/>
        <v>105.08754989088931</v>
      </c>
      <c r="M1305" s="12">
        <f t="shared" si="259"/>
        <v>97.47336517906632</v>
      </c>
      <c r="N1305" s="12">
        <f t="shared" si="260"/>
        <v>97.062976475616736</v>
      </c>
      <c r="O1305" s="12">
        <f t="shared" si="261"/>
        <v>111.16492407855056</v>
      </c>
      <c r="P1305" s="12">
        <f t="shared" si="262"/>
        <v>108.89009418967652</v>
      </c>
      <c r="Q1305">
        <v>0.450549450549451</v>
      </c>
      <c r="R1305" s="12"/>
      <c r="S1305" s="12"/>
      <c r="Z1305" s="12"/>
      <c r="AA1305" s="12"/>
      <c r="AB1305" s="12"/>
      <c r="AC1305" s="12"/>
      <c r="AF1305">
        <v>0.40301151461470303</v>
      </c>
      <c r="AG1305" s="12"/>
      <c r="AH1305" s="12"/>
      <c r="BI1305" t="str">
        <v>02/10/2019</v>
      </c>
      <c r="BJ1305">
        <v>47.6</v>
      </c>
      <c r="BK1305">
        <v>17.2</v>
      </c>
    </row>
    <row r="1306" spans="1:63" x14ac:dyDescent="0.3">
      <c r="A1306" s="11">
        <v>43672</v>
      </c>
      <c r="B1306">
        <v>0.43364928909952599</v>
      </c>
      <c r="C1306">
        <v>3003.67</v>
      </c>
      <c r="D1306">
        <v>193.3</v>
      </c>
      <c r="E1306">
        <v>131.16</v>
      </c>
      <c r="F1306">
        <v>1414.7</v>
      </c>
      <c r="G1306">
        <v>84.56</v>
      </c>
      <c r="H1306">
        <v>46.66</v>
      </c>
      <c r="I1306" s="12">
        <f t="shared" si="255"/>
        <v>94.183603757387544</v>
      </c>
      <c r="J1306" s="12">
        <f t="shared" si="256"/>
        <v>93.770324716684613</v>
      </c>
      <c r="K1306" s="12">
        <f t="shared" si="257"/>
        <v>107.07021358337629</v>
      </c>
      <c r="L1306" s="12">
        <f t="shared" si="258"/>
        <v>104.56158946457894</v>
      </c>
      <c r="M1306" s="12">
        <f t="shared" si="259"/>
        <v>96.706352960049784</v>
      </c>
      <c r="N1306" s="12">
        <f t="shared" si="260"/>
        <v>96.343538439525133</v>
      </c>
      <c r="O1306" s="12">
        <f t="shared" si="261"/>
        <v>110.04503763534534</v>
      </c>
      <c r="P1306" s="12">
        <f t="shared" si="262"/>
        <v>108.03259639009377</v>
      </c>
      <c r="Q1306">
        <v>0.38461538461538503</v>
      </c>
      <c r="R1306" s="12"/>
      <c r="S1306" s="12"/>
      <c r="Z1306" s="12"/>
      <c r="AA1306" s="12"/>
      <c r="AB1306" s="12"/>
      <c r="AC1306" s="12"/>
      <c r="AF1306">
        <v>0.40925266903914598</v>
      </c>
      <c r="AG1306" s="12"/>
      <c r="AH1306" s="12"/>
      <c r="BI1306" t="str">
        <v>01/10/2019</v>
      </c>
      <c r="BJ1306">
        <v>47.6</v>
      </c>
      <c r="BK1306">
        <v>17.2</v>
      </c>
    </row>
    <row r="1307" spans="1:63" x14ac:dyDescent="0.3">
      <c r="A1307" s="11">
        <v>43671</v>
      </c>
      <c r="B1307">
        <v>0.42959427207637202</v>
      </c>
      <c r="C1307">
        <v>3019.56</v>
      </c>
      <c r="D1307">
        <v>195.15</v>
      </c>
      <c r="E1307">
        <v>131.79</v>
      </c>
      <c r="F1307">
        <v>1425.57</v>
      </c>
      <c r="G1307">
        <v>84.61</v>
      </c>
      <c r="H1307">
        <v>47.07</v>
      </c>
      <c r="I1307" s="12">
        <f t="shared" si="255"/>
        <v>94.229024385829717</v>
      </c>
      <c r="J1307" s="12">
        <f t="shared" si="256"/>
        <v>93.549299149511185</v>
      </c>
      <c r="K1307" s="12">
        <f t="shared" si="257"/>
        <v>107.57272984564892</v>
      </c>
      <c r="L1307" s="12">
        <f t="shared" si="258"/>
        <v>104.20229212867162</v>
      </c>
      <c r="M1307" s="12">
        <f t="shared" si="259"/>
        <v>97.162975700475798</v>
      </c>
      <c r="N1307" s="12">
        <f t="shared" si="260"/>
        <v>96.522574988165402</v>
      </c>
      <c r="O1307" s="12">
        <f t="shared" si="261"/>
        <v>111.03199443520374</v>
      </c>
      <c r="P1307" s="12">
        <f t="shared" si="262"/>
        <v>108.11578673019962</v>
      </c>
      <c r="Q1307">
        <v>0.45454545454545497</v>
      </c>
      <c r="R1307" s="12"/>
      <c r="S1307" s="12"/>
      <c r="Z1307" s="12"/>
      <c r="AA1307" s="12"/>
      <c r="AB1307" s="12"/>
      <c r="AC1307" s="12"/>
      <c r="AF1307">
        <v>0.40427426536064098</v>
      </c>
      <c r="AG1307" s="12"/>
      <c r="AH1307" s="12"/>
      <c r="BI1307" t="str">
        <v>30/09/2019</v>
      </c>
      <c r="BJ1307">
        <v>47.6</v>
      </c>
      <c r="BK1307">
        <v>17.2</v>
      </c>
    </row>
    <row r="1308" spans="1:63" x14ac:dyDescent="0.3">
      <c r="A1308" s="11">
        <v>43670</v>
      </c>
      <c r="B1308">
        <v>0.425480769230769</v>
      </c>
      <c r="C1308">
        <v>3005.47</v>
      </c>
      <c r="D1308">
        <v>193.79</v>
      </c>
      <c r="E1308">
        <v>131.22</v>
      </c>
      <c r="F1308">
        <v>1417.5</v>
      </c>
      <c r="G1308">
        <v>84.59</v>
      </c>
      <c r="H1308">
        <v>47.09</v>
      </c>
      <c r="I1308" s="12">
        <f t="shared" si="255"/>
        <v>94.1965954519479</v>
      </c>
      <c r="J1308" s="12">
        <f t="shared" si="256"/>
        <v>93.643411061319128</v>
      </c>
      <c r="K1308" s="12">
        <f t="shared" si="257"/>
        <v>107.09597240843591</v>
      </c>
      <c r="L1308" s="12">
        <f t="shared" si="258"/>
        <v>103.67223287076656</v>
      </c>
      <c r="M1308" s="12">
        <f t="shared" si="259"/>
        <v>96.903849384691185</v>
      </c>
      <c r="N1308" s="12">
        <f t="shared" si="260"/>
        <v>96.394872575574098</v>
      </c>
      <c r="O1308" s="12">
        <f t="shared" si="261"/>
        <v>110.28410592346881</v>
      </c>
      <c r="P1308" s="12">
        <f t="shared" si="262"/>
        <v>107.31706609359659</v>
      </c>
      <c r="Q1308">
        <v>0.45348837209302301</v>
      </c>
      <c r="R1308" s="12"/>
      <c r="S1308" s="12"/>
      <c r="Z1308" s="12"/>
      <c r="AA1308" s="12"/>
      <c r="AB1308" s="12"/>
      <c r="AC1308" s="12"/>
      <c r="AF1308">
        <v>0.40691489361702099</v>
      </c>
      <c r="AG1308" s="12"/>
      <c r="AH1308" s="12"/>
      <c r="BI1308" t="str">
        <v>27/09/2019</v>
      </c>
      <c r="BJ1308">
        <v>55.3</v>
      </c>
      <c r="BK1308">
        <v>17.100000000000001</v>
      </c>
    </row>
    <row r="1309" spans="1:63" x14ac:dyDescent="0.3">
      <c r="A1309" s="11">
        <v>43669</v>
      </c>
      <c r="B1309">
        <v>0.42335766423357701</v>
      </c>
      <c r="C1309">
        <v>2985.03</v>
      </c>
      <c r="D1309">
        <v>192.53</v>
      </c>
      <c r="E1309">
        <v>131.94</v>
      </c>
      <c r="F1309">
        <v>1425.03</v>
      </c>
      <c r="G1309">
        <v>84.61</v>
      </c>
      <c r="H1309">
        <v>46.81</v>
      </c>
      <c r="I1309" s="12">
        <f t="shared" si="255"/>
        <v>93.051638928228485</v>
      </c>
      <c r="J1309" s="12">
        <f t="shared" si="256"/>
        <v>92.5209833468775</v>
      </c>
      <c r="K1309" s="12">
        <f t="shared" si="257"/>
        <v>106.34265369921657</v>
      </c>
      <c r="L1309" s="12">
        <f t="shared" si="258"/>
        <v>103.58254338647049</v>
      </c>
      <c r="M1309" s="12">
        <f t="shared" si="259"/>
        <v>95.754653685579967</v>
      </c>
      <c r="N1309" s="12">
        <f t="shared" si="260"/>
        <v>95.267991902278894</v>
      </c>
      <c r="O1309" s="12">
        <f t="shared" si="261"/>
        <v>109.54132663756803</v>
      </c>
      <c r="P1309" s="12">
        <f t="shared" si="262"/>
        <v>107.25670129530745</v>
      </c>
      <c r="Q1309">
        <v>0.44047619047619002</v>
      </c>
      <c r="R1309" s="12"/>
      <c r="S1309" s="12"/>
      <c r="Z1309" s="12"/>
      <c r="AA1309" s="12"/>
      <c r="AB1309" s="12"/>
      <c r="AC1309" s="12"/>
      <c r="AF1309">
        <v>0.41002685765443198</v>
      </c>
      <c r="AG1309" s="12"/>
      <c r="AH1309" s="12"/>
      <c r="BI1309" t="str">
        <v>26/09/2019</v>
      </c>
      <c r="BJ1309">
        <v>55.3</v>
      </c>
      <c r="BK1309">
        <v>17.100000000000001</v>
      </c>
    </row>
    <row r="1310" spans="1:63" x14ac:dyDescent="0.3">
      <c r="A1310" s="11">
        <v>43666</v>
      </c>
      <c r="B1310">
        <v>0.41605839416058399</v>
      </c>
      <c r="C1310">
        <v>2976.61</v>
      </c>
      <c r="D1310">
        <v>191.01</v>
      </c>
      <c r="E1310">
        <v>131.69</v>
      </c>
      <c r="F1310">
        <v>1425.3</v>
      </c>
      <c r="G1310">
        <v>84.6</v>
      </c>
      <c r="H1310">
        <v>46.84</v>
      </c>
      <c r="I1310" s="12">
        <f t="shared" si="255"/>
        <v>92.965151262291215</v>
      </c>
      <c r="J1310" s="12">
        <f t="shared" si="256"/>
        <v>92.242580933851698</v>
      </c>
      <c r="K1310" s="12">
        <f t="shared" si="257"/>
        <v>106.05518920478778</v>
      </c>
      <c r="L1310" s="12">
        <f t="shared" si="258"/>
        <v>103.22443722179504</v>
      </c>
      <c r="M1310" s="12">
        <f t="shared" si="259"/>
        <v>95.177941906281191</v>
      </c>
      <c r="N1310" s="12">
        <f t="shared" si="260"/>
        <v>94.498103347180759</v>
      </c>
      <c r="O1310" s="12">
        <f t="shared" si="261"/>
        <v>108.68925771902738</v>
      </c>
      <c r="P1310" s="12">
        <f t="shared" si="262"/>
        <v>106.34235096321039</v>
      </c>
      <c r="Q1310">
        <v>0.41666666666666702</v>
      </c>
      <c r="R1310" s="12"/>
      <c r="S1310" s="12"/>
      <c r="Z1310" s="12"/>
      <c r="AA1310" s="12"/>
      <c r="AB1310" s="12"/>
      <c r="AC1310" s="12"/>
      <c r="AF1310">
        <v>0.41437444543034602</v>
      </c>
      <c r="AG1310" s="12"/>
      <c r="AH1310" s="12"/>
      <c r="BI1310" t="str">
        <v>25/09/2019</v>
      </c>
      <c r="BJ1310">
        <v>55.3</v>
      </c>
      <c r="BK1310">
        <v>17.100000000000001</v>
      </c>
    </row>
    <row r="1311" spans="1:63" x14ac:dyDescent="0.3">
      <c r="A1311" s="11">
        <v>43665</v>
      </c>
      <c r="B1311">
        <v>0.41089108910891098</v>
      </c>
      <c r="C1311">
        <v>2995.11</v>
      </c>
      <c r="D1311">
        <v>192.42</v>
      </c>
      <c r="E1311">
        <v>132</v>
      </c>
      <c r="F1311">
        <v>1446.09</v>
      </c>
      <c r="G1311">
        <v>84.69</v>
      </c>
      <c r="H1311">
        <v>46.94</v>
      </c>
      <c r="I1311" s="12">
        <f t="shared" si="255"/>
        <v>93.322412779290744</v>
      </c>
      <c r="J1311" s="12">
        <f t="shared" si="256"/>
        <v>91.4923470003407</v>
      </c>
      <c r="K1311" s="12">
        <f t="shared" si="257"/>
        <v>106.60034716323386</v>
      </c>
      <c r="L1311" s="12">
        <f t="shared" si="258"/>
        <v>103.64381695438361</v>
      </c>
      <c r="M1311" s="12">
        <f t="shared" si="259"/>
        <v>95.654226853481376</v>
      </c>
      <c r="N1311" s="12">
        <f t="shared" si="260"/>
        <v>93.836650865773919</v>
      </c>
      <c r="O1311" s="12">
        <f t="shared" si="261"/>
        <v>109.37449124235876</v>
      </c>
      <c r="P1311" s="12">
        <f t="shared" si="262"/>
        <v>106.89793603211636</v>
      </c>
      <c r="Q1311">
        <v>0.41975308641975301</v>
      </c>
      <c r="R1311" s="12"/>
      <c r="S1311" s="12"/>
      <c r="Z1311" s="12"/>
      <c r="AA1311" s="12"/>
      <c r="AB1311" s="12"/>
      <c r="AC1311" s="12"/>
      <c r="AF1311">
        <v>0.40605520926090799</v>
      </c>
      <c r="AG1311" s="12"/>
      <c r="AH1311" s="12"/>
      <c r="BI1311" t="str">
        <v>24/09/2019</v>
      </c>
      <c r="BJ1311">
        <v>55.3</v>
      </c>
      <c r="BK1311">
        <v>17.100000000000001</v>
      </c>
    </row>
    <row r="1312" spans="1:63" x14ac:dyDescent="0.3">
      <c r="A1312" s="11">
        <v>43664</v>
      </c>
      <c r="B1312">
        <v>0.41265822784810102</v>
      </c>
      <c r="C1312">
        <v>2984.42</v>
      </c>
      <c r="D1312">
        <v>192.2</v>
      </c>
      <c r="E1312">
        <v>131.99</v>
      </c>
      <c r="F1312">
        <v>1426.51</v>
      </c>
      <c r="G1312">
        <v>84.59</v>
      </c>
      <c r="H1312">
        <v>46.7</v>
      </c>
      <c r="I1312" s="12">
        <f t="shared" si="255"/>
        <v>92.996351556477748</v>
      </c>
      <c r="J1312" s="12">
        <f t="shared" si="256"/>
        <v>92.429944416408588</v>
      </c>
      <c r="K1312" s="12">
        <f t="shared" si="257"/>
        <v>106.34514405482238</v>
      </c>
      <c r="L1312" s="12">
        <f t="shared" si="258"/>
        <v>103.80546810024411</v>
      </c>
      <c r="M1312" s="12">
        <f t="shared" si="259"/>
        <v>95.55209335327892</v>
      </c>
      <c r="N1312" s="12">
        <f t="shared" si="260"/>
        <v>95.032267536243253</v>
      </c>
      <c r="O1312" s="12">
        <f t="shared" si="261"/>
        <v>109.37859642176034</v>
      </c>
      <c r="P1312" s="12">
        <f t="shared" si="262"/>
        <v>107.32665722593195</v>
      </c>
      <c r="Q1312">
        <v>0.417721518987342</v>
      </c>
      <c r="R1312" s="12"/>
      <c r="S1312" s="12"/>
      <c r="Z1312" s="12"/>
      <c r="AA1312" s="12"/>
      <c r="AB1312" s="12"/>
      <c r="AC1312" s="12"/>
      <c r="AF1312">
        <v>0.408514492753623</v>
      </c>
      <c r="AG1312" s="12"/>
      <c r="AH1312" s="12"/>
      <c r="BI1312" t="str">
        <v>23/09/2019</v>
      </c>
      <c r="BJ1312">
        <v>55.3</v>
      </c>
      <c r="BK1312">
        <v>17.100000000000001</v>
      </c>
    </row>
    <row r="1313" spans="1:63" x14ac:dyDescent="0.3">
      <c r="A1313" s="11">
        <v>43663</v>
      </c>
      <c r="B1313">
        <v>0.41012658227848098</v>
      </c>
      <c r="C1313">
        <v>3004.04</v>
      </c>
      <c r="D1313">
        <v>193.15</v>
      </c>
      <c r="E1313">
        <v>130.58000000000001</v>
      </c>
      <c r="F1313">
        <v>1406.21</v>
      </c>
      <c r="G1313">
        <v>84.51</v>
      </c>
      <c r="H1313">
        <v>46.78</v>
      </c>
      <c r="I1313" s="12">
        <f t="shared" si="255"/>
        <v>94.636321683468339</v>
      </c>
      <c r="J1313" s="12">
        <f t="shared" si="256"/>
        <v>94.409443342270862</v>
      </c>
      <c r="K1313" s="12">
        <f t="shared" si="257"/>
        <v>107.14636725057976</v>
      </c>
      <c r="L1313" s="12">
        <f t="shared" si="258"/>
        <v>104.30834615866023</v>
      </c>
      <c r="M1313" s="12">
        <f t="shared" si="259"/>
        <v>97.077810491469648</v>
      </c>
      <c r="N1313" s="12">
        <f t="shared" si="260"/>
        <v>96.907863348093045</v>
      </c>
      <c r="O1313" s="12">
        <f t="shared" si="261"/>
        <v>110.02389655334864</v>
      </c>
      <c r="P1313" s="12">
        <f t="shared" si="262"/>
        <v>107.67210428926649</v>
      </c>
      <c r="Q1313">
        <v>0.354430379746835</v>
      </c>
      <c r="R1313" s="12"/>
      <c r="S1313" s="12"/>
      <c r="Z1313" s="12"/>
      <c r="AA1313" s="12"/>
      <c r="AB1313" s="12"/>
      <c r="AC1313" s="12"/>
      <c r="AF1313">
        <v>0.40415913200723302</v>
      </c>
      <c r="AG1313" s="12"/>
      <c r="AH1313" s="12"/>
      <c r="BI1313" t="str">
        <v>20/09/2019</v>
      </c>
      <c r="BJ1313">
        <v>55.1</v>
      </c>
      <c r="BK1313">
        <v>16.8</v>
      </c>
    </row>
    <row r="1314" spans="1:63" x14ac:dyDescent="0.3">
      <c r="A1314" s="11">
        <v>43662</v>
      </c>
      <c r="B1314">
        <v>0.42077922077922097</v>
      </c>
      <c r="C1314">
        <v>3014.3</v>
      </c>
      <c r="D1314">
        <v>194.15</v>
      </c>
      <c r="E1314">
        <v>130.97</v>
      </c>
      <c r="F1314">
        <v>1413.94</v>
      </c>
      <c r="G1314">
        <v>84.54</v>
      </c>
      <c r="H1314">
        <v>46.93</v>
      </c>
      <c r="I1314" s="12">
        <f t="shared" si="255"/>
        <v>94.676653385495115</v>
      </c>
      <c r="J1314" s="12">
        <f t="shared" si="256"/>
        <v>94.215057177725654</v>
      </c>
      <c r="K1314" s="12">
        <f t="shared" si="257"/>
        <v>107.47404634648933</v>
      </c>
      <c r="L1314" s="12">
        <f t="shared" si="258"/>
        <v>104.32999730435694</v>
      </c>
      <c r="M1314" s="12">
        <f t="shared" si="259"/>
        <v>97.289207831225951</v>
      </c>
      <c r="N1314" s="12">
        <f t="shared" si="260"/>
        <v>96.877217574024229</v>
      </c>
      <c r="O1314" s="12">
        <f t="shared" si="261"/>
        <v>110.5540913233278</v>
      </c>
      <c r="P1314" s="12">
        <f t="shared" si="262"/>
        <v>107.88295148213588</v>
      </c>
      <c r="Q1314">
        <v>0.32894736842105299</v>
      </c>
      <c r="R1314" s="12"/>
      <c r="S1314" s="12"/>
      <c r="Z1314" s="12"/>
      <c r="AA1314" s="12"/>
      <c r="AB1314" s="12"/>
      <c r="AC1314" s="12"/>
      <c r="AF1314">
        <v>0.40381125226860298</v>
      </c>
      <c r="AG1314" s="12"/>
      <c r="AH1314" s="12"/>
      <c r="BI1314" t="str">
        <v>19/09/2019</v>
      </c>
      <c r="BJ1314">
        <v>55.1</v>
      </c>
      <c r="BK1314">
        <v>16.8</v>
      </c>
    </row>
    <row r="1315" spans="1:63" x14ac:dyDescent="0.3">
      <c r="A1315" s="11">
        <v>43659</v>
      </c>
      <c r="B1315">
        <v>0.40885416666666702</v>
      </c>
      <c r="C1315">
        <v>3013.77</v>
      </c>
      <c r="D1315">
        <v>193.53</v>
      </c>
      <c r="E1315">
        <v>130.22</v>
      </c>
      <c r="F1315">
        <v>1415.75</v>
      </c>
      <c r="G1315">
        <v>84.52</v>
      </c>
      <c r="H1315">
        <v>46.88</v>
      </c>
      <c r="I1315" s="12">
        <f t="shared" si="255"/>
        <v>95.208260559716166</v>
      </c>
      <c r="J1315" s="12">
        <f t="shared" si="256"/>
        <v>94.078236021249211</v>
      </c>
      <c r="K1315" s="12">
        <f t="shared" si="257"/>
        <v>107.48057803920142</v>
      </c>
      <c r="L1315" s="12">
        <f t="shared" si="258"/>
        <v>104.42300618984135</v>
      </c>
      <c r="M1315" s="12">
        <f t="shared" si="259"/>
        <v>97.538501245946037</v>
      </c>
      <c r="N1315" s="12">
        <f t="shared" si="260"/>
        <v>96.44494055001357</v>
      </c>
      <c r="O1315" s="12">
        <f t="shared" si="261"/>
        <v>110.22704687109197</v>
      </c>
      <c r="P1315" s="12">
        <f t="shared" si="262"/>
        <v>107.65288813360975</v>
      </c>
      <c r="Q1315">
        <v>0.32051282051282098</v>
      </c>
      <c r="R1315" s="12"/>
      <c r="S1315" s="12"/>
      <c r="Z1315" s="12"/>
      <c r="AA1315" s="12"/>
      <c r="AB1315" s="12"/>
      <c r="AC1315" s="12"/>
      <c r="AF1315">
        <v>0.391855203619909</v>
      </c>
      <c r="AG1315" s="12"/>
      <c r="AH1315" s="12"/>
      <c r="BI1315" t="str">
        <v>18/09/2019</v>
      </c>
      <c r="BJ1315">
        <v>55.1</v>
      </c>
      <c r="BK1315">
        <v>16.8</v>
      </c>
    </row>
    <row r="1316" spans="1:63" x14ac:dyDescent="0.3">
      <c r="A1316" s="11">
        <v>43658</v>
      </c>
      <c r="B1316">
        <v>0.40425531914893598</v>
      </c>
      <c r="C1316">
        <v>2999.91</v>
      </c>
      <c r="D1316">
        <v>192.42</v>
      </c>
      <c r="E1316">
        <v>130.07</v>
      </c>
      <c r="F1316">
        <v>1403.85</v>
      </c>
      <c r="G1316">
        <v>84.51</v>
      </c>
      <c r="H1316">
        <v>46.84</v>
      </c>
      <c r="I1316" s="12">
        <f t="shared" si="255"/>
        <v>94.87932216463939</v>
      </c>
      <c r="J1316" s="12">
        <f t="shared" si="256"/>
        <v>94.442458130449282</v>
      </c>
      <c r="K1316" s="12">
        <f t="shared" si="257"/>
        <v>106.99888943164737</v>
      </c>
      <c r="L1316" s="12">
        <f t="shared" si="258"/>
        <v>104.03120722373141</v>
      </c>
      <c r="M1316" s="12">
        <f t="shared" si="259"/>
        <v>97.090389685356115</v>
      </c>
      <c r="N1316" s="12">
        <f t="shared" si="260"/>
        <v>96.706828248507719</v>
      </c>
      <c r="O1316" s="12">
        <f t="shared" si="261"/>
        <v>109.60773010241282</v>
      </c>
      <c r="P1316" s="12">
        <f t="shared" si="262"/>
        <v>107.12639829243335</v>
      </c>
      <c r="Q1316">
        <v>0.32051282051282098</v>
      </c>
      <c r="R1316" s="12"/>
      <c r="S1316" s="12"/>
      <c r="Z1316" s="12"/>
      <c r="AA1316" s="12"/>
      <c r="AB1316" s="12"/>
      <c r="AC1316" s="12"/>
      <c r="AF1316">
        <v>0.38669064748201398</v>
      </c>
      <c r="AG1316" s="12"/>
      <c r="AH1316" s="12"/>
      <c r="BI1316" t="str">
        <v>17/09/2019</v>
      </c>
      <c r="BJ1316">
        <v>55.1</v>
      </c>
      <c r="BK1316">
        <v>16.8</v>
      </c>
    </row>
    <row r="1317" spans="1:63" x14ac:dyDescent="0.3">
      <c r="A1317" s="11">
        <v>43657</v>
      </c>
      <c r="B1317">
        <v>0.39010989010989</v>
      </c>
      <c r="C1317">
        <v>2993.07</v>
      </c>
      <c r="D1317">
        <v>192.56</v>
      </c>
      <c r="E1317">
        <v>131.83000000000001</v>
      </c>
      <c r="F1317">
        <v>1418.89</v>
      </c>
      <c r="G1317">
        <v>84.55</v>
      </c>
      <c r="H1317">
        <v>46.83</v>
      </c>
      <c r="I1317" s="12">
        <f t="shared" si="255"/>
        <v>93.418646316435073</v>
      </c>
      <c r="J1317" s="12">
        <f t="shared" si="256"/>
        <v>93.2410367354708</v>
      </c>
      <c r="K1317" s="12">
        <f t="shared" si="257"/>
        <v>106.70455858216698</v>
      </c>
      <c r="L1317" s="12">
        <f t="shared" si="258"/>
        <v>103.816127131538</v>
      </c>
      <c r="M1317" s="12">
        <f t="shared" si="259"/>
        <v>95.880049692249131</v>
      </c>
      <c r="N1317" s="12">
        <f t="shared" si="260"/>
        <v>95.761396192725371</v>
      </c>
      <c r="O1317" s="12">
        <f t="shared" si="261"/>
        <v>109.63557241464832</v>
      </c>
      <c r="P1317" s="12">
        <f t="shared" si="262"/>
        <v>107.22725458023879</v>
      </c>
      <c r="Q1317">
        <v>0.32432432432432401</v>
      </c>
      <c r="R1317" s="12"/>
      <c r="S1317" s="12"/>
      <c r="Z1317" s="12"/>
      <c r="AA1317" s="12"/>
      <c r="AB1317" s="12"/>
      <c r="AC1317" s="12"/>
      <c r="AF1317">
        <v>0.37716894977169002</v>
      </c>
      <c r="AG1317" s="12"/>
      <c r="AH1317" s="12"/>
      <c r="BI1317" t="str">
        <v>16/09/2019</v>
      </c>
      <c r="BJ1317">
        <v>55.1</v>
      </c>
      <c r="BK1317">
        <v>16.8</v>
      </c>
    </row>
    <row r="1318" spans="1:63" x14ac:dyDescent="0.3">
      <c r="A1318" s="11">
        <v>43656</v>
      </c>
      <c r="B1318">
        <v>0.39502762430939198</v>
      </c>
      <c r="C1318">
        <v>2979.63</v>
      </c>
      <c r="D1318">
        <v>190.66</v>
      </c>
      <c r="E1318">
        <v>132.56</v>
      </c>
      <c r="F1318">
        <v>1397.68</v>
      </c>
      <c r="G1318">
        <v>84.4</v>
      </c>
      <c r="H1318">
        <v>46.58</v>
      </c>
      <c r="I1318" s="12">
        <f t="shared" si="255"/>
        <v>92.492100464961354</v>
      </c>
      <c r="J1318" s="12">
        <f t="shared" si="256"/>
        <v>94.246126457553345</v>
      </c>
      <c r="K1318" s="12">
        <f t="shared" si="257"/>
        <v>106.41368995877455</v>
      </c>
      <c r="L1318" s="12">
        <f t="shared" si="258"/>
        <v>103.90512012021179</v>
      </c>
      <c r="M1318" s="12">
        <f t="shared" si="259"/>
        <v>94.419165799436158</v>
      </c>
      <c r="N1318" s="12">
        <f t="shared" si="260"/>
        <v>96.262903198620435</v>
      </c>
      <c r="O1318" s="12">
        <f t="shared" si="261"/>
        <v>108.74515272582558</v>
      </c>
      <c r="P1318" s="12">
        <f t="shared" si="262"/>
        <v>106.7364512323134</v>
      </c>
      <c r="Q1318">
        <v>0.31944444444444398</v>
      </c>
      <c r="R1318" s="12"/>
      <c r="S1318" s="12"/>
      <c r="Z1318" s="12"/>
      <c r="AA1318" s="12"/>
      <c r="AB1318" s="12"/>
      <c r="AC1318" s="12"/>
      <c r="AF1318">
        <v>0.37258509659613598</v>
      </c>
      <c r="AG1318" s="12"/>
      <c r="AH1318" s="12"/>
      <c r="BI1318" t="str">
        <v>13/09/2019</v>
      </c>
      <c r="BJ1318">
        <v>53.8</v>
      </c>
      <c r="BK1318">
        <v>17</v>
      </c>
    </row>
    <row r="1319" spans="1:63" x14ac:dyDescent="0.3">
      <c r="A1319" s="11">
        <v>43655</v>
      </c>
      <c r="B1319">
        <v>0.38857142857142901</v>
      </c>
      <c r="C1319">
        <v>2975.95</v>
      </c>
      <c r="D1319">
        <v>189.71</v>
      </c>
      <c r="E1319">
        <v>132.61000000000001</v>
      </c>
      <c r="F1319">
        <v>1395.6</v>
      </c>
      <c r="G1319">
        <v>84.43</v>
      </c>
      <c r="H1319">
        <v>46.74</v>
      </c>
      <c r="I1319" s="12">
        <f t="shared" si="255"/>
        <v>92.343093305258364</v>
      </c>
      <c r="J1319" s="12">
        <f t="shared" si="256"/>
        <v>94.270053939287592</v>
      </c>
      <c r="K1319" s="12">
        <f t="shared" si="257"/>
        <v>106.24455883624043</v>
      </c>
      <c r="L1319" s="12">
        <f t="shared" si="258"/>
        <v>103.42319162335822</v>
      </c>
      <c r="M1319" s="12">
        <f t="shared" si="259"/>
        <v>93.913470991846154</v>
      </c>
      <c r="N1319" s="12">
        <f t="shared" si="260"/>
        <v>95.925509693667038</v>
      </c>
      <c r="O1319" s="12">
        <f t="shared" si="261"/>
        <v>108.16506702115855</v>
      </c>
      <c r="P1319" s="12">
        <f t="shared" si="262"/>
        <v>105.84409707481878</v>
      </c>
      <c r="Q1319">
        <v>0.34722222222222199</v>
      </c>
      <c r="R1319" s="12"/>
      <c r="S1319" s="12"/>
      <c r="Z1319" s="12"/>
      <c r="AA1319" s="12"/>
      <c r="AB1319" s="12"/>
      <c r="AC1319" s="12"/>
      <c r="AF1319">
        <v>0.37108655616942898</v>
      </c>
      <c r="AG1319" s="12"/>
      <c r="AH1319" s="12"/>
      <c r="BI1319" t="str">
        <v>12/09/2019</v>
      </c>
      <c r="BJ1319">
        <v>53.8</v>
      </c>
      <c r="BK1319">
        <v>17</v>
      </c>
    </row>
    <row r="1320" spans="1:63" x14ac:dyDescent="0.3">
      <c r="A1320" s="11">
        <v>43652</v>
      </c>
      <c r="B1320">
        <v>0.39714285714285702</v>
      </c>
      <c r="C1320">
        <v>2990.41</v>
      </c>
      <c r="D1320">
        <v>191.05</v>
      </c>
      <c r="E1320">
        <v>132.43</v>
      </c>
      <c r="F1320">
        <v>1399.95</v>
      </c>
      <c r="G1320">
        <v>84.47</v>
      </c>
      <c r="H1320">
        <v>47.05</v>
      </c>
      <c r="I1320" s="12">
        <f t="shared" si="255"/>
        <v>92.918693575614071</v>
      </c>
      <c r="J1320" s="12">
        <f t="shared" si="256"/>
        <v>94.433253820455974</v>
      </c>
      <c r="K1320" s="12">
        <f t="shared" si="257"/>
        <v>106.71001902287247</v>
      </c>
      <c r="L1320" s="12">
        <f t="shared" si="258"/>
        <v>103.24217937718899</v>
      </c>
      <c r="M1320" s="12">
        <f t="shared" si="259"/>
        <v>94.706455660331372</v>
      </c>
      <c r="N1320" s="12">
        <f t="shared" si="260"/>
        <v>96.301723633168621</v>
      </c>
      <c r="O1320" s="12">
        <f t="shared" si="261"/>
        <v>108.87715955367442</v>
      </c>
      <c r="P1320" s="12">
        <f t="shared" si="262"/>
        <v>105.88911427799941</v>
      </c>
      <c r="Q1320">
        <v>0.35064935064935099</v>
      </c>
      <c r="R1320" s="12"/>
      <c r="S1320" s="12"/>
      <c r="Z1320" s="12"/>
      <c r="AA1320" s="12"/>
      <c r="AB1320" s="12"/>
      <c r="AC1320" s="12"/>
      <c r="AF1320">
        <v>0.37235023041474702</v>
      </c>
      <c r="AG1320" s="12"/>
      <c r="AH1320" s="12"/>
      <c r="BI1320" t="str">
        <v>11/09/2019</v>
      </c>
      <c r="BJ1320">
        <v>53.8</v>
      </c>
      <c r="BK1320">
        <v>17</v>
      </c>
    </row>
    <row r="1321" spans="1:63" x14ac:dyDescent="0.3">
      <c r="A1321" s="11">
        <v>43650</v>
      </c>
      <c r="B1321">
        <v>0.39940828402366901</v>
      </c>
      <c r="C1321">
        <v>2995.82</v>
      </c>
      <c r="D1321">
        <v>191.44</v>
      </c>
      <c r="E1321">
        <v>134.21</v>
      </c>
      <c r="F1321">
        <v>1418.88</v>
      </c>
      <c r="G1321">
        <v>84.64</v>
      </c>
      <c r="H1321">
        <v>47.36</v>
      </c>
      <c r="I1321" s="12">
        <f t="shared" si="255"/>
        <v>91.866187477143782</v>
      </c>
      <c r="J1321" s="12">
        <f t="shared" si="256"/>
        <v>93.356327037130754</v>
      </c>
      <c r="K1321" s="12">
        <f t="shared" si="257"/>
        <v>106.68839785807626</v>
      </c>
      <c r="L1321" s="12">
        <f t="shared" si="258"/>
        <v>102.75514479344312</v>
      </c>
      <c r="M1321" s="12">
        <f t="shared" si="259"/>
        <v>93.655120246164714</v>
      </c>
      <c r="N1321" s="12">
        <f t="shared" si="260"/>
        <v>95.2252670295684</v>
      </c>
      <c r="O1321" s="12">
        <f t="shared" si="261"/>
        <v>108.88028280562096</v>
      </c>
      <c r="P1321" s="12">
        <f t="shared" si="262"/>
        <v>105.41386469231541</v>
      </c>
      <c r="Q1321">
        <v>0.337837837837838</v>
      </c>
      <c r="R1321" s="12"/>
      <c r="S1321" s="12"/>
      <c r="Z1321" s="12"/>
      <c r="AA1321" s="12"/>
      <c r="AB1321" s="12"/>
      <c r="AC1321" s="12"/>
      <c r="AF1321">
        <v>0.37323279924599401</v>
      </c>
      <c r="AG1321" s="12"/>
      <c r="AH1321" s="12"/>
      <c r="BI1321" t="str">
        <v>10/09/2019</v>
      </c>
      <c r="BJ1321">
        <v>53.8</v>
      </c>
      <c r="BK1321">
        <v>17</v>
      </c>
    </row>
    <row r="1322" spans="1:63" x14ac:dyDescent="0.3">
      <c r="A1322" s="11">
        <v>43649</v>
      </c>
      <c r="B1322">
        <v>0.41348973607038098</v>
      </c>
      <c r="C1322">
        <v>2973.01</v>
      </c>
      <c r="D1322">
        <v>190.01</v>
      </c>
      <c r="E1322">
        <v>133.26</v>
      </c>
      <c r="F1322">
        <v>1418.44</v>
      </c>
      <c r="G1322">
        <v>84.62</v>
      </c>
      <c r="H1322">
        <v>47.15</v>
      </c>
      <c r="I1322" s="12">
        <f t="shared" si="255"/>
        <v>91.816291007950781</v>
      </c>
      <c r="J1322" s="12">
        <f t="shared" si="256"/>
        <v>92.674045970725018</v>
      </c>
      <c r="K1322" s="12">
        <f t="shared" si="257"/>
        <v>105.90091776043479</v>
      </c>
      <c r="L1322" s="12">
        <f t="shared" si="258"/>
        <v>102.42548954715369</v>
      </c>
      <c r="M1322" s="12">
        <f t="shared" si="259"/>
        <v>93.617954032446235</v>
      </c>
      <c r="N1322" s="12">
        <f t="shared" si="260"/>
        <v>94.543070726853855</v>
      </c>
      <c r="O1322" s="12">
        <f t="shared" si="261"/>
        <v>108.09233626808403</v>
      </c>
      <c r="P1322" s="12">
        <f t="shared" si="262"/>
        <v>105.09101992305476</v>
      </c>
      <c r="Q1322">
        <v>0.32432432432432401</v>
      </c>
      <c r="R1322" s="12"/>
      <c r="S1322" s="12"/>
      <c r="Z1322" s="12"/>
      <c r="AA1322" s="12"/>
      <c r="AB1322" s="12"/>
      <c r="AC1322" s="12"/>
      <c r="AF1322">
        <v>0.37558685446009399</v>
      </c>
      <c r="AG1322" s="12"/>
      <c r="AH1322" s="12"/>
      <c r="BI1322" t="str">
        <v>09/09/2019</v>
      </c>
      <c r="BJ1322">
        <v>53.8</v>
      </c>
      <c r="BK1322">
        <v>17</v>
      </c>
    </row>
    <row r="1323" spans="1:63" x14ac:dyDescent="0.3">
      <c r="A1323" s="11">
        <v>43648</v>
      </c>
      <c r="B1323">
        <v>0.40762463343108502</v>
      </c>
      <c r="C1323">
        <v>2964.33</v>
      </c>
      <c r="D1323">
        <v>189.26</v>
      </c>
      <c r="E1323">
        <v>132.24</v>
      </c>
      <c r="F1323">
        <v>1384.31</v>
      </c>
      <c r="G1323">
        <v>84.57</v>
      </c>
      <c r="H1323">
        <v>47.094999999999999</v>
      </c>
      <c r="I1323" s="12">
        <f t="shared" si="255"/>
        <v>92.257753548808296</v>
      </c>
      <c r="J1323" s="12">
        <f t="shared" si="256"/>
        <v>94.732268697235412</v>
      </c>
      <c r="K1323" s="12">
        <f t="shared" si="257"/>
        <v>105.65401248740675</v>
      </c>
      <c r="L1323" s="12">
        <f t="shared" si="258"/>
        <v>102.24550710698948</v>
      </c>
      <c r="M1323" s="12">
        <f t="shared" si="259"/>
        <v>93.970384900231437</v>
      </c>
      <c r="N1323" s="12">
        <f t="shared" si="260"/>
        <v>96.540698557806863</v>
      </c>
      <c r="O1323" s="12">
        <f t="shared" si="261"/>
        <v>107.72911932354634</v>
      </c>
      <c r="P1323" s="12">
        <f t="shared" si="262"/>
        <v>104.79811440382551</v>
      </c>
      <c r="Q1323">
        <v>0.32432432432432401</v>
      </c>
      <c r="R1323" s="12"/>
      <c r="S1323" s="12"/>
      <c r="Z1323" s="12"/>
      <c r="AA1323" s="12"/>
      <c r="AB1323" s="12"/>
      <c r="AC1323" s="12"/>
      <c r="AF1323">
        <v>0.37830188679245302</v>
      </c>
      <c r="AG1323" s="12"/>
      <c r="AH1323" s="12"/>
      <c r="BI1323" t="str">
        <v>06/09/2019</v>
      </c>
      <c r="BJ1323">
        <v>50</v>
      </c>
      <c r="BK1323">
        <v>17.899999999999999</v>
      </c>
    </row>
    <row r="1324" spans="1:63" x14ac:dyDescent="0.3">
      <c r="A1324" s="11">
        <v>43645</v>
      </c>
      <c r="B1324">
        <v>0.40294117647058803</v>
      </c>
      <c r="C1324">
        <v>2941.76</v>
      </c>
      <c r="D1324">
        <v>186.74</v>
      </c>
      <c r="E1324">
        <v>132.81</v>
      </c>
      <c r="F1324">
        <v>1409.5</v>
      </c>
      <c r="G1324">
        <v>84.78</v>
      </c>
      <c r="H1324">
        <v>46.76</v>
      </c>
      <c r="I1324" s="12">
        <f t="shared" si="255"/>
        <v>91.167020078452353</v>
      </c>
      <c r="J1324" s="12">
        <f t="shared" si="256"/>
        <v>92.372712733095042</v>
      </c>
      <c r="K1324" s="12">
        <f t="shared" si="257"/>
        <v>104.59247448004068</v>
      </c>
      <c r="L1324" s="12">
        <f t="shared" si="258"/>
        <v>102.19358919943006</v>
      </c>
      <c r="M1324" s="12">
        <f t="shared" si="259"/>
        <v>92.328185564794225</v>
      </c>
      <c r="N1324" s="12">
        <f t="shared" si="260"/>
        <v>93.604667942548588</v>
      </c>
      <c r="O1324" s="12">
        <f t="shared" si="261"/>
        <v>106.03555153794579</v>
      </c>
      <c r="P1324" s="12">
        <f t="shared" si="262"/>
        <v>104.13886792744516</v>
      </c>
      <c r="Q1324">
        <v>0.338028169014085</v>
      </c>
      <c r="R1324" s="12"/>
      <c r="S1324" s="12"/>
      <c r="Z1324" s="12"/>
      <c r="AA1324" s="12"/>
      <c r="AB1324" s="12"/>
      <c r="AC1324" s="12"/>
      <c r="AF1324">
        <v>0.37798165137614698</v>
      </c>
      <c r="AG1324" s="12"/>
      <c r="AH1324" s="12"/>
      <c r="BI1324" t="str">
        <v>05/09/2019</v>
      </c>
      <c r="BJ1324">
        <v>50</v>
      </c>
      <c r="BK1324">
        <v>17.899999999999999</v>
      </c>
    </row>
    <row r="1325" spans="1:63" x14ac:dyDescent="0.3">
      <c r="A1325" s="11">
        <v>43644</v>
      </c>
      <c r="B1325">
        <v>0.39520958083832303</v>
      </c>
      <c r="C1325">
        <v>2924.92</v>
      </c>
      <c r="D1325">
        <v>186.5</v>
      </c>
      <c r="E1325">
        <v>132.9</v>
      </c>
      <c r="F1325">
        <v>1409.75</v>
      </c>
      <c r="G1325">
        <v>84.78</v>
      </c>
      <c r="H1325">
        <v>46.71</v>
      </c>
      <c r="I1325" s="12">
        <f t="shared" si="255"/>
        <v>90.584145224429506</v>
      </c>
      <c r="J1325" s="12">
        <f t="shared" si="256"/>
        <v>91.82773725834241</v>
      </c>
      <c r="K1325" s="12">
        <f t="shared" si="257"/>
        <v>103.99373859735687</v>
      </c>
      <c r="L1325" s="12">
        <f t="shared" si="258"/>
        <v>101.71684359153434</v>
      </c>
      <c r="M1325" s="12">
        <f t="shared" si="259"/>
        <v>92.147202545566699</v>
      </c>
      <c r="N1325" s="12">
        <f t="shared" si="260"/>
        <v>93.467812401732047</v>
      </c>
      <c r="O1325" s="12">
        <f t="shared" si="261"/>
        <v>105.89927365228067</v>
      </c>
      <c r="P1325" s="12">
        <f t="shared" si="262"/>
        <v>104.11633416726509</v>
      </c>
      <c r="Q1325">
        <v>0.33823529411764702</v>
      </c>
      <c r="R1325" s="12"/>
      <c r="S1325" s="12"/>
      <c r="Z1325" s="12"/>
      <c r="AA1325" s="12"/>
      <c r="AB1325" s="12"/>
      <c r="AC1325" s="12"/>
      <c r="AF1325">
        <v>0.37857802400738699</v>
      </c>
      <c r="AG1325" s="12"/>
      <c r="AH1325" s="12"/>
      <c r="BI1325" t="str">
        <v>04/09/2019</v>
      </c>
      <c r="BJ1325">
        <v>50</v>
      </c>
      <c r="BK1325">
        <v>17.899999999999999</v>
      </c>
    </row>
    <row r="1326" spans="1:63" x14ac:dyDescent="0.3">
      <c r="A1326" s="11">
        <v>43643</v>
      </c>
      <c r="B1326">
        <v>0.40909090909090901</v>
      </c>
      <c r="C1326">
        <v>2913.78</v>
      </c>
      <c r="D1326">
        <v>185.79</v>
      </c>
      <c r="E1326">
        <v>131.97</v>
      </c>
      <c r="F1326">
        <v>1408.75</v>
      </c>
      <c r="G1326">
        <v>84.71</v>
      </c>
      <c r="H1326">
        <v>46.49</v>
      </c>
      <c r="I1326" s="12">
        <f t="shared" si="255"/>
        <v>90.877118850574789</v>
      </c>
      <c r="J1326" s="12">
        <f t="shared" si="256"/>
        <v>91.542731477562114</v>
      </c>
      <c r="K1326" s="12">
        <f t="shared" si="257"/>
        <v>103.68301473003187</v>
      </c>
      <c r="L1326" s="12">
        <f t="shared" si="258"/>
        <v>101.80938710410462</v>
      </c>
      <c r="M1326" s="12">
        <f t="shared" si="259"/>
        <v>92.445388588191875</v>
      </c>
      <c r="N1326" s="12">
        <f t="shared" si="260"/>
        <v>93.177873629856052</v>
      </c>
      <c r="O1326" s="12">
        <f t="shared" si="261"/>
        <v>105.58303449373415</v>
      </c>
      <c r="P1326" s="12">
        <f t="shared" si="262"/>
        <v>104.21123741890305</v>
      </c>
      <c r="Q1326">
        <v>0.37878787878787901</v>
      </c>
      <c r="R1326" s="12"/>
      <c r="S1326" s="12"/>
      <c r="Z1326" s="12"/>
      <c r="AA1326" s="12"/>
      <c r="AB1326" s="12"/>
      <c r="AC1326" s="12"/>
      <c r="AF1326">
        <v>0.37924701561065199</v>
      </c>
      <c r="AG1326" s="12"/>
      <c r="AH1326" s="12"/>
      <c r="BI1326" t="str">
        <v>03/09/2019</v>
      </c>
      <c r="BJ1326">
        <v>50</v>
      </c>
      <c r="BK1326">
        <v>17.899999999999999</v>
      </c>
    </row>
    <row r="1327" spans="1:63" x14ac:dyDescent="0.3">
      <c r="A1327" s="11">
        <v>43642</v>
      </c>
      <c r="B1327">
        <v>0.40909090909090901</v>
      </c>
      <c r="C1327">
        <v>2917.38</v>
      </c>
      <c r="D1327">
        <v>184.93</v>
      </c>
      <c r="E1327">
        <v>132.82</v>
      </c>
      <c r="F1327">
        <v>1423.27</v>
      </c>
      <c r="G1327">
        <v>84.81</v>
      </c>
      <c r="H1327">
        <v>46.33</v>
      </c>
      <c r="I1327" s="12">
        <f t="shared" si="255"/>
        <v>90.410091537061362</v>
      </c>
      <c r="J1327" s="12">
        <f t="shared" si="256"/>
        <v>90.729084373519569</v>
      </c>
      <c r="K1327" s="12">
        <f t="shared" si="257"/>
        <v>103.68870492555935</v>
      </c>
      <c r="L1327" s="12">
        <f t="shared" si="258"/>
        <v>102.28886305845711</v>
      </c>
      <c r="M1327" s="12">
        <f t="shared" si="259"/>
        <v>91.435027251391887</v>
      </c>
      <c r="N1327" s="12">
        <f t="shared" si="260"/>
        <v>91.814224224072802</v>
      </c>
      <c r="O1327" s="12">
        <f t="shared" si="261"/>
        <v>104.97110392133762</v>
      </c>
      <c r="P1327" s="12">
        <f t="shared" si="262"/>
        <v>104.08665377143244</v>
      </c>
      <c r="Q1327">
        <v>0.38805970149253699</v>
      </c>
      <c r="R1327" s="12"/>
      <c r="S1327" s="12"/>
      <c r="Z1327" s="12"/>
      <c r="AA1327" s="12"/>
      <c r="AB1327" s="12"/>
      <c r="AC1327" s="12"/>
      <c r="AF1327">
        <v>0.371877890841813</v>
      </c>
      <c r="AG1327" s="12"/>
      <c r="AH1327" s="12"/>
      <c r="BI1327" t="str">
        <v>02/09/2019</v>
      </c>
      <c r="BJ1327">
        <v>50</v>
      </c>
      <c r="BK1327">
        <v>17.899999999999999</v>
      </c>
    </row>
    <row r="1328" spans="1:63" x14ac:dyDescent="0.3">
      <c r="A1328" s="11">
        <v>43641</v>
      </c>
      <c r="B1328">
        <v>0.41304347826087001</v>
      </c>
      <c r="C1328">
        <v>2945.35</v>
      </c>
      <c r="D1328">
        <v>188.16</v>
      </c>
      <c r="E1328">
        <v>132.41</v>
      </c>
      <c r="F1328">
        <v>1419.65</v>
      </c>
      <c r="G1328">
        <v>84.79</v>
      </c>
      <c r="H1328">
        <v>46.73</v>
      </c>
      <c r="I1328" s="12">
        <f t="shared" si="255"/>
        <v>91.563124685312701</v>
      </c>
      <c r="J1328" s="12">
        <f t="shared" si="256"/>
        <v>91.835355937442117</v>
      </c>
      <c r="K1328" s="12">
        <f t="shared" si="257"/>
        <v>104.70774177629835</v>
      </c>
      <c r="L1328" s="12">
        <f t="shared" si="258"/>
        <v>102.38474770887093</v>
      </c>
      <c r="M1328" s="12">
        <f t="shared" si="259"/>
        <v>93.326063825572803</v>
      </c>
      <c r="N1328" s="12">
        <f t="shared" si="260"/>
        <v>93.660857211359669</v>
      </c>
      <c r="O1328" s="12">
        <f t="shared" si="261"/>
        <v>106.83017527687302</v>
      </c>
      <c r="P1328" s="12">
        <f t="shared" si="262"/>
        <v>104.99024494554884</v>
      </c>
      <c r="Q1328">
        <v>0.38805970149253699</v>
      </c>
      <c r="R1328" s="12"/>
      <c r="S1328" s="12"/>
      <c r="Z1328" s="12"/>
      <c r="AA1328" s="12"/>
      <c r="AB1328" s="12"/>
      <c r="AC1328" s="12"/>
      <c r="AF1328">
        <v>0.37231057062675399</v>
      </c>
      <c r="AG1328" s="12"/>
      <c r="AH1328" s="12"/>
      <c r="BI1328" t="str">
        <v>30/08/2019</v>
      </c>
      <c r="BJ1328">
        <v>44.9</v>
      </c>
      <c r="BK1328">
        <v>18.7</v>
      </c>
    </row>
    <row r="1329" spans="1:63" x14ac:dyDescent="0.3">
      <c r="A1329" s="11">
        <v>43638</v>
      </c>
      <c r="B1329">
        <v>0.42352941176470599</v>
      </c>
      <c r="C1329">
        <v>2950.46</v>
      </c>
      <c r="D1329">
        <v>188.57</v>
      </c>
      <c r="E1329">
        <v>131.43</v>
      </c>
      <c r="F1329">
        <v>1399.05</v>
      </c>
      <c r="G1329">
        <v>84.74</v>
      </c>
      <c r="H1329">
        <v>46.62</v>
      </c>
      <c r="I1329" s="12">
        <f t="shared" si="255"/>
        <v>92.412242937123835</v>
      </c>
      <c r="J1329" s="12">
        <f t="shared" si="256"/>
        <v>93.371903639807712</v>
      </c>
      <c r="K1329" s="12">
        <f t="shared" si="257"/>
        <v>104.95143622458112</v>
      </c>
      <c r="L1329" s="12">
        <f t="shared" si="258"/>
        <v>102.80536926530839</v>
      </c>
      <c r="M1329" s="12">
        <f t="shared" si="259"/>
        <v>94.233599311521431</v>
      </c>
      <c r="N1329" s="12">
        <f t="shared" si="260"/>
        <v>95.270794164295665</v>
      </c>
      <c r="O1329" s="12">
        <f t="shared" si="261"/>
        <v>107.12630441503688</v>
      </c>
      <c r="P1329" s="12">
        <f t="shared" si="262"/>
        <v>105.46841355258238</v>
      </c>
      <c r="Q1329">
        <v>0.413333333333333</v>
      </c>
      <c r="R1329" s="12"/>
      <c r="S1329" s="12"/>
      <c r="Z1329" s="12"/>
      <c r="AA1329" s="12"/>
      <c r="AB1329" s="12"/>
      <c r="AC1329" s="12"/>
      <c r="AF1329">
        <v>0.36986301369863001</v>
      </c>
      <c r="AG1329" s="12"/>
      <c r="AH1329" s="12"/>
      <c r="BI1329" t="str">
        <v>29/08/2019</v>
      </c>
      <c r="BJ1329">
        <v>44.9</v>
      </c>
      <c r="BK1329">
        <v>18.7</v>
      </c>
    </row>
    <row r="1330" spans="1:63" x14ac:dyDescent="0.3">
      <c r="A1330" s="11">
        <v>43637</v>
      </c>
      <c r="B1330">
        <v>0.429824561403509</v>
      </c>
      <c r="C1330">
        <v>2954.18</v>
      </c>
      <c r="D1330">
        <v>188.85</v>
      </c>
      <c r="E1330">
        <v>132.88999999999999</v>
      </c>
      <c r="F1330">
        <v>1388.5</v>
      </c>
      <c r="G1330">
        <v>84.78</v>
      </c>
      <c r="H1330">
        <v>46.85</v>
      </c>
      <c r="I1330" s="12">
        <f t="shared" si="255"/>
        <v>91.521981393348184</v>
      </c>
      <c r="J1330" s="12">
        <f t="shared" si="256"/>
        <v>94.206322971353089</v>
      </c>
      <c r="K1330" s="12">
        <f t="shared" si="257"/>
        <v>105.03414255482795</v>
      </c>
      <c r="L1330" s="12">
        <f t="shared" si="258"/>
        <v>102.43148897629717</v>
      </c>
      <c r="M1330" s="12">
        <f t="shared" si="259"/>
        <v>93.346446629362674</v>
      </c>
      <c r="N1330" s="12">
        <f t="shared" si="260"/>
        <v>96.143855913334633</v>
      </c>
      <c r="O1330" s="12">
        <f t="shared" si="261"/>
        <v>107.23470248593441</v>
      </c>
      <c r="P1330" s="12">
        <f t="shared" si="262"/>
        <v>105.10824682157489</v>
      </c>
      <c r="Q1330">
        <v>0.405063291139241</v>
      </c>
      <c r="R1330" s="12"/>
      <c r="S1330" s="12"/>
      <c r="Z1330" s="12"/>
      <c r="AA1330" s="12"/>
      <c r="AB1330" s="12"/>
      <c r="AC1330" s="12"/>
      <c r="AF1330">
        <v>0.36962488563586499</v>
      </c>
      <c r="AG1330" s="12"/>
      <c r="AH1330" s="12"/>
      <c r="BI1330" t="str">
        <v>28/08/2019</v>
      </c>
      <c r="BJ1330">
        <v>44.9</v>
      </c>
      <c r="BK1330">
        <v>18.7</v>
      </c>
    </row>
    <row r="1331" spans="1:63" x14ac:dyDescent="0.3">
      <c r="A1331" s="11">
        <v>43636</v>
      </c>
      <c r="B1331">
        <v>0.42042042042041999</v>
      </c>
      <c r="C1331">
        <v>2926.46</v>
      </c>
      <c r="D1331">
        <v>187.11</v>
      </c>
      <c r="E1331">
        <v>132.54</v>
      </c>
      <c r="F1331">
        <v>1360.27</v>
      </c>
      <c r="G1331">
        <v>84.74</v>
      </c>
      <c r="H1331">
        <v>46.32</v>
      </c>
      <c r="I1331" s="12">
        <f t="shared" si="255"/>
        <v>90.900992820983234</v>
      </c>
      <c r="J1331" s="12">
        <f t="shared" si="256"/>
        <v>95.281193713431762</v>
      </c>
      <c r="K1331" s="12">
        <f t="shared" si="257"/>
        <v>104.09725033633342</v>
      </c>
      <c r="L1331" s="12">
        <f t="shared" si="258"/>
        <v>102.63367182383669</v>
      </c>
      <c r="M1331" s="12">
        <f t="shared" si="259"/>
        <v>92.728998501455862</v>
      </c>
      <c r="N1331" s="12">
        <f t="shared" si="260"/>
        <v>97.257836491791949</v>
      </c>
      <c r="O1331" s="12">
        <f t="shared" si="261"/>
        <v>106.29639123183502</v>
      </c>
      <c r="P1331" s="12">
        <f t="shared" si="262"/>
        <v>105.33395631686902</v>
      </c>
      <c r="Q1331">
        <v>0.37662337662337703</v>
      </c>
      <c r="R1331" s="12"/>
      <c r="S1331" s="12"/>
      <c r="Z1331" s="12"/>
      <c r="AA1331" s="12"/>
      <c r="AB1331" s="12"/>
      <c r="AC1331" s="12"/>
      <c r="AF1331">
        <v>0.37077625570776301</v>
      </c>
      <c r="AG1331" s="12"/>
      <c r="AH1331" s="12"/>
      <c r="BI1331" t="str">
        <v>27/08/2019</v>
      </c>
      <c r="BJ1331">
        <v>44.9</v>
      </c>
      <c r="BK1331">
        <v>18.7</v>
      </c>
    </row>
    <row r="1332" spans="1:63" x14ac:dyDescent="0.3">
      <c r="A1332" s="11">
        <v>43635</v>
      </c>
      <c r="B1332">
        <v>0.43161094224924001</v>
      </c>
      <c r="C1332">
        <v>2917.75</v>
      </c>
      <c r="D1332">
        <v>186.41</v>
      </c>
      <c r="E1332">
        <v>132.35</v>
      </c>
      <c r="F1332">
        <v>1346.52</v>
      </c>
      <c r="G1332">
        <v>84.56</v>
      </c>
      <c r="H1332">
        <v>45.99</v>
      </c>
      <c r="I1332" s="12">
        <f t="shared" si="255"/>
        <v>90.760351535334991</v>
      </c>
      <c r="J1332" s="12">
        <f t="shared" si="256"/>
        <v>95.974738968831531</v>
      </c>
      <c r="K1332" s="12">
        <f t="shared" si="257"/>
        <v>104.00816620846048</v>
      </c>
      <c r="L1332" s="12">
        <f t="shared" si="258"/>
        <v>103.06554697249847</v>
      </c>
      <c r="M1332" s="12">
        <f t="shared" si="259"/>
        <v>92.514404319523663</v>
      </c>
      <c r="N1332" s="12">
        <f t="shared" si="260"/>
        <v>97.889847100464522</v>
      </c>
      <c r="O1332" s="12">
        <f t="shared" si="261"/>
        <v>106.12378118681974</v>
      </c>
      <c r="P1332" s="12">
        <f t="shared" si="262"/>
        <v>105.69546753697345</v>
      </c>
      <c r="Q1332">
        <v>0.37333333333333302</v>
      </c>
      <c r="R1332" s="12"/>
      <c r="S1332" s="12"/>
      <c r="Z1332" s="12"/>
      <c r="AA1332" s="12"/>
      <c r="AB1332" s="12"/>
      <c r="AC1332" s="12"/>
      <c r="AF1332">
        <v>0.37534498620055201</v>
      </c>
      <c r="AG1332" s="12"/>
      <c r="AH1332" s="12"/>
      <c r="BI1332" t="str">
        <v>26/08/2019</v>
      </c>
      <c r="BJ1332">
        <v>44.9</v>
      </c>
      <c r="BK1332">
        <v>18.7</v>
      </c>
    </row>
    <row r="1333" spans="1:63" x14ac:dyDescent="0.3">
      <c r="A1333" s="11">
        <v>43634</v>
      </c>
      <c r="B1333">
        <v>0.42990654205607498</v>
      </c>
      <c r="C1333">
        <v>2889.67</v>
      </c>
      <c r="D1333">
        <v>183.74</v>
      </c>
      <c r="E1333">
        <v>131.69</v>
      </c>
      <c r="F1333">
        <v>1339.54</v>
      </c>
      <c r="G1333">
        <v>84.55</v>
      </c>
      <c r="H1333">
        <v>45.25</v>
      </c>
      <c r="I1333" s="12">
        <f t="shared" si="255"/>
        <v>90.335269664033618</v>
      </c>
      <c r="J1333" s="12">
        <f t="shared" si="256"/>
        <v>95.544156940015597</v>
      </c>
      <c r="K1333" s="12">
        <f t="shared" si="257"/>
        <v>103.01927396162161</v>
      </c>
      <c r="L1333" s="12">
        <f t="shared" si="258"/>
        <v>103.75408173833895</v>
      </c>
      <c r="M1333" s="12">
        <f t="shared" si="259"/>
        <v>91.642006054184165</v>
      </c>
      <c r="N1333" s="12">
        <f t="shared" si="260"/>
        <v>96.985874825368882</v>
      </c>
      <c r="O1333" s="12">
        <f t="shared" si="261"/>
        <v>104.61593808592511</v>
      </c>
      <c r="P1333" s="12">
        <f t="shared" si="262"/>
        <v>105.88841614781754</v>
      </c>
      <c r="Q1333">
        <v>0.375</v>
      </c>
      <c r="R1333" s="12"/>
      <c r="S1333" s="12"/>
      <c r="Z1333" s="12"/>
      <c r="AA1333" s="12"/>
      <c r="AB1333" s="12"/>
      <c r="AC1333" s="12"/>
      <c r="AF1333">
        <v>0.36685288640595898</v>
      </c>
      <c r="AG1333" s="12"/>
      <c r="AH1333" s="12"/>
      <c r="BI1333" t="str">
        <v>23/08/2019</v>
      </c>
      <c r="BJ1333">
        <v>43.9</v>
      </c>
      <c r="BK1333">
        <v>18.7</v>
      </c>
    </row>
    <row r="1334" spans="1:63" x14ac:dyDescent="0.3">
      <c r="A1334" s="11">
        <v>43631</v>
      </c>
      <c r="B1334">
        <v>0.47164179104477599</v>
      </c>
      <c r="C1334">
        <v>2886.98</v>
      </c>
      <c r="D1334">
        <v>182.64</v>
      </c>
      <c r="E1334">
        <v>131.46</v>
      </c>
      <c r="F1334">
        <v>1341.58</v>
      </c>
      <c r="G1334">
        <v>84.59</v>
      </c>
      <c r="H1334">
        <v>45.98</v>
      </c>
      <c r="I1334" s="12">
        <f t="shared" si="255"/>
        <v>90.409207406988429</v>
      </c>
      <c r="J1334" s="12">
        <f t="shared" si="256"/>
        <v>95.310421032700518</v>
      </c>
      <c r="K1334" s="12">
        <f t="shared" si="257"/>
        <v>102.87477207918252</v>
      </c>
      <c r="L1334" s="12">
        <f t="shared" si="258"/>
        <v>102.03898621757484</v>
      </c>
      <c r="M1334" s="12">
        <f t="shared" si="259"/>
        <v>91.252068134024611</v>
      </c>
      <c r="N1334" s="12">
        <f t="shared" si="260"/>
        <v>96.259751693647232</v>
      </c>
      <c r="O1334" s="12">
        <f t="shared" si="261"/>
        <v>103.94077558393116</v>
      </c>
      <c r="P1334" s="12">
        <f t="shared" si="262"/>
        <v>103.61923316599129</v>
      </c>
      <c r="Q1334">
        <v>0.41666666666666702</v>
      </c>
      <c r="R1334" s="12"/>
      <c r="S1334" s="12"/>
      <c r="Z1334" s="12"/>
      <c r="AA1334" s="12"/>
      <c r="AB1334" s="12"/>
      <c r="AC1334" s="12"/>
      <c r="AF1334">
        <v>0.380779691749773</v>
      </c>
      <c r="AG1334" s="12"/>
      <c r="AH1334" s="12"/>
      <c r="BI1334" t="str">
        <v>22/08/2019</v>
      </c>
      <c r="BJ1334">
        <v>43.9</v>
      </c>
      <c r="BK1334">
        <v>18.7</v>
      </c>
    </row>
    <row r="1335" spans="1:63" x14ac:dyDescent="0.3">
      <c r="A1335" s="11">
        <v>43630</v>
      </c>
      <c r="B1335">
        <v>0.48159509202453998</v>
      </c>
      <c r="C1335">
        <v>2891.64</v>
      </c>
      <c r="D1335">
        <v>183.42</v>
      </c>
      <c r="E1335">
        <v>131.13</v>
      </c>
      <c r="F1335">
        <v>1342.36</v>
      </c>
      <c r="G1335">
        <v>84.62</v>
      </c>
      <c r="H1335">
        <v>46.28</v>
      </c>
      <c r="I1335" s="12">
        <f t="shared" si="255"/>
        <v>90.783975353169467</v>
      </c>
      <c r="J1335" s="12">
        <f t="shared" si="256"/>
        <v>95.408737452279226</v>
      </c>
      <c r="K1335" s="12">
        <f t="shared" si="257"/>
        <v>103.00425008219599</v>
      </c>
      <c r="L1335" s="12">
        <f t="shared" si="258"/>
        <v>101.54438994401632</v>
      </c>
      <c r="M1335" s="12">
        <f t="shared" si="259"/>
        <v>91.873974252188887</v>
      </c>
      <c r="N1335" s="12">
        <f t="shared" si="260"/>
        <v>96.61446871888144</v>
      </c>
      <c r="O1335" s="12">
        <f t="shared" si="261"/>
        <v>104.34752317344326</v>
      </c>
      <c r="P1335" s="12">
        <f t="shared" si="262"/>
        <v>103.38870255819197</v>
      </c>
      <c r="Q1335">
        <v>0.44</v>
      </c>
      <c r="R1335" s="12"/>
      <c r="S1335" s="12"/>
      <c r="Z1335" s="12"/>
      <c r="AA1335" s="12"/>
      <c r="AB1335" s="12"/>
      <c r="AC1335" s="12"/>
      <c r="AF1335">
        <v>0.39055404178019998</v>
      </c>
      <c r="AG1335" s="12"/>
      <c r="AH1335" s="12"/>
      <c r="BI1335" t="str">
        <v>21/08/2019</v>
      </c>
      <c r="BJ1335">
        <v>43.9</v>
      </c>
      <c r="BK1335">
        <v>18.7</v>
      </c>
    </row>
    <row r="1336" spans="1:63" x14ac:dyDescent="0.3">
      <c r="A1336" s="11">
        <v>43629</v>
      </c>
      <c r="B1336">
        <v>0.49079754601226999</v>
      </c>
      <c r="C1336">
        <v>2879.84</v>
      </c>
      <c r="D1336">
        <v>182.34</v>
      </c>
      <c r="E1336">
        <v>130.68</v>
      </c>
      <c r="F1336">
        <v>1333.55</v>
      </c>
      <c r="G1336">
        <v>84.53</v>
      </c>
      <c r="H1336">
        <v>46.3</v>
      </c>
      <c r="I1336" s="12">
        <f t="shared" si="255"/>
        <v>90.724648356566604</v>
      </c>
      <c r="J1336" s="12">
        <f t="shared" si="256"/>
        <v>95.648717846926147</v>
      </c>
      <c r="K1336" s="12">
        <f t="shared" si="257"/>
        <v>102.69280958279793</v>
      </c>
      <c r="L1336" s="12">
        <f t="shared" si="258"/>
        <v>101.08652708151926</v>
      </c>
      <c r="M1336" s="12">
        <f t="shared" si="259"/>
        <v>91.646738472144946</v>
      </c>
      <c r="N1336" s="12">
        <f t="shared" si="260"/>
        <v>96.680542664049753</v>
      </c>
      <c r="O1336" s="12">
        <f t="shared" si="261"/>
        <v>103.84302362593513</v>
      </c>
      <c r="P1336" s="12">
        <f t="shared" si="262"/>
        <v>102.73581987175551</v>
      </c>
      <c r="Q1336">
        <v>0.48684210526315802</v>
      </c>
      <c r="R1336" s="12"/>
      <c r="S1336" s="12"/>
      <c r="Z1336" s="12"/>
      <c r="AA1336" s="12"/>
      <c r="AB1336" s="12"/>
      <c r="AC1336" s="12"/>
      <c r="AF1336">
        <v>0.39711191335740098</v>
      </c>
      <c r="AG1336" s="12"/>
      <c r="AH1336" s="12"/>
      <c r="BI1336" t="str">
        <v>20/08/2019</v>
      </c>
      <c r="BJ1336">
        <v>43.9</v>
      </c>
      <c r="BK1336">
        <v>18.7</v>
      </c>
    </row>
    <row r="1337" spans="1:63" x14ac:dyDescent="0.3">
      <c r="A1337" s="11">
        <v>43628</v>
      </c>
      <c r="B1337">
        <v>0.48909657320872302</v>
      </c>
      <c r="C1337">
        <v>2885.72</v>
      </c>
      <c r="D1337">
        <v>183.4</v>
      </c>
      <c r="E1337">
        <v>130.58000000000001</v>
      </c>
      <c r="F1337">
        <v>1329.55</v>
      </c>
      <c r="G1337">
        <v>84.46</v>
      </c>
      <c r="H1337">
        <v>46.7</v>
      </c>
      <c r="I1337" s="12">
        <f t="shared" si="255"/>
        <v>90.979703932578118</v>
      </c>
      <c r="J1337" s="12">
        <f t="shared" si="256"/>
        <v>96.133824163835655</v>
      </c>
      <c r="K1337" s="12">
        <f t="shared" si="257"/>
        <v>102.98801591703925</v>
      </c>
      <c r="L1337" s="12">
        <f t="shared" si="258"/>
        <v>100.43094492977892</v>
      </c>
      <c r="M1337" s="12">
        <f t="shared" si="259"/>
        <v>92.250567377052406</v>
      </c>
      <c r="N1337" s="12">
        <f t="shared" si="260"/>
        <v>97.537728921358067</v>
      </c>
      <c r="O1337" s="12">
        <f t="shared" si="261"/>
        <v>104.53383665230596</v>
      </c>
      <c r="P1337" s="12">
        <f t="shared" si="262"/>
        <v>102.45043455332662</v>
      </c>
      <c r="Q1337">
        <v>0.47435897435897401</v>
      </c>
      <c r="R1337" s="12"/>
      <c r="S1337" s="12"/>
      <c r="Z1337" s="12"/>
      <c r="AA1337" s="12"/>
      <c r="AB1337" s="12"/>
      <c r="AC1337" s="12"/>
      <c r="AF1337">
        <v>0.40036396724294798</v>
      </c>
      <c r="AG1337" s="12"/>
      <c r="AH1337" s="12"/>
      <c r="BI1337" t="str">
        <v>19/08/2019</v>
      </c>
      <c r="BJ1337">
        <v>43.9</v>
      </c>
      <c r="BK1337">
        <v>18.7</v>
      </c>
    </row>
    <row r="1338" spans="1:63" x14ac:dyDescent="0.3">
      <c r="A1338" s="11">
        <v>43627</v>
      </c>
      <c r="B1338">
        <v>0.496835443037975</v>
      </c>
      <c r="C1338">
        <v>2886.73</v>
      </c>
      <c r="D1338">
        <v>183.15</v>
      </c>
      <c r="E1338">
        <v>130.5</v>
      </c>
      <c r="F1338">
        <v>1328.09</v>
      </c>
      <c r="G1338">
        <v>84.49</v>
      </c>
      <c r="H1338">
        <v>46.41</v>
      </c>
      <c r="I1338" s="12">
        <f t="shared" si="255"/>
        <v>91.067393059590771</v>
      </c>
      <c r="J1338" s="12">
        <f t="shared" si="256"/>
        <v>96.273343487279362</v>
      </c>
      <c r="K1338" s="12">
        <f t="shared" si="257"/>
        <v>102.98748092222228</v>
      </c>
      <c r="L1338" s="12">
        <f t="shared" si="258"/>
        <v>101.0980434181636</v>
      </c>
      <c r="M1338" s="12">
        <f t="shared" si="259"/>
        <v>92.18124942395211</v>
      </c>
      <c r="N1338" s="12">
        <f t="shared" si="260"/>
        <v>97.511822148466678</v>
      </c>
      <c r="O1338" s="12">
        <f t="shared" si="261"/>
        <v>104.3543395733879</v>
      </c>
      <c r="P1338" s="12">
        <f t="shared" si="262"/>
        <v>102.95322225718706</v>
      </c>
      <c r="Q1338">
        <v>0.487179487179487</v>
      </c>
      <c r="R1338" s="12"/>
      <c r="S1338" s="12"/>
      <c r="Z1338" s="12"/>
      <c r="AA1338" s="12"/>
      <c r="AB1338" s="12"/>
      <c r="AC1338" s="12"/>
      <c r="AF1338">
        <v>0.40382862351868698</v>
      </c>
      <c r="AG1338" s="12"/>
      <c r="AH1338" s="12"/>
      <c r="BI1338" t="str">
        <v>16/08/2019</v>
      </c>
      <c r="BJ1338">
        <v>49.1</v>
      </c>
      <c r="BK1338">
        <v>17.899999999999999</v>
      </c>
    </row>
    <row r="1339" spans="1:63" x14ac:dyDescent="0.3">
      <c r="A1339" s="11">
        <v>43624</v>
      </c>
      <c r="B1339">
        <v>0.51063829787234005</v>
      </c>
      <c r="C1339">
        <v>2873.34</v>
      </c>
      <c r="D1339">
        <v>181.04</v>
      </c>
      <c r="E1339">
        <v>131.74</v>
      </c>
      <c r="F1339">
        <v>1340.7</v>
      </c>
      <c r="G1339">
        <v>84.57</v>
      </c>
      <c r="H1339">
        <v>46.16</v>
      </c>
      <c r="I1339" s="12">
        <f t="shared" si="255"/>
        <v>89.803626043235084</v>
      </c>
      <c r="J1339" s="12">
        <f t="shared" si="256"/>
        <v>94.937982245563134</v>
      </c>
      <c r="K1339" s="12">
        <f t="shared" si="257"/>
        <v>102.41334719980527</v>
      </c>
      <c r="L1339" s="12">
        <f t="shared" si="258"/>
        <v>101.17451744646633</v>
      </c>
      <c r="M1339" s="12">
        <f t="shared" si="259"/>
        <v>90.279302671269917</v>
      </c>
      <c r="N1339" s="12">
        <f t="shared" si="260"/>
        <v>95.500540902663531</v>
      </c>
      <c r="O1339" s="12">
        <f t="shared" si="261"/>
        <v>103.05575005869392</v>
      </c>
      <c r="P1339" s="12">
        <f t="shared" si="262"/>
        <v>102.31488599037918</v>
      </c>
      <c r="Q1339">
        <v>0.5</v>
      </c>
      <c r="R1339" s="12"/>
      <c r="S1339" s="12"/>
      <c r="Z1339" s="12"/>
      <c r="AA1339" s="12"/>
      <c r="AB1339" s="12"/>
      <c r="AC1339" s="12"/>
      <c r="AF1339">
        <v>0.402678571428571</v>
      </c>
      <c r="AG1339" s="12"/>
      <c r="AH1339" s="12"/>
      <c r="BI1339" t="str">
        <v>15/08/2019</v>
      </c>
      <c r="BJ1339">
        <v>49.1</v>
      </c>
      <c r="BK1339">
        <v>17.899999999999999</v>
      </c>
    </row>
    <row r="1340" spans="1:63" x14ac:dyDescent="0.3">
      <c r="A1340" s="11">
        <v>43623</v>
      </c>
      <c r="B1340">
        <v>0.51190476190476197</v>
      </c>
      <c r="C1340">
        <v>2843.49</v>
      </c>
      <c r="D1340">
        <v>177.61</v>
      </c>
      <c r="E1340">
        <v>130.61000000000001</v>
      </c>
      <c r="F1340">
        <v>1335.55</v>
      </c>
      <c r="G1340">
        <v>84.48</v>
      </c>
      <c r="H1340">
        <v>45.65</v>
      </c>
      <c r="I1340" s="12">
        <f t="shared" si="255"/>
        <v>89.638158316214117</v>
      </c>
      <c r="J1340" s="12">
        <f t="shared" si="256"/>
        <v>94.311604759393617</v>
      </c>
      <c r="K1340" s="12">
        <f t="shared" si="257"/>
        <v>101.45637795631907</v>
      </c>
      <c r="L1340" s="12">
        <f t="shared" si="258"/>
        <v>101.24278520205517</v>
      </c>
      <c r="M1340" s="12">
        <f t="shared" si="259"/>
        <v>89.327052665020773</v>
      </c>
      <c r="N1340" s="12">
        <f t="shared" si="260"/>
        <v>94.046961743302688</v>
      </c>
      <c r="O1340" s="12">
        <f t="shared" si="261"/>
        <v>101.20902592737667</v>
      </c>
      <c r="P1340" s="12">
        <f t="shared" si="262"/>
        <v>101.48876590269035</v>
      </c>
      <c r="Q1340">
        <v>0.48749999999999999</v>
      </c>
      <c r="R1340" s="12"/>
      <c r="S1340" s="12"/>
      <c r="Z1340" s="12"/>
      <c r="AA1340" s="12"/>
      <c r="AB1340" s="12"/>
      <c r="AC1340" s="12"/>
      <c r="AF1340">
        <v>0.40953221535745798</v>
      </c>
      <c r="AG1340" s="12"/>
      <c r="AH1340" s="12"/>
      <c r="BI1340" t="str">
        <v>14/08/2019</v>
      </c>
      <c r="BJ1340">
        <v>49.1</v>
      </c>
      <c r="BK1340">
        <v>17.899999999999999</v>
      </c>
    </row>
    <row r="1341" spans="1:63" x14ac:dyDescent="0.3">
      <c r="A1341" s="11">
        <v>43622</v>
      </c>
      <c r="B1341">
        <v>0.52647058823529402</v>
      </c>
      <c r="C1341">
        <v>2826.15</v>
      </c>
      <c r="D1341">
        <v>176.21</v>
      </c>
      <c r="E1341">
        <v>130.19</v>
      </c>
      <c r="F1341">
        <v>1330.25</v>
      </c>
      <c r="G1341">
        <v>84.53</v>
      </c>
      <c r="H1341">
        <v>45.55</v>
      </c>
      <c r="I1341" s="12">
        <f t="shared" si="255"/>
        <v>89.378112589561098</v>
      </c>
      <c r="J1341" s="12">
        <f t="shared" si="256"/>
        <v>94.109143811007982</v>
      </c>
      <c r="K1341" s="12">
        <f t="shared" si="257"/>
        <v>100.77843523351611</v>
      </c>
      <c r="L1341" s="12">
        <f t="shared" si="258"/>
        <v>100.84543746272166</v>
      </c>
      <c r="M1341" s="12">
        <f t="shared" si="259"/>
        <v>88.907497179543867</v>
      </c>
      <c r="N1341" s="12">
        <f t="shared" si="260"/>
        <v>93.67592526240233</v>
      </c>
      <c r="O1341" s="12">
        <f t="shared" si="261"/>
        <v>100.35236082191905</v>
      </c>
      <c r="P1341" s="12">
        <f t="shared" si="262"/>
        <v>100.90857430840541</v>
      </c>
      <c r="Q1341">
        <v>0.5</v>
      </c>
      <c r="R1341" s="12"/>
      <c r="S1341" s="12"/>
      <c r="Z1341" s="12"/>
      <c r="AA1341" s="12"/>
      <c r="AB1341" s="12"/>
      <c r="AC1341" s="12"/>
      <c r="AF1341">
        <v>0.41098317094774101</v>
      </c>
      <c r="AG1341" s="12"/>
      <c r="AH1341" s="12"/>
      <c r="BI1341" t="str">
        <v>13/08/2019</v>
      </c>
      <c r="BJ1341">
        <v>49.1</v>
      </c>
      <c r="BK1341">
        <v>17.899999999999999</v>
      </c>
    </row>
    <row r="1342" spans="1:63" x14ac:dyDescent="0.3">
      <c r="A1342" s="11">
        <v>43621</v>
      </c>
      <c r="B1342">
        <v>0.52958579881656798</v>
      </c>
      <c r="C1342">
        <v>2803.27</v>
      </c>
      <c r="D1342">
        <v>174.91</v>
      </c>
      <c r="E1342">
        <v>130.93</v>
      </c>
      <c r="F1342">
        <v>1325.43</v>
      </c>
      <c r="G1342">
        <v>84.49</v>
      </c>
      <c r="H1342">
        <v>45.61</v>
      </c>
      <c r="I1342" s="12">
        <f t="shared" si="255"/>
        <v>88.160286519467547</v>
      </c>
      <c r="J1342" s="12">
        <f t="shared" si="256"/>
        <v>93.685186399805104</v>
      </c>
      <c r="K1342" s="12">
        <f t="shared" si="257"/>
        <v>100.00951529209959</v>
      </c>
      <c r="L1342" s="12">
        <f t="shared" si="258"/>
        <v>99.898658156790049</v>
      </c>
      <c r="M1342" s="12">
        <f t="shared" si="259"/>
        <v>87.75923179662432</v>
      </c>
      <c r="N1342" s="12">
        <f t="shared" si="260"/>
        <v>93.321691229530671</v>
      </c>
      <c r="O1342" s="12">
        <f t="shared" si="261"/>
        <v>99.658838453738497</v>
      </c>
      <c r="P1342" s="12">
        <f t="shared" si="262"/>
        <v>100.033491846342</v>
      </c>
      <c r="Q1342">
        <v>0.49382716049382702</v>
      </c>
      <c r="R1342" s="12"/>
      <c r="S1342" s="12"/>
      <c r="Z1342" s="12"/>
      <c r="AA1342" s="12"/>
      <c r="AB1342" s="12"/>
      <c r="AC1342" s="12"/>
      <c r="AF1342">
        <v>0.40945584299732402</v>
      </c>
      <c r="AG1342" s="12"/>
      <c r="AH1342" s="12"/>
      <c r="BI1342" t="str">
        <v>12/08/2019</v>
      </c>
      <c r="BJ1342">
        <v>49.1</v>
      </c>
      <c r="BK1342">
        <v>17.899999999999999</v>
      </c>
    </row>
    <row r="1343" spans="1:63" x14ac:dyDescent="0.3">
      <c r="A1343" s="11">
        <v>43620</v>
      </c>
      <c r="B1343">
        <v>0.52994011976047894</v>
      </c>
      <c r="C1343">
        <v>2744.45</v>
      </c>
      <c r="D1343">
        <v>170.12</v>
      </c>
      <c r="E1343">
        <v>132.44</v>
      </c>
      <c r="F1343">
        <v>1324.99</v>
      </c>
      <c r="G1343">
        <v>84.55</v>
      </c>
      <c r="H1343">
        <v>45.17</v>
      </c>
      <c r="I1343" s="12">
        <f t="shared" si="255"/>
        <v>85.357675264856269</v>
      </c>
      <c r="J1343" s="12">
        <f t="shared" si="256"/>
        <v>91.74925264436888</v>
      </c>
      <c r="K1343" s="12">
        <f t="shared" si="257"/>
        <v>97.843075428100164</v>
      </c>
      <c r="L1343" s="12">
        <f t="shared" si="258"/>
        <v>98.744203459405057</v>
      </c>
      <c r="M1343" s="12">
        <f t="shared" si="259"/>
        <v>84.419756369754055</v>
      </c>
      <c r="N1343" s="12">
        <f t="shared" si="260"/>
        <v>90.795354316550856</v>
      </c>
      <c r="O1343" s="12">
        <f t="shared" si="261"/>
        <v>96.862774869273238</v>
      </c>
      <c r="P1343" s="12">
        <f t="shared" si="262"/>
        <v>98.224624793956977</v>
      </c>
      <c r="Q1343">
        <v>0.49382716049382702</v>
      </c>
      <c r="R1343" s="12"/>
      <c r="S1343" s="12"/>
      <c r="Z1343" s="12"/>
      <c r="AA1343" s="12"/>
      <c r="AB1343" s="12"/>
      <c r="AC1343" s="12"/>
      <c r="AF1343">
        <v>0.41704035874439499</v>
      </c>
      <c r="AG1343" s="12"/>
      <c r="AH1343" s="12"/>
      <c r="BI1343" t="str">
        <v>09/08/2019</v>
      </c>
      <c r="BJ1343">
        <v>49.5</v>
      </c>
      <c r="BK1343">
        <v>18.100000000000001</v>
      </c>
    </row>
    <row r="1344" spans="1:63" x14ac:dyDescent="0.3">
      <c r="A1344" s="11">
        <v>43616</v>
      </c>
      <c r="B1344">
        <v>0.57662337662337704</v>
      </c>
      <c r="C1344">
        <v>2752.06</v>
      </c>
      <c r="D1344">
        <v>173.95</v>
      </c>
      <c r="E1344">
        <v>131.83000000000001</v>
      </c>
      <c r="F1344">
        <v>1305.6500000000001</v>
      </c>
      <c r="G1344">
        <v>84.56</v>
      </c>
      <c r="H1344">
        <v>44.9</v>
      </c>
      <c r="I1344" s="12">
        <f t="shared" si="255"/>
        <v>85.993370307653421</v>
      </c>
      <c r="J1344" s="12">
        <f t="shared" si="256"/>
        <v>93.390853420683044</v>
      </c>
      <c r="K1344" s="12">
        <f t="shared" si="257"/>
        <v>98.102747722729774</v>
      </c>
      <c r="L1344" s="12">
        <f t="shared" si="258"/>
        <v>99.618712741567862</v>
      </c>
      <c r="M1344" s="12">
        <f t="shared" si="259"/>
        <v>86.730695096186594</v>
      </c>
      <c r="N1344" s="12">
        <f t="shared" si="260"/>
        <v>94.267251765795237</v>
      </c>
      <c r="O1344" s="12">
        <f t="shared" si="261"/>
        <v>99.031521820217577</v>
      </c>
      <c r="P1344" s="12">
        <f t="shared" si="262"/>
        <v>101.05738291341166</v>
      </c>
      <c r="Q1344">
        <v>0.56321839080459801</v>
      </c>
      <c r="R1344" s="12"/>
      <c r="S1344" s="12"/>
      <c r="Z1344" s="12"/>
      <c r="AA1344" s="12"/>
      <c r="AB1344" s="12"/>
      <c r="AC1344" s="12"/>
      <c r="AF1344">
        <v>0.411663807890223</v>
      </c>
      <c r="AG1344" s="12"/>
      <c r="AH1344" s="12"/>
      <c r="BI1344" t="str">
        <v>08/08/2019</v>
      </c>
      <c r="BJ1344">
        <v>49.5</v>
      </c>
      <c r="BK1344">
        <v>18.100000000000001</v>
      </c>
    </row>
    <row r="1345" spans="1:63" x14ac:dyDescent="0.3">
      <c r="A1345" s="11">
        <v>43616</v>
      </c>
      <c r="B1345">
        <v>0.57294429708222805</v>
      </c>
      <c r="C1345">
        <v>2788.86</v>
      </c>
      <c r="D1345">
        <v>176.77</v>
      </c>
      <c r="E1345">
        <v>130.19999999999999</v>
      </c>
      <c r="F1345">
        <v>1288.8499999999999</v>
      </c>
      <c r="G1345">
        <v>84.38</v>
      </c>
      <c r="H1345">
        <v>45.14</v>
      </c>
      <c r="I1345" s="12">
        <f t="shared" si="255"/>
        <v>88.263014631688023</v>
      </c>
      <c r="J1345" s="12">
        <f t="shared" si="256"/>
        <v>95.906503237559093</v>
      </c>
      <c r="K1345" s="12">
        <f t="shared" si="257"/>
        <v>99.629931375559607</v>
      </c>
      <c r="L1345" s="12">
        <f t="shared" si="258"/>
        <v>100.40979771961042</v>
      </c>
      <c r="M1345" s="12">
        <f t="shared" si="259"/>
        <v>89.272472945807209</v>
      </c>
      <c r="N1345" s="12">
        <f t="shared" si="260"/>
        <v>97.081429731832912</v>
      </c>
      <c r="O1345" s="12">
        <f t="shared" si="261"/>
        <v>100.85561052312865</v>
      </c>
      <c r="P1345" s="12">
        <f t="shared" si="262"/>
        <v>102.14379875805042</v>
      </c>
      <c r="Q1345">
        <v>0.53488372093023295</v>
      </c>
      <c r="R1345" s="12"/>
      <c r="S1345" s="12"/>
      <c r="Z1345" s="12"/>
      <c r="AA1345" s="12"/>
      <c r="AB1345" s="12"/>
      <c r="AC1345" s="12"/>
      <c r="AF1345">
        <v>0.41457068516912399</v>
      </c>
      <c r="AG1345" s="12"/>
      <c r="AH1345" s="12"/>
      <c r="BI1345" t="str">
        <v>07/08/2019</v>
      </c>
      <c r="BJ1345">
        <v>49.5</v>
      </c>
      <c r="BK1345">
        <v>18.100000000000001</v>
      </c>
    </row>
    <row r="1346" spans="1:63" x14ac:dyDescent="0.3">
      <c r="A1346" s="11">
        <v>43615</v>
      </c>
      <c r="B1346">
        <v>0.57894736842105299</v>
      </c>
      <c r="C1346">
        <v>2783.02</v>
      </c>
      <c r="D1346">
        <v>176.03</v>
      </c>
      <c r="E1346">
        <v>129.09</v>
      </c>
      <c r="F1346">
        <v>1279.5999999999999</v>
      </c>
      <c r="G1346">
        <v>84.31</v>
      </c>
      <c r="H1346">
        <v>44.95</v>
      </c>
      <c r="I1346" s="12">
        <f t="shared" ref="I1346:I1409" si="263">I1347*(1+((C1346/C1347)-(E1346/E1347)))</f>
        <v>88.840496719319432</v>
      </c>
      <c r="J1346" s="12">
        <f t="shared" ref="J1346:J1409" si="264">J1347*(1+((C1346/C1347)-(F1346/F1347)))</f>
        <v>96.40107756003259</v>
      </c>
      <c r="K1346" s="12">
        <f t="shared" si="257"/>
        <v>99.503743655265225</v>
      </c>
      <c r="L1346" s="12">
        <f t="shared" si="258"/>
        <v>100.62397373200969</v>
      </c>
      <c r="M1346" s="12">
        <f t="shared" si="259"/>
        <v>89.666541543778436</v>
      </c>
      <c r="N1346" s="12">
        <f t="shared" si="260"/>
        <v>97.375991386550226</v>
      </c>
      <c r="O1346" s="12">
        <f t="shared" si="261"/>
        <v>100.51651207400316</v>
      </c>
      <c r="P1346" s="12">
        <f t="shared" si="262"/>
        <v>102.14615730320681</v>
      </c>
      <c r="Q1346">
        <v>0.54022988505747105</v>
      </c>
      <c r="R1346" s="12"/>
      <c r="S1346" s="12"/>
      <c r="Z1346" s="12"/>
      <c r="AA1346" s="12"/>
      <c r="AB1346" s="12"/>
      <c r="AC1346" s="12"/>
      <c r="AF1346">
        <v>0.42204995693367803</v>
      </c>
      <c r="AG1346" s="12"/>
      <c r="AH1346" s="12"/>
      <c r="BI1346" t="str">
        <v>06/08/2019</v>
      </c>
      <c r="BJ1346">
        <v>49.5</v>
      </c>
      <c r="BK1346">
        <v>18.100000000000001</v>
      </c>
    </row>
    <row r="1347" spans="1:63" x14ac:dyDescent="0.3">
      <c r="A1347" s="11">
        <v>43614</v>
      </c>
      <c r="B1347">
        <v>0.57702349869451697</v>
      </c>
      <c r="C1347">
        <v>2802.39</v>
      </c>
      <c r="D1347">
        <v>177.49</v>
      </c>
      <c r="E1347">
        <v>128.79</v>
      </c>
      <c r="F1347">
        <v>1279.5</v>
      </c>
      <c r="G1347">
        <v>84.3</v>
      </c>
      <c r="H1347">
        <v>45.12</v>
      </c>
      <c r="I1347" s="12">
        <f t="shared" si="263"/>
        <v>89.669159071183401</v>
      </c>
      <c r="J1347" s="12">
        <f t="shared" si="264"/>
        <v>97.079675444217557</v>
      </c>
      <c r="K1347" s="12">
        <f t="shared" ref="K1347:K1410" si="265">K1348*(1+((C1347/C1348)-(G1347/G1348)))</f>
        <v>100.20826601194864</v>
      </c>
      <c r="L1347" s="12">
        <f t="shared" ref="L1347:L1410" si="266">L1348*(1+((C1347/C1348)-(H1347/H1348)))</f>
        <v>100.94135624926851</v>
      </c>
      <c r="M1347" s="12">
        <f t="shared" ref="M1347:M1410" si="267">M1348*(1+((D1347/D1348)-(E1347/E1348)))</f>
        <v>90.623085331548452</v>
      </c>
      <c r="N1347" s="12">
        <f t="shared" ref="N1347:N1410" si="268">N1348*(1+((D1347/D1348)-(F1347/F1348)))</f>
        <v>98.191369679536393</v>
      </c>
      <c r="O1347" s="12">
        <f t="shared" ref="O1347:O1410" si="269">O1348*(1+((D1347/D1348)-(G1347/G1348)))</f>
        <v>101.36232385307019</v>
      </c>
      <c r="P1347" s="12">
        <f t="shared" ref="P1347:P1410" si="270">P1348*(1+((D1347/D1348)-(H1347/H1348)))</f>
        <v>102.6035727562132</v>
      </c>
      <c r="Q1347">
        <v>0.55294117647058805</v>
      </c>
      <c r="R1347" s="12"/>
      <c r="S1347" s="12"/>
      <c r="Z1347" s="12"/>
      <c r="AA1347" s="12"/>
      <c r="AB1347" s="12"/>
      <c r="AC1347" s="12"/>
      <c r="AF1347">
        <v>0.415700267618198</v>
      </c>
      <c r="AG1347" s="12"/>
      <c r="AH1347" s="12"/>
      <c r="BI1347" t="str">
        <v>05/08/2019</v>
      </c>
      <c r="BJ1347">
        <v>49.5</v>
      </c>
      <c r="BK1347">
        <v>18.100000000000001</v>
      </c>
    </row>
    <row r="1348" spans="1:63" x14ac:dyDescent="0.3">
      <c r="A1348" s="11">
        <v>43610</v>
      </c>
      <c r="B1348">
        <v>0.60481927710843397</v>
      </c>
      <c r="C1348">
        <v>2826.06</v>
      </c>
      <c r="D1348">
        <v>178.16</v>
      </c>
      <c r="E1348">
        <v>127.78</v>
      </c>
      <c r="F1348">
        <v>1284.9000000000001</v>
      </c>
      <c r="G1348">
        <v>84.23</v>
      </c>
      <c r="H1348">
        <v>45.38</v>
      </c>
      <c r="I1348" s="12">
        <f t="shared" si="263"/>
        <v>91.153116189459666</v>
      </c>
      <c r="J1348" s="12">
        <f t="shared" si="264"/>
        <v>97.48648231045081</v>
      </c>
      <c r="K1348" s="12">
        <f t="shared" si="265"/>
        <v>101.13942393614214</v>
      </c>
      <c r="L1348" s="12">
        <f t="shared" si="266"/>
        <v>101.20917821766884</v>
      </c>
      <c r="M1348" s="12">
        <f t="shared" si="267"/>
        <v>91.692668845883972</v>
      </c>
      <c r="N1348" s="12">
        <f t="shared" si="268"/>
        <v>98.147988551796402</v>
      </c>
      <c r="O1348" s="12">
        <f t="shared" si="269"/>
        <v>101.82989847778548</v>
      </c>
      <c r="P1348" s="12">
        <f t="shared" si="270"/>
        <v>102.40197075652857</v>
      </c>
      <c r="Q1348">
        <v>0.58510638297872297</v>
      </c>
      <c r="R1348" s="12"/>
      <c r="S1348" s="12"/>
      <c r="Z1348" s="12"/>
      <c r="AA1348" s="12"/>
      <c r="AB1348" s="12"/>
      <c r="AC1348" s="12"/>
      <c r="AF1348">
        <v>0.42300884955752199</v>
      </c>
      <c r="AG1348" s="12"/>
      <c r="AH1348" s="12"/>
      <c r="BI1348" t="str">
        <v>02/08/2019</v>
      </c>
      <c r="BJ1348">
        <v>48.1</v>
      </c>
      <c r="BK1348">
        <v>17.899999999999999</v>
      </c>
    </row>
    <row r="1349" spans="1:63" x14ac:dyDescent="0.3">
      <c r="A1349" s="11">
        <v>43609</v>
      </c>
      <c r="B1349">
        <v>0.58974358974358998</v>
      </c>
      <c r="C1349">
        <v>2822.24</v>
      </c>
      <c r="D1349">
        <v>178.25</v>
      </c>
      <c r="E1349">
        <v>127.67</v>
      </c>
      <c r="F1349">
        <v>1283.75</v>
      </c>
      <c r="G1349">
        <v>84.26</v>
      </c>
      <c r="H1349">
        <v>45.02</v>
      </c>
      <c r="I1349" s="12">
        <f t="shared" si="263"/>
        <v>91.108296512747785</v>
      </c>
      <c r="J1349" s="12">
        <f t="shared" si="264"/>
        <v>97.441881043775979</v>
      </c>
      <c r="K1349" s="12">
        <f t="shared" si="265"/>
        <v>100.96681353461713</v>
      </c>
      <c r="L1349" s="12">
        <f t="shared" si="266"/>
        <v>101.8859978583572</v>
      </c>
      <c r="M1349" s="12">
        <f t="shared" si="267"/>
        <v>91.818138804401954</v>
      </c>
      <c r="N1349" s="12">
        <f t="shared" si="268"/>
        <v>98.285659425799793</v>
      </c>
      <c r="O1349" s="12">
        <f t="shared" si="269"/>
        <v>101.84505994917723</v>
      </c>
      <c r="P1349" s="12">
        <f t="shared" si="270"/>
        <v>103.27999060660181</v>
      </c>
      <c r="Q1349">
        <v>0.58064516129032295</v>
      </c>
      <c r="R1349" s="12"/>
      <c r="S1349" s="12"/>
      <c r="Z1349" s="12"/>
      <c r="AA1349" s="12"/>
      <c r="AB1349" s="12"/>
      <c r="AC1349" s="12"/>
      <c r="AF1349">
        <v>0.435828877005348</v>
      </c>
      <c r="AG1349" s="12"/>
      <c r="AH1349" s="12"/>
      <c r="BI1349" t="str">
        <v>01/08/2019</v>
      </c>
      <c r="BJ1349">
        <v>48.1</v>
      </c>
      <c r="BK1349">
        <v>17.899999999999999</v>
      </c>
    </row>
    <row r="1350" spans="1:63" x14ac:dyDescent="0.3">
      <c r="A1350" s="11">
        <v>43608</v>
      </c>
      <c r="B1350">
        <v>0.58564814814814803</v>
      </c>
      <c r="C1350">
        <v>2856.27</v>
      </c>
      <c r="D1350">
        <v>181.02</v>
      </c>
      <c r="E1350">
        <v>126.25</v>
      </c>
      <c r="F1350">
        <v>1273.6199999999999</v>
      </c>
      <c r="G1350">
        <v>84.11</v>
      </c>
      <c r="H1350">
        <v>45.54</v>
      </c>
      <c r="I1350" s="12">
        <f t="shared" si="263"/>
        <v>93.268551410998555</v>
      </c>
      <c r="J1350" s="12">
        <f t="shared" si="264"/>
        <v>99.41708441915948</v>
      </c>
      <c r="K1350" s="12">
        <f t="shared" si="265"/>
        <v>102.36901503006777</v>
      </c>
      <c r="L1350" s="12">
        <f t="shared" si="266"/>
        <v>101.93651827082016</v>
      </c>
      <c r="M1350" s="12">
        <f t="shared" si="267"/>
        <v>94.322369542372485</v>
      </c>
      <c r="N1350" s="12">
        <f t="shared" si="268"/>
        <v>100.62580131948172</v>
      </c>
      <c r="O1350" s="12">
        <f t="shared" si="269"/>
        <v>103.61538638006118</v>
      </c>
      <c r="P1350" s="12">
        <f t="shared" si="270"/>
        <v>103.6826570731703</v>
      </c>
      <c r="Q1350">
        <v>0.58510638297872297</v>
      </c>
      <c r="R1350" s="12"/>
      <c r="S1350" s="12"/>
      <c r="Z1350" s="12"/>
      <c r="AA1350" s="12"/>
      <c r="AB1350" s="12"/>
      <c r="AC1350" s="12"/>
      <c r="AF1350">
        <v>0.437444543034605</v>
      </c>
      <c r="AG1350" s="12"/>
      <c r="AH1350" s="12"/>
      <c r="BI1350" t="str">
        <v>31/07/2019</v>
      </c>
      <c r="BJ1350">
        <v>48.1</v>
      </c>
      <c r="BK1350">
        <v>17.899999999999999</v>
      </c>
    </row>
    <row r="1351" spans="1:63" x14ac:dyDescent="0.3">
      <c r="A1351" s="11">
        <v>43607</v>
      </c>
      <c r="B1351">
        <v>0.59090909090909105</v>
      </c>
      <c r="C1351">
        <v>2864.36</v>
      </c>
      <c r="D1351">
        <v>181.83</v>
      </c>
      <c r="E1351">
        <v>125.53</v>
      </c>
      <c r="F1351">
        <v>1274.98</v>
      </c>
      <c r="G1351">
        <v>84.07</v>
      </c>
      <c r="H1351">
        <v>45.68</v>
      </c>
      <c r="I1351" s="12">
        <f t="shared" si="263"/>
        <v>94.073827738278084</v>
      </c>
      <c r="J1351" s="12">
        <f t="shared" si="264"/>
        <v>99.592135748743942</v>
      </c>
      <c r="K1351" s="12">
        <f t="shared" si="265"/>
        <v>102.70796771918044</v>
      </c>
      <c r="L1351" s="12">
        <f t="shared" si="266"/>
        <v>101.91201526469744</v>
      </c>
      <c r="M1351" s="12">
        <f t="shared" si="267"/>
        <v>95.29344704249101</v>
      </c>
      <c r="N1351" s="12">
        <f t="shared" si="268"/>
        <v>100.96788323855681</v>
      </c>
      <c r="O1351" s="12">
        <f t="shared" si="269"/>
        <v>104.12879385895552</v>
      </c>
      <c r="P1351" s="12">
        <f t="shared" si="270"/>
        <v>103.82696740498362</v>
      </c>
      <c r="Q1351">
        <v>0.59375</v>
      </c>
      <c r="R1351" s="12"/>
      <c r="S1351" s="12"/>
      <c r="Z1351" s="12"/>
      <c r="AA1351" s="12"/>
      <c r="AB1351" s="12"/>
      <c r="AC1351" s="12"/>
      <c r="AF1351">
        <v>0.42857142857142899</v>
      </c>
      <c r="AG1351" s="12"/>
      <c r="AH1351" s="12"/>
      <c r="BI1351" t="str">
        <v>30/07/2019</v>
      </c>
      <c r="BJ1351">
        <v>48.1</v>
      </c>
      <c r="BK1351">
        <v>17.899999999999999</v>
      </c>
    </row>
    <row r="1352" spans="1:63" x14ac:dyDescent="0.3">
      <c r="A1352" s="11">
        <v>43606</v>
      </c>
      <c r="B1352">
        <v>0.59267734553775697</v>
      </c>
      <c r="C1352">
        <v>2840.23</v>
      </c>
      <c r="D1352">
        <v>179.95</v>
      </c>
      <c r="E1352">
        <v>125.73</v>
      </c>
      <c r="F1352">
        <v>1277.75</v>
      </c>
      <c r="G1352">
        <v>84.11</v>
      </c>
      <c r="H1352">
        <v>45.34</v>
      </c>
      <c r="I1352" s="12">
        <f t="shared" si="263"/>
        <v>93.134427236812911</v>
      </c>
      <c r="J1352" s="12">
        <f t="shared" si="264"/>
        <v>98.54132417287245</v>
      </c>
      <c r="K1352" s="12">
        <f t="shared" si="265"/>
        <v>101.79473069237207</v>
      </c>
      <c r="L1352" s="12">
        <f t="shared" si="266"/>
        <v>101.81052100658565</v>
      </c>
      <c r="M1352" s="12">
        <f t="shared" si="267"/>
        <v>94.159944290741592</v>
      </c>
      <c r="N1352" s="12">
        <f t="shared" si="268"/>
        <v>99.710019437089585</v>
      </c>
      <c r="O1352" s="12">
        <f t="shared" si="269"/>
        <v>103.00369335476731</v>
      </c>
      <c r="P1352" s="12">
        <f t="shared" si="270"/>
        <v>103.5217388103659</v>
      </c>
      <c r="Q1352">
        <v>0.59375</v>
      </c>
      <c r="R1352" s="12"/>
      <c r="S1352" s="12"/>
      <c r="Z1352" s="12"/>
      <c r="AA1352" s="12"/>
      <c r="AB1352" s="12"/>
      <c r="AC1352" s="12"/>
      <c r="AF1352">
        <v>0.43228699551569499</v>
      </c>
      <c r="AG1352" s="12"/>
      <c r="AH1352" s="12"/>
      <c r="BI1352" t="str">
        <v>29/07/2019</v>
      </c>
      <c r="BJ1352">
        <v>48.1</v>
      </c>
      <c r="BK1352">
        <v>17.899999999999999</v>
      </c>
    </row>
    <row r="1353" spans="1:63" x14ac:dyDescent="0.3">
      <c r="A1353" s="11">
        <v>43603</v>
      </c>
      <c r="B1353">
        <v>0.60313901345291498</v>
      </c>
      <c r="C1353">
        <v>2859.53</v>
      </c>
      <c r="D1353">
        <v>183.04</v>
      </c>
      <c r="E1353">
        <v>125.99</v>
      </c>
      <c r="F1353">
        <v>1277.55</v>
      </c>
      <c r="G1353">
        <v>84.15</v>
      </c>
      <c r="H1353">
        <v>45.51</v>
      </c>
      <c r="I1353" s="12">
        <f t="shared" si="263"/>
        <v>93.572882164555068</v>
      </c>
      <c r="J1353" s="12">
        <f t="shared" si="264"/>
        <v>99.226574017694631</v>
      </c>
      <c r="K1353" s="12">
        <f t="shared" si="265"/>
        <v>102.43742506991339</v>
      </c>
      <c r="L1353" s="12">
        <f t="shared" si="266"/>
        <v>102.11829719586228</v>
      </c>
      <c r="M1353" s="12">
        <f t="shared" si="267"/>
        <v>95.576182616535448</v>
      </c>
      <c r="N1353" s="12">
        <f t="shared" si="268"/>
        <v>101.43833652567402</v>
      </c>
      <c r="O1353" s="12">
        <f t="shared" si="269"/>
        <v>104.72178134050512</v>
      </c>
      <c r="P1353" s="12">
        <f t="shared" si="270"/>
        <v>104.9007762885683</v>
      </c>
      <c r="Q1353">
        <v>0.58333333333333304</v>
      </c>
      <c r="R1353" s="12"/>
      <c r="S1353" s="12"/>
      <c r="Z1353" s="12"/>
      <c r="AA1353" s="12"/>
      <c r="AB1353" s="12"/>
      <c r="AC1353" s="12"/>
      <c r="AF1353">
        <v>0.44523597506678497</v>
      </c>
      <c r="AG1353" s="12"/>
      <c r="AH1353" s="12"/>
      <c r="BI1353" t="str">
        <v>26/07/2019</v>
      </c>
      <c r="BJ1353">
        <v>57.2</v>
      </c>
      <c r="BK1353">
        <v>17.100000000000001</v>
      </c>
    </row>
    <row r="1354" spans="1:63" x14ac:dyDescent="0.3">
      <c r="A1354" s="11">
        <v>43602</v>
      </c>
      <c r="B1354">
        <v>0.60267857142857095</v>
      </c>
      <c r="C1354">
        <v>2876.32</v>
      </c>
      <c r="D1354">
        <v>184.93</v>
      </c>
      <c r="E1354">
        <v>125.71</v>
      </c>
      <c r="F1354">
        <v>1286.6500000000001</v>
      </c>
      <c r="G1354">
        <v>84.13</v>
      </c>
      <c r="H1354">
        <v>45.92</v>
      </c>
      <c r="I1354" s="12">
        <f t="shared" si="263"/>
        <v>94.333651801177069</v>
      </c>
      <c r="J1354" s="12">
        <f t="shared" si="264"/>
        <v>99.104149614569479</v>
      </c>
      <c r="K1354" s="12">
        <f t="shared" si="265"/>
        <v>103.0635409494421</v>
      </c>
      <c r="L1354" s="12">
        <f t="shared" si="266"/>
        <v>101.80359667292608</v>
      </c>
      <c r="M1354" s="12">
        <f t="shared" si="267"/>
        <v>96.780855730794201</v>
      </c>
      <c r="N1354" s="12">
        <f t="shared" si="268"/>
        <v>101.75861696960605</v>
      </c>
      <c r="O1354" s="12">
        <f t="shared" si="269"/>
        <v>105.82851591619549</v>
      </c>
      <c r="P1354" s="12">
        <f t="shared" si="270"/>
        <v>105.03643208488653</v>
      </c>
      <c r="Q1354">
        <v>0.59375</v>
      </c>
      <c r="R1354" s="12"/>
      <c r="S1354" s="12"/>
      <c r="Z1354" s="12"/>
      <c r="AA1354" s="12"/>
      <c r="AB1354" s="12"/>
      <c r="AC1354" s="12"/>
      <c r="AF1354">
        <v>0.44968833481745302</v>
      </c>
      <c r="AG1354" s="12"/>
      <c r="AH1354" s="12"/>
      <c r="BI1354" t="str">
        <v>25/07/2019</v>
      </c>
      <c r="BJ1354">
        <v>57.2</v>
      </c>
      <c r="BK1354">
        <v>17.100000000000001</v>
      </c>
    </row>
    <row r="1355" spans="1:63" x14ac:dyDescent="0.3">
      <c r="A1355" s="11">
        <v>43601</v>
      </c>
      <c r="B1355">
        <v>0.61453744493392104</v>
      </c>
      <c r="C1355">
        <v>2850.96</v>
      </c>
      <c r="D1355">
        <v>183.09</v>
      </c>
      <c r="E1355">
        <v>126.13</v>
      </c>
      <c r="F1355">
        <v>1296.67</v>
      </c>
      <c r="G1355">
        <v>84.18</v>
      </c>
      <c r="H1355">
        <v>45.78</v>
      </c>
      <c r="I1355" s="12">
        <f t="shared" si="263"/>
        <v>93.194337323717406</v>
      </c>
      <c r="J1355" s="12">
        <f t="shared" si="264"/>
        <v>97.483703754334314</v>
      </c>
      <c r="K1355" s="12">
        <f t="shared" si="265"/>
        <v>102.09474202952998</v>
      </c>
      <c r="L1355" s="12">
        <f t="shared" si="266"/>
        <v>101.21280283212212</v>
      </c>
      <c r="M1355" s="12">
        <f t="shared" si="267"/>
        <v>95.50306294440287</v>
      </c>
      <c r="N1355" s="12">
        <f t="shared" si="268"/>
        <v>99.981231727342546</v>
      </c>
      <c r="O1355" s="12">
        <f t="shared" si="269"/>
        <v>104.71397516677416</v>
      </c>
      <c r="P1355" s="12">
        <f t="shared" si="270"/>
        <v>104.30715832813259</v>
      </c>
      <c r="Q1355">
        <v>0.58163265306122403</v>
      </c>
      <c r="R1355" s="12"/>
      <c r="S1355" s="12"/>
      <c r="Z1355" s="12"/>
      <c r="AA1355" s="12"/>
      <c r="AB1355" s="12"/>
      <c r="AC1355" s="12"/>
      <c r="AF1355">
        <v>0.44701691896705298</v>
      </c>
      <c r="AG1355" s="12"/>
      <c r="AH1355" s="12"/>
      <c r="BI1355" t="str">
        <v>24/07/2019</v>
      </c>
      <c r="BJ1355">
        <v>57.2</v>
      </c>
      <c r="BK1355">
        <v>17.100000000000001</v>
      </c>
    </row>
    <row r="1356" spans="1:63" x14ac:dyDescent="0.3">
      <c r="A1356" s="11">
        <v>43600</v>
      </c>
      <c r="B1356">
        <v>0.61956521739130399</v>
      </c>
      <c r="C1356">
        <v>2834.41</v>
      </c>
      <c r="D1356">
        <v>180.54</v>
      </c>
      <c r="E1356">
        <v>125.36</v>
      </c>
      <c r="F1356">
        <v>1297.03</v>
      </c>
      <c r="G1356">
        <v>84.12</v>
      </c>
      <c r="H1356">
        <v>45.58</v>
      </c>
      <c r="I1356" s="12">
        <f t="shared" si="263"/>
        <v>93.222616635675465</v>
      </c>
      <c r="J1356" s="12">
        <f t="shared" si="264"/>
        <v>96.891068097000215</v>
      </c>
      <c r="K1356" s="12">
        <f t="shared" si="265"/>
        <v>101.57410456558419</v>
      </c>
      <c r="L1356" s="12">
        <f t="shared" si="266"/>
        <v>101.06614895308677</v>
      </c>
      <c r="M1356" s="12">
        <f t="shared" si="267"/>
        <v>94.746795572340957</v>
      </c>
      <c r="N1356" s="12">
        <f t="shared" si="268"/>
        <v>98.561759948857812</v>
      </c>
      <c r="O1356" s="12">
        <f t="shared" si="269"/>
        <v>103.32823738293665</v>
      </c>
      <c r="P1356" s="12">
        <f t="shared" si="270"/>
        <v>103.30137437624884</v>
      </c>
      <c r="Q1356">
        <v>0.58163265306122403</v>
      </c>
      <c r="R1356" s="12"/>
      <c r="S1356" s="12"/>
      <c r="Z1356" s="12"/>
      <c r="AA1356" s="12"/>
      <c r="AB1356" s="12"/>
      <c r="AC1356" s="12"/>
      <c r="AF1356">
        <v>0.44614003590664297</v>
      </c>
      <c r="AG1356" s="12"/>
      <c r="AH1356" s="12"/>
      <c r="BI1356" t="str">
        <v>23/07/2019</v>
      </c>
      <c r="BJ1356">
        <v>57.2</v>
      </c>
      <c r="BK1356">
        <v>17.100000000000001</v>
      </c>
    </row>
    <row r="1357" spans="1:63" x14ac:dyDescent="0.3">
      <c r="A1357" s="11">
        <v>43599</v>
      </c>
      <c r="B1357">
        <v>0.62309368191721104</v>
      </c>
      <c r="C1357">
        <v>2811.87</v>
      </c>
      <c r="D1357">
        <v>178.58</v>
      </c>
      <c r="E1357">
        <v>125.73</v>
      </c>
      <c r="F1357">
        <v>1299.9100000000001</v>
      </c>
      <c r="G1357">
        <v>84.12</v>
      </c>
      <c r="H1357">
        <v>45.1</v>
      </c>
      <c r="I1357" s="12">
        <f t="shared" si="263"/>
        <v>92.212079963579797</v>
      </c>
      <c r="J1357" s="12">
        <f t="shared" si="264"/>
        <v>95.909762014323121</v>
      </c>
      <c r="K1357" s="12">
        <f t="shared" si="265"/>
        <v>100.76635963210305</v>
      </c>
      <c r="L1357" s="12">
        <f t="shared" si="266"/>
        <v>101.33234880142341</v>
      </c>
      <c r="M1357" s="12">
        <f t="shared" si="267"/>
        <v>93.446184740635374</v>
      </c>
      <c r="N1357" s="12">
        <f t="shared" si="268"/>
        <v>97.278557410859008</v>
      </c>
      <c r="O1357" s="12">
        <f t="shared" si="269"/>
        <v>102.20647298019735</v>
      </c>
      <c r="P1357" s="12">
        <f t="shared" si="270"/>
        <v>103.26704245734838</v>
      </c>
      <c r="Q1357">
        <v>0.59183673469387799</v>
      </c>
      <c r="R1357" s="12"/>
      <c r="S1357" s="12"/>
      <c r="Z1357" s="12"/>
      <c r="AA1357" s="12"/>
      <c r="AB1357" s="12"/>
      <c r="AC1357" s="12"/>
      <c r="AF1357">
        <v>0.45085662759242601</v>
      </c>
      <c r="AG1357" s="12"/>
      <c r="AH1357" s="12"/>
      <c r="BI1357" t="str">
        <v>22/07/2019</v>
      </c>
      <c r="BJ1357">
        <v>57.2</v>
      </c>
      <c r="BK1357">
        <v>17.100000000000001</v>
      </c>
    </row>
    <row r="1358" spans="1:63" x14ac:dyDescent="0.3">
      <c r="A1358" s="11">
        <v>43596</v>
      </c>
      <c r="B1358">
        <v>0.62017167381974203</v>
      </c>
      <c r="C1358">
        <v>2881.4</v>
      </c>
      <c r="D1358">
        <v>185</v>
      </c>
      <c r="E1358">
        <v>124.75</v>
      </c>
      <c r="F1358">
        <v>1286</v>
      </c>
      <c r="G1358">
        <v>84.02</v>
      </c>
      <c r="H1358">
        <v>46.28</v>
      </c>
      <c r="I1358" s="12">
        <f t="shared" si="263"/>
        <v>95.259069163317207</v>
      </c>
      <c r="J1358" s="12">
        <f t="shared" si="264"/>
        <v>99.382908047035741</v>
      </c>
      <c r="K1358" s="12">
        <f t="shared" si="265"/>
        <v>103.38413099196553</v>
      </c>
      <c r="L1358" s="12">
        <f t="shared" si="266"/>
        <v>101.19408287427376</v>
      </c>
      <c r="M1358" s="12">
        <f t="shared" si="267"/>
        <v>97.599880890163121</v>
      </c>
      <c r="N1358" s="12">
        <f t="shared" si="268"/>
        <v>101.91777160999872</v>
      </c>
      <c r="O1358" s="12">
        <f t="shared" si="269"/>
        <v>106.01153388936046</v>
      </c>
      <c r="P1358" s="12">
        <f t="shared" si="270"/>
        <v>104.22652345846258</v>
      </c>
      <c r="Q1358">
        <v>0.61</v>
      </c>
      <c r="R1358" s="12"/>
      <c r="S1358" s="12"/>
      <c r="Z1358" s="12"/>
      <c r="AA1358" s="12"/>
      <c r="AB1358" s="12"/>
      <c r="AC1358" s="12"/>
      <c r="AF1358">
        <v>0.44014401440144002</v>
      </c>
      <c r="AG1358" s="12"/>
      <c r="AH1358" s="12"/>
      <c r="BI1358" t="str">
        <v>19/07/2019</v>
      </c>
      <c r="BJ1358">
        <v>54.2</v>
      </c>
      <c r="BK1358">
        <v>16.8</v>
      </c>
    </row>
    <row r="1359" spans="1:63" x14ac:dyDescent="0.3">
      <c r="A1359" s="11">
        <v>43595</v>
      </c>
      <c r="B1359">
        <v>0.60691144708423295</v>
      </c>
      <c r="C1359">
        <v>2870.72</v>
      </c>
      <c r="D1359">
        <v>184.77</v>
      </c>
      <c r="E1359">
        <v>124.92</v>
      </c>
      <c r="F1359">
        <v>1284.1300000000001</v>
      </c>
      <c r="G1359">
        <v>84</v>
      </c>
      <c r="H1359">
        <v>45.95</v>
      </c>
      <c r="I1359" s="12">
        <f t="shared" si="263"/>
        <v>94.77748655761232</v>
      </c>
      <c r="J1359" s="12">
        <f t="shared" si="264"/>
        <v>99.15840526865756</v>
      </c>
      <c r="K1359" s="12">
        <f t="shared" si="265"/>
        <v>103.02537337910628</v>
      </c>
      <c r="L1359" s="12">
        <f t="shared" si="266"/>
        <v>101.54557253887947</v>
      </c>
      <c r="M1359" s="12">
        <f t="shared" si="267"/>
        <v>97.34622954057464</v>
      </c>
      <c r="N1359" s="12">
        <f t="shared" si="268"/>
        <v>101.93932648009896</v>
      </c>
      <c r="O1359" s="12">
        <f t="shared" si="269"/>
        <v>105.90491987431291</v>
      </c>
      <c r="P1359" s="12">
        <f t="shared" si="270"/>
        <v>104.84900449505477</v>
      </c>
      <c r="Q1359">
        <v>0.61224489795918402</v>
      </c>
      <c r="R1359" s="12"/>
      <c r="S1359" s="12"/>
      <c r="Z1359" s="12"/>
      <c r="AA1359" s="12"/>
      <c r="AB1359" s="12"/>
      <c r="AC1359" s="12"/>
      <c r="AF1359">
        <v>0.43981900452488698</v>
      </c>
      <c r="AG1359" s="12"/>
      <c r="AH1359" s="12"/>
      <c r="BI1359" t="str">
        <v>18/07/2019</v>
      </c>
      <c r="BJ1359">
        <v>54.2</v>
      </c>
      <c r="BK1359">
        <v>16.8</v>
      </c>
    </row>
    <row r="1360" spans="1:63" x14ac:dyDescent="0.3">
      <c r="A1360" s="11">
        <v>43594</v>
      </c>
      <c r="B1360">
        <v>0.61655773420479298</v>
      </c>
      <c r="C1360">
        <v>2879.42</v>
      </c>
      <c r="D1360">
        <v>185.77</v>
      </c>
      <c r="E1360">
        <v>124.41</v>
      </c>
      <c r="F1360">
        <v>1280.8800000000001</v>
      </c>
      <c r="G1360">
        <v>83.95</v>
      </c>
      <c r="H1360">
        <v>46.33</v>
      </c>
      <c r="I1360" s="12">
        <f t="shared" si="263"/>
        <v>95.457217428024819</v>
      </c>
      <c r="J1360" s="12">
        <f t="shared" si="264"/>
        <v>99.712684139968189</v>
      </c>
      <c r="K1360" s="12">
        <f t="shared" si="265"/>
        <v>103.39937246965849</v>
      </c>
      <c r="L1360" s="12">
        <f t="shared" si="266"/>
        <v>101.02221813829392</v>
      </c>
      <c r="M1360" s="12">
        <f t="shared" si="267"/>
        <v>98.278137176786956</v>
      </c>
      <c r="N1360" s="12">
        <f t="shared" si="268"/>
        <v>102.75316427609199</v>
      </c>
      <c r="O1360" s="12">
        <f t="shared" si="269"/>
        <v>106.54189048553711</v>
      </c>
      <c r="P1360" s="12">
        <f t="shared" si="270"/>
        <v>104.55426305414146</v>
      </c>
      <c r="Q1360">
        <v>0.62244897959183698</v>
      </c>
      <c r="R1360" s="12"/>
      <c r="S1360" s="12"/>
      <c r="Z1360" s="12"/>
      <c r="AA1360" s="12"/>
      <c r="AB1360" s="12"/>
      <c r="AC1360" s="12"/>
      <c r="AF1360">
        <v>0.44183949504057701</v>
      </c>
      <c r="AG1360" s="12"/>
      <c r="AH1360" s="12"/>
      <c r="BI1360" t="str">
        <v>17/07/2019</v>
      </c>
      <c r="BJ1360">
        <v>54.2</v>
      </c>
      <c r="BK1360">
        <v>16.8</v>
      </c>
    </row>
    <row r="1361" spans="1:63" x14ac:dyDescent="0.3">
      <c r="A1361" s="11">
        <v>43593</v>
      </c>
      <c r="B1361">
        <v>0.61605206073752705</v>
      </c>
      <c r="C1361">
        <v>2884.05</v>
      </c>
      <c r="D1361">
        <v>186.24</v>
      </c>
      <c r="E1361">
        <v>124.95</v>
      </c>
      <c r="F1361">
        <v>1285.8499999999999</v>
      </c>
      <c r="G1361">
        <v>83.96</v>
      </c>
      <c r="H1361">
        <v>46.29</v>
      </c>
      <c r="I1361" s="12">
        <f t="shared" si="263"/>
        <v>95.198624893660565</v>
      </c>
      <c r="J1361" s="12">
        <f t="shared" si="264"/>
        <v>99.487864821123907</v>
      </c>
      <c r="K1361" s="12">
        <f t="shared" si="265"/>
        <v>103.55328132852269</v>
      </c>
      <c r="L1361" s="12">
        <f t="shared" si="266"/>
        <v>101.27230999048014</v>
      </c>
      <c r="M1361" s="12">
        <f t="shared" si="267"/>
        <v>98.101740117880624</v>
      </c>
      <c r="N1361" s="12">
        <f t="shared" si="268"/>
        <v>102.61550330668319</v>
      </c>
      <c r="O1361" s="12">
        <f t="shared" si="269"/>
        <v>106.79869018892457</v>
      </c>
      <c r="P1361" s="12">
        <f t="shared" si="270"/>
        <v>104.90967004918873</v>
      </c>
      <c r="Q1361">
        <v>0.62244897959183698</v>
      </c>
      <c r="R1361" s="12"/>
      <c r="S1361" s="12"/>
      <c r="Z1361" s="12"/>
      <c r="AA1361" s="12"/>
      <c r="AB1361" s="12"/>
      <c r="AC1361" s="12"/>
      <c r="AF1361">
        <v>0.438580527752502</v>
      </c>
      <c r="AG1361" s="12"/>
      <c r="AH1361" s="12"/>
      <c r="BI1361" t="str">
        <v>16/07/2019</v>
      </c>
      <c r="BJ1361">
        <v>54.2</v>
      </c>
      <c r="BK1361">
        <v>16.8</v>
      </c>
    </row>
    <row r="1362" spans="1:63" x14ac:dyDescent="0.3">
      <c r="A1362" s="11">
        <v>43592</v>
      </c>
      <c r="B1362">
        <v>0.61403508771929804</v>
      </c>
      <c r="C1362">
        <v>2932.47</v>
      </c>
      <c r="D1362">
        <v>189.94</v>
      </c>
      <c r="E1362">
        <v>124</v>
      </c>
      <c r="F1362">
        <v>1280.33</v>
      </c>
      <c r="G1362">
        <v>83.92</v>
      </c>
      <c r="H1362">
        <v>47.11</v>
      </c>
      <c r="I1362" s="12">
        <f t="shared" si="263"/>
        <v>97.556863860616744</v>
      </c>
      <c r="J1362" s="12">
        <f t="shared" si="264"/>
        <v>101.60356254426047</v>
      </c>
      <c r="K1362" s="12">
        <f t="shared" si="265"/>
        <v>105.34288012730202</v>
      </c>
      <c r="L1362" s="12">
        <f t="shared" si="266"/>
        <v>101.18181368165446</v>
      </c>
      <c r="M1362" s="12">
        <f t="shared" si="267"/>
        <v>100.83861364248529</v>
      </c>
      <c r="N1362" s="12">
        <f t="shared" si="268"/>
        <v>105.11634995639734</v>
      </c>
      <c r="O1362" s="12">
        <f t="shared" si="269"/>
        <v>108.97341600345889</v>
      </c>
      <c r="P1362" s="12">
        <f t="shared" si="270"/>
        <v>105.12768013593414</v>
      </c>
      <c r="Q1362">
        <v>0.63541666666666696</v>
      </c>
      <c r="R1362" s="12"/>
      <c r="S1362" s="12"/>
      <c r="Z1362" s="12"/>
      <c r="AA1362" s="12"/>
      <c r="AB1362" s="12"/>
      <c r="AC1362" s="12"/>
      <c r="AF1362">
        <v>0.42988084326306097</v>
      </c>
      <c r="AG1362" s="12"/>
      <c r="AH1362" s="12"/>
      <c r="BI1362" t="str">
        <v>15/07/2019</v>
      </c>
      <c r="BJ1362">
        <v>54.2</v>
      </c>
      <c r="BK1362">
        <v>16.8</v>
      </c>
    </row>
    <row r="1363" spans="1:63" x14ac:dyDescent="0.3">
      <c r="A1363" s="11">
        <v>43589</v>
      </c>
      <c r="B1363">
        <v>0.60480349344978201</v>
      </c>
      <c r="C1363">
        <v>2945.64</v>
      </c>
      <c r="D1363">
        <v>191.11</v>
      </c>
      <c r="E1363">
        <v>123.66</v>
      </c>
      <c r="F1363">
        <v>1276.6500000000001</v>
      </c>
      <c r="G1363">
        <v>83.87</v>
      </c>
      <c r="H1363">
        <v>47.73</v>
      </c>
      <c r="I1363" s="12">
        <f t="shared" si="263"/>
        <v>98.266395302014374</v>
      </c>
      <c r="J1363" s="12">
        <f t="shared" si="264"/>
        <v>102.35624522707998</v>
      </c>
      <c r="K1363" s="12">
        <f t="shared" si="265"/>
        <v>105.87938957748874</v>
      </c>
      <c r="L1363" s="12">
        <f t="shared" si="266"/>
        <v>100.32715482835813</v>
      </c>
      <c r="M1363" s="12">
        <f t="shared" si="267"/>
        <v>101.74122136536516</v>
      </c>
      <c r="N1363" s="12">
        <f t="shared" si="268"/>
        <v>106.07148900571089</v>
      </c>
      <c r="O1363" s="12">
        <f t="shared" si="269"/>
        <v>109.71048277055743</v>
      </c>
      <c r="P1363" s="12">
        <f t="shared" si="270"/>
        <v>104.41062914553105</v>
      </c>
      <c r="Q1363">
        <v>0.60416666666666696</v>
      </c>
      <c r="R1363" s="12"/>
      <c r="S1363" s="12"/>
      <c r="Z1363" s="12"/>
      <c r="AA1363" s="12"/>
      <c r="AB1363" s="12"/>
      <c r="AC1363" s="12"/>
      <c r="AF1363">
        <v>0.43339416058394198</v>
      </c>
      <c r="AG1363" s="12"/>
      <c r="AH1363" s="12"/>
      <c r="BI1363" t="str">
        <v>12/07/2019</v>
      </c>
      <c r="BJ1363">
        <v>58</v>
      </c>
      <c r="BK1363">
        <v>16.8</v>
      </c>
    </row>
    <row r="1364" spans="1:63" x14ac:dyDescent="0.3">
      <c r="A1364" s="11">
        <v>43588</v>
      </c>
      <c r="B1364">
        <v>0.59070796460177</v>
      </c>
      <c r="C1364">
        <v>2917.52</v>
      </c>
      <c r="D1364">
        <v>188.11</v>
      </c>
      <c r="E1364">
        <v>123.31</v>
      </c>
      <c r="F1364">
        <v>1270.54</v>
      </c>
      <c r="G1364">
        <v>83.84</v>
      </c>
      <c r="H1364">
        <v>47.2</v>
      </c>
      <c r="I1364" s="12">
        <f t="shared" si="263"/>
        <v>97.602701990976072</v>
      </c>
      <c r="J1364" s="12">
        <f t="shared" si="264"/>
        <v>101.86430743498427</v>
      </c>
      <c r="K1364" s="12">
        <f t="shared" si="265"/>
        <v>104.90581134929016</v>
      </c>
      <c r="L1364" s="12">
        <f t="shared" si="266"/>
        <v>100.48697842297194</v>
      </c>
      <c r="M1364" s="12">
        <f t="shared" si="267"/>
        <v>100.42467985889287</v>
      </c>
      <c r="N1364" s="12">
        <f t="shared" si="268"/>
        <v>104.90296059735088</v>
      </c>
      <c r="O1364" s="12">
        <f t="shared" si="269"/>
        <v>108.02632098673141</v>
      </c>
      <c r="P1364" s="12">
        <f t="shared" si="270"/>
        <v>103.92019835546061</v>
      </c>
      <c r="Q1364">
        <v>0.58333333333333304</v>
      </c>
      <c r="R1364" s="12"/>
      <c r="S1364" s="12"/>
      <c r="Z1364" s="12"/>
      <c r="AA1364" s="12"/>
      <c r="AB1364" s="12"/>
      <c r="AC1364" s="12"/>
      <c r="AF1364">
        <v>0.42607897153351698</v>
      </c>
      <c r="AG1364" s="12"/>
      <c r="AH1364" s="12"/>
      <c r="BI1364" t="str">
        <v>11/07/2019</v>
      </c>
      <c r="BJ1364">
        <v>58</v>
      </c>
      <c r="BK1364">
        <v>16.8</v>
      </c>
    </row>
    <row r="1365" spans="1:63" x14ac:dyDescent="0.3">
      <c r="A1365" s="11">
        <v>43587</v>
      </c>
      <c r="B1365">
        <v>0.56375838926174504</v>
      </c>
      <c r="C1365">
        <v>2923.73</v>
      </c>
      <c r="D1365">
        <v>188.93</v>
      </c>
      <c r="E1365">
        <v>123.9</v>
      </c>
      <c r="F1365">
        <v>1276.6099999999999</v>
      </c>
      <c r="G1365">
        <v>83.88</v>
      </c>
      <c r="H1365">
        <v>47.3</v>
      </c>
      <c r="I1365" s="12">
        <f t="shared" si="263"/>
        <v>97.345912660513278</v>
      </c>
      <c r="J1365" s="12">
        <f t="shared" si="264"/>
        <v>101.59702789416382</v>
      </c>
      <c r="K1365" s="12">
        <f t="shared" si="265"/>
        <v>105.07888966936842</v>
      </c>
      <c r="L1365" s="12">
        <f t="shared" si="266"/>
        <v>100.48796664507222</v>
      </c>
      <c r="M1365" s="12">
        <f t="shared" si="267"/>
        <v>100.38235133868267</v>
      </c>
      <c r="N1365" s="12">
        <f t="shared" si="268"/>
        <v>104.859491262353</v>
      </c>
      <c r="O1365" s="12">
        <f t="shared" si="269"/>
        <v>108.44528417176033</v>
      </c>
      <c r="P1365" s="12">
        <f t="shared" si="270"/>
        <v>104.15204778441625</v>
      </c>
      <c r="Q1365">
        <v>0.56701030927835006</v>
      </c>
      <c r="R1365" s="12"/>
      <c r="S1365" s="12"/>
      <c r="Z1365" s="12"/>
      <c r="AA1365" s="12"/>
      <c r="AB1365" s="12"/>
      <c r="AC1365" s="12"/>
      <c r="AF1365">
        <v>0.42896678966789697</v>
      </c>
      <c r="AG1365" s="12"/>
      <c r="AH1365" s="12"/>
      <c r="BI1365" t="str">
        <v>10/07/2019</v>
      </c>
      <c r="BJ1365">
        <v>58</v>
      </c>
      <c r="BK1365">
        <v>16.8</v>
      </c>
    </row>
    <row r="1366" spans="1:63" x14ac:dyDescent="0.3">
      <c r="A1366" s="11">
        <v>43585</v>
      </c>
      <c r="B1366">
        <v>0.54729729729729704</v>
      </c>
      <c r="C1366">
        <v>2945.83</v>
      </c>
      <c r="D1366">
        <v>189.54</v>
      </c>
      <c r="E1366">
        <v>123.65</v>
      </c>
      <c r="F1366">
        <v>1283.5999999999999</v>
      </c>
      <c r="G1366">
        <v>84.11</v>
      </c>
      <c r="H1366">
        <v>47.57</v>
      </c>
      <c r="I1366" s="12">
        <f t="shared" si="263"/>
        <v>98.281946573834759</v>
      </c>
      <c r="J1366" s="12">
        <f t="shared" si="264"/>
        <v>101.80639360192433</v>
      </c>
      <c r="K1366" s="12">
        <f t="shared" si="265"/>
        <v>105.58226534617383</v>
      </c>
      <c r="L1366" s="12">
        <f t="shared" si="266"/>
        <v>100.67182198363766</v>
      </c>
      <c r="M1366" s="12">
        <f t="shared" si="267"/>
        <v>100.91114124500109</v>
      </c>
      <c r="N1366" s="12">
        <f t="shared" si="268"/>
        <v>104.62645637357176</v>
      </c>
      <c r="O1366" s="12">
        <f t="shared" si="269"/>
        <v>108.49777579785521</v>
      </c>
      <c r="P1366" s="12">
        <f t="shared" si="270"/>
        <v>103.89671867997052</v>
      </c>
      <c r="Q1366">
        <v>0.57731958762886604</v>
      </c>
      <c r="R1366" s="12"/>
      <c r="S1366" s="12"/>
      <c r="Z1366" s="12"/>
      <c r="AA1366" s="12"/>
      <c r="AB1366" s="12"/>
      <c r="AC1366" s="12"/>
      <c r="AF1366">
        <v>0.43169398907103801</v>
      </c>
      <c r="AG1366" s="12"/>
      <c r="AH1366" s="12"/>
      <c r="BI1366" t="str">
        <v>09/07/2019</v>
      </c>
      <c r="BJ1366">
        <v>58</v>
      </c>
      <c r="BK1366">
        <v>16.8</v>
      </c>
    </row>
    <row r="1367" spans="1:63" x14ac:dyDescent="0.3">
      <c r="A1367" s="11">
        <v>43585</v>
      </c>
      <c r="B1367">
        <v>0.53440366972477105</v>
      </c>
      <c r="C1367">
        <v>2943.03</v>
      </c>
      <c r="D1367">
        <v>191.02</v>
      </c>
      <c r="E1367">
        <v>123.02</v>
      </c>
      <c r="F1367">
        <v>1279.8</v>
      </c>
      <c r="G1367">
        <v>84.05</v>
      </c>
      <c r="H1367">
        <v>47.52</v>
      </c>
      <c r="I1367" s="12">
        <f t="shared" si="263"/>
        <v>98.693470523226907</v>
      </c>
      <c r="J1367" s="12">
        <f t="shared" si="264"/>
        <v>102.01223526866197</v>
      </c>
      <c r="K1367" s="12">
        <f t="shared" si="265"/>
        <v>105.55719132996919</v>
      </c>
      <c r="L1367" s="12">
        <f t="shared" si="266"/>
        <v>100.68196953054158</v>
      </c>
      <c r="M1367" s="12">
        <f t="shared" si="267"/>
        <v>102.22669642966227</v>
      </c>
      <c r="N1367" s="12">
        <f t="shared" si="268"/>
        <v>105.75989508341362</v>
      </c>
      <c r="O1367" s="12">
        <f t="shared" si="269"/>
        <v>109.42369068395099</v>
      </c>
      <c r="P1367" s="12">
        <f t="shared" si="270"/>
        <v>104.81913422610896</v>
      </c>
      <c r="Q1367">
        <v>0.57291666666666696</v>
      </c>
      <c r="R1367" s="12"/>
      <c r="S1367" s="12"/>
      <c r="Z1367" s="12"/>
      <c r="AA1367" s="12"/>
      <c r="AB1367" s="12"/>
      <c r="AC1367" s="12"/>
      <c r="AF1367">
        <v>0.42124542124542103</v>
      </c>
      <c r="AG1367" s="12"/>
      <c r="AH1367" s="12"/>
      <c r="BI1367" t="str">
        <v>08/07/2019</v>
      </c>
      <c r="BJ1367">
        <v>58</v>
      </c>
      <c r="BK1367">
        <v>16.8</v>
      </c>
    </row>
    <row r="1368" spans="1:63" x14ac:dyDescent="0.3">
      <c r="A1368" s="11">
        <v>43582</v>
      </c>
      <c r="B1368">
        <v>0.52752293577981602</v>
      </c>
      <c r="C1368">
        <v>2939.88</v>
      </c>
      <c r="D1368">
        <v>190.65</v>
      </c>
      <c r="E1368">
        <v>123.81</v>
      </c>
      <c r="F1368">
        <v>1286.25</v>
      </c>
      <c r="G1368">
        <v>84.08</v>
      </c>
      <c r="H1368">
        <v>47.4</v>
      </c>
      <c r="I1368" s="12">
        <f t="shared" si="263"/>
        <v>97.96342581652388</v>
      </c>
      <c r="J1368" s="12">
        <f t="shared" si="264"/>
        <v>101.3951394245282</v>
      </c>
      <c r="K1368" s="12">
        <f t="shared" si="265"/>
        <v>105.40664162204457</v>
      </c>
      <c r="L1368" s="12">
        <f t="shared" si="266"/>
        <v>100.82919762921367</v>
      </c>
      <c r="M1368" s="12">
        <f t="shared" si="267"/>
        <v>101.3830401201584</v>
      </c>
      <c r="N1368" s="12">
        <f t="shared" si="268"/>
        <v>105.02938354571222</v>
      </c>
      <c r="O1368" s="12">
        <f t="shared" si="269"/>
        <v>109.17286252463886</v>
      </c>
      <c r="P1368" s="12">
        <f t="shared" si="270"/>
        <v>104.88111020308362</v>
      </c>
      <c r="Q1368">
        <v>0.59782608695652195</v>
      </c>
      <c r="R1368" s="12"/>
      <c r="S1368" s="12"/>
      <c r="Z1368" s="12"/>
      <c r="AA1368" s="12"/>
      <c r="AB1368" s="12"/>
      <c r="AC1368" s="12"/>
      <c r="AF1368">
        <v>0.42424242424242398</v>
      </c>
      <c r="AG1368" s="12"/>
      <c r="AH1368" s="12"/>
      <c r="BI1368" t="str">
        <v>05/07/2019</v>
      </c>
      <c r="BJ1368">
        <v>56.7</v>
      </c>
      <c r="BK1368">
        <v>18.3</v>
      </c>
    </row>
    <row r="1369" spans="1:63" x14ac:dyDescent="0.3">
      <c r="A1369" s="11">
        <v>43581</v>
      </c>
      <c r="B1369">
        <v>0.52424942263279495</v>
      </c>
      <c r="C1369">
        <v>2926.17</v>
      </c>
      <c r="D1369">
        <v>190.48</v>
      </c>
      <c r="E1369">
        <v>123.39</v>
      </c>
      <c r="F1369">
        <v>1277.21</v>
      </c>
      <c r="G1369">
        <v>83.99</v>
      </c>
      <c r="H1369">
        <v>47.18</v>
      </c>
      <c r="I1369" s="12">
        <f t="shared" si="263"/>
        <v>97.838049888837006</v>
      </c>
      <c r="J1369" s="12">
        <f t="shared" si="264"/>
        <v>101.63832153973119</v>
      </c>
      <c r="K1369" s="12">
        <f t="shared" si="265"/>
        <v>105.02710002048968</v>
      </c>
      <c r="L1369" s="12">
        <f t="shared" si="266"/>
        <v>100.82694792073139</v>
      </c>
      <c r="M1369" s="12">
        <f t="shared" si="267"/>
        <v>101.63829038879635</v>
      </c>
      <c r="N1369" s="12">
        <f t="shared" si="268"/>
        <v>105.68308048243394</v>
      </c>
      <c r="O1369" s="12">
        <f t="shared" si="269"/>
        <v>109.19241604596078</v>
      </c>
      <c r="P1369" s="12">
        <f t="shared" si="270"/>
        <v>105.27806225732027</v>
      </c>
      <c r="Q1369">
        <v>0.58241758241758201</v>
      </c>
      <c r="R1369" s="12"/>
      <c r="S1369" s="12"/>
      <c r="Z1369" s="12"/>
      <c r="AA1369" s="12"/>
      <c r="AB1369" s="12"/>
      <c r="AC1369" s="12"/>
      <c r="AF1369">
        <v>0.42022263450834901</v>
      </c>
      <c r="AG1369" s="12"/>
      <c r="AH1369" s="12"/>
      <c r="BI1369" t="str">
        <v>04/07/2019</v>
      </c>
      <c r="BJ1369">
        <v>56.7</v>
      </c>
      <c r="BK1369">
        <v>18.3</v>
      </c>
    </row>
    <row r="1370" spans="1:63" x14ac:dyDescent="0.3">
      <c r="A1370" s="11">
        <v>43580</v>
      </c>
      <c r="B1370">
        <v>0.52</v>
      </c>
      <c r="C1370">
        <v>2927.25</v>
      </c>
      <c r="D1370">
        <v>189.71</v>
      </c>
      <c r="E1370">
        <v>123.57</v>
      </c>
      <c r="F1370">
        <v>1275.5</v>
      </c>
      <c r="G1370">
        <v>83.99</v>
      </c>
      <c r="H1370">
        <v>47.22</v>
      </c>
      <c r="I1370" s="12">
        <f t="shared" si="263"/>
        <v>97.731745381068265</v>
      </c>
      <c r="J1370" s="12">
        <f t="shared" si="264"/>
        <v>101.81237974886957</v>
      </c>
      <c r="K1370" s="12">
        <f t="shared" si="265"/>
        <v>105.06586375192775</v>
      </c>
      <c r="L1370" s="12">
        <f t="shared" si="266"/>
        <v>100.77876038280013</v>
      </c>
      <c r="M1370" s="12">
        <f t="shared" si="267"/>
        <v>101.08078026819446</v>
      </c>
      <c r="N1370" s="12">
        <f t="shared" si="268"/>
        <v>105.39659400016272</v>
      </c>
      <c r="O1370" s="12">
        <f t="shared" si="269"/>
        <v>108.75101453212527</v>
      </c>
      <c r="P1370" s="12">
        <f t="shared" si="270"/>
        <v>104.76409741946524</v>
      </c>
      <c r="Q1370">
        <v>0.60674157303370801</v>
      </c>
      <c r="R1370" s="12"/>
      <c r="S1370" s="12"/>
      <c r="Z1370" s="12"/>
      <c r="AA1370" s="12"/>
      <c r="AB1370" s="12"/>
      <c r="AC1370" s="12"/>
      <c r="AF1370">
        <v>0.41651205936920199</v>
      </c>
      <c r="AG1370" s="12"/>
      <c r="AH1370" s="12"/>
      <c r="BI1370" t="str">
        <v>03/07/2019</v>
      </c>
      <c r="BJ1370">
        <v>56.7</v>
      </c>
      <c r="BK1370">
        <v>18.3</v>
      </c>
    </row>
    <row r="1371" spans="1:63" x14ac:dyDescent="0.3">
      <c r="A1371" s="11">
        <v>43579</v>
      </c>
      <c r="B1371">
        <v>0.50602409638554202</v>
      </c>
      <c r="C1371">
        <v>2933.68</v>
      </c>
      <c r="D1371">
        <v>190.31</v>
      </c>
      <c r="E1371">
        <v>122.57</v>
      </c>
      <c r="F1371">
        <v>1272.4000000000001</v>
      </c>
      <c r="G1371">
        <v>83.94</v>
      </c>
      <c r="H1371">
        <v>47.664999999999999</v>
      </c>
      <c r="I1371" s="12">
        <f t="shared" si="263"/>
        <v>98.753886588924146</v>
      </c>
      <c r="J1371" s="12">
        <f t="shared" si="264"/>
        <v>102.28577130909316</v>
      </c>
      <c r="K1371" s="12">
        <f t="shared" si="265"/>
        <v>105.35954822404082</v>
      </c>
      <c r="L1371" s="12">
        <f t="shared" si="266"/>
        <v>100.06388355128878</v>
      </c>
      <c r="M1371" s="12">
        <f t="shared" si="267"/>
        <v>102.23722167682463</v>
      </c>
      <c r="N1371" s="12">
        <f t="shared" si="268"/>
        <v>105.98897609065381</v>
      </c>
      <c r="O1371" s="12">
        <f t="shared" si="269"/>
        <v>109.16019216224922</v>
      </c>
      <c r="P1371" s="12">
        <f t="shared" si="270"/>
        <v>104.12029663712633</v>
      </c>
      <c r="Q1371">
        <v>0.57647058823529396</v>
      </c>
      <c r="R1371" s="12"/>
      <c r="S1371" s="12"/>
      <c r="Z1371" s="12"/>
      <c r="AA1371" s="12"/>
      <c r="AB1371" s="12"/>
      <c r="AC1371" s="12"/>
      <c r="AF1371">
        <v>0.41682419659735298</v>
      </c>
      <c r="AG1371" s="12"/>
      <c r="AH1371" s="12"/>
      <c r="BI1371" t="str">
        <v>02/07/2019</v>
      </c>
      <c r="BJ1371">
        <v>56.7</v>
      </c>
      <c r="BK1371">
        <v>18.3</v>
      </c>
    </row>
    <row r="1372" spans="1:63" x14ac:dyDescent="0.3">
      <c r="A1372" s="11">
        <v>43578</v>
      </c>
      <c r="B1372">
        <v>0.49877750611246902</v>
      </c>
      <c r="C1372">
        <v>2907.97</v>
      </c>
      <c r="D1372">
        <v>187.92</v>
      </c>
      <c r="E1372">
        <v>122.31</v>
      </c>
      <c r="F1372">
        <v>1273.25</v>
      </c>
      <c r="G1372">
        <v>83.9</v>
      </c>
      <c r="H1372">
        <v>47.56</v>
      </c>
      <c r="I1372" s="12">
        <f t="shared" si="263"/>
        <v>98.095131375175541</v>
      </c>
      <c r="J1372" s="12">
        <f t="shared" si="264"/>
        <v>101.32231744528215</v>
      </c>
      <c r="K1372" s="12">
        <f t="shared" si="265"/>
        <v>104.48558263395132</v>
      </c>
      <c r="L1372" s="12">
        <f t="shared" si="266"/>
        <v>99.404485730438353</v>
      </c>
      <c r="M1372" s="12">
        <f t="shared" si="267"/>
        <v>101.16563161404486</v>
      </c>
      <c r="N1372" s="12">
        <f t="shared" si="268"/>
        <v>104.58897310338583</v>
      </c>
      <c r="O1372" s="12">
        <f t="shared" si="269"/>
        <v>107.84007650342384</v>
      </c>
      <c r="P1372" s="12">
        <f t="shared" si="270"/>
        <v>103.03732893715399</v>
      </c>
      <c r="Q1372">
        <v>0.56626506024096401</v>
      </c>
      <c r="R1372" s="12"/>
      <c r="S1372" s="12"/>
      <c r="Z1372" s="12"/>
      <c r="AA1372" s="12"/>
      <c r="AB1372" s="12"/>
      <c r="AC1372" s="12"/>
      <c r="AF1372">
        <v>0.417867435158501</v>
      </c>
      <c r="AG1372" s="12"/>
      <c r="AH1372" s="12"/>
      <c r="BI1372" t="str">
        <v>01/07/2019</v>
      </c>
      <c r="BJ1372">
        <v>56.7</v>
      </c>
      <c r="BK1372">
        <v>18.3</v>
      </c>
    </row>
    <row r="1373" spans="1:63" x14ac:dyDescent="0.3">
      <c r="A1373" s="11">
        <v>43574</v>
      </c>
      <c r="B1373">
        <v>0.49257425742574301</v>
      </c>
      <c r="C1373">
        <v>2905.03</v>
      </c>
      <c r="D1373">
        <v>187.39</v>
      </c>
      <c r="E1373">
        <v>122.9</v>
      </c>
      <c r="F1373">
        <v>1275.4000000000001</v>
      </c>
      <c r="G1373">
        <v>83.89</v>
      </c>
      <c r="H1373">
        <v>47.67</v>
      </c>
      <c r="I1373" s="12">
        <f t="shared" si="263"/>
        <v>97.528230136160133</v>
      </c>
      <c r="J1373" s="12">
        <f t="shared" si="264"/>
        <v>101.04970722358428</v>
      </c>
      <c r="K1373" s="12">
        <f t="shared" si="265"/>
        <v>104.39237756759243</v>
      </c>
      <c r="L1373" s="12">
        <f t="shared" si="266"/>
        <v>99.075597479762621</v>
      </c>
      <c r="M1373" s="12">
        <f t="shared" si="267"/>
        <v>100.39968473970906</v>
      </c>
      <c r="N1373" s="12">
        <f t="shared" si="268"/>
        <v>104.11897260615974</v>
      </c>
      <c r="O1373" s="12">
        <f t="shared" si="269"/>
        <v>107.54871389158976</v>
      </c>
      <c r="P1373" s="12">
        <f t="shared" si="270"/>
        <v>102.51084789238661</v>
      </c>
      <c r="Q1373">
        <v>0.6</v>
      </c>
      <c r="R1373" s="12"/>
      <c r="S1373" s="12"/>
      <c r="Z1373" s="12"/>
      <c r="AA1373" s="12"/>
      <c r="AB1373" s="12"/>
      <c r="AC1373" s="12"/>
      <c r="AF1373">
        <v>0.416745061147695</v>
      </c>
      <c r="AG1373" s="12"/>
      <c r="AH1373" s="12"/>
      <c r="BI1373" t="str">
        <v>28/06/2019</v>
      </c>
      <c r="BJ1373">
        <v>55.2</v>
      </c>
      <c r="BK1373">
        <v>18.100000000000001</v>
      </c>
    </row>
    <row r="1374" spans="1:63" x14ac:dyDescent="0.3">
      <c r="A1374" s="11">
        <v>43573</v>
      </c>
      <c r="B1374">
        <v>0.487309644670051</v>
      </c>
      <c r="C1374">
        <v>2900.45</v>
      </c>
      <c r="D1374">
        <v>187.15</v>
      </c>
      <c r="E1374">
        <v>122.26</v>
      </c>
      <c r="F1374">
        <v>1274.03</v>
      </c>
      <c r="G1374">
        <v>83.87</v>
      </c>
      <c r="H1374">
        <v>47.73</v>
      </c>
      <c r="I1374" s="12">
        <f t="shared" si="263"/>
        <v>97.886070315706561</v>
      </c>
      <c r="J1374" s="12">
        <f t="shared" si="264"/>
        <v>100.99883033327491</v>
      </c>
      <c r="K1374" s="12">
        <f t="shared" si="265"/>
        <v>104.25261640292537</v>
      </c>
      <c r="L1374" s="12">
        <f t="shared" si="266"/>
        <v>98.795400254681482</v>
      </c>
      <c r="M1374" s="12">
        <f t="shared" si="267"/>
        <v>100.79807419192753</v>
      </c>
      <c r="N1374" s="12">
        <f t="shared" si="268"/>
        <v>104.09741758015477</v>
      </c>
      <c r="O1374" s="12">
        <f t="shared" si="269"/>
        <v>107.43655769836322</v>
      </c>
      <c r="P1374" s="12">
        <f t="shared" si="270"/>
        <v>102.25118460563554</v>
      </c>
      <c r="Q1374">
        <v>0.58823529411764697</v>
      </c>
      <c r="R1374" s="12"/>
      <c r="S1374" s="12"/>
      <c r="Z1374" s="12"/>
      <c r="AA1374" s="12"/>
      <c r="AB1374" s="12"/>
      <c r="AC1374" s="12"/>
      <c r="AF1374">
        <v>0.41415094339622599</v>
      </c>
      <c r="AG1374" s="12"/>
      <c r="AH1374" s="12"/>
      <c r="BI1374" t="str">
        <v>27/06/2019</v>
      </c>
      <c r="BJ1374">
        <v>55.2</v>
      </c>
      <c r="BK1374">
        <v>18.100000000000001</v>
      </c>
    </row>
    <row r="1375" spans="1:63" x14ac:dyDescent="0.3">
      <c r="A1375" s="11">
        <v>43572</v>
      </c>
      <c r="B1375">
        <v>0.484375</v>
      </c>
      <c r="C1375">
        <v>2907.06</v>
      </c>
      <c r="D1375">
        <v>186.5</v>
      </c>
      <c r="E1375">
        <v>122.21</v>
      </c>
      <c r="F1375">
        <v>1276.9000000000001</v>
      </c>
      <c r="G1375">
        <v>83.84</v>
      </c>
      <c r="H1375">
        <v>47.63</v>
      </c>
      <c r="I1375" s="12">
        <f t="shared" si="263"/>
        <v>98.149395987937112</v>
      </c>
      <c r="J1375" s="12">
        <f t="shared" si="264"/>
        <v>101.00147090540838</v>
      </c>
      <c r="K1375" s="12">
        <f t="shared" si="265"/>
        <v>104.52769140313907</v>
      </c>
      <c r="L1375" s="12">
        <f t="shared" si="266"/>
        <v>99.229359216531037</v>
      </c>
      <c r="M1375" s="12">
        <f t="shared" si="267"/>
        <v>100.48895781068232</v>
      </c>
      <c r="N1375" s="12">
        <f t="shared" si="268"/>
        <v>103.50404074785668</v>
      </c>
      <c r="O1375" s="12">
        <f t="shared" si="269"/>
        <v>107.10160489786038</v>
      </c>
      <c r="P1375" s="12">
        <f t="shared" si="270"/>
        <v>102.10968737449485</v>
      </c>
      <c r="Q1375">
        <v>0.55555555555555602</v>
      </c>
      <c r="R1375" s="12"/>
      <c r="S1375" s="12"/>
      <c r="Z1375" s="12"/>
      <c r="AA1375" s="12"/>
      <c r="AB1375" s="12"/>
      <c r="AC1375" s="12"/>
      <c r="AF1375">
        <v>0.40645773979107302</v>
      </c>
      <c r="AG1375" s="12"/>
      <c r="AH1375" s="12"/>
      <c r="BI1375" t="str">
        <v>26/06/2019</v>
      </c>
      <c r="BJ1375">
        <v>55.2</v>
      </c>
      <c r="BK1375">
        <v>18.100000000000001</v>
      </c>
    </row>
    <row r="1376" spans="1:63" x14ac:dyDescent="0.3">
      <c r="A1376" s="11">
        <v>43571</v>
      </c>
      <c r="B1376">
        <v>0.47027027027027002</v>
      </c>
      <c r="C1376">
        <v>2905.58</v>
      </c>
      <c r="D1376">
        <v>185.86</v>
      </c>
      <c r="E1376">
        <v>122.98</v>
      </c>
      <c r="F1376">
        <v>1287.8900000000001</v>
      </c>
      <c r="G1376">
        <v>83.85</v>
      </c>
      <c r="H1376">
        <v>47.44</v>
      </c>
      <c r="I1376" s="12">
        <f t="shared" si="263"/>
        <v>97.489339983674668</v>
      </c>
      <c r="J1376" s="12">
        <f t="shared" si="264"/>
        <v>100.09632960407991</v>
      </c>
      <c r="K1376" s="12">
        <f t="shared" si="265"/>
        <v>104.46202392950626</v>
      </c>
      <c r="L1376" s="12">
        <f t="shared" si="266"/>
        <v>99.577451544546548</v>
      </c>
      <c r="M1376" s="12">
        <f t="shared" si="267"/>
        <v>99.523122458041598</v>
      </c>
      <c r="N1376" s="12">
        <f t="shared" si="268"/>
        <v>102.2790659016988</v>
      </c>
      <c r="O1376" s="12">
        <f t="shared" si="269"/>
        <v>106.72138726196305</v>
      </c>
      <c r="P1376" s="12">
        <f t="shared" si="270"/>
        <v>102.16706510946895</v>
      </c>
      <c r="Q1376">
        <v>0.55555555555555602</v>
      </c>
      <c r="R1376" s="12"/>
      <c r="S1376" s="12"/>
      <c r="Z1376" s="12"/>
      <c r="AA1376" s="12"/>
      <c r="AB1376" s="12"/>
      <c r="AC1376" s="12"/>
      <c r="AF1376">
        <v>0.39770554493307803</v>
      </c>
      <c r="AG1376" s="12"/>
      <c r="AH1376" s="12"/>
      <c r="BI1376" t="str">
        <v>25/06/2019</v>
      </c>
      <c r="BJ1376">
        <v>55.2</v>
      </c>
      <c r="BK1376">
        <v>18.100000000000001</v>
      </c>
    </row>
    <row r="1377" spans="1:63" x14ac:dyDescent="0.3">
      <c r="A1377" s="11">
        <v>43568</v>
      </c>
      <c r="B1377">
        <v>0.44474393530997303</v>
      </c>
      <c r="C1377">
        <v>2907.41</v>
      </c>
      <c r="D1377">
        <v>185.83</v>
      </c>
      <c r="E1377">
        <v>122.67</v>
      </c>
      <c r="F1377">
        <v>1290.4000000000001</v>
      </c>
      <c r="G1377">
        <v>83.84</v>
      </c>
      <c r="H1377">
        <v>47.52</v>
      </c>
      <c r="I1377" s="12">
        <f t="shared" si="263"/>
        <v>97.798042579066092</v>
      </c>
      <c r="J1377" s="12">
        <f t="shared" si="264"/>
        <v>99.964805199960068</v>
      </c>
      <c r="K1377" s="12">
        <f t="shared" si="265"/>
        <v>104.54029335162464</v>
      </c>
      <c r="L1377" s="12">
        <f t="shared" si="266"/>
        <v>99.472599914733394</v>
      </c>
      <c r="M1377" s="12">
        <f t="shared" si="267"/>
        <v>99.759119351389529</v>
      </c>
      <c r="N1377" s="12">
        <f t="shared" si="268"/>
        <v>102.0640606944237</v>
      </c>
      <c r="O1377" s="12">
        <f t="shared" si="269"/>
        <v>106.71688775097734</v>
      </c>
      <c r="P1377" s="12">
        <f t="shared" si="270"/>
        <v>101.97892016569278</v>
      </c>
      <c r="Q1377">
        <v>0.531645569620253</v>
      </c>
      <c r="R1377" s="12"/>
      <c r="S1377" s="12"/>
      <c r="Z1377" s="12"/>
      <c r="AA1377" s="12"/>
      <c r="AB1377" s="12"/>
      <c r="AC1377" s="12"/>
      <c r="AF1377">
        <v>0.391223155929038</v>
      </c>
      <c r="AG1377" s="12"/>
      <c r="AH1377" s="12"/>
      <c r="BI1377" t="str">
        <v>24/06/2019</v>
      </c>
      <c r="BJ1377">
        <v>55.2</v>
      </c>
      <c r="BK1377">
        <v>18.100000000000001</v>
      </c>
    </row>
    <row r="1378" spans="1:63" x14ac:dyDescent="0.3">
      <c r="A1378" s="11">
        <v>43567</v>
      </c>
      <c r="B1378">
        <v>0.44324324324324299</v>
      </c>
      <c r="C1378">
        <v>2888.32</v>
      </c>
      <c r="D1378">
        <v>185.03</v>
      </c>
      <c r="E1378">
        <v>123.55</v>
      </c>
      <c r="F1378">
        <v>1292.5999999999999</v>
      </c>
      <c r="G1378">
        <v>83.89</v>
      </c>
      <c r="H1378">
        <v>47.15</v>
      </c>
      <c r="I1378" s="12">
        <f t="shared" si="263"/>
        <v>96.473271529307951</v>
      </c>
      <c r="J1378" s="12">
        <f t="shared" si="264"/>
        <v>99.140808815675911</v>
      </c>
      <c r="K1378" s="12">
        <f t="shared" si="265"/>
        <v>103.79242769844357</v>
      </c>
      <c r="L1378" s="12">
        <f t="shared" si="266"/>
        <v>99.595891401871754</v>
      </c>
      <c r="M1378" s="12">
        <f t="shared" si="267"/>
        <v>98.630174152856398</v>
      </c>
      <c r="N1378" s="12">
        <f t="shared" si="268"/>
        <v>101.452745088431</v>
      </c>
      <c r="O1378" s="12">
        <f t="shared" si="269"/>
        <v>106.19444910109915</v>
      </c>
      <c r="P1378" s="12">
        <f t="shared" si="270"/>
        <v>102.339531174551</v>
      </c>
      <c r="Q1378">
        <v>0.54666666666666697</v>
      </c>
      <c r="R1378" s="12"/>
      <c r="S1378" s="12"/>
      <c r="Z1378" s="12"/>
      <c r="AA1378" s="12"/>
      <c r="AB1378" s="12"/>
      <c r="AC1378" s="12"/>
      <c r="AF1378">
        <v>0.39040451552210698</v>
      </c>
      <c r="AG1378" s="12"/>
      <c r="AH1378" s="12"/>
      <c r="BI1378" t="str">
        <v>21/06/2019</v>
      </c>
      <c r="BJ1378">
        <v>53.3</v>
      </c>
      <c r="BK1378">
        <v>18.100000000000001</v>
      </c>
    </row>
    <row r="1379" spans="1:63" x14ac:dyDescent="0.3">
      <c r="A1379" s="11">
        <v>43566</v>
      </c>
      <c r="B1379">
        <v>0.43296089385474901</v>
      </c>
      <c r="C1379">
        <v>2888.21</v>
      </c>
      <c r="D1379">
        <v>185.47</v>
      </c>
      <c r="E1379">
        <v>124.28</v>
      </c>
      <c r="F1379">
        <v>1308.05</v>
      </c>
      <c r="G1379">
        <v>83.94</v>
      </c>
      <c r="H1379">
        <v>47.37</v>
      </c>
      <c r="I1379" s="12">
        <f t="shared" si="263"/>
        <v>95.906281347720324</v>
      </c>
      <c r="J1379" s="12">
        <f t="shared" si="264"/>
        <v>97.979791304803825</v>
      </c>
      <c r="K1379" s="12">
        <f t="shared" si="265"/>
        <v>103.72669096587437</v>
      </c>
      <c r="L1379" s="12">
        <f t="shared" si="266"/>
        <v>99.131719466570885</v>
      </c>
      <c r="M1379" s="12">
        <f t="shared" si="267"/>
        <v>98.286027401380906</v>
      </c>
      <c r="N1379" s="12">
        <f t="shared" si="268"/>
        <v>100.50407468777696</v>
      </c>
      <c r="O1379" s="12">
        <f t="shared" si="269"/>
        <v>106.38345929049642</v>
      </c>
      <c r="P1379" s="12">
        <f t="shared" si="270"/>
        <v>102.10754912184593</v>
      </c>
      <c r="Q1379">
        <v>0.57534246575342496</v>
      </c>
      <c r="R1379" s="12"/>
      <c r="S1379" s="12"/>
      <c r="Z1379" s="12"/>
      <c r="AA1379" s="12"/>
      <c r="AB1379" s="12"/>
      <c r="AC1379" s="12"/>
      <c r="AF1379">
        <v>0.397759103641457</v>
      </c>
      <c r="AG1379" s="12"/>
      <c r="AH1379" s="12"/>
      <c r="BI1379" t="str">
        <v>20/06/2019</v>
      </c>
      <c r="BJ1379">
        <v>53.3</v>
      </c>
      <c r="BK1379">
        <v>18.100000000000001</v>
      </c>
    </row>
    <row r="1380" spans="1:63" x14ac:dyDescent="0.3">
      <c r="A1380" s="11">
        <v>43565</v>
      </c>
      <c r="B1380">
        <v>0.43943661971831</v>
      </c>
      <c r="C1380">
        <v>2878.2</v>
      </c>
      <c r="D1380">
        <v>184.48</v>
      </c>
      <c r="E1380">
        <v>123.98</v>
      </c>
      <c r="F1380">
        <v>1304.1400000000001</v>
      </c>
      <c r="G1380">
        <v>83.87</v>
      </c>
      <c r="H1380">
        <v>47.24</v>
      </c>
      <c r="I1380" s="12">
        <f t="shared" si="263"/>
        <v>95.804907971864765</v>
      </c>
      <c r="J1380" s="12">
        <f t="shared" si="264"/>
        <v>97.93281061052997</v>
      </c>
      <c r="K1380" s="12">
        <f t="shared" si="265"/>
        <v>103.45323890626166</v>
      </c>
      <c r="L1380" s="12">
        <f t="shared" si="266"/>
        <v>99.059805718092406</v>
      </c>
      <c r="M1380" s="12">
        <f t="shared" si="267"/>
        <v>97.997259829768481</v>
      </c>
      <c r="N1380" s="12">
        <f t="shared" si="268"/>
        <v>100.26661416634767</v>
      </c>
      <c r="O1380" s="12">
        <f t="shared" si="269"/>
        <v>105.9035245993866</v>
      </c>
      <c r="P1380" s="12">
        <f t="shared" si="270"/>
        <v>101.84128201229615</v>
      </c>
      <c r="Q1380">
        <v>0.6</v>
      </c>
      <c r="R1380" s="12"/>
      <c r="S1380" s="12"/>
      <c r="Z1380" s="12"/>
      <c r="AA1380" s="12"/>
      <c r="AB1380" s="12"/>
      <c r="AC1380" s="12"/>
      <c r="AF1380">
        <v>0.39601139601139601</v>
      </c>
      <c r="AG1380" s="12"/>
      <c r="AH1380" s="12"/>
      <c r="BI1380" t="str">
        <v>19/06/2019</v>
      </c>
      <c r="BJ1380">
        <v>53.3</v>
      </c>
      <c r="BK1380">
        <v>18.100000000000001</v>
      </c>
    </row>
    <row r="1381" spans="1:63" x14ac:dyDescent="0.3">
      <c r="A1381" s="11">
        <v>43564</v>
      </c>
      <c r="B1381">
        <v>0.42816091954023</v>
      </c>
      <c r="C1381">
        <v>2895.77</v>
      </c>
      <c r="D1381">
        <v>185.13</v>
      </c>
      <c r="E1381">
        <v>123.59</v>
      </c>
      <c r="F1381">
        <v>1297.42</v>
      </c>
      <c r="G1381">
        <v>83.86</v>
      </c>
      <c r="H1381">
        <v>47.4</v>
      </c>
      <c r="I1381" s="12">
        <f t="shared" si="263"/>
        <v>96.696748459185315</v>
      </c>
      <c r="J1381" s="12">
        <f t="shared" si="264"/>
        <v>99.046787946014703</v>
      </c>
      <c r="K1381" s="12">
        <f t="shared" si="265"/>
        <v>104.09725920936121</v>
      </c>
      <c r="L1381" s="12">
        <f t="shared" si="266"/>
        <v>99.327188888858871</v>
      </c>
      <c r="M1381" s="12">
        <f t="shared" si="267"/>
        <v>98.654957051221928</v>
      </c>
      <c r="N1381" s="12">
        <f t="shared" si="268"/>
        <v>101.14562593277209</v>
      </c>
      <c r="O1381" s="12">
        <f t="shared" si="269"/>
        <v>106.28938617730726</v>
      </c>
      <c r="P1381" s="12">
        <f t="shared" si="270"/>
        <v>101.85508529791484</v>
      </c>
      <c r="Q1381">
        <v>0.55405405405405395</v>
      </c>
      <c r="R1381" s="12"/>
      <c r="S1381" s="12"/>
      <c r="Z1381" s="12"/>
      <c r="AA1381" s="12"/>
      <c r="AB1381" s="12"/>
      <c r="AC1381" s="12"/>
      <c r="AF1381">
        <v>0.40019193857965502</v>
      </c>
      <c r="AG1381" s="12"/>
      <c r="AH1381" s="12"/>
      <c r="BI1381" t="str">
        <v>18/06/2019</v>
      </c>
      <c r="BJ1381">
        <v>53.3</v>
      </c>
      <c r="BK1381">
        <v>18.100000000000001</v>
      </c>
    </row>
    <row r="1382" spans="1:63" x14ac:dyDescent="0.3">
      <c r="A1382" s="11">
        <v>43561</v>
      </c>
      <c r="B1382">
        <v>0.43490304709141298</v>
      </c>
      <c r="C1382">
        <v>2892.74</v>
      </c>
      <c r="D1382">
        <v>184.66</v>
      </c>
      <c r="E1382">
        <v>124.03</v>
      </c>
      <c r="F1382">
        <v>1290.1500000000001</v>
      </c>
      <c r="G1382">
        <v>83.88</v>
      </c>
      <c r="H1382">
        <v>47.38</v>
      </c>
      <c r="I1382" s="12">
        <f t="shared" si="263"/>
        <v>96.254461265058254</v>
      </c>
      <c r="J1382" s="12">
        <f t="shared" si="264"/>
        <v>99.503264531206185</v>
      </c>
      <c r="K1382" s="12">
        <f t="shared" si="265"/>
        <v>103.96357393803784</v>
      </c>
      <c r="L1382" s="12">
        <f t="shared" si="266"/>
        <v>99.265115356340942</v>
      </c>
      <c r="M1382" s="12">
        <f t="shared" si="267"/>
        <v>98.05751740011678</v>
      </c>
      <c r="N1382" s="12">
        <f t="shared" si="268"/>
        <v>101.45911282261251</v>
      </c>
      <c r="O1382" s="12">
        <f t="shared" si="269"/>
        <v>105.99433461321843</v>
      </c>
      <c r="P1382" s="12">
        <f t="shared" si="270"/>
        <v>101.63929499189106</v>
      </c>
      <c r="Q1382">
        <v>0.52777777777777801</v>
      </c>
      <c r="R1382" s="12"/>
      <c r="S1382" s="12"/>
      <c r="Z1382" s="12"/>
      <c r="AA1382" s="12"/>
      <c r="AB1382" s="12"/>
      <c r="AC1382" s="12"/>
      <c r="AF1382">
        <v>0.39309056956115801</v>
      </c>
      <c r="AG1382" s="12"/>
      <c r="AH1382" s="12"/>
      <c r="BI1382" t="str">
        <v>17/06/2019</v>
      </c>
      <c r="BJ1382">
        <v>53.3</v>
      </c>
      <c r="BK1382">
        <v>18.100000000000001</v>
      </c>
    </row>
    <row r="1383" spans="1:63" x14ac:dyDescent="0.3">
      <c r="A1383" s="11">
        <v>43560</v>
      </c>
      <c r="B1383">
        <v>0.44915254237288099</v>
      </c>
      <c r="C1383">
        <v>2879.39</v>
      </c>
      <c r="D1383">
        <v>183.71</v>
      </c>
      <c r="E1383">
        <v>123.87</v>
      </c>
      <c r="F1383">
        <v>1292.3800000000001</v>
      </c>
      <c r="G1383">
        <v>83.89</v>
      </c>
      <c r="H1383">
        <v>47.25</v>
      </c>
      <c r="I1383" s="12">
        <f t="shared" si="263"/>
        <v>95.933590083081029</v>
      </c>
      <c r="J1383" s="12">
        <f t="shared" si="264"/>
        <v>98.874236783854712</v>
      </c>
      <c r="K1383" s="12">
        <f t="shared" si="265"/>
        <v>103.47150460233441</v>
      </c>
      <c r="L1383" s="12">
        <f t="shared" si="266"/>
        <v>99.078345152675482</v>
      </c>
      <c r="M1383" s="12">
        <f t="shared" si="267"/>
        <v>97.678571723378127</v>
      </c>
      <c r="N1383" s="12">
        <f t="shared" si="268"/>
        <v>100.76417331216354</v>
      </c>
      <c r="O1383" s="12">
        <f t="shared" si="269"/>
        <v>105.43653344570878</v>
      </c>
      <c r="P1383" s="12">
        <f t="shared" si="270"/>
        <v>101.39393475184751</v>
      </c>
      <c r="Q1383">
        <v>0.52857142857142903</v>
      </c>
      <c r="R1383" s="12"/>
      <c r="S1383" s="12"/>
      <c r="Z1383" s="12"/>
      <c r="AA1383" s="12"/>
      <c r="AB1383" s="12"/>
      <c r="AC1383" s="12"/>
      <c r="AF1383">
        <v>0.39044943820224698</v>
      </c>
      <c r="AG1383" s="12"/>
      <c r="AH1383" s="12"/>
      <c r="BI1383" t="str">
        <v>14/06/2019</v>
      </c>
      <c r="BJ1383">
        <v>50.5</v>
      </c>
      <c r="BK1383">
        <v>18.399999999999999</v>
      </c>
    </row>
    <row r="1384" spans="1:63" x14ac:dyDescent="0.3">
      <c r="A1384" s="11">
        <v>43559</v>
      </c>
      <c r="B1384">
        <v>0.450867052023121</v>
      </c>
      <c r="C1384">
        <v>2873.4</v>
      </c>
      <c r="D1384">
        <v>183.78</v>
      </c>
      <c r="E1384">
        <v>123.52</v>
      </c>
      <c r="F1384">
        <v>1289.9100000000001</v>
      </c>
      <c r="G1384">
        <v>83.87</v>
      </c>
      <c r="H1384">
        <v>47.21</v>
      </c>
      <c r="I1384" s="12">
        <f t="shared" si="263"/>
        <v>96.005489632598554</v>
      </c>
      <c r="J1384" s="12">
        <f t="shared" si="264"/>
        <v>98.857453148013036</v>
      </c>
      <c r="K1384" s="12">
        <f t="shared" si="265"/>
        <v>103.28083020677387</v>
      </c>
      <c r="L1384" s="12">
        <f t="shared" si="266"/>
        <v>98.955901050410986</v>
      </c>
      <c r="M1384" s="12">
        <f t="shared" si="267"/>
        <v>97.993566104936647</v>
      </c>
      <c r="N1384" s="12">
        <f t="shared" si="268"/>
        <v>100.99603520965945</v>
      </c>
      <c r="O1384" s="12">
        <f t="shared" si="269"/>
        <v>105.50187650607452</v>
      </c>
      <c r="P1384" s="12">
        <f t="shared" si="270"/>
        <v>101.51861670014357</v>
      </c>
      <c r="Q1384">
        <v>0.54411764705882304</v>
      </c>
      <c r="R1384" s="12"/>
      <c r="S1384" s="12"/>
      <c r="Z1384" s="12"/>
      <c r="AA1384" s="12"/>
      <c r="AB1384" s="12"/>
      <c r="AC1384" s="12"/>
      <c r="AF1384">
        <v>0.39215686274509798</v>
      </c>
      <c r="AG1384" s="12"/>
      <c r="AH1384" s="12"/>
      <c r="BI1384" t="str">
        <v>13/06/2019</v>
      </c>
      <c r="BJ1384">
        <v>50.5</v>
      </c>
      <c r="BK1384">
        <v>18.399999999999999</v>
      </c>
    </row>
    <row r="1385" spans="1:63" x14ac:dyDescent="0.3">
      <c r="A1385" s="11">
        <v>43558</v>
      </c>
      <c r="B1385">
        <v>0.46290801186943598</v>
      </c>
      <c r="C1385">
        <v>2867.24</v>
      </c>
      <c r="D1385">
        <v>182.73</v>
      </c>
      <c r="E1385">
        <v>124.6</v>
      </c>
      <c r="F1385">
        <v>1293.1500000000001</v>
      </c>
      <c r="G1385">
        <v>83.91</v>
      </c>
      <c r="H1385">
        <v>46.88</v>
      </c>
      <c r="I1385" s="12">
        <f t="shared" si="263"/>
        <v>94.978191806055847</v>
      </c>
      <c r="J1385" s="12">
        <f t="shared" si="264"/>
        <v>98.39950996338564</v>
      </c>
      <c r="K1385" s="12">
        <f t="shared" si="265"/>
        <v>103.01041666011206</v>
      </c>
      <c r="L1385" s="12">
        <f t="shared" si="266"/>
        <v>99.442257381495821</v>
      </c>
      <c r="M1385" s="12">
        <f t="shared" si="267"/>
        <v>96.601164679115186</v>
      </c>
      <c r="N1385" s="12">
        <f t="shared" si="268"/>
        <v>100.16946754610335</v>
      </c>
      <c r="O1385" s="12">
        <f t="shared" si="269"/>
        <v>104.84941077275413</v>
      </c>
      <c r="P1385" s="12">
        <f t="shared" si="270"/>
        <v>101.65005695851023</v>
      </c>
      <c r="Q1385">
        <v>0.53125</v>
      </c>
      <c r="R1385" s="12"/>
      <c r="S1385" s="12"/>
      <c r="Z1385" s="12"/>
      <c r="AA1385" s="12"/>
      <c r="AB1385" s="12"/>
      <c r="AC1385" s="12"/>
      <c r="AF1385">
        <v>0.39130434782608697</v>
      </c>
      <c r="AG1385" s="12"/>
      <c r="AH1385" s="12"/>
      <c r="BI1385" t="str">
        <v>12/06/2019</v>
      </c>
      <c r="BJ1385">
        <v>50.5</v>
      </c>
      <c r="BK1385">
        <v>18.399999999999999</v>
      </c>
    </row>
    <row r="1386" spans="1:63" x14ac:dyDescent="0.3">
      <c r="A1386" s="11">
        <v>43557</v>
      </c>
      <c r="B1386">
        <v>0.46483180428134602</v>
      </c>
      <c r="C1386">
        <v>2867.19</v>
      </c>
      <c r="D1386">
        <v>182.04</v>
      </c>
      <c r="E1386">
        <v>124.37</v>
      </c>
      <c r="F1386">
        <v>1287.67</v>
      </c>
      <c r="G1386">
        <v>83.87</v>
      </c>
      <c r="H1386">
        <v>46.88</v>
      </c>
      <c r="I1386" s="12">
        <f t="shared" si="263"/>
        <v>95.152499948337635</v>
      </c>
      <c r="J1386" s="12">
        <f t="shared" si="264"/>
        <v>98.818332698814629</v>
      </c>
      <c r="K1386" s="12">
        <f t="shared" si="265"/>
        <v>103.0577706651638</v>
      </c>
      <c r="L1386" s="12">
        <f t="shared" si="266"/>
        <v>99.440523270340492</v>
      </c>
      <c r="M1386" s="12">
        <f t="shared" si="267"/>
        <v>96.414019748018731</v>
      </c>
      <c r="N1386" s="12">
        <f t="shared" si="268"/>
        <v>100.21610541712354</v>
      </c>
      <c r="O1386" s="12">
        <f t="shared" si="269"/>
        <v>104.50314512316228</v>
      </c>
      <c r="P1386" s="12">
        <f t="shared" si="270"/>
        <v>101.26621993502548</v>
      </c>
      <c r="Q1386">
        <v>0.56451612903225801</v>
      </c>
      <c r="R1386" s="12"/>
      <c r="S1386" s="12"/>
      <c r="Z1386" s="12"/>
      <c r="AA1386" s="12"/>
      <c r="AB1386" s="12"/>
      <c r="AC1386" s="12"/>
      <c r="AF1386">
        <v>0.39541547277937</v>
      </c>
      <c r="AG1386" s="12"/>
      <c r="AH1386" s="12"/>
      <c r="BI1386" t="str">
        <v>11/06/2019</v>
      </c>
      <c r="BJ1386">
        <v>50.5</v>
      </c>
      <c r="BK1386">
        <v>18.399999999999999</v>
      </c>
    </row>
    <row r="1387" spans="1:63" x14ac:dyDescent="0.3">
      <c r="A1387" s="11">
        <v>43554</v>
      </c>
      <c r="B1387">
        <v>0.443768996960486</v>
      </c>
      <c r="C1387">
        <v>2834.4</v>
      </c>
      <c r="D1387">
        <v>179.66</v>
      </c>
      <c r="E1387">
        <v>126.44</v>
      </c>
      <c r="F1387">
        <v>1292.1500000000001</v>
      </c>
      <c r="G1387">
        <v>84.12</v>
      </c>
      <c r="H1387">
        <v>46.27</v>
      </c>
      <c r="I1387" s="12">
        <f t="shared" si="263"/>
        <v>92.566201446321628</v>
      </c>
      <c r="J1387" s="12">
        <f t="shared" si="264"/>
        <v>97.354541388686727</v>
      </c>
      <c r="K1387" s="12">
        <f t="shared" si="265"/>
        <v>101.58073289141176</v>
      </c>
      <c r="L1387" s="12">
        <f t="shared" si="266"/>
        <v>99.601369749160099</v>
      </c>
      <c r="M1387" s="12">
        <f t="shared" si="267"/>
        <v>93.640514475024986</v>
      </c>
      <c r="N1387" s="12">
        <f t="shared" si="268"/>
        <v>98.568596914158491</v>
      </c>
      <c r="O1387" s="12">
        <f t="shared" si="269"/>
        <v>102.83524085050017</v>
      </c>
      <c r="P1387" s="12">
        <f t="shared" si="270"/>
        <v>101.2597639593493</v>
      </c>
      <c r="Q1387">
        <v>0.565217391304348</v>
      </c>
      <c r="R1387" s="12"/>
      <c r="S1387" s="12"/>
      <c r="Z1387" s="12"/>
      <c r="AA1387" s="12"/>
      <c r="AB1387" s="12"/>
      <c r="AC1387" s="12"/>
      <c r="AF1387">
        <v>0.39364773820981702</v>
      </c>
      <c r="AG1387" s="12"/>
      <c r="AH1387" s="12"/>
      <c r="BI1387" t="str">
        <v>10/06/2019</v>
      </c>
      <c r="BJ1387">
        <v>50.5</v>
      </c>
      <c r="BK1387">
        <v>18.399999999999999</v>
      </c>
    </row>
    <row r="1388" spans="1:63" x14ac:dyDescent="0.3">
      <c r="A1388" s="11">
        <v>43553</v>
      </c>
      <c r="B1388">
        <v>0.43130990415335502</v>
      </c>
      <c r="C1388">
        <v>2815.44</v>
      </c>
      <c r="D1388">
        <v>178.31</v>
      </c>
      <c r="E1388">
        <v>126.56</v>
      </c>
      <c r="F1388">
        <v>1290.5</v>
      </c>
      <c r="G1388">
        <v>84.17</v>
      </c>
      <c r="H1388">
        <v>46</v>
      </c>
      <c r="I1388" s="12">
        <f t="shared" si="263"/>
        <v>91.860486872565247</v>
      </c>
      <c r="J1388" s="12">
        <f t="shared" si="264"/>
        <v>96.82628433574493</v>
      </c>
      <c r="K1388" s="12">
        <f t="shared" si="265"/>
        <v>100.84173144280128</v>
      </c>
      <c r="L1388" s="12">
        <f t="shared" si="266"/>
        <v>99.515316015810612</v>
      </c>
      <c r="M1388" s="12">
        <f t="shared" si="267"/>
        <v>92.84950623137216</v>
      </c>
      <c r="N1388" s="12">
        <f t="shared" si="268"/>
        <v>97.952231530364642</v>
      </c>
      <c r="O1388" s="12">
        <f t="shared" si="269"/>
        <v>102.00237918955426</v>
      </c>
      <c r="P1388" s="12">
        <f t="shared" si="270"/>
        <v>101.08776122814739</v>
      </c>
      <c r="Q1388">
        <v>0.53030303030303005</v>
      </c>
      <c r="R1388" s="12"/>
      <c r="S1388" s="12"/>
      <c r="Z1388" s="12"/>
      <c r="AA1388" s="12"/>
      <c r="AB1388" s="12"/>
      <c r="AC1388" s="12"/>
      <c r="AF1388">
        <v>0.39229249011857698</v>
      </c>
      <c r="AG1388" s="12"/>
      <c r="AH1388" s="12"/>
      <c r="BI1388" t="str">
        <v>07/06/2019</v>
      </c>
      <c r="BJ1388">
        <v>48.1</v>
      </c>
      <c r="BK1388">
        <v>18.3</v>
      </c>
    </row>
    <row r="1389" spans="1:63" x14ac:dyDescent="0.3">
      <c r="A1389" s="11">
        <v>43552</v>
      </c>
      <c r="B1389">
        <v>0.44089456869009602</v>
      </c>
      <c r="C1389">
        <v>2805.37</v>
      </c>
      <c r="D1389">
        <v>177.9</v>
      </c>
      <c r="E1389">
        <v>126.12</v>
      </c>
      <c r="F1389">
        <v>1309.78</v>
      </c>
      <c r="G1389">
        <v>84.18</v>
      </c>
      <c r="H1389">
        <v>45.96</v>
      </c>
      <c r="I1389" s="12">
        <f t="shared" si="263"/>
        <v>91.851227951305802</v>
      </c>
      <c r="J1389" s="12">
        <f t="shared" si="264"/>
        <v>95.085312797468205</v>
      </c>
      <c r="K1389" s="12">
        <f t="shared" si="265"/>
        <v>100.46915790692169</v>
      </c>
      <c r="L1389" s="12">
        <f t="shared" si="266"/>
        <v>99.245445585113188</v>
      </c>
      <c r="M1389" s="12">
        <f t="shared" si="267"/>
        <v>92.959577374489371</v>
      </c>
      <c r="N1389" s="12">
        <f t="shared" si="268"/>
        <v>96.312539926885108</v>
      </c>
      <c r="O1389" s="12">
        <f t="shared" si="269"/>
        <v>101.75577827309753</v>
      </c>
      <c r="P1389" s="12">
        <f t="shared" si="270"/>
        <v>100.94297432670001</v>
      </c>
      <c r="Q1389">
        <v>0.48484848484848497</v>
      </c>
      <c r="R1389" s="12"/>
      <c r="S1389" s="12"/>
      <c r="Z1389" s="12"/>
      <c r="AA1389" s="12"/>
      <c r="AB1389" s="12"/>
      <c r="AC1389" s="12"/>
      <c r="AF1389">
        <v>0.39405940594059402</v>
      </c>
      <c r="AG1389" s="12"/>
      <c r="AH1389" s="12"/>
      <c r="BI1389" t="str">
        <v>06/06/2019</v>
      </c>
      <c r="BJ1389">
        <v>48.1</v>
      </c>
      <c r="BK1389">
        <v>18.3</v>
      </c>
    </row>
    <row r="1390" spans="1:63" x14ac:dyDescent="0.3">
      <c r="A1390" s="11">
        <v>43551</v>
      </c>
      <c r="B1390">
        <v>0.43573667711598701</v>
      </c>
      <c r="C1390">
        <v>2818.46</v>
      </c>
      <c r="D1390">
        <v>179.05</v>
      </c>
      <c r="E1390">
        <v>124.97</v>
      </c>
      <c r="F1390">
        <v>1315.51</v>
      </c>
      <c r="G1390">
        <v>84.11</v>
      </c>
      <c r="H1390">
        <v>46.12</v>
      </c>
      <c r="I1390" s="12">
        <f t="shared" si="263"/>
        <v>93.140911857739752</v>
      </c>
      <c r="J1390" s="12">
        <f t="shared" si="264"/>
        <v>95.112767583703075</v>
      </c>
      <c r="K1390" s="12">
        <f t="shared" si="265"/>
        <v>101.02241969039243</v>
      </c>
      <c r="L1390" s="12">
        <f t="shared" si="266"/>
        <v>99.362213028294903</v>
      </c>
      <c r="M1390" s="12">
        <f t="shared" si="267"/>
        <v>94.435125786265544</v>
      </c>
      <c r="N1390" s="12">
        <f t="shared" si="268"/>
        <v>96.512036267882038</v>
      </c>
      <c r="O1390" s="12">
        <f t="shared" si="269"/>
        <v>102.49941464454936</v>
      </c>
      <c r="P1390" s="12">
        <f t="shared" si="270"/>
        <v>101.24200028680545</v>
      </c>
      <c r="Q1390">
        <v>0.42424242424242398</v>
      </c>
      <c r="R1390" s="12"/>
      <c r="S1390" s="12"/>
      <c r="Z1390" s="12"/>
      <c r="AA1390" s="12"/>
      <c r="AB1390" s="12"/>
      <c r="AC1390" s="12"/>
      <c r="AF1390">
        <v>0.39177277179235998</v>
      </c>
      <c r="AG1390" s="12"/>
      <c r="AH1390" s="12"/>
      <c r="BI1390" t="str">
        <v>05/06/2019</v>
      </c>
      <c r="BJ1390">
        <v>48.1</v>
      </c>
      <c r="BK1390">
        <v>18.3</v>
      </c>
    </row>
    <row r="1391" spans="1:63" x14ac:dyDescent="0.3">
      <c r="A1391" s="11">
        <v>43550</v>
      </c>
      <c r="B1391">
        <v>0.43573667711598701</v>
      </c>
      <c r="C1391">
        <v>2798.36</v>
      </c>
      <c r="D1391">
        <v>178.22</v>
      </c>
      <c r="E1391">
        <v>125.06</v>
      </c>
      <c r="F1391">
        <v>1321.9</v>
      </c>
      <c r="G1391">
        <v>84.12</v>
      </c>
      <c r="H1391">
        <v>45.9</v>
      </c>
      <c r="I1391" s="12">
        <f t="shared" si="263"/>
        <v>92.41064293877632</v>
      </c>
      <c r="J1391" s="12">
        <f t="shared" si="264"/>
        <v>93.983394543132434</v>
      </c>
      <c r="K1391" s="12">
        <f t="shared" si="265"/>
        <v>100.29013559220715</v>
      </c>
      <c r="L1391" s="12">
        <f t="shared" si="266"/>
        <v>99.125328259019611</v>
      </c>
      <c r="M1391" s="12">
        <f t="shared" si="267"/>
        <v>93.930080662439423</v>
      </c>
      <c r="N1391" s="12">
        <f t="shared" si="268"/>
        <v>95.604641484091971</v>
      </c>
      <c r="O1391" s="12">
        <f t="shared" si="269"/>
        <v>102.01219998122926</v>
      </c>
      <c r="P1391" s="12">
        <f t="shared" si="270"/>
        <v>101.25575719988512</v>
      </c>
      <c r="Q1391">
        <v>0.439393939393939</v>
      </c>
      <c r="R1391" s="12"/>
      <c r="S1391" s="12"/>
      <c r="Z1391" s="12"/>
      <c r="AA1391" s="12"/>
      <c r="AB1391" s="12"/>
      <c r="AC1391" s="12"/>
      <c r="AF1391">
        <v>0.38856015779092701</v>
      </c>
      <c r="AG1391" s="12"/>
      <c r="AH1391" s="12"/>
      <c r="BI1391" t="str">
        <v>04/06/2019</v>
      </c>
      <c r="BJ1391">
        <v>48.1</v>
      </c>
      <c r="BK1391">
        <v>18.3</v>
      </c>
    </row>
    <row r="1392" spans="1:63" x14ac:dyDescent="0.3">
      <c r="A1392" s="11">
        <v>43547</v>
      </c>
      <c r="B1392">
        <v>0.44761904761904803</v>
      </c>
      <c r="C1392">
        <v>2800.71</v>
      </c>
      <c r="D1392">
        <v>178.56</v>
      </c>
      <c r="E1392">
        <v>124.86</v>
      </c>
      <c r="F1392">
        <v>1313.38</v>
      </c>
      <c r="G1392">
        <v>84.03</v>
      </c>
      <c r="H1392">
        <v>45.83</v>
      </c>
      <c r="I1392" s="12">
        <f t="shared" si="263"/>
        <v>92.636756937942607</v>
      </c>
      <c r="J1392" s="12">
        <f t="shared" si="264"/>
        <v>94.677012737751014</v>
      </c>
      <c r="K1392" s="12">
        <f t="shared" si="265"/>
        <v>100.48206830046321</v>
      </c>
      <c r="L1392" s="12">
        <f t="shared" si="266"/>
        <v>99.360460492338092</v>
      </c>
      <c r="M1392" s="12">
        <f t="shared" si="267"/>
        <v>94.260550221667742</v>
      </c>
      <c r="N1392" s="12">
        <f t="shared" si="268"/>
        <v>96.413667951319482</v>
      </c>
      <c r="O1392" s="12">
        <f t="shared" si="269"/>
        <v>102.31660907410485</v>
      </c>
      <c r="P1392" s="12">
        <f t="shared" si="270"/>
        <v>101.60441332065072</v>
      </c>
      <c r="Q1392">
        <v>0.44776119402985098</v>
      </c>
      <c r="R1392" s="12"/>
      <c r="S1392" s="12"/>
      <c r="Z1392" s="12"/>
      <c r="AA1392" s="12"/>
      <c r="AB1392" s="12"/>
      <c r="AC1392" s="12"/>
      <c r="AF1392">
        <v>0.39002932551319602</v>
      </c>
      <c r="AG1392" s="12"/>
      <c r="AH1392" s="12"/>
      <c r="BI1392" t="str">
        <v>03/06/2019</v>
      </c>
      <c r="BJ1392">
        <v>48.1</v>
      </c>
      <c r="BK1392">
        <v>18.3</v>
      </c>
    </row>
    <row r="1393" spans="1:63" x14ac:dyDescent="0.3">
      <c r="A1393" s="11">
        <v>43546</v>
      </c>
      <c r="B1393">
        <v>0.45253164556962</v>
      </c>
      <c r="C1393">
        <v>2854.88</v>
      </c>
      <c r="D1393">
        <v>182.57</v>
      </c>
      <c r="E1393">
        <v>122.95</v>
      </c>
      <c r="F1393">
        <v>1309.3900000000001</v>
      </c>
      <c r="G1393">
        <v>83.89</v>
      </c>
      <c r="H1393">
        <v>46.87</v>
      </c>
      <c r="I1393" s="12">
        <f t="shared" si="263"/>
        <v>95.94784988772706</v>
      </c>
      <c r="J1393" s="12">
        <f t="shared" si="264"/>
        <v>96.808914280009063</v>
      </c>
      <c r="K1393" s="12">
        <f t="shared" si="265"/>
        <v>102.60008074444879</v>
      </c>
      <c r="L1393" s="12">
        <f t="shared" si="266"/>
        <v>99.042089135158506</v>
      </c>
      <c r="M1393" s="12">
        <f t="shared" si="267"/>
        <v>97.932932188067355</v>
      </c>
      <c r="N1393" s="12">
        <f t="shared" si="268"/>
        <v>98.88696935675361</v>
      </c>
      <c r="O1393" s="12">
        <f t="shared" si="269"/>
        <v>104.79318968992551</v>
      </c>
      <c r="P1393" s="12">
        <f t="shared" si="270"/>
        <v>101.58157215830774</v>
      </c>
      <c r="Q1393">
        <v>0.46153846153846201</v>
      </c>
      <c r="R1393" s="12"/>
      <c r="S1393" s="12"/>
      <c r="Z1393" s="12"/>
      <c r="AA1393" s="12"/>
      <c r="AB1393" s="12"/>
      <c r="AC1393" s="12"/>
      <c r="AF1393">
        <v>0.377268385864374</v>
      </c>
      <c r="AG1393" s="12"/>
      <c r="AH1393" s="12"/>
      <c r="BI1393" t="str">
        <v>31/05/2019</v>
      </c>
      <c r="BJ1393">
        <v>42.7</v>
      </c>
      <c r="BK1393">
        <v>18.5</v>
      </c>
    </row>
    <row r="1394" spans="1:63" x14ac:dyDescent="0.3">
      <c r="A1394" s="11">
        <v>43545</v>
      </c>
      <c r="B1394">
        <v>0.43125000000000002</v>
      </c>
      <c r="C1394">
        <v>2824.23</v>
      </c>
      <c r="D1394">
        <v>179.76</v>
      </c>
      <c r="E1394">
        <v>122.68</v>
      </c>
      <c r="F1394">
        <v>1312.49</v>
      </c>
      <c r="G1394">
        <v>83.89</v>
      </c>
      <c r="H1394">
        <v>46.84</v>
      </c>
      <c r="I1394" s="12">
        <f t="shared" si="263"/>
        <v>95.124861187407987</v>
      </c>
      <c r="J1394" s="12">
        <f t="shared" si="264"/>
        <v>95.54632328516989</v>
      </c>
      <c r="K1394" s="12">
        <f t="shared" si="265"/>
        <v>101.49856597856814</v>
      </c>
      <c r="L1394" s="12">
        <f t="shared" si="266"/>
        <v>98.040891887418923</v>
      </c>
      <c r="M1394" s="12">
        <f t="shared" si="267"/>
        <v>96.63501703271659</v>
      </c>
      <c r="N1394" s="12">
        <f t="shared" si="268"/>
        <v>97.139061090728234</v>
      </c>
      <c r="O1394" s="12">
        <f t="shared" si="269"/>
        <v>103.1802803234979</v>
      </c>
      <c r="P1394" s="12">
        <f t="shared" si="270"/>
        <v>100.08120719342516</v>
      </c>
      <c r="Q1394">
        <v>0.45588235294117602</v>
      </c>
      <c r="R1394" s="12"/>
      <c r="S1394" s="12"/>
      <c r="Z1394" s="12"/>
      <c r="AA1394" s="12"/>
      <c r="AB1394" s="12"/>
      <c r="AC1394" s="12"/>
      <c r="AF1394">
        <v>0.37082936129647298</v>
      </c>
      <c r="AG1394" s="12"/>
      <c r="AH1394" s="12"/>
      <c r="BI1394" t="str">
        <v>30/05/2019</v>
      </c>
      <c r="BJ1394">
        <v>42.7</v>
      </c>
      <c r="BK1394">
        <v>18.5</v>
      </c>
    </row>
    <row r="1395" spans="1:63" x14ac:dyDescent="0.3">
      <c r="A1395" s="11">
        <v>43544</v>
      </c>
      <c r="B1395">
        <v>0.43692307692307703</v>
      </c>
      <c r="C1395">
        <v>2832.57</v>
      </c>
      <c r="D1395">
        <v>179.05</v>
      </c>
      <c r="E1395">
        <v>121.41</v>
      </c>
      <c r="F1395">
        <v>1306.55</v>
      </c>
      <c r="G1395">
        <v>83.77</v>
      </c>
      <c r="H1395">
        <v>46.82</v>
      </c>
      <c r="I1395" s="12">
        <f t="shared" si="263"/>
        <v>96.417310748553845</v>
      </c>
      <c r="J1395" s="12">
        <f t="shared" si="264"/>
        <v>96.26742860428925</v>
      </c>
      <c r="K1395" s="12">
        <f t="shared" si="265"/>
        <v>101.94475947165488</v>
      </c>
      <c r="L1395" s="12">
        <f t="shared" si="266"/>
        <v>98.37255402111299</v>
      </c>
      <c r="M1395" s="12">
        <f t="shared" si="267"/>
        <v>97.266769619002758</v>
      </c>
      <c r="N1395" s="12">
        <f t="shared" si="268"/>
        <v>97.195526976778098</v>
      </c>
      <c r="O1395" s="12">
        <f t="shared" si="269"/>
        <v>102.91959742947628</v>
      </c>
      <c r="P1395" s="12">
        <f t="shared" si="270"/>
        <v>99.728347861965759</v>
      </c>
      <c r="Q1395">
        <v>0.46052631578947401</v>
      </c>
      <c r="R1395" s="12"/>
      <c r="S1395" s="12"/>
      <c r="Z1395" s="12"/>
      <c r="AA1395" s="12"/>
      <c r="AB1395" s="12"/>
      <c r="AC1395" s="12"/>
      <c r="AF1395">
        <v>0.382436260623229</v>
      </c>
      <c r="AG1395" s="12"/>
      <c r="AH1395" s="12"/>
      <c r="BI1395" t="str">
        <v>29/05/2019</v>
      </c>
      <c r="BJ1395">
        <v>42.7</v>
      </c>
      <c r="BK1395">
        <v>18.5</v>
      </c>
    </row>
    <row r="1396" spans="1:63" x14ac:dyDescent="0.3">
      <c r="A1396" s="11">
        <v>43543</v>
      </c>
      <c r="B1396">
        <v>0.42814371257485001</v>
      </c>
      <c r="C1396">
        <v>2832.94</v>
      </c>
      <c r="D1396">
        <v>178.45</v>
      </c>
      <c r="E1396">
        <v>121.68</v>
      </c>
      <c r="F1396">
        <v>1303.68</v>
      </c>
      <c r="G1396">
        <v>83.78</v>
      </c>
      <c r="H1396">
        <v>46.78</v>
      </c>
      <c r="I1396" s="12">
        <f t="shared" si="263"/>
        <v>96.216379337115313</v>
      </c>
      <c r="J1396" s="12">
        <f t="shared" si="264"/>
        <v>96.492455460715647</v>
      </c>
      <c r="K1396" s="12">
        <f t="shared" si="265"/>
        <v>101.94590596931661</v>
      </c>
      <c r="L1396" s="12">
        <f t="shared" si="266"/>
        <v>98.469612823770348</v>
      </c>
      <c r="M1396" s="12">
        <f t="shared" si="267"/>
        <v>96.726915302326304</v>
      </c>
      <c r="N1396" s="12">
        <f t="shared" si="268"/>
        <v>97.082830714999687</v>
      </c>
      <c r="O1396" s="12">
        <f t="shared" si="269"/>
        <v>102.56251101337109</v>
      </c>
      <c r="P1396" s="12">
        <f t="shared" si="270"/>
        <v>99.478932284699724</v>
      </c>
      <c r="Q1396">
        <v>0.40540540540540498</v>
      </c>
      <c r="R1396" s="12"/>
      <c r="S1396" s="12"/>
      <c r="Z1396" s="12"/>
      <c r="AA1396" s="12"/>
      <c r="AB1396" s="12"/>
      <c r="AC1396" s="12"/>
      <c r="AF1396">
        <v>0.38099717779868297</v>
      </c>
      <c r="AG1396" s="12"/>
      <c r="AH1396" s="12"/>
      <c r="BI1396" t="str">
        <v>28/05/2019</v>
      </c>
      <c r="BJ1396">
        <v>42.7</v>
      </c>
      <c r="BK1396">
        <v>18.5</v>
      </c>
    </row>
    <row r="1397" spans="1:63" x14ac:dyDescent="0.3">
      <c r="A1397" s="11">
        <v>43540</v>
      </c>
      <c r="B1397">
        <v>0.43657817109144498</v>
      </c>
      <c r="C1397">
        <v>2822.48</v>
      </c>
      <c r="D1397">
        <v>178.35</v>
      </c>
      <c r="E1397">
        <v>121.75</v>
      </c>
      <c r="F1397">
        <v>1301.3800000000001</v>
      </c>
      <c r="G1397">
        <v>83.8</v>
      </c>
      <c r="H1397">
        <v>46.47</v>
      </c>
      <c r="I1397" s="12">
        <f t="shared" si="263"/>
        <v>95.806241499152264</v>
      </c>
      <c r="J1397" s="12">
        <f t="shared" si="264"/>
        <v>96.305756537372574</v>
      </c>
      <c r="K1397" s="12">
        <f t="shared" si="265"/>
        <v>101.54534773326213</v>
      </c>
      <c r="L1397" s="12">
        <f t="shared" si="266"/>
        <v>98.762444439723609</v>
      </c>
      <c r="M1397" s="12">
        <f t="shared" si="267"/>
        <v>96.617192574294663</v>
      </c>
      <c r="N1397" s="12">
        <f t="shared" si="268"/>
        <v>97.200118150485508</v>
      </c>
      <c r="O1397" s="12">
        <f t="shared" si="269"/>
        <v>102.48059225559361</v>
      </c>
      <c r="P1397" s="12">
        <f t="shared" si="270"/>
        <v>100.09051286889184</v>
      </c>
      <c r="Q1397">
        <v>0.42857142857142899</v>
      </c>
      <c r="R1397" s="12"/>
      <c r="S1397" s="12"/>
      <c r="Z1397" s="12"/>
      <c r="AA1397" s="12"/>
      <c r="AB1397" s="12"/>
      <c r="AC1397" s="12"/>
      <c r="AF1397">
        <v>0.38108614232209698</v>
      </c>
      <c r="AG1397" s="12"/>
      <c r="AH1397" s="12"/>
      <c r="BI1397" t="str">
        <v>27/05/2019</v>
      </c>
      <c r="BJ1397">
        <v>42.7</v>
      </c>
      <c r="BK1397">
        <v>18.5</v>
      </c>
    </row>
    <row r="1398" spans="1:63" x14ac:dyDescent="0.3">
      <c r="A1398" s="11">
        <v>43539</v>
      </c>
      <c r="B1398">
        <v>0.41839762611275999</v>
      </c>
      <c r="C1398">
        <v>2808.48</v>
      </c>
      <c r="D1398">
        <v>176.71</v>
      </c>
      <c r="E1398">
        <v>120.95</v>
      </c>
      <c r="F1398">
        <v>1296.28</v>
      </c>
      <c r="G1398">
        <v>83.77</v>
      </c>
      <c r="H1398">
        <v>45.96</v>
      </c>
      <c r="I1398" s="12">
        <f t="shared" si="263"/>
        <v>95.962603018783952</v>
      </c>
      <c r="J1398" s="12">
        <f t="shared" si="264"/>
        <v>96.204687001475691</v>
      </c>
      <c r="K1398" s="12">
        <f t="shared" si="265"/>
        <v>101.07768358577314</v>
      </c>
      <c r="L1398" s="12">
        <f t="shared" si="266"/>
        <v>99.369762905712122</v>
      </c>
      <c r="M1398" s="12">
        <f t="shared" si="267"/>
        <v>96.360253832705297</v>
      </c>
      <c r="N1398" s="12">
        <f t="shared" si="268"/>
        <v>96.683210330447551</v>
      </c>
      <c r="O1398" s="12">
        <f t="shared" si="269"/>
        <v>101.57428361999456</v>
      </c>
      <c r="P1398" s="12">
        <f t="shared" si="270"/>
        <v>100.27259419114804</v>
      </c>
      <c r="Q1398">
        <v>0.39743589743589702</v>
      </c>
      <c r="R1398" s="12"/>
      <c r="S1398" s="12"/>
      <c r="Z1398" s="12"/>
      <c r="AA1398" s="12"/>
      <c r="AB1398" s="12"/>
      <c r="AC1398" s="12"/>
      <c r="AF1398">
        <v>0.37023255813953498</v>
      </c>
      <c r="AG1398" s="12"/>
      <c r="AH1398" s="12"/>
      <c r="BI1398" t="str">
        <v>24/05/2019</v>
      </c>
      <c r="BJ1398">
        <v>49</v>
      </c>
      <c r="BK1398">
        <v>17.3</v>
      </c>
    </row>
    <row r="1399" spans="1:63" x14ac:dyDescent="0.3">
      <c r="A1399" s="11">
        <v>43538</v>
      </c>
      <c r="B1399">
        <v>0.42514970059880203</v>
      </c>
      <c r="C1399">
        <v>2810.92</v>
      </c>
      <c r="D1399">
        <v>177.01</v>
      </c>
      <c r="E1399">
        <v>121.83</v>
      </c>
      <c r="F1399">
        <v>1309.18</v>
      </c>
      <c r="G1399">
        <v>83.75</v>
      </c>
      <c r="H1399">
        <v>46.05</v>
      </c>
      <c r="I1399" s="12">
        <f t="shared" si="263"/>
        <v>95.356598804065882</v>
      </c>
      <c r="J1399" s="12">
        <f t="shared" si="264"/>
        <v>95.347942556564178</v>
      </c>
      <c r="K1399" s="12">
        <f t="shared" si="265"/>
        <v>101.18968530527816</v>
      </c>
      <c r="L1399" s="12">
        <f t="shared" si="266"/>
        <v>99.261929292798328</v>
      </c>
      <c r="M1399" s="12">
        <f t="shared" si="267"/>
        <v>95.830468471535767</v>
      </c>
      <c r="N1399" s="12">
        <f t="shared" si="268"/>
        <v>95.900786826978475</v>
      </c>
      <c r="O1399" s="12">
        <f t="shared" si="269"/>
        <v>101.77107075470558</v>
      </c>
      <c r="P1399" s="12">
        <f t="shared" si="270"/>
        <v>100.24657239716349</v>
      </c>
      <c r="Q1399">
        <v>0.40259740259740301</v>
      </c>
      <c r="R1399" s="12"/>
      <c r="S1399" s="12"/>
      <c r="Z1399" s="12"/>
      <c r="AA1399" s="12"/>
      <c r="AB1399" s="12"/>
      <c r="AC1399" s="12"/>
      <c r="AF1399">
        <v>0.37430167597765401</v>
      </c>
      <c r="AG1399" s="12"/>
      <c r="AH1399" s="12"/>
      <c r="BI1399" t="str">
        <v>23/05/2019</v>
      </c>
      <c r="BJ1399">
        <v>49</v>
      </c>
      <c r="BK1399">
        <v>17.3</v>
      </c>
    </row>
    <row r="1400" spans="1:63" x14ac:dyDescent="0.3">
      <c r="A1400" s="11">
        <v>43537</v>
      </c>
      <c r="B1400">
        <v>0.42241379310344801</v>
      </c>
      <c r="C1400">
        <v>2791.52</v>
      </c>
      <c r="D1400">
        <v>175.69</v>
      </c>
      <c r="E1400">
        <v>122.06</v>
      </c>
      <c r="F1400">
        <v>1301.5999999999999</v>
      </c>
      <c r="G1400">
        <v>83.74</v>
      </c>
      <c r="H1400">
        <v>45.795000000000002</v>
      </c>
      <c r="I1400" s="12">
        <f t="shared" si="263"/>
        <v>94.52160083947642</v>
      </c>
      <c r="J1400" s="12">
        <f t="shared" si="264"/>
        <v>95.240699897512329</v>
      </c>
      <c r="K1400" s="12">
        <f t="shared" si="265"/>
        <v>100.50322799643119</v>
      </c>
      <c r="L1400" s="12">
        <f t="shared" si="266"/>
        <v>99.125005408638017</v>
      </c>
      <c r="M1400" s="12">
        <f t="shared" si="267"/>
        <v>94.938280970623794</v>
      </c>
      <c r="N1400" s="12">
        <f t="shared" si="268"/>
        <v>95.739023127528469</v>
      </c>
      <c r="O1400" s="12">
        <f t="shared" si="269"/>
        <v>101.02411699255141</v>
      </c>
      <c r="P1400" s="12">
        <f t="shared" si="270"/>
        <v>100.05197729898065</v>
      </c>
      <c r="Q1400">
        <v>0.415584415584416</v>
      </c>
      <c r="R1400" s="12"/>
      <c r="S1400" s="12"/>
      <c r="Z1400" s="12"/>
      <c r="AA1400" s="12"/>
      <c r="AB1400" s="12"/>
      <c r="AC1400" s="12"/>
      <c r="AF1400">
        <v>0.36558139534883699</v>
      </c>
      <c r="AG1400" s="12"/>
      <c r="AH1400" s="12"/>
      <c r="BI1400" t="str">
        <v>22/05/2019</v>
      </c>
      <c r="BJ1400">
        <v>49</v>
      </c>
      <c r="BK1400">
        <v>17.3</v>
      </c>
    </row>
    <row r="1401" spans="1:63" x14ac:dyDescent="0.3">
      <c r="A1401" s="11">
        <v>43536</v>
      </c>
      <c r="B1401">
        <v>0.41853932584269699</v>
      </c>
      <c r="C1401">
        <v>2783.3</v>
      </c>
      <c r="D1401">
        <v>174.73</v>
      </c>
      <c r="E1401">
        <v>121.21</v>
      </c>
      <c r="F1401">
        <v>1293.6099999999999</v>
      </c>
      <c r="G1401">
        <v>83.71</v>
      </c>
      <c r="H1401">
        <v>45.73</v>
      </c>
      <c r="I1401" s="12">
        <f t="shared" si="263"/>
        <v>94.906855663394552</v>
      </c>
      <c r="J1401" s="12">
        <f t="shared" si="264"/>
        <v>95.548670940900266</v>
      </c>
      <c r="K1401" s="12">
        <f t="shared" si="265"/>
        <v>100.24310229240999</v>
      </c>
      <c r="L1401" s="12">
        <f t="shared" si="266"/>
        <v>98.973383886978098</v>
      </c>
      <c r="M1401" s="12">
        <f t="shared" si="267"/>
        <v>95.082657490289108</v>
      </c>
      <c r="N1401" s="12">
        <f t="shared" si="268"/>
        <v>95.804392644121833</v>
      </c>
      <c r="O1401" s="12">
        <f t="shared" si="269"/>
        <v>100.50792728249439</v>
      </c>
      <c r="P1401" s="12">
        <f t="shared" si="270"/>
        <v>99.646138045672316</v>
      </c>
      <c r="Q1401">
        <v>0.40259740259740301</v>
      </c>
      <c r="R1401" s="12"/>
      <c r="S1401" s="12"/>
      <c r="Z1401" s="12"/>
      <c r="AA1401" s="12"/>
      <c r="AB1401" s="12"/>
      <c r="AC1401" s="12"/>
      <c r="AF1401">
        <v>0.37095282146161002</v>
      </c>
      <c r="AG1401" s="12"/>
      <c r="AH1401" s="12"/>
      <c r="BI1401" t="str">
        <v>21/05/2019</v>
      </c>
      <c r="BJ1401">
        <v>49</v>
      </c>
      <c r="BK1401">
        <v>17.3</v>
      </c>
    </row>
    <row r="1402" spans="1:63" x14ac:dyDescent="0.3">
      <c r="A1402" s="11">
        <v>43533</v>
      </c>
      <c r="B1402">
        <v>0.41504178272980502</v>
      </c>
      <c r="C1402">
        <v>2743.07</v>
      </c>
      <c r="D1402">
        <v>171.17</v>
      </c>
      <c r="E1402">
        <v>121.57</v>
      </c>
      <c r="F1402">
        <v>1299.2750000000001</v>
      </c>
      <c r="G1402">
        <v>83.73</v>
      </c>
      <c r="H1402">
        <v>45.19</v>
      </c>
      <c r="I1402" s="12">
        <f t="shared" si="263"/>
        <v>93.262882276449645</v>
      </c>
      <c r="J1402" s="12">
        <f t="shared" si="264"/>
        <v>93.76468774536923</v>
      </c>
      <c r="K1402" s="12">
        <f t="shared" si="265"/>
        <v>98.770930233025425</v>
      </c>
      <c r="L1402" s="12">
        <f t="shared" si="266"/>
        <v>98.705250777751601</v>
      </c>
      <c r="M1402" s="12">
        <f t="shared" si="267"/>
        <v>92.875989555562711</v>
      </c>
      <c r="N1402" s="12">
        <f t="shared" si="268"/>
        <v>93.453279984548203</v>
      </c>
      <c r="O1402" s="12">
        <f t="shared" si="269"/>
        <v>98.437115521924966</v>
      </c>
      <c r="P1402" s="12">
        <f t="shared" si="270"/>
        <v>98.772153565465331</v>
      </c>
      <c r="Q1402">
        <v>0.417721518987342</v>
      </c>
      <c r="R1402" s="12"/>
      <c r="S1402" s="12"/>
      <c r="Z1402" s="12"/>
      <c r="AA1402" s="12"/>
      <c r="AB1402" s="12"/>
      <c r="AC1402" s="12"/>
      <c r="AF1402">
        <v>0.36861652739090101</v>
      </c>
      <c r="AG1402" s="12"/>
      <c r="AH1402" s="12"/>
      <c r="BI1402" t="str">
        <v>20/05/2019</v>
      </c>
      <c r="BJ1402">
        <v>49</v>
      </c>
      <c r="BK1402">
        <v>17.3</v>
      </c>
    </row>
    <row r="1403" spans="1:63" x14ac:dyDescent="0.3">
      <c r="A1403" s="11">
        <v>43532</v>
      </c>
      <c r="B1403">
        <v>0.41032608695652201</v>
      </c>
      <c r="C1403">
        <v>2748.93</v>
      </c>
      <c r="D1403">
        <v>171.43</v>
      </c>
      <c r="E1403">
        <v>121.06</v>
      </c>
      <c r="F1403">
        <v>1285.78</v>
      </c>
      <c r="G1403">
        <v>83.7</v>
      </c>
      <c r="H1403">
        <v>45.27</v>
      </c>
      <c r="I1403" s="12">
        <f t="shared" si="263"/>
        <v>93.858369099983008</v>
      </c>
      <c r="J1403" s="12">
        <f t="shared" si="264"/>
        <v>94.963825715502949</v>
      </c>
      <c r="K1403" s="12">
        <f t="shared" si="265"/>
        <v>99.017499795878791</v>
      </c>
      <c r="L1403" s="12">
        <f t="shared" si="266"/>
        <v>98.741248262591995</v>
      </c>
      <c r="M1403" s="12">
        <f t="shared" si="267"/>
        <v>93.41118342681132</v>
      </c>
      <c r="N1403" s="12">
        <f t="shared" si="268"/>
        <v>94.589510821010492</v>
      </c>
      <c r="O1403" s="12">
        <f t="shared" si="269"/>
        <v>98.622039436506128</v>
      </c>
      <c r="P1403" s="12">
        <f t="shared" si="270"/>
        <v>98.747415293712834</v>
      </c>
      <c r="Q1403">
        <v>0.41463414634146301</v>
      </c>
      <c r="R1403" s="12"/>
      <c r="S1403" s="12"/>
      <c r="Z1403" s="12"/>
      <c r="AA1403" s="12"/>
      <c r="AB1403" s="12"/>
      <c r="AC1403" s="12"/>
      <c r="AF1403">
        <v>0.37395348837209302</v>
      </c>
      <c r="AG1403" s="12"/>
      <c r="AH1403" s="12"/>
      <c r="BI1403" t="str">
        <v>17/05/2019</v>
      </c>
      <c r="BJ1403">
        <v>49.5</v>
      </c>
      <c r="BK1403">
        <v>17.2</v>
      </c>
    </row>
    <row r="1404" spans="1:63" x14ac:dyDescent="0.3">
      <c r="A1404" s="11">
        <v>43531</v>
      </c>
      <c r="B1404">
        <v>0.416445623342175</v>
      </c>
      <c r="C1404">
        <v>2771.45</v>
      </c>
      <c r="D1404">
        <v>173.56</v>
      </c>
      <c r="E1404">
        <v>120.28</v>
      </c>
      <c r="F1404">
        <v>1286.3900000000001</v>
      </c>
      <c r="G1404">
        <v>83.63</v>
      </c>
      <c r="H1404">
        <v>45.96</v>
      </c>
      <c r="I1404" s="12">
        <f t="shared" si="263"/>
        <v>95.250027147136024</v>
      </c>
      <c r="J1404" s="12">
        <f t="shared" si="264"/>
        <v>95.696045456120927</v>
      </c>
      <c r="K1404" s="12">
        <f t="shared" si="265"/>
        <v>99.912993033507675</v>
      </c>
      <c r="L1404" s="12">
        <f t="shared" si="266"/>
        <v>98.065835076460019</v>
      </c>
      <c r="M1404" s="12">
        <f t="shared" si="267"/>
        <v>95.196816933088002</v>
      </c>
      <c r="N1404" s="12">
        <f t="shared" si="268"/>
        <v>95.71882233155452</v>
      </c>
      <c r="O1404" s="12">
        <f t="shared" si="269"/>
        <v>99.932092528691399</v>
      </c>
      <c r="P1404" s="12">
        <f t="shared" si="270"/>
        <v>98.477523672833101</v>
      </c>
      <c r="Q1404">
        <v>0.41463414634146301</v>
      </c>
      <c r="R1404" s="12"/>
      <c r="S1404" s="12"/>
      <c r="Z1404" s="12"/>
      <c r="AA1404" s="12"/>
      <c r="AB1404" s="12"/>
      <c r="AC1404" s="12"/>
      <c r="AF1404">
        <v>0.36363636363636398</v>
      </c>
      <c r="AG1404" s="12"/>
      <c r="AH1404" s="12"/>
      <c r="BI1404" t="str">
        <v>16/05/2019</v>
      </c>
      <c r="BJ1404">
        <v>49.5</v>
      </c>
      <c r="BK1404">
        <v>17.2</v>
      </c>
    </row>
    <row r="1405" spans="1:63" x14ac:dyDescent="0.3">
      <c r="A1405" s="11">
        <v>43530</v>
      </c>
      <c r="B1405">
        <v>0.41085271317829503</v>
      </c>
      <c r="C1405">
        <v>2789.65</v>
      </c>
      <c r="D1405">
        <v>174.55</v>
      </c>
      <c r="E1405">
        <v>119.84</v>
      </c>
      <c r="F1405">
        <v>1287.83</v>
      </c>
      <c r="G1405">
        <v>83.57</v>
      </c>
      <c r="H1405">
        <v>46.13</v>
      </c>
      <c r="I1405" s="12">
        <f t="shared" si="263"/>
        <v>96.231169162568378</v>
      </c>
      <c r="J1405" s="12">
        <f t="shared" si="264"/>
        <v>96.216185916256748</v>
      </c>
      <c r="K1405" s="12">
        <f t="shared" si="265"/>
        <v>100.64184904559725</v>
      </c>
      <c r="L1405" s="12">
        <f t="shared" si="266"/>
        <v>98.345024658039122</v>
      </c>
      <c r="M1405" s="12">
        <f t="shared" si="267"/>
        <v>96.094657122604872</v>
      </c>
      <c r="N1405" s="12">
        <f t="shared" si="268"/>
        <v>96.15667823659328</v>
      </c>
      <c r="O1405" s="12">
        <f t="shared" si="269"/>
        <v>100.57473372701195</v>
      </c>
      <c r="P1405" s="12">
        <f t="shared" si="270"/>
        <v>98.673537661372606</v>
      </c>
      <c r="Q1405">
        <v>0.40697674418604701</v>
      </c>
      <c r="R1405" s="12"/>
      <c r="S1405" s="12"/>
      <c r="Z1405" s="12"/>
      <c r="AA1405" s="12"/>
      <c r="AB1405" s="12"/>
      <c r="AC1405" s="12"/>
      <c r="AF1405">
        <v>0.36421435059037199</v>
      </c>
      <c r="AG1405" s="12"/>
      <c r="AH1405" s="12"/>
      <c r="BI1405" t="str">
        <v>15/05/2019</v>
      </c>
      <c r="BJ1405">
        <v>49.5</v>
      </c>
      <c r="BK1405">
        <v>17.2</v>
      </c>
    </row>
    <row r="1406" spans="1:63" x14ac:dyDescent="0.3">
      <c r="A1406" s="11">
        <v>43529</v>
      </c>
      <c r="B1406">
        <v>0.405612244897959</v>
      </c>
      <c r="C1406">
        <v>2792.81</v>
      </c>
      <c r="D1406">
        <v>174.42</v>
      </c>
      <c r="E1406">
        <v>119.59</v>
      </c>
      <c r="F1406">
        <v>1286.8399999999999</v>
      </c>
      <c r="G1406">
        <v>83.56</v>
      </c>
      <c r="H1406">
        <v>45.98</v>
      </c>
      <c r="I1406" s="12">
        <f t="shared" si="263"/>
        <v>96.542223639907021</v>
      </c>
      <c r="J1406" s="12">
        <f t="shared" si="264"/>
        <v>96.399422257319401</v>
      </c>
      <c r="K1406" s="12">
        <f t="shared" si="265"/>
        <v>100.76792497449362</v>
      </c>
      <c r="L1406" s="12">
        <f t="shared" si="266"/>
        <v>98.779036516691278</v>
      </c>
      <c r="M1406" s="12">
        <f t="shared" si="267"/>
        <v>96.224092809164688</v>
      </c>
      <c r="N1406" s="12">
        <f t="shared" si="268"/>
        <v>96.158985960065948</v>
      </c>
      <c r="O1406" s="12">
        <f t="shared" si="269"/>
        <v>100.51184819917779</v>
      </c>
      <c r="P1406" s="12">
        <f t="shared" si="270"/>
        <v>98.922521749145673</v>
      </c>
      <c r="Q1406">
        <v>0.37078651685393299</v>
      </c>
      <c r="R1406" s="12"/>
      <c r="S1406" s="12"/>
      <c r="Z1406" s="12"/>
      <c r="AA1406" s="12"/>
      <c r="AB1406" s="12"/>
      <c r="AC1406" s="12"/>
      <c r="AF1406">
        <v>0.35727272727272702</v>
      </c>
      <c r="AG1406" s="12"/>
      <c r="AH1406" s="12"/>
      <c r="BI1406" t="str">
        <v>14/05/2019</v>
      </c>
      <c r="BJ1406">
        <v>49.5</v>
      </c>
      <c r="BK1406">
        <v>17.2</v>
      </c>
    </row>
    <row r="1407" spans="1:63" x14ac:dyDescent="0.3">
      <c r="A1407" s="11">
        <v>43526</v>
      </c>
      <c r="B1407">
        <v>0.39646464646464602</v>
      </c>
      <c r="C1407">
        <v>2803.69</v>
      </c>
      <c r="D1407">
        <v>174.39</v>
      </c>
      <c r="E1407">
        <v>118.66</v>
      </c>
      <c r="F1407">
        <v>1292.7650000000001</v>
      </c>
      <c r="G1407">
        <v>83.54</v>
      </c>
      <c r="H1407">
        <v>46.07</v>
      </c>
      <c r="I1407" s="12">
        <f t="shared" si="263"/>
        <v>97.686930735692641</v>
      </c>
      <c r="J1407" s="12">
        <f t="shared" si="264"/>
        <v>96.331739638018817</v>
      </c>
      <c r="K1407" s="12">
        <f t="shared" si="265"/>
        <v>101.18480703530381</v>
      </c>
      <c r="L1407" s="12">
        <f t="shared" si="266"/>
        <v>98.969756310465044</v>
      </c>
      <c r="M1407" s="12">
        <f t="shared" si="267"/>
        <v>96.967395482199024</v>
      </c>
      <c r="N1407" s="12">
        <f t="shared" si="268"/>
        <v>95.703892152612269</v>
      </c>
      <c r="O1407" s="12">
        <f t="shared" si="269"/>
        <v>100.51862094883283</v>
      </c>
      <c r="P1407" s="12">
        <f t="shared" si="270"/>
        <v>98.712700288023257</v>
      </c>
      <c r="Q1407">
        <v>0.37078651685393299</v>
      </c>
      <c r="R1407" s="12"/>
      <c r="S1407" s="12"/>
      <c r="Z1407" s="12"/>
      <c r="AA1407" s="12"/>
      <c r="AB1407" s="12"/>
      <c r="AC1407" s="12"/>
      <c r="AF1407">
        <v>0.356498194945848</v>
      </c>
      <c r="AG1407" s="12"/>
      <c r="AH1407" s="12"/>
      <c r="BI1407" t="str">
        <v>13/05/2019</v>
      </c>
      <c r="BJ1407">
        <v>49.5</v>
      </c>
      <c r="BK1407">
        <v>17.2</v>
      </c>
    </row>
    <row r="1408" spans="1:63" x14ac:dyDescent="0.3">
      <c r="A1408" s="11">
        <v>43524</v>
      </c>
      <c r="B1408">
        <v>0.67137809187279196</v>
      </c>
      <c r="C1408">
        <v>2784.49</v>
      </c>
      <c r="D1408">
        <v>173.19</v>
      </c>
      <c r="E1408">
        <v>120.02</v>
      </c>
      <c r="F1408">
        <v>1313.57</v>
      </c>
      <c r="G1408">
        <v>83.75</v>
      </c>
      <c r="H1408">
        <v>45.83</v>
      </c>
      <c r="I1408" s="12">
        <f t="shared" si="263"/>
        <v>95.938284456538497</v>
      </c>
      <c r="J1408" s="12">
        <f t="shared" si="264"/>
        <v>94.190428147848792</v>
      </c>
      <c r="K1408" s="12">
        <f t="shared" si="265"/>
        <v>100.24224913578109</v>
      </c>
      <c r="L1408" s="12">
        <f t="shared" si="266"/>
        <v>98.805877512947518</v>
      </c>
      <c r="M1408" s="12">
        <f t="shared" si="267"/>
        <v>95.22849915926821</v>
      </c>
      <c r="N1408" s="12">
        <f t="shared" si="268"/>
        <v>93.573474638531081</v>
      </c>
      <c r="O1408" s="12">
        <f t="shared" si="269"/>
        <v>99.578967009508517</v>
      </c>
      <c r="P1408" s="12">
        <f t="shared" si="270"/>
        <v>98.545954421069467</v>
      </c>
      <c r="Q1408">
        <v>0.57377049180327899</v>
      </c>
      <c r="R1408" s="12"/>
      <c r="S1408" s="12"/>
      <c r="Z1408" s="12"/>
      <c r="AA1408" s="12"/>
      <c r="AB1408" s="12"/>
      <c r="AC1408" s="12"/>
      <c r="AF1408">
        <v>0.45301681503461899</v>
      </c>
      <c r="AG1408" s="12"/>
      <c r="AH1408" s="12"/>
      <c r="BI1408" t="str">
        <v>10/05/2019</v>
      </c>
      <c r="BJ1408">
        <v>51.4</v>
      </c>
      <c r="BK1408">
        <v>17.5</v>
      </c>
    </row>
    <row r="1409" spans="1:63" x14ac:dyDescent="0.3">
      <c r="A1409" s="11">
        <v>43524</v>
      </c>
      <c r="B1409">
        <v>0.66091954022988497</v>
      </c>
      <c r="C1409">
        <v>2792.38</v>
      </c>
      <c r="D1409">
        <v>173.59</v>
      </c>
      <c r="E1409">
        <v>120.43</v>
      </c>
      <c r="F1409">
        <v>1319.85</v>
      </c>
      <c r="G1409">
        <v>83.77</v>
      </c>
      <c r="H1409">
        <v>46.1</v>
      </c>
      <c r="I1409" s="12">
        <f t="shared" si="263"/>
        <v>95.882775936693776</v>
      </c>
      <c r="J1409" s="12">
        <f t="shared" si="264"/>
        <v>94.008749678568165</v>
      </c>
      <c r="K1409" s="12">
        <f t="shared" si="265"/>
        <v>100.50222806928217</v>
      </c>
      <c r="L1409" s="12">
        <f t="shared" si="266"/>
        <v>98.507273762996064</v>
      </c>
      <c r="M1409" s="12">
        <f t="shared" si="267"/>
        <v>95.123845129581383</v>
      </c>
      <c r="N1409" s="12">
        <f t="shared" si="268"/>
        <v>93.344422710148464</v>
      </c>
      <c r="O1409" s="12">
        <f t="shared" si="269"/>
        <v>99.785076202188762</v>
      </c>
      <c r="P1409" s="12">
        <f t="shared" si="270"/>
        <v>98.197104027021879</v>
      </c>
      <c r="Q1409">
        <v>0.55128205128205099</v>
      </c>
      <c r="R1409" s="12"/>
      <c r="S1409" s="12"/>
      <c r="Z1409" s="12"/>
      <c r="AA1409" s="12"/>
      <c r="AB1409" s="12"/>
      <c r="AC1409" s="12"/>
      <c r="AF1409">
        <v>0.43055555555555602</v>
      </c>
      <c r="AG1409" s="12"/>
      <c r="AH1409" s="12"/>
      <c r="BI1409" t="str">
        <v>09/05/2019</v>
      </c>
      <c r="BJ1409">
        <v>51.4</v>
      </c>
      <c r="BK1409">
        <v>17.5</v>
      </c>
    </row>
    <row r="1410" spans="1:63" x14ac:dyDescent="0.3">
      <c r="A1410" s="11">
        <v>43523</v>
      </c>
      <c r="B1410">
        <v>0.65373134328358196</v>
      </c>
      <c r="C1410">
        <v>2793.9</v>
      </c>
      <c r="D1410">
        <v>173.7</v>
      </c>
      <c r="E1410">
        <v>121.81</v>
      </c>
      <c r="F1410">
        <v>1329.05</v>
      </c>
      <c r="G1410">
        <v>83.79</v>
      </c>
      <c r="H1410">
        <v>46.28</v>
      </c>
      <c r="I1410" s="12">
        <f t="shared" ref="I1410:I1473" si="271">I1411*(1+((C1410/C1411)-(E1410/E1411)))</f>
        <v>94.859706720004127</v>
      </c>
      <c r="J1410" s="12">
        <f t="shared" ref="J1410:J1473" si="272">J1411*(1+((C1410/C1411)-(F1410/F1411)))</f>
        <v>93.412943679249736</v>
      </c>
      <c r="K1410" s="12">
        <f t="shared" si="265"/>
        <v>100.53292583940798</v>
      </c>
      <c r="L1410" s="12">
        <f t="shared" si="266"/>
        <v>98.178833491916976</v>
      </c>
      <c r="M1410" s="12">
        <f t="shared" si="267"/>
        <v>94.117182488470164</v>
      </c>
      <c r="N1410" s="12">
        <f t="shared" si="268"/>
        <v>92.761051986014479</v>
      </c>
      <c r="O1410" s="12">
        <f t="shared" si="269"/>
        <v>99.82446531852743</v>
      </c>
      <c r="P1410" s="12">
        <f t="shared" si="270"/>
        <v>97.87840281587809</v>
      </c>
      <c r="Q1410">
        <v>0.53246753246753198</v>
      </c>
      <c r="R1410" s="12"/>
      <c r="S1410" s="12"/>
      <c r="Z1410" s="12"/>
      <c r="AA1410" s="12"/>
      <c r="AB1410" s="12"/>
      <c r="AC1410" s="12"/>
      <c r="AF1410">
        <v>0.43767572633551999</v>
      </c>
      <c r="AG1410" s="12"/>
      <c r="AH1410" s="12"/>
      <c r="BI1410" t="str">
        <v>08/05/2019</v>
      </c>
      <c r="BJ1410">
        <v>51.4</v>
      </c>
      <c r="BK1410">
        <v>17.5</v>
      </c>
    </row>
    <row r="1411" spans="1:63" x14ac:dyDescent="0.3">
      <c r="A1411" s="11">
        <v>43522</v>
      </c>
      <c r="B1411">
        <v>0.64970059880239495</v>
      </c>
      <c r="C1411">
        <v>2796.11</v>
      </c>
      <c r="D1411">
        <v>173.52</v>
      </c>
      <c r="E1411">
        <v>121.21</v>
      </c>
      <c r="F1411">
        <v>1327.44</v>
      </c>
      <c r="G1411">
        <v>83.75</v>
      </c>
      <c r="H1411">
        <v>46.15</v>
      </c>
      <c r="I1411" s="12">
        <f t="shared" si="271"/>
        <v>95.407390019276534</v>
      </c>
      <c r="J1411" s="12">
        <f t="shared" si="272"/>
        <v>93.600448274445043</v>
      </c>
      <c r="K1411" s="12">
        <f t="shared" ref="K1411:K1474" si="273">K1412*(1+((C1411/C1412)-(G1411/G1412)))</f>
        <v>100.66056300281895</v>
      </c>
      <c r="L1411" s="12">
        <f t="shared" ref="L1411:L1474" si="274">L1412*(1+((C1411/C1412)-(H1411/H1412)))</f>
        <v>98.53427472199013</v>
      </c>
      <c r="M1411" s="12">
        <f t="shared" ref="M1411:M1474" si="275">M1412*(1+((D1411/D1412)-(E1411/E1412)))</f>
        <v>94.486885314649612</v>
      </c>
      <c r="N1411" s="12">
        <f t="shared" ref="N1411:N1474" si="276">N1412*(1+((D1411/D1412)-(F1411/F1412)))</f>
        <v>92.777335934342176</v>
      </c>
      <c r="O1411" s="12">
        <f t="shared" ref="O1411:O1474" si="277">O1412*(1+((D1411/D1412)-(G1411/G1412)))</f>
        <v>99.768621582733516</v>
      </c>
      <c r="P1411" s="12">
        <f t="shared" ref="P1411:P1474" si="278">P1412*(1+((D1411/D1412)-(H1411/H1412)))</f>
        <v>98.052893529920894</v>
      </c>
      <c r="Q1411">
        <v>0.53246753246753198</v>
      </c>
      <c r="R1411" s="12"/>
      <c r="S1411" s="12"/>
      <c r="Z1411" s="12"/>
      <c r="AA1411" s="12"/>
      <c r="AB1411" s="12"/>
      <c r="AC1411" s="12"/>
      <c r="AF1411">
        <v>0.43909348441926299</v>
      </c>
      <c r="AG1411" s="12"/>
      <c r="AH1411" s="12"/>
      <c r="BI1411" t="str">
        <v>07/05/2019</v>
      </c>
      <c r="BJ1411">
        <v>51.4</v>
      </c>
      <c r="BK1411">
        <v>17.5</v>
      </c>
    </row>
    <row r="1412" spans="1:63" x14ac:dyDescent="0.3">
      <c r="A1412" s="11">
        <v>43519</v>
      </c>
      <c r="B1412">
        <v>0.63852242744063303</v>
      </c>
      <c r="C1412">
        <v>2792.67</v>
      </c>
      <c r="D1412">
        <v>172.89</v>
      </c>
      <c r="E1412">
        <v>121.57</v>
      </c>
      <c r="F1412">
        <v>1327.625</v>
      </c>
      <c r="G1412">
        <v>83.76</v>
      </c>
      <c r="H1412">
        <v>45.95</v>
      </c>
      <c r="I1412" s="12">
        <f t="shared" si="271"/>
        <v>95.009012197194068</v>
      </c>
      <c r="J1412" s="12">
        <f t="shared" si="272"/>
        <v>93.472284436575592</v>
      </c>
      <c r="K1412" s="12">
        <f t="shared" si="273"/>
        <v>100.52473550571868</v>
      </c>
      <c r="L1412" s="12">
        <f t="shared" si="274"/>
        <v>98.842739291118917</v>
      </c>
      <c r="M1412" s="12">
        <f t="shared" si="275"/>
        <v>93.866876540806231</v>
      </c>
      <c r="N1412" s="12">
        <f t="shared" si="276"/>
        <v>92.427656044355899</v>
      </c>
      <c r="O1412" s="12">
        <f t="shared" si="277"/>
        <v>99.394567603113032</v>
      </c>
      <c r="P1412" s="12">
        <f t="shared" si="278"/>
        <v>98.122425207425223</v>
      </c>
      <c r="Q1412">
        <v>0.55294117647058805</v>
      </c>
      <c r="R1412" s="12"/>
      <c r="S1412" s="12"/>
      <c r="Z1412" s="12"/>
      <c r="AA1412" s="12"/>
      <c r="AB1412" s="12"/>
      <c r="AC1412" s="12"/>
      <c r="AF1412">
        <v>0.431963470319635</v>
      </c>
      <c r="AG1412" s="12"/>
      <c r="AH1412" s="12"/>
      <c r="BI1412" t="str">
        <v>06/05/2019</v>
      </c>
      <c r="BJ1412">
        <v>51.4</v>
      </c>
      <c r="BK1412">
        <v>17.5</v>
      </c>
    </row>
    <row r="1413" spans="1:63" x14ac:dyDescent="0.3">
      <c r="A1413" s="11">
        <v>43518</v>
      </c>
      <c r="B1413">
        <v>0.63395225464190996</v>
      </c>
      <c r="C1413">
        <v>2774.88</v>
      </c>
      <c r="D1413">
        <v>171.62</v>
      </c>
      <c r="E1413">
        <v>120.85</v>
      </c>
      <c r="F1413">
        <v>1323.4</v>
      </c>
      <c r="G1413">
        <v>83.7</v>
      </c>
      <c r="H1413">
        <v>45.67</v>
      </c>
      <c r="I1413" s="12">
        <f t="shared" si="271"/>
        <v>94.965965158155043</v>
      </c>
      <c r="J1413" s="12">
        <f t="shared" si="272"/>
        <v>93.172404053945996</v>
      </c>
      <c r="K1413" s="12">
        <f t="shared" si="273"/>
        <v>99.955564316370754</v>
      </c>
      <c r="L1413" s="12">
        <f t="shared" si="274"/>
        <v>98.815056381576881</v>
      </c>
      <c r="M1413" s="12">
        <f t="shared" si="275"/>
        <v>93.731690042698418</v>
      </c>
      <c r="N1413" s="12">
        <f t="shared" si="276"/>
        <v>92.040392820376724</v>
      </c>
      <c r="O1413" s="12">
        <f t="shared" si="277"/>
        <v>98.734701472277649</v>
      </c>
      <c r="P1413" s="12">
        <f t="shared" si="278"/>
        <v>97.99805288227796</v>
      </c>
      <c r="Q1413">
        <v>0.53658536585365901</v>
      </c>
      <c r="R1413" s="12"/>
      <c r="S1413" s="12"/>
      <c r="Z1413" s="12"/>
      <c r="AA1413" s="12"/>
      <c r="AB1413" s="12"/>
      <c r="AC1413" s="12"/>
      <c r="AF1413">
        <v>0.41965105601469199</v>
      </c>
      <c r="AG1413" s="12"/>
      <c r="AH1413" s="12"/>
      <c r="BI1413" t="str">
        <v>03/05/2019</v>
      </c>
      <c r="BJ1413">
        <v>55.5</v>
      </c>
      <c r="BK1413">
        <v>17.8</v>
      </c>
    </row>
    <row r="1414" spans="1:63" x14ac:dyDescent="0.3">
      <c r="A1414" s="11">
        <v>43517</v>
      </c>
      <c r="B1414">
        <v>0.63215258855585799</v>
      </c>
      <c r="C1414">
        <v>2784.7</v>
      </c>
      <c r="D1414">
        <v>172.25</v>
      </c>
      <c r="E1414">
        <v>121.94</v>
      </c>
      <c r="F1414">
        <v>1338.52</v>
      </c>
      <c r="G1414">
        <v>83.724999999999994</v>
      </c>
      <c r="H1414">
        <v>45.83</v>
      </c>
      <c r="I1414" s="12">
        <f t="shared" si="271"/>
        <v>94.454737375015938</v>
      </c>
      <c r="J1414" s="12">
        <f t="shared" si="272"/>
        <v>92.454068655160597</v>
      </c>
      <c r="K1414" s="12">
        <f t="shared" si="273"/>
        <v>100.27924723342748</v>
      </c>
      <c r="L1414" s="12">
        <f t="shared" si="274"/>
        <v>98.818539654777339</v>
      </c>
      <c r="M1414" s="12">
        <f t="shared" si="275"/>
        <v>93.239261079048717</v>
      </c>
      <c r="N1414" s="12">
        <f t="shared" si="276"/>
        <v>91.342664231322331</v>
      </c>
      <c r="O1414" s="12">
        <f t="shared" si="277"/>
        <v>99.067456974507934</v>
      </c>
      <c r="P1414" s="12">
        <f t="shared" si="278"/>
        <v>98.014353806988126</v>
      </c>
      <c r="Q1414">
        <v>0.51219512195121997</v>
      </c>
      <c r="R1414" s="12"/>
      <c r="S1414" s="12"/>
      <c r="Z1414" s="12"/>
      <c r="AA1414" s="12"/>
      <c r="AB1414" s="12"/>
      <c r="AC1414" s="12"/>
      <c r="AF1414">
        <v>0.41458910433979701</v>
      </c>
      <c r="AG1414" s="12"/>
      <c r="AH1414" s="12"/>
      <c r="BI1414" t="str">
        <v>02/05/2019</v>
      </c>
      <c r="BJ1414">
        <v>55.5</v>
      </c>
      <c r="BK1414">
        <v>17.8</v>
      </c>
    </row>
    <row r="1415" spans="1:63" x14ac:dyDescent="0.3">
      <c r="A1415" s="11">
        <v>43516</v>
      </c>
      <c r="B1415">
        <v>0.62326869806094198</v>
      </c>
      <c r="C1415">
        <v>2779.76</v>
      </c>
      <c r="D1415">
        <v>172.28</v>
      </c>
      <c r="E1415">
        <v>122.29</v>
      </c>
      <c r="F1415">
        <v>1341.55</v>
      </c>
      <c r="G1415">
        <v>83.74</v>
      </c>
      <c r="H1415">
        <v>45.61</v>
      </c>
      <c r="I1415" s="12">
        <f t="shared" si="271"/>
        <v>94.018568213510562</v>
      </c>
      <c r="J1415" s="12">
        <f t="shared" si="272"/>
        <v>92.082450283068553</v>
      </c>
      <c r="K1415" s="12">
        <f t="shared" si="273"/>
        <v>100.08345819723667</v>
      </c>
      <c r="L1415" s="12">
        <f t="shared" si="274"/>
        <v>99.120497541198162</v>
      </c>
      <c r="M1415" s="12">
        <f t="shared" si="275"/>
        <v>92.989313791509218</v>
      </c>
      <c r="N1415" s="12">
        <f t="shared" si="276"/>
        <v>91.152661397821376</v>
      </c>
      <c r="O1415" s="12">
        <f t="shared" si="277"/>
        <v>99.066962557360839</v>
      </c>
      <c r="P1415" s="12">
        <f t="shared" si="278"/>
        <v>98.50665448020527</v>
      </c>
      <c r="Q1415">
        <v>0.50617283950617298</v>
      </c>
      <c r="R1415" s="12"/>
      <c r="S1415" s="12"/>
      <c r="Z1415" s="12"/>
      <c r="AA1415" s="12"/>
      <c r="AB1415" s="12"/>
      <c r="AC1415" s="12"/>
      <c r="AF1415">
        <v>0.40774907749077499</v>
      </c>
      <c r="AG1415" s="12"/>
      <c r="AH1415" s="12"/>
      <c r="BI1415" t="str">
        <v>01/05/2019</v>
      </c>
      <c r="BJ1415">
        <v>55.5</v>
      </c>
      <c r="BK1415">
        <v>17.8</v>
      </c>
    </row>
    <row r="1416" spans="1:63" x14ac:dyDescent="0.3">
      <c r="A1416" s="11">
        <v>43512</v>
      </c>
      <c r="B1416">
        <v>0.60158311345646398</v>
      </c>
      <c r="C1416">
        <v>2775.6</v>
      </c>
      <c r="D1416">
        <v>171.94</v>
      </c>
      <c r="E1416">
        <v>121.98</v>
      </c>
      <c r="F1416">
        <v>1323.375</v>
      </c>
      <c r="G1416">
        <v>83.68</v>
      </c>
      <c r="H1416">
        <v>45.41</v>
      </c>
      <c r="I1416" s="12">
        <f t="shared" si="271"/>
        <v>94.116696652231738</v>
      </c>
      <c r="J1416" s="12">
        <f t="shared" si="272"/>
        <v>93.223038773470748</v>
      </c>
      <c r="K1416" s="12">
        <f t="shared" si="273"/>
        <v>100.00527828777203</v>
      </c>
      <c r="L1416" s="12">
        <f t="shared" si="274"/>
        <v>99.409335460075212</v>
      </c>
      <c r="M1416" s="12">
        <f t="shared" si="275"/>
        <v>93.041786217933364</v>
      </c>
      <c r="N1416" s="12">
        <f t="shared" si="276"/>
        <v>92.237036012964964</v>
      </c>
      <c r="O1416" s="12">
        <f t="shared" si="277"/>
        <v>98.942254080048727</v>
      </c>
      <c r="P1416" s="12">
        <f t="shared" si="278"/>
        <v>98.74630012236679</v>
      </c>
      <c r="Q1416">
        <v>0.53409090909090895</v>
      </c>
      <c r="R1416" s="12"/>
      <c r="S1416" s="12"/>
      <c r="Z1416" s="12"/>
      <c r="AA1416" s="12"/>
      <c r="AB1416" s="12"/>
      <c r="AC1416" s="12"/>
      <c r="AF1416">
        <v>0.39633027522935799</v>
      </c>
      <c r="AG1416" s="12"/>
      <c r="AH1416" s="12"/>
      <c r="BI1416" t="str">
        <v>30/04/2019</v>
      </c>
      <c r="BJ1416">
        <v>55.5</v>
      </c>
      <c r="BK1416">
        <v>17.8</v>
      </c>
    </row>
    <row r="1417" spans="1:63" x14ac:dyDescent="0.3">
      <c r="A1417" s="11">
        <v>43511</v>
      </c>
      <c r="B1417">
        <v>0.60158311345646398</v>
      </c>
      <c r="C1417">
        <v>2745.73</v>
      </c>
      <c r="D1417">
        <v>171.22</v>
      </c>
      <c r="E1417">
        <v>121.79</v>
      </c>
      <c r="F1417">
        <v>1312.49</v>
      </c>
      <c r="G1417">
        <v>83.72</v>
      </c>
      <c r="H1417">
        <v>44.94</v>
      </c>
      <c r="I1417" s="12">
        <f t="shared" si="271"/>
        <v>93.247753710015544</v>
      </c>
      <c r="J1417" s="12">
        <f t="shared" si="272"/>
        <v>92.982649490268102</v>
      </c>
      <c r="K1417" s="12">
        <f t="shared" si="273"/>
        <v>98.882321897472593</v>
      </c>
      <c r="L1417" s="12">
        <f t="shared" si="274"/>
        <v>99.367569195129406</v>
      </c>
      <c r="M1417" s="12">
        <f t="shared" si="275"/>
        <v>92.796334917569411</v>
      </c>
      <c r="N1417" s="12">
        <f t="shared" si="276"/>
        <v>92.615674851596324</v>
      </c>
      <c r="O1417" s="12">
        <f t="shared" si="277"/>
        <v>98.481077111873461</v>
      </c>
      <c r="P1417" s="12">
        <f t="shared" si="278"/>
        <v>99.367673284789021</v>
      </c>
      <c r="Q1417">
        <v>0.54022988505747105</v>
      </c>
      <c r="R1417" s="12"/>
      <c r="S1417" s="12"/>
      <c r="Z1417" s="12"/>
      <c r="AA1417" s="12"/>
      <c r="AB1417" s="12"/>
      <c r="AC1417" s="12"/>
      <c r="AF1417">
        <v>0.38688827331486603</v>
      </c>
      <c r="AG1417" s="12"/>
      <c r="AH1417" s="12"/>
      <c r="BI1417" t="str">
        <v>29/04/2019</v>
      </c>
      <c r="BJ1417">
        <v>55.5</v>
      </c>
      <c r="BK1417">
        <v>17.8</v>
      </c>
    </row>
    <row r="1418" spans="1:63" x14ac:dyDescent="0.3">
      <c r="A1418" s="11">
        <v>43510</v>
      </c>
      <c r="B1418">
        <v>0.58108108108108103</v>
      </c>
      <c r="C1418">
        <v>2753.03</v>
      </c>
      <c r="D1418">
        <v>171.01</v>
      </c>
      <c r="E1418">
        <v>121.1</v>
      </c>
      <c r="F1418">
        <v>1306.18</v>
      </c>
      <c r="G1418">
        <v>83.61</v>
      </c>
      <c r="H1418">
        <v>44.89</v>
      </c>
      <c r="I1418" s="12">
        <f t="shared" si="271"/>
        <v>94.032871227630068</v>
      </c>
      <c r="J1418" s="12">
        <f t="shared" si="272"/>
        <v>93.683637753490203</v>
      </c>
      <c r="K1418" s="12">
        <f t="shared" si="273"/>
        <v>99.276175896853886</v>
      </c>
      <c r="L1418" s="12">
        <f t="shared" si="274"/>
        <v>99.74314779534447</v>
      </c>
      <c r="M1418" s="12">
        <f t="shared" si="275"/>
        <v>93.212975673260104</v>
      </c>
      <c r="N1418" s="12">
        <f t="shared" si="276"/>
        <v>92.950564817418496</v>
      </c>
      <c r="O1418" s="12">
        <f t="shared" si="277"/>
        <v>98.489708133226003</v>
      </c>
      <c r="P1418" s="12">
        <f t="shared" si="278"/>
        <v>99.356330314379463</v>
      </c>
      <c r="Q1418">
        <v>0.52941176470588203</v>
      </c>
      <c r="R1418" s="12"/>
      <c r="S1418" s="12"/>
      <c r="Z1418" s="12"/>
      <c r="AA1418" s="12"/>
      <c r="AB1418" s="12"/>
      <c r="AC1418" s="12"/>
      <c r="AF1418">
        <v>0.37908496732026098</v>
      </c>
      <c r="AG1418" s="12"/>
      <c r="AH1418" s="12"/>
      <c r="BI1418" t="str">
        <v>26/04/2019</v>
      </c>
      <c r="BJ1418">
        <v>56.4</v>
      </c>
      <c r="BK1418">
        <v>17.8</v>
      </c>
    </row>
    <row r="1419" spans="1:63" x14ac:dyDescent="0.3">
      <c r="A1419" s="11">
        <v>43509</v>
      </c>
      <c r="B1419">
        <v>0.55801104972375704</v>
      </c>
      <c r="C1419">
        <v>2744.73</v>
      </c>
      <c r="D1419">
        <v>170.89</v>
      </c>
      <c r="E1419">
        <v>121.55500000000001</v>
      </c>
      <c r="F1419">
        <v>1310.8</v>
      </c>
      <c r="G1419">
        <v>83.67</v>
      </c>
      <c r="H1419">
        <v>44.95</v>
      </c>
      <c r="I1419" s="12">
        <f t="shared" si="271"/>
        <v>93.400814986941356</v>
      </c>
      <c r="J1419" s="12">
        <f t="shared" si="272"/>
        <v>93.074137851860385</v>
      </c>
      <c r="K1419" s="12">
        <f t="shared" si="273"/>
        <v>98.906160063130741</v>
      </c>
      <c r="L1419" s="12">
        <f t="shared" si="274"/>
        <v>99.310274832775633</v>
      </c>
      <c r="M1419" s="12">
        <f t="shared" si="275"/>
        <v>92.800443585360455</v>
      </c>
      <c r="N1419" s="12">
        <f t="shared" si="276"/>
        <v>92.559337670170095</v>
      </c>
      <c r="O1419" s="12">
        <f t="shared" si="277"/>
        <v>98.35011892411319</v>
      </c>
      <c r="P1419" s="12">
        <f t="shared" si="278"/>
        <v>99.154350665130011</v>
      </c>
      <c r="Q1419">
        <v>0.54651162790697705</v>
      </c>
      <c r="R1419" s="12"/>
      <c r="S1419" s="12"/>
      <c r="Z1419" s="12"/>
      <c r="AA1419" s="12"/>
      <c r="AB1419" s="12"/>
      <c r="AC1419" s="12"/>
      <c r="AF1419">
        <v>0.37441204139228601</v>
      </c>
      <c r="AG1419" s="12"/>
      <c r="AH1419" s="12"/>
      <c r="BI1419" t="str">
        <v>25/04/2019</v>
      </c>
      <c r="BJ1419">
        <v>56.4</v>
      </c>
      <c r="BK1419">
        <v>17.8</v>
      </c>
    </row>
    <row r="1420" spans="1:63" x14ac:dyDescent="0.3">
      <c r="A1420" s="11">
        <v>43508</v>
      </c>
      <c r="B1420">
        <v>0.55000000000000004</v>
      </c>
      <c r="C1420">
        <v>2709.8</v>
      </c>
      <c r="D1420">
        <v>168.4</v>
      </c>
      <c r="E1420">
        <v>121.87</v>
      </c>
      <c r="F1420">
        <v>1308.17</v>
      </c>
      <c r="G1420">
        <v>83.68</v>
      </c>
      <c r="H1420">
        <v>44.47</v>
      </c>
      <c r="I1420" s="12">
        <f t="shared" si="271"/>
        <v>91.977466305500329</v>
      </c>
      <c r="J1420" s="12">
        <f t="shared" si="272"/>
        <v>92.072407721321227</v>
      </c>
      <c r="K1420" s="12">
        <f t="shared" si="273"/>
        <v>97.635940585258211</v>
      </c>
      <c r="L1420" s="12">
        <f t="shared" si="274"/>
        <v>99.102510716710896</v>
      </c>
      <c r="M1420" s="12">
        <f t="shared" si="275"/>
        <v>91.215936594796602</v>
      </c>
      <c r="N1420" s="12">
        <f t="shared" si="276"/>
        <v>91.391736835953623</v>
      </c>
      <c r="O1420" s="12">
        <f t="shared" si="277"/>
        <v>96.905669551781628</v>
      </c>
      <c r="P1420" s="12">
        <f t="shared" si="278"/>
        <v>98.760058075187175</v>
      </c>
      <c r="Q1420">
        <v>0.54651162790697705</v>
      </c>
      <c r="R1420" s="12"/>
      <c r="S1420" s="12"/>
      <c r="Z1420" s="12"/>
      <c r="AA1420" s="12"/>
      <c r="AB1420" s="12"/>
      <c r="AC1420" s="12"/>
      <c r="AF1420">
        <v>0.36847103513770202</v>
      </c>
      <c r="AG1420" s="12"/>
      <c r="AH1420" s="12"/>
      <c r="BI1420" t="str">
        <v>24/04/2019</v>
      </c>
      <c r="BJ1420">
        <v>56.4</v>
      </c>
      <c r="BK1420">
        <v>17.8</v>
      </c>
    </row>
    <row r="1421" spans="1:63" x14ac:dyDescent="0.3">
      <c r="A1421" s="11">
        <v>43505</v>
      </c>
      <c r="B1421">
        <v>0.55163043478260898</v>
      </c>
      <c r="C1421">
        <v>2707.88</v>
      </c>
      <c r="D1421">
        <v>168.56</v>
      </c>
      <c r="E1421">
        <v>122.35</v>
      </c>
      <c r="F1421">
        <v>1314.93</v>
      </c>
      <c r="G1421">
        <v>83.71</v>
      </c>
      <c r="H1421">
        <v>44.59</v>
      </c>
      <c r="I1421" s="12">
        <f t="shared" si="271"/>
        <v>91.553371588379363</v>
      </c>
      <c r="J1421" s="12">
        <f t="shared" si="272"/>
        <v>91.536916773444872</v>
      </c>
      <c r="K1421" s="12">
        <f t="shared" si="273"/>
        <v>97.531832972604874</v>
      </c>
      <c r="L1421" s="12">
        <f t="shared" si="274"/>
        <v>98.766681468641266</v>
      </c>
      <c r="M1421" s="12">
        <f t="shared" si="275"/>
        <v>90.945468923332868</v>
      </c>
      <c r="N1421" s="12">
        <f t="shared" si="276"/>
        <v>91.010245442534739</v>
      </c>
      <c r="O1421" s="12">
        <f t="shared" si="277"/>
        <v>96.962958833596886</v>
      </c>
      <c r="P1421" s="12">
        <f t="shared" si="278"/>
        <v>98.588320231384017</v>
      </c>
      <c r="Q1421">
        <v>0.54651162790697705</v>
      </c>
      <c r="R1421" s="12"/>
      <c r="S1421" s="12"/>
      <c r="Z1421" s="12"/>
      <c r="AA1421" s="12"/>
      <c r="AB1421" s="12"/>
      <c r="AC1421" s="12"/>
      <c r="AF1421">
        <v>0.37804878048780499</v>
      </c>
      <c r="AG1421" s="12"/>
      <c r="AH1421" s="12"/>
      <c r="BI1421" t="str">
        <v>23/04/2019</v>
      </c>
      <c r="BJ1421">
        <v>56.4</v>
      </c>
      <c r="BK1421">
        <v>17.8</v>
      </c>
    </row>
    <row r="1422" spans="1:63" x14ac:dyDescent="0.3">
      <c r="A1422" s="11">
        <v>43504</v>
      </c>
      <c r="B1422">
        <v>0.53719008264462798</v>
      </c>
      <c r="C1422">
        <v>2706.05</v>
      </c>
      <c r="D1422">
        <v>168.23</v>
      </c>
      <c r="E1422">
        <v>121.83</v>
      </c>
      <c r="F1422">
        <v>1310.2</v>
      </c>
      <c r="G1422">
        <v>83.68</v>
      </c>
      <c r="H1422">
        <v>44.76</v>
      </c>
      <c r="I1422" s="12">
        <f t="shared" si="271"/>
        <v>91.883414994297368</v>
      </c>
      <c r="J1422" s="12">
        <f t="shared" si="272"/>
        <v>91.80626473224568</v>
      </c>
      <c r="K1422" s="12">
        <f t="shared" si="273"/>
        <v>97.500851702110083</v>
      </c>
      <c r="L1422" s="12">
        <f t="shared" si="274"/>
        <v>98.326738495794075</v>
      </c>
      <c r="M1422" s="12">
        <f t="shared" si="275"/>
        <v>91.155732605078981</v>
      </c>
      <c r="N1422" s="12">
        <f t="shared" si="276"/>
        <v>91.160526822415349</v>
      </c>
      <c r="O1422" s="12">
        <f t="shared" si="277"/>
        <v>96.807767116671783</v>
      </c>
      <c r="P1422" s="12">
        <f t="shared" si="278"/>
        <v>98.023739354773028</v>
      </c>
      <c r="Q1422">
        <v>0.51162790697674398</v>
      </c>
      <c r="R1422" s="12"/>
      <c r="S1422" s="12"/>
      <c r="Z1422" s="12"/>
      <c r="AA1422" s="12"/>
      <c r="AB1422" s="12"/>
      <c r="AC1422" s="12"/>
      <c r="AF1422">
        <v>0.38634237605238497</v>
      </c>
      <c r="AG1422" s="12"/>
      <c r="AH1422" s="12"/>
      <c r="BI1422" t="str">
        <v>22/04/2019</v>
      </c>
      <c r="BJ1422">
        <v>56.4</v>
      </c>
      <c r="BK1422">
        <v>17.8</v>
      </c>
    </row>
    <row r="1423" spans="1:63" x14ac:dyDescent="0.3">
      <c r="A1423" s="11">
        <v>43503</v>
      </c>
      <c r="B1423">
        <v>0.51549295774647896</v>
      </c>
      <c r="C1423">
        <v>2731.61</v>
      </c>
      <c r="D1423">
        <v>170.52</v>
      </c>
      <c r="E1423">
        <v>121.03</v>
      </c>
      <c r="F1423">
        <v>1306.5</v>
      </c>
      <c r="G1423">
        <v>83.62</v>
      </c>
      <c r="H1423">
        <v>45.28</v>
      </c>
      <c r="I1423" s="12">
        <f t="shared" si="271"/>
        <v>93.374327596910732</v>
      </c>
      <c r="J1423" s="12">
        <f t="shared" si="272"/>
        <v>92.939110040931041</v>
      </c>
      <c r="K1423" s="12">
        <f t="shared" si="273"/>
        <v>98.493135645268097</v>
      </c>
      <c r="L1423" s="12">
        <f t="shared" si="274"/>
        <v>98.118043391803766</v>
      </c>
      <c r="M1423" s="12">
        <f t="shared" si="275"/>
        <v>93.019797360714861</v>
      </c>
      <c r="N1423" s="12">
        <f t="shared" si="276"/>
        <v>92.667438711712734</v>
      </c>
      <c r="O1423" s="12">
        <f t="shared" si="277"/>
        <v>98.196963629030421</v>
      </c>
      <c r="P1423" s="12">
        <f t="shared" si="278"/>
        <v>98.214807501515239</v>
      </c>
      <c r="Q1423">
        <v>0.48809523809523803</v>
      </c>
      <c r="R1423" s="12"/>
      <c r="S1423" s="12"/>
      <c r="Z1423" s="12"/>
      <c r="AA1423" s="12"/>
      <c r="AB1423" s="12"/>
      <c r="AC1423" s="12"/>
      <c r="AF1423">
        <v>0.37204910292728999</v>
      </c>
      <c r="AG1423" s="12"/>
      <c r="AH1423" s="12"/>
      <c r="BI1423" t="str">
        <v>19/04/2019</v>
      </c>
      <c r="BJ1423">
        <v>53.4</v>
      </c>
      <c r="BK1423">
        <v>18.399999999999999</v>
      </c>
    </row>
    <row r="1424" spans="1:63" x14ac:dyDescent="0.3">
      <c r="A1424" s="11">
        <v>43502</v>
      </c>
      <c r="B1424">
        <v>0.51453488372093004</v>
      </c>
      <c r="C1424">
        <v>2737.7</v>
      </c>
      <c r="D1424">
        <v>171.03</v>
      </c>
      <c r="E1424">
        <v>120.97</v>
      </c>
      <c r="F1424">
        <v>1315.27</v>
      </c>
      <c r="G1424">
        <v>83.58</v>
      </c>
      <c r="H1424">
        <v>45.6</v>
      </c>
      <c r="I1424" s="12">
        <f t="shared" si="271"/>
        <v>93.629044077631448</v>
      </c>
      <c r="J1424" s="12">
        <f t="shared" si="272"/>
        <v>92.527977015836129</v>
      </c>
      <c r="K1424" s="12">
        <f t="shared" si="273"/>
        <v>98.760091917224528</v>
      </c>
      <c r="L1424" s="12">
        <f t="shared" si="274"/>
        <v>97.650002161671253</v>
      </c>
      <c r="M1424" s="12">
        <f t="shared" si="275"/>
        <v>93.344442211880875</v>
      </c>
      <c r="N1424" s="12">
        <f t="shared" si="276"/>
        <v>92.327130191837284</v>
      </c>
      <c r="O1424" s="12">
        <f t="shared" si="277"/>
        <v>98.537955839992449</v>
      </c>
      <c r="P1424" s="12">
        <f t="shared" si="278"/>
        <v>97.820043869617407</v>
      </c>
      <c r="Q1424">
        <v>0.48148148148148101</v>
      </c>
      <c r="R1424" s="12"/>
      <c r="S1424" s="12"/>
      <c r="Z1424" s="12"/>
      <c r="AA1424" s="12"/>
      <c r="AB1424" s="12"/>
      <c r="AC1424" s="12"/>
      <c r="AF1424">
        <v>0.36796949475691099</v>
      </c>
      <c r="AG1424" s="12"/>
      <c r="AH1424" s="12"/>
      <c r="BI1424" t="str">
        <v>18/04/2019</v>
      </c>
      <c r="BJ1424">
        <v>53.4</v>
      </c>
      <c r="BK1424">
        <v>18.399999999999999</v>
      </c>
    </row>
    <row r="1425" spans="1:63" x14ac:dyDescent="0.3">
      <c r="A1425" s="11">
        <v>43501</v>
      </c>
      <c r="B1425">
        <v>0.50737463126843696</v>
      </c>
      <c r="C1425">
        <v>2724.87</v>
      </c>
      <c r="D1425">
        <v>169.53</v>
      </c>
      <c r="E1425">
        <v>120.42</v>
      </c>
      <c r="F1425">
        <v>1312.15</v>
      </c>
      <c r="G1425">
        <v>83.58</v>
      </c>
      <c r="H1425">
        <v>45.2</v>
      </c>
      <c r="I1425" s="12">
        <f t="shared" si="271"/>
        <v>93.615831711242748</v>
      </c>
      <c r="J1425" s="12">
        <f t="shared" si="272"/>
        <v>92.312823096755025</v>
      </c>
      <c r="K1425" s="12">
        <f t="shared" si="273"/>
        <v>98.29726108137767</v>
      </c>
      <c r="L1425" s="12">
        <f t="shared" si="274"/>
        <v>98.056059759020087</v>
      </c>
      <c r="M1425" s="12">
        <f t="shared" si="275"/>
        <v>92.946571040529207</v>
      </c>
      <c r="N1425" s="12">
        <f t="shared" si="276"/>
        <v>91.733594153931151</v>
      </c>
      <c r="O1425" s="12">
        <f t="shared" si="277"/>
        <v>97.673739423223537</v>
      </c>
      <c r="P1425" s="12">
        <f t="shared" si="278"/>
        <v>97.820197057630281</v>
      </c>
      <c r="Q1425">
        <v>0.469135802469136</v>
      </c>
      <c r="R1425" s="12"/>
      <c r="S1425" s="12"/>
      <c r="Z1425" s="12"/>
      <c r="AA1425" s="12"/>
      <c r="AB1425" s="12"/>
      <c r="AC1425" s="12"/>
      <c r="AF1425">
        <v>0.36389684813753598</v>
      </c>
      <c r="AG1425" s="12"/>
      <c r="AH1425" s="12"/>
      <c r="BI1425" t="str">
        <v>17/04/2019</v>
      </c>
      <c r="BJ1425">
        <v>53.4</v>
      </c>
      <c r="BK1425">
        <v>18.399999999999999</v>
      </c>
    </row>
    <row r="1426" spans="1:63" x14ac:dyDescent="0.3">
      <c r="A1426" s="11">
        <v>43498</v>
      </c>
      <c r="B1426">
        <v>0.49722222222222201</v>
      </c>
      <c r="C1426">
        <v>2706.53</v>
      </c>
      <c r="D1426">
        <v>167.45</v>
      </c>
      <c r="E1426">
        <v>120.96</v>
      </c>
      <c r="F1426">
        <v>1318.625</v>
      </c>
      <c r="G1426">
        <v>83.58</v>
      </c>
      <c r="H1426">
        <v>45.03</v>
      </c>
      <c r="I1426" s="12">
        <f t="shared" si="271"/>
        <v>92.575240650801817</v>
      </c>
      <c r="J1426" s="12">
        <f t="shared" si="272"/>
        <v>91.246460183452939</v>
      </c>
      <c r="K1426" s="12">
        <f t="shared" si="273"/>
        <v>97.635661897478087</v>
      </c>
      <c r="L1426" s="12">
        <f t="shared" si="274"/>
        <v>97.762679502925621</v>
      </c>
      <c r="M1426" s="12">
        <f t="shared" si="275"/>
        <v>91.403146277335608</v>
      </c>
      <c r="N1426" s="12">
        <f t="shared" si="276"/>
        <v>90.170751404526371</v>
      </c>
      <c r="O1426" s="12">
        <f t="shared" si="277"/>
        <v>96.475359325303955</v>
      </c>
      <c r="P1426" s="12">
        <f t="shared" si="278"/>
        <v>96.981658967483</v>
      </c>
      <c r="Q1426">
        <v>0.49411764705882399</v>
      </c>
      <c r="R1426" s="12"/>
      <c r="S1426" s="12"/>
      <c r="Z1426" s="12"/>
      <c r="AA1426" s="12"/>
      <c r="AB1426" s="12"/>
      <c r="AC1426" s="12"/>
      <c r="AF1426">
        <v>0.341626794258373</v>
      </c>
      <c r="AG1426" s="12"/>
      <c r="AH1426" s="12"/>
      <c r="BI1426" t="str">
        <v>16/04/2019</v>
      </c>
      <c r="BJ1426">
        <v>53.4</v>
      </c>
      <c r="BK1426">
        <v>18.399999999999999</v>
      </c>
    </row>
    <row r="1427" spans="1:63" x14ac:dyDescent="0.3">
      <c r="A1427" s="11">
        <v>43496</v>
      </c>
      <c r="B1427">
        <v>0.47058823529411797</v>
      </c>
      <c r="C1427">
        <v>2704.1</v>
      </c>
      <c r="D1427">
        <v>168.16</v>
      </c>
      <c r="E1427">
        <v>121.97</v>
      </c>
      <c r="F1427">
        <v>1322.08</v>
      </c>
      <c r="G1427">
        <v>83.83</v>
      </c>
      <c r="H1427">
        <v>45.12</v>
      </c>
      <c r="I1427" s="12">
        <f t="shared" si="271"/>
        <v>91.733188672082193</v>
      </c>
      <c r="J1427" s="12">
        <f t="shared" si="272"/>
        <v>90.927129405060072</v>
      </c>
      <c r="K1427" s="12">
        <f t="shared" si="273"/>
        <v>97.258216246154888</v>
      </c>
      <c r="L1427" s="12">
        <f t="shared" si="274"/>
        <v>97.480637190642184</v>
      </c>
      <c r="M1427" s="12">
        <f t="shared" si="275"/>
        <v>91.033681039038029</v>
      </c>
      <c r="N1427" s="12">
        <f t="shared" si="276"/>
        <v>90.316057573036247</v>
      </c>
      <c r="O1427" s="12">
        <f t="shared" si="277"/>
        <v>96.595131824290149</v>
      </c>
      <c r="P1427" s="12">
        <f t="shared" si="278"/>
        <v>97.198166767290957</v>
      </c>
      <c r="Q1427">
        <v>0.51219512195121997</v>
      </c>
      <c r="R1427" s="12"/>
      <c r="S1427" s="12"/>
      <c r="Z1427" s="12"/>
      <c r="AA1427" s="12"/>
      <c r="AB1427" s="12"/>
      <c r="AC1427" s="12"/>
      <c r="AF1427">
        <v>0.34110787172011697</v>
      </c>
      <c r="AG1427" s="12"/>
      <c r="AH1427" s="12"/>
      <c r="BI1427" t="str">
        <v>15/04/2019</v>
      </c>
      <c r="BJ1427">
        <v>53.4</v>
      </c>
      <c r="BK1427">
        <v>18.399999999999999</v>
      </c>
    </row>
    <row r="1428" spans="1:63" x14ac:dyDescent="0.3">
      <c r="A1428" s="11">
        <v>43496</v>
      </c>
      <c r="B1428">
        <v>0.45325779036827202</v>
      </c>
      <c r="C1428">
        <v>2681.05</v>
      </c>
      <c r="D1428">
        <v>165.68</v>
      </c>
      <c r="E1428">
        <v>120.93</v>
      </c>
      <c r="F1428">
        <v>1319.71</v>
      </c>
      <c r="G1428">
        <v>83.76</v>
      </c>
      <c r="H1428">
        <v>45.03</v>
      </c>
      <c r="I1428" s="12">
        <f t="shared" si="271"/>
        <v>91.733430724086702</v>
      </c>
      <c r="J1428" s="12">
        <f t="shared" si="272"/>
        <v>90.312863860059934</v>
      </c>
      <c r="K1428" s="12">
        <f t="shared" si="273"/>
        <v>96.509145383071811</v>
      </c>
      <c r="L1428" s="12">
        <f t="shared" si="274"/>
        <v>96.841607474250765</v>
      </c>
      <c r="M1428" s="12">
        <f t="shared" si="275"/>
        <v>90.457593023998015</v>
      </c>
      <c r="N1428" s="12">
        <f t="shared" si="276"/>
        <v>89.141813403768722</v>
      </c>
      <c r="O1428" s="12">
        <f t="shared" si="277"/>
        <v>95.248988059297119</v>
      </c>
      <c r="P1428" s="12">
        <f t="shared" si="278"/>
        <v>95.953653007763819</v>
      </c>
      <c r="Q1428">
        <v>0.51249999999999996</v>
      </c>
      <c r="R1428" s="12"/>
      <c r="S1428" s="12"/>
      <c r="Z1428" s="12"/>
      <c r="AA1428" s="12"/>
      <c r="AB1428" s="12"/>
      <c r="AC1428" s="12"/>
      <c r="AF1428">
        <v>0.34246575342465801</v>
      </c>
      <c r="AG1428" s="12"/>
      <c r="AH1428" s="12"/>
      <c r="BI1428" t="str">
        <v>12/04/2019</v>
      </c>
      <c r="BJ1428">
        <v>54.8</v>
      </c>
      <c r="BK1428">
        <v>19.2</v>
      </c>
    </row>
    <row r="1429" spans="1:63" x14ac:dyDescent="0.3">
      <c r="A1429" s="11">
        <v>43495</v>
      </c>
      <c r="B1429">
        <v>0.43148688046647199</v>
      </c>
      <c r="C1429">
        <v>2640</v>
      </c>
      <c r="D1429">
        <v>161.57</v>
      </c>
      <c r="E1429">
        <v>121.02</v>
      </c>
      <c r="F1429">
        <v>1311.5</v>
      </c>
      <c r="G1429">
        <v>83.65</v>
      </c>
      <c r="H1429">
        <v>44.46</v>
      </c>
      <c r="I1429" s="12">
        <f t="shared" si="271"/>
        <v>90.262786264249897</v>
      </c>
      <c r="J1429" s="12">
        <f t="shared" si="272"/>
        <v>89.481647823194365</v>
      </c>
      <c r="K1429" s="12">
        <f t="shared" si="273"/>
        <v>95.154690731775304</v>
      </c>
      <c r="L1429" s="12">
        <f t="shared" si="274"/>
        <v>96.578072030031279</v>
      </c>
      <c r="M1429" s="12">
        <f t="shared" si="275"/>
        <v>88.149695647322474</v>
      </c>
      <c r="N1429" s="12">
        <f t="shared" si="276"/>
        <v>87.464430777303647</v>
      </c>
      <c r="O1429" s="12">
        <f t="shared" si="277"/>
        <v>93.005428550066895</v>
      </c>
      <c r="P1429" s="12">
        <f t="shared" si="278"/>
        <v>94.758054823168735</v>
      </c>
      <c r="Q1429">
        <v>0.46666666666666701</v>
      </c>
      <c r="R1429" s="12"/>
      <c r="S1429" s="12"/>
      <c r="Z1429" s="12"/>
      <c r="AA1429" s="12"/>
      <c r="AB1429" s="12"/>
      <c r="AC1429" s="12"/>
      <c r="AF1429">
        <v>0.33697813121272402</v>
      </c>
      <c r="AG1429" s="12"/>
      <c r="AH1429" s="12"/>
      <c r="BI1429" t="str">
        <v>11/04/2019</v>
      </c>
      <c r="BJ1429">
        <v>54.8</v>
      </c>
      <c r="BK1429">
        <v>19.2</v>
      </c>
    </row>
    <row r="1430" spans="1:63" x14ac:dyDescent="0.3">
      <c r="A1430" s="11">
        <v>43494</v>
      </c>
      <c r="B1430">
        <v>0.41543026706231501</v>
      </c>
      <c r="C1430">
        <v>2643.85</v>
      </c>
      <c r="D1430">
        <v>163.11000000000001</v>
      </c>
      <c r="E1430">
        <v>120.41</v>
      </c>
      <c r="F1430">
        <v>1303.5</v>
      </c>
      <c r="G1430">
        <v>83.61</v>
      </c>
      <c r="H1430">
        <v>44.34</v>
      </c>
      <c r="I1430" s="12">
        <f t="shared" si="271"/>
        <v>90.855366233041792</v>
      </c>
      <c r="J1430" s="12">
        <f t="shared" si="272"/>
        <v>90.166328751790701</v>
      </c>
      <c r="K1430" s="12">
        <f t="shared" si="273"/>
        <v>95.339135861165644</v>
      </c>
      <c r="L1430" s="12">
        <f t="shared" si="274"/>
        <v>96.981765382251709</v>
      </c>
      <c r="M1430" s="12">
        <f t="shared" si="275"/>
        <v>89.447353633351298</v>
      </c>
      <c r="N1430" s="12">
        <f t="shared" si="276"/>
        <v>88.848585458244557</v>
      </c>
      <c r="O1430" s="12">
        <f t="shared" si="277"/>
        <v>93.937276268298277</v>
      </c>
      <c r="P1430" s="12">
        <f t="shared" si="278"/>
        <v>95.923316029341862</v>
      </c>
      <c r="Q1430">
        <v>0.46666666666666701</v>
      </c>
      <c r="R1430" s="12"/>
      <c r="S1430" s="12"/>
      <c r="Z1430" s="12"/>
      <c r="AA1430" s="12"/>
      <c r="AB1430" s="12"/>
      <c r="AC1430" s="12"/>
      <c r="AF1430">
        <v>0.33670374115267898</v>
      </c>
      <c r="AG1430" s="12"/>
      <c r="AH1430" s="12"/>
      <c r="BI1430" t="str">
        <v>10/04/2019</v>
      </c>
      <c r="BJ1430">
        <v>54.8</v>
      </c>
      <c r="BK1430">
        <v>19.2</v>
      </c>
    </row>
    <row r="1431" spans="1:63" x14ac:dyDescent="0.3">
      <c r="A1431" s="11">
        <v>43491</v>
      </c>
      <c r="B1431">
        <v>0.42307692307692302</v>
      </c>
      <c r="C1431">
        <v>2664.76</v>
      </c>
      <c r="D1431">
        <v>165.15</v>
      </c>
      <c r="E1431">
        <v>120.53</v>
      </c>
      <c r="F1431">
        <v>1303.43</v>
      </c>
      <c r="G1431">
        <v>83.6</v>
      </c>
      <c r="H1431">
        <v>44.65</v>
      </c>
      <c r="I1431" s="12">
        <f t="shared" si="271"/>
        <v>91.48213391206292</v>
      </c>
      <c r="J1431" s="12">
        <f t="shared" si="272"/>
        <v>90.884366594094288</v>
      </c>
      <c r="K1431" s="12">
        <f t="shared" si="273"/>
        <v>96.10475222956326</v>
      </c>
      <c r="L1431" s="12">
        <f t="shared" si="274"/>
        <v>97.069513443063684</v>
      </c>
      <c r="M1431" s="12">
        <f t="shared" si="275"/>
        <v>90.47485888606677</v>
      </c>
      <c r="N1431" s="12">
        <f t="shared" si="276"/>
        <v>89.96469751402897</v>
      </c>
      <c r="O1431" s="12">
        <f t="shared" si="277"/>
        <v>95.123660861679937</v>
      </c>
      <c r="P1431" s="12">
        <f t="shared" si="278"/>
        <v>96.445037171273441</v>
      </c>
      <c r="Q1431">
        <v>0.48</v>
      </c>
      <c r="R1431" s="12"/>
      <c r="S1431" s="12"/>
      <c r="Z1431" s="12"/>
      <c r="AA1431" s="12"/>
      <c r="AB1431" s="12"/>
      <c r="AC1431" s="12"/>
      <c r="AF1431">
        <v>0.35157041540020301</v>
      </c>
      <c r="AG1431" s="12"/>
      <c r="AH1431" s="12"/>
      <c r="BI1431" t="str">
        <v>09/04/2019</v>
      </c>
      <c r="BJ1431">
        <v>54.8</v>
      </c>
      <c r="BK1431">
        <v>19.2</v>
      </c>
    </row>
    <row r="1432" spans="1:63" x14ac:dyDescent="0.3">
      <c r="A1432" s="11">
        <v>43490</v>
      </c>
      <c r="B1432">
        <v>0.42553191489361702</v>
      </c>
      <c r="C1432">
        <v>2642.33</v>
      </c>
      <c r="D1432">
        <v>163.19999999999999</v>
      </c>
      <c r="E1432">
        <v>121.11</v>
      </c>
      <c r="F1432">
        <v>1281.17</v>
      </c>
      <c r="G1432">
        <v>83.66</v>
      </c>
      <c r="H1432">
        <v>44.09</v>
      </c>
      <c r="I1432" s="12">
        <f t="shared" si="271"/>
        <v>90.283373404449108</v>
      </c>
      <c r="J1432" s="12">
        <f t="shared" si="272"/>
        <v>91.699207884246732</v>
      </c>
      <c r="K1432" s="12">
        <f t="shared" si="273"/>
        <v>95.228091107328893</v>
      </c>
      <c r="L1432" s="12">
        <f t="shared" si="274"/>
        <v>97.480155678609052</v>
      </c>
      <c r="M1432" s="12">
        <f t="shared" si="275"/>
        <v>88.985459054627015</v>
      </c>
      <c r="N1432" s="12">
        <f t="shared" si="276"/>
        <v>90.455528568334145</v>
      </c>
      <c r="O1432" s="12">
        <f t="shared" si="277"/>
        <v>93.933920313316179</v>
      </c>
      <c r="P1432" s="12">
        <f t="shared" si="278"/>
        <v>96.517692157227074</v>
      </c>
      <c r="Q1432">
        <v>0.49275362318840599</v>
      </c>
      <c r="R1432" s="12"/>
      <c r="S1432" s="12"/>
      <c r="Z1432" s="12"/>
      <c r="AA1432" s="12"/>
      <c r="AB1432" s="12"/>
      <c r="AC1432" s="12"/>
      <c r="AF1432">
        <v>0.35149023638232302</v>
      </c>
      <c r="AG1432" s="12"/>
      <c r="AH1432" s="12"/>
      <c r="BI1432" t="str">
        <v>08/04/2019</v>
      </c>
      <c r="BJ1432">
        <v>54.8</v>
      </c>
      <c r="BK1432">
        <v>19.2</v>
      </c>
    </row>
    <row r="1433" spans="1:63" x14ac:dyDescent="0.3">
      <c r="A1433" s="11">
        <v>43489</v>
      </c>
      <c r="B1433">
        <v>0.41486068111455099</v>
      </c>
      <c r="C1433">
        <v>2638.7</v>
      </c>
      <c r="D1433">
        <v>162.15</v>
      </c>
      <c r="E1433">
        <v>120.32</v>
      </c>
      <c r="F1433">
        <v>1282.8</v>
      </c>
      <c r="G1433">
        <v>83.59</v>
      </c>
      <c r="H1433">
        <v>43.93</v>
      </c>
      <c r="I1433" s="12">
        <f t="shared" si="271"/>
        <v>90.754402096873363</v>
      </c>
      <c r="J1433" s="12">
        <f t="shared" si="272"/>
        <v>91.457181511556655</v>
      </c>
      <c r="K1433" s="12">
        <f t="shared" si="273"/>
        <v>95.176861526515907</v>
      </c>
      <c r="L1433" s="12">
        <f t="shared" si="274"/>
        <v>97.701594443261072</v>
      </c>
      <c r="M1433" s="12">
        <f t="shared" si="275"/>
        <v>88.993498621092996</v>
      </c>
      <c r="N1433" s="12">
        <f t="shared" si="276"/>
        <v>89.760232914858463</v>
      </c>
      <c r="O1433" s="12">
        <f t="shared" si="277"/>
        <v>93.407283982472791</v>
      </c>
      <c r="P1433" s="12">
        <f t="shared" si="278"/>
        <v>96.244998538534674</v>
      </c>
      <c r="Q1433">
        <v>0.47761194029850701</v>
      </c>
      <c r="R1433" s="12"/>
      <c r="S1433" s="12"/>
      <c r="Z1433" s="12"/>
      <c r="AA1433" s="12"/>
      <c r="AB1433" s="12"/>
      <c r="AC1433" s="12"/>
      <c r="AF1433">
        <v>0.35179487179487201</v>
      </c>
      <c r="AG1433" s="12"/>
      <c r="AH1433" s="12"/>
      <c r="BI1433" t="str">
        <v>05/04/2019</v>
      </c>
      <c r="BJ1433">
        <v>53.9</v>
      </c>
      <c r="BK1433">
        <v>19.2</v>
      </c>
    </row>
    <row r="1434" spans="1:63" x14ac:dyDescent="0.3">
      <c r="A1434" s="11">
        <v>43488</v>
      </c>
      <c r="B1434">
        <v>0.41025641025641002</v>
      </c>
      <c r="C1434">
        <v>2632.9</v>
      </c>
      <c r="D1434">
        <v>161.94</v>
      </c>
      <c r="E1434">
        <v>120.37</v>
      </c>
      <c r="F1434">
        <v>1285.18</v>
      </c>
      <c r="G1434">
        <v>83.61</v>
      </c>
      <c r="H1434">
        <v>43.71</v>
      </c>
      <c r="I1434" s="12">
        <f t="shared" si="271"/>
        <v>90.517402189390936</v>
      </c>
      <c r="J1434" s="12">
        <f t="shared" si="272"/>
        <v>91.087840828380749</v>
      </c>
      <c r="K1434" s="12">
        <f t="shared" si="273"/>
        <v>94.944996352465438</v>
      </c>
      <c r="L1434" s="12">
        <f t="shared" si="274"/>
        <v>97.978902076147449</v>
      </c>
      <c r="M1434" s="12">
        <f t="shared" si="275"/>
        <v>88.841387730579214</v>
      </c>
      <c r="N1434" s="12">
        <f t="shared" si="276"/>
        <v>89.478495799951233</v>
      </c>
      <c r="O1434" s="12">
        <f t="shared" si="277"/>
        <v>93.264032068746303</v>
      </c>
      <c r="P1434" s="12">
        <f t="shared" si="278"/>
        <v>96.605956707003685</v>
      </c>
      <c r="Q1434">
        <v>0.476190476190476</v>
      </c>
      <c r="R1434" s="12"/>
      <c r="S1434" s="12"/>
      <c r="Z1434" s="12"/>
      <c r="AA1434" s="12"/>
      <c r="AB1434" s="12"/>
      <c r="AC1434" s="12"/>
      <c r="AF1434">
        <v>0.36363636363636398</v>
      </c>
      <c r="AG1434" s="12"/>
      <c r="AH1434" s="12"/>
      <c r="BI1434" t="str">
        <v>04/04/2019</v>
      </c>
      <c r="BJ1434">
        <v>53.9</v>
      </c>
      <c r="BK1434">
        <v>19.2</v>
      </c>
    </row>
    <row r="1435" spans="1:63" x14ac:dyDescent="0.3">
      <c r="A1435" s="11">
        <v>43484</v>
      </c>
      <c r="B1435">
        <v>0.39935064935064901</v>
      </c>
      <c r="C1435">
        <v>2670.71</v>
      </c>
      <c r="D1435">
        <v>165.25</v>
      </c>
      <c r="E1435">
        <v>119.56</v>
      </c>
      <c r="F1435">
        <v>1281.21</v>
      </c>
      <c r="G1435">
        <v>83.54</v>
      </c>
      <c r="H1435">
        <v>44.39</v>
      </c>
      <c r="I1435" s="12">
        <f t="shared" si="271"/>
        <v>92.452632253743076</v>
      </c>
      <c r="J1435" s="12">
        <f t="shared" si="272"/>
        <v>92.687244253816957</v>
      </c>
      <c r="K1435" s="12">
        <f t="shared" si="273"/>
        <v>96.390390105790672</v>
      </c>
      <c r="L1435" s="12">
        <f t="shared" si="274"/>
        <v>97.865233421009393</v>
      </c>
      <c r="M1435" s="12">
        <f t="shared" si="275"/>
        <v>91.288381774971754</v>
      </c>
      <c r="N1435" s="12">
        <f t="shared" si="276"/>
        <v>91.597033560137433</v>
      </c>
      <c r="O1435" s="12">
        <f t="shared" si="277"/>
        <v>95.251762920742578</v>
      </c>
      <c r="P1435" s="12">
        <f t="shared" si="278"/>
        <v>97.063269495447088</v>
      </c>
      <c r="Q1435">
        <v>0.476190476190476</v>
      </c>
      <c r="R1435" s="12"/>
      <c r="S1435" s="12"/>
      <c r="Z1435" s="12"/>
      <c r="AA1435" s="12"/>
      <c r="AB1435" s="12"/>
      <c r="AC1435" s="12"/>
      <c r="AF1435">
        <v>0.38566912539515302</v>
      </c>
      <c r="AG1435" s="12"/>
      <c r="AH1435" s="12"/>
      <c r="BI1435" t="str">
        <v>03/04/2019</v>
      </c>
      <c r="BJ1435">
        <v>53.9</v>
      </c>
      <c r="BK1435">
        <v>19.2</v>
      </c>
    </row>
    <row r="1436" spans="1:63" x14ac:dyDescent="0.3">
      <c r="A1436" s="11">
        <v>43483</v>
      </c>
      <c r="B1436">
        <v>0.37792642140468202</v>
      </c>
      <c r="C1436">
        <v>2635.96</v>
      </c>
      <c r="D1436">
        <v>163.63</v>
      </c>
      <c r="E1436">
        <v>120.19</v>
      </c>
      <c r="F1436">
        <v>1291.99</v>
      </c>
      <c r="G1436">
        <v>83.61</v>
      </c>
      <c r="H1436">
        <v>43.96</v>
      </c>
      <c r="I1436" s="12">
        <f t="shared" si="271"/>
        <v>90.780032532137412</v>
      </c>
      <c r="J1436" s="12">
        <f t="shared" si="272"/>
        <v>90.734033520954981</v>
      </c>
      <c r="K1436" s="12">
        <f t="shared" si="273"/>
        <v>95.057655794032243</v>
      </c>
      <c r="L1436" s="12">
        <f t="shared" si="274"/>
        <v>97.533479804750641</v>
      </c>
      <c r="M1436" s="12">
        <f t="shared" si="275"/>
        <v>89.926703921464906</v>
      </c>
      <c r="N1436" s="12">
        <f t="shared" si="276"/>
        <v>89.955869426749885</v>
      </c>
      <c r="O1436" s="12">
        <f t="shared" si="277"/>
        <v>94.239852566858914</v>
      </c>
      <c r="P1436" s="12">
        <f t="shared" si="278"/>
        <v>97.051743110166001</v>
      </c>
      <c r="Q1436">
        <v>0.431034482758621</v>
      </c>
      <c r="R1436" s="12"/>
      <c r="S1436" s="12"/>
      <c r="Z1436" s="12"/>
      <c r="AA1436" s="12"/>
      <c r="AB1436" s="12"/>
      <c r="AC1436" s="12"/>
      <c r="AF1436">
        <v>0.38682252922422999</v>
      </c>
      <c r="AG1436" s="12"/>
      <c r="AH1436" s="12"/>
      <c r="BI1436" t="str">
        <v>02/04/2019</v>
      </c>
      <c r="BJ1436">
        <v>53.9</v>
      </c>
      <c r="BK1436">
        <v>19.2</v>
      </c>
    </row>
    <row r="1437" spans="1:63" x14ac:dyDescent="0.3">
      <c r="A1437" s="11">
        <v>43482</v>
      </c>
      <c r="B1437">
        <v>0.37037037037037002</v>
      </c>
      <c r="C1437">
        <v>2616.1</v>
      </c>
      <c r="D1437">
        <v>162.35</v>
      </c>
      <c r="E1437">
        <v>120.16</v>
      </c>
      <c r="F1437">
        <v>1293.6099999999999</v>
      </c>
      <c r="G1437">
        <v>83.62</v>
      </c>
      <c r="H1437">
        <v>43.81</v>
      </c>
      <c r="I1437" s="12">
        <f t="shared" si="271"/>
        <v>90.118402522771902</v>
      </c>
      <c r="J1437" s="12">
        <f t="shared" si="272"/>
        <v>89.938637583653872</v>
      </c>
      <c r="K1437" s="12">
        <f t="shared" si="273"/>
        <v>94.330271154559668</v>
      </c>
      <c r="L1437" s="12">
        <f t="shared" si="274"/>
        <v>97.128688506904936</v>
      </c>
      <c r="M1437" s="12">
        <f t="shared" si="275"/>
        <v>89.245357234958902</v>
      </c>
      <c r="N1437" s="12">
        <f t="shared" si="276"/>
        <v>89.141427859251195</v>
      </c>
      <c r="O1437" s="12">
        <f t="shared" si="277"/>
        <v>93.491565762334133</v>
      </c>
      <c r="P1437" s="12">
        <f t="shared" si="278"/>
        <v>96.620783018727522</v>
      </c>
      <c r="Q1437">
        <v>0.34545454545454501</v>
      </c>
      <c r="R1437" s="12"/>
      <c r="S1437" s="12"/>
      <c r="Z1437" s="12"/>
      <c r="AA1437" s="12"/>
      <c r="AB1437" s="12"/>
      <c r="AC1437" s="12"/>
      <c r="AF1437">
        <v>0.387473460721868</v>
      </c>
      <c r="AG1437" s="12"/>
      <c r="AH1437" s="12"/>
      <c r="BI1437" t="str">
        <v>01/04/2019</v>
      </c>
      <c r="BJ1437">
        <v>53.9</v>
      </c>
      <c r="BK1437">
        <v>19.2</v>
      </c>
    </row>
    <row r="1438" spans="1:63" x14ac:dyDescent="0.3">
      <c r="A1438" s="11">
        <v>43481</v>
      </c>
      <c r="B1438">
        <v>0.37248322147650997</v>
      </c>
      <c r="C1438">
        <v>2610.3000000000002</v>
      </c>
      <c r="D1438">
        <v>162.38</v>
      </c>
      <c r="E1438">
        <v>120.04</v>
      </c>
      <c r="F1438">
        <v>1289.8499999999999</v>
      </c>
      <c r="G1438">
        <v>83.64</v>
      </c>
      <c r="H1438">
        <v>43.62</v>
      </c>
      <c r="I1438" s="12">
        <f t="shared" si="271"/>
        <v>90.008385269317202</v>
      </c>
      <c r="J1438" s="12">
        <f t="shared" si="272"/>
        <v>90.001017362569598</v>
      </c>
      <c r="K1438" s="12">
        <f t="shared" si="273"/>
        <v>94.098686114432368</v>
      </c>
      <c r="L1438" s="12">
        <f t="shared" si="274"/>
        <v>97.336388130080408</v>
      </c>
      <c r="M1438" s="12">
        <f t="shared" si="275"/>
        <v>89.35118644161804</v>
      </c>
      <c r="N1438" s="12">
        <f t="shared" si="276"/>
        <v>89.418609404792704</v>
      </c>
      <c r="O1438" s="12">
        <f t="shared" si="277"/>
        <v>93.486483068512314</v>
      </c>
      <c r="P1438" s="12">
        <f t="shared" si="278"/>
        <v>97.061495778619957</v>
      </c>
      <c r="Q1438">
        <v>0.36538461538461497</v>
      </c>
      <c r="R1438" s="12"/>
      <c r="S1438" s="12"/>
      <c r="Z1438" s="12"/>
      <c r="AA1438" s="12"/>
      <c r="AB1438" s="12"/>
      <c r="AC1438" s="12"/>
      <c r="AF1438">
        <v>0.39032258064516101</v>
      </c>
      <c r="AG1438" s="12"/>
      <c r="AH1438" s="12"/>
      <c r="BI1438" t="str">
        <v>29/03/2019</v>
      </c>
      <c r="BJ1438">
        <v>53.4</v>
      </c>
      <c r="BK1438">
        <v>19.399999999999999</v>
      </c>
    </row>
    <row r="1439" spans="1:63" x14ac:dyDescent="0.3">
      <c r="A1439" s="11">
        <v>43480</v>
      </c>
      <c r="B1439">
        <v>0.37414965986394599</v>
      </c>
      <c r="C1439">
        <v>2582.61</v>
      </c>
      <c r="D1439">
        <v>159.27000000000001</v>
      </c>
      <c r="E1439">
        <v>120.48</v>
      </c>
      <c r="F1439">
        <v>1291.3</v>
      </c>
      <c r="G1439">
        <v>83.61</v>
      </c>
      <c r="H1439">
        <v>43.32</v>
      </c>
      <c r="I1439" s="12">
        <f t="shared" si="271"/>
        <v>88.732958121037896</v>
      </c>
      <c r="J1439" s="12">
        <f t="shared" si="272"/>
        <v>88.947469176471486</v>
      </c>
      <c r="K1439" s="12">
        <f t="shared" si="273"/>
        <v>93.133552147318696</v>
      </c>
      <c r="L1439" s="12">
        <f t="shared" si="274"/>
        <v>96.968247789428446</v>
      </c>
      <c r="M1439" s="12">
        <f t="shared" si="275"/>
        <v>87.327063140536083</v>
      </c>
      <c r="N1439" s="12">
        <f t="shared" si="276"/>
        <v>87.609517593692601</v>
      </c>
      <c r="O1439" s="12">
        <f t="shared" si="277"/>
        <v>91.728255918904836</v>
      </c>
      <c r="P1439" s="12">
        <f t="shared" si="278"/>
        <v>95.853607820588962</v>
      </c>
      <c r="Q1439">
        <v>0.41509433962264197</v>
      </c>
      <c r="R1439" s="12"/>
      <c r="S1439" s="12"/>
      <c r="Z1439" s="12"/>
      <c r="AA1439" s="12"/>
      <c r="AB1439" s="12"/>
      <c r="AC1439" s="12"/>
      <c r="AF1439">
        <v>0.393675027262814</v>
      </c>
      <c r="AG1439" s="12"/>
      <c r="AH1439" s="12"/>
      <c r="BI1439" t="str">
        <v>28/03/2019</v>
      </c>
      <c r="BJ1439">
        <v>53.4</v>
      </c>
      <c r="BK1439">
        <v>19.399999999999999</v>
      </c>
    </row>
    <row r="1440" spans="1:63" x14ac:dyDescent="0.3">
      <c r="A1440" s="11">
        <v>43477</v>
      </c>
      <c r="B1440">
        <v>0.37953795379538002</v>
      </c>
      <c r="C1440">
        <v>2596.2600000000002</v>
      </c>
      <c r="D1440">
        <v>160.69</v>
      </c>
      <c r="E1440">
        <v>120.93</v>
      </c>
      <c r="F1440">
        <v>1287.55</v>
      </c>
      <c r="G1440">
        <v>83.61</v>
      </c>
      <c r="H1440">
        <v>43.54</v>
      </c>
      <c r="I1440" s="12">
        <f t="shared" si="271"/>
        <v>88.869497376740966</v>
      </c>
      <c r="J1440" s="12">
        <f t="shared" si="272"/>
        <v>89.680162476033445</v>
      </c>
      <c r="K1440" s="12">
        <f t="shared" si="273"/>
        <v>93.625795647812737</v>
      </c>
      <c r="L1440" s="12">
        <f t="shared" si="274"/>
        <v>96.988104921952129</v>
      </c>
      <c r="M1440" s="12">
        <f t="shared" si="275"/>
        <v>87.776101970394137</v>
      </c>
      <c r="N1440" s="12">
        <f t="shared" si="276"/>
        <v>88.651114928978046</v>
      </c>
      <c r="O1440" s="12">
        <f t="shared" si="277"/>
        <v>92.546075491987295</v>
      </c>
      <c r="P1440" s="12">
        <f t="shared" si="278"/>
        <v>96.217701947375147</v>
      </c>
      <c r="Q1440">
        <v>0.40350877192982498</v>
      </c>
      <c r="R1440" s="12"/>
      <c r="S1440" s="12"/>
      <c r="Z1440" s="12"/>
      <c r="AA1440" s="12"/>
      <c r="AB1440" s="12"/>
      <c r="AC1440" s="12"/>
      <c r="AF1440">
        <v>0.38706256627783697</v>
      </c>
      <c r="AG1440" s="12"/>
      <c r="AH1440" s="12"/>
      <c r="BI1440" t="str">
        <v>27/03/2019</v>
      </c>
      <c r="BJ1440">
        <v>53.4</v>
      </c>
      <c r="BK1440">
        <v>19.399999999999999</v>
      </c>
    </row>
    <row r="1441" spans="1:63" x14ac:dyDescent="0.3">
      <c r="A1441" s="11">
        <v>43476</v>
      </c>
      <c r="B1441">
        <v>0.38225255972696198</v>
      </c>
      <c r="C1441">
        <v>2596.64</v>
      </c>
      <c r="D1441">
        <v>161.28</v>
      </c>
      <c r="E1441">
        <v>120.46</v>
      </c>
      <c r="F1441">
        <v>1286.4000000000001</v>
      </c>
      <c r="G1441">
        <v>83.56</v>
      </c>
      <c r="H1441">
        <v>43.78</v>
      </c>
      <c r="I1441" s="12">
        <f t="shared" si="271"/>
        <v>89.230708018947709</v>
      </c>
      <c r="J1441" s="12">
        <f t="shared" si="272"/>
        <v>89.773554859265644</v>
      </c>
      <c r="K1441" s="12">
        <f t="shared" si="273"/>
        <v>93.695572182700616</v>
      </c>
      <c r="L1441" s="12">
        <f t="shared" si="274"/>
        <v>96.473360476604867</v>
      </c>
      <c r="M1441" s="12">
        <f t="shared" si="275"/>
        <v>88.444739267420147</v>
      </c>
      <c r="N1441" s="12">
        <f t="shared" si="276"/>
        <v>89.056518170286054</v>
      </c>
      <c r="O1441" s="12">
        <f t="shared" si="277"/>
        <v>92.941691706041468</v>
      </c>
      <c r="P1441" s="12">
        <f t="shared" si="278"/>
        <v>96.042547127324511</v>
      </c>
      <c r="Q1441">
        <v>0.37037037037037002</v>
      </c>
      <c r="R1441" s="12"/>
      <c r="S1441" s="12"/>
      <c r="Z1441" s="12"/>
      <c r="AA1441" s="12"/>
      <c r="AB1441" s="12"/>
      <c r="AC1441" s="12"/>
      <c r="AF1441">
        <v>0.399570354457572</v>
      </c>
      <c r="AG1441" s="12"/>
      <c r="AH1441" s="12"/>
      <c r="BI1441" t="str">
        <v>26/03/2019</v>
      </c>
      <c r="BJ1441">
        <v>53.4</v>
      </c>
      <c r="BK1441">
        <v>19.399999999999999</v>
      </c>
    </row>
    <row r="1442" spans="1:63" x14ac:dyDescent="0.3">
      <c r="A1442" s="11">
        <v>43475</v>
      </c>
      <c r="B1442">
        <v>0.37457044673539502</v>
      </c>
      <c r="C1442">
        <v>2584.96</v>
      </c>
      <c r="D1442">
        <v>160.82</v>
      </c>
      <c r="E1442">
        <v>121.24</v>
      </c>
      <c r="F1442">
        <v>1293.1300000000001</v>
      </c>
      <c r="G1442">
        <v>83.55</v>
      </c>
      <c r="H1442">
        <v>43.58</v>
      </c>
      <c r="I1442" s="12">
        <f t="shared" si="271"/>
        <v>88.264043266612163</v>
      </c>
      <c r="J1442" s="12">
        <f t="shared" si="272"/>
        <v>88.909103063546766</v>
      </c>
      <c r="K1442" s="12">
        <f t="shared" si="273"/>
        <v>93.285233170873354</v>
      </c>
      <c r="L1442" s="12">
        <f t="shared" si="274"/>
        <v>96.480192814973975</v>
      </c>
      <c r="M1442" s="12">
        <f t="shared" si="275"/>
        <v>87.630315293839857</v>
      </c>
      <c r="N1442" s="12">
        <f t="shared" si="276"/>
        <v>88.344044019750598</v>
      </c>
      <c r="O1442" s="12">
        <f t="shared" si="277"/>
        <v>92.68766707104821</v>
      </c>
      <c r="P1442" s="12">
        <f t="shared" si="278"/>
        <v>96.208884628245173</v>
      </c>
      <c r="Q1442">
        <v>0.37735849056603799</v>
      </c>
      <c r="R1442" s="12"/>
      <c r="S1442" s="12"/>
      <c r="Z1442" s="12"/>
      <c r="AA1442" s="12"/>
      <c r="AB1442" s="12"/>
      <c r="AC1442" s="12"/>
      <c r="AF1442">
        <v>0.39572192513368998</v>
      </c>
      <c r="AG1442" s="12"/>
      <c r="AH1442" s="12"/>
      <c r="BI1442" t="str">
        <v>25/03/2019</v>
      </c>
      <c r="BJ1442">
        <v>53.4</v>
      </c>
      <c r="BK1442">
        <v>19.399999999999999</v>
      </c>
    </row>
    <row r="1443" spans="1:63" x14ac:dyDescent="0.3">
      <c r="A1443" s="11">
        <v>43474</v>
      </c>
      <c r="B1443">
        <v>0.38461538461538503</v>
      </c>
      <c r="C1443">
        <v>2574.41</v>
      </c>
      <c r="D1443">
        <v>159.52000000000001</v>
      </c>
      <c r="E1443">
        <v>121.43</v>
      </c>
      <c r="F1443">
        <v>1285.55</v>
      </c>
      <c r="G1443">
        <v>83.51</v>
      </c>
      <c r="H1443">
        <v>43.04</v>
      </c>
      <c r="I1443" s="12">
        <f t="shared" si="271"/>
        <v>87.767043615948594</v>
      </c>
      <c r="J1443" s="12">
        <f t="shared" si="272"/>
        <v>89.0692747931772</v>
      </c>
      <c r="K1443" s="12">
        <f t="shared" si="273"/>
        <v>92.948847407665568</v>
      </c>
      <c r="L1443" s="12">
        <f t="shared" si="274"/>
        <v>97.302245195581932</v>
      </c>
      <c r="M1443" s="12">
        <f t="shared" si="275"/>
        <v>86.787252139176061</v>
      </c>
      <c r="N1443" s="12">
        <f t="shared" si="276"/>
        <v>88.145440058273479</v>
      </c>
      <c r="O1443" s="12">
        <f t="shared" si="277"/>
        <v>91.982121538251306</v>
      </c>
      <c r="P1443" s="12">
        <f t="shared" si="278"/>
        <v>96.633785320429965</v>
      </c>
      <c r="Q1443">
        <v>0.40384615384615402</v>
      </c>
      <c r="R1443" s="12"/>
      <c r="S1443" s="12"/>
      <c r="Z1443" s="12"/>
      <c r="AA1443" s="12"/>
      <c r="AB1443" s="12"/>
      <c r="AC1443" s="12"/>
      <c r="AF1443">
        <v>0.39383938393839402</v>
      </c>
      <c r="AG1443" s="12"/>
      <c r="AH1443" s="12"/>
      <c r="BI1443" t="str">
        <v>22/03/2019</v>
      </c>
      <c r="BJ1443">
        <v>52</v>
      </c>
      <c r="BK1443">
        <v>20.6</v>
      </c>
    </row>
    <row r="1444" spans="1:63" x14ac:dyDescent="0.3">
      <c r="A1444" s="11">
        <v>43473</v>
      </c>
      <c r="B1444">
        <v>0.39051094890511001</v>
      </c>
      <c r="C1444">
        <v>2549.69</v>
      </c>
      <c r="D1444">
        <v>158.09</v>
      </c>
      <c r="E1444">
        <v>121.75</v>
      </c>
      <c r="F1444">
        <v>1289.1400000000001</v>
      </c>
      <c r="G1444">
        <v>83.56</v>
      </c>
      <c r="H1444">
        <v>42.76</v>
      </c>
      <c r="I1444" s="12">
        <f t="shared" si="271"/>
        <v>86.698601860963549</v>
      </c>
      <c r="J1444" s="12">
        <f t="shared" si="272"/>
        <v>87.971383259445957</v>
      </c>
      <c r="K1444" s="12">
        <f t="shared" si="273"/>
        <v>92.001811241299023</v>
      </c>
      <c r="L1444" s="12">
        <f t="shared" si="274"/>
        <v>96.996984005992473</v>
      </c>
      <c r="M1444" s="12">
        <f t="shared" si="275"/>
        <v>85.785804342794222</v>
      </c>
      <c r="N1444" s="12">
        <f t="shared" si="276"/>
        <v>87.11484679387263</v>
      </c>
      <c r="O1444" s="12">
        <f t="shared" si="277"/>
        <v>91.103532476969889</v>
      </c>
      <c r="P1444" s="12">
        <f t="shared" si="278"/>
        <v>96.393062486195959</v>
      </c>
      <c r="Q1444">
        <v>0.38775510204081598</v>
      </c>
      <c r="R1444" s="12"/>
      <c r="S1444" s="12"/>
      <c r="Z1444" s="12"/>
      <c r="AA1444" s="12"/>
      <c r="AB1444" s="12"/>
      <c r="AC1444" s="12"/>
      <c r="AF1444">
        <v>0.40224719101123602</v>
      </c>
      <c r="AG1444" s="12"/>
      <c r="AH1444" s="12"/>
      <c r="BI1444" t="str">
        <v>21/03/2019</v>
      </c>
      <c r="BJ1444">
        <v>52</v>
      </c>
      <c r="BK1444">
        <v>20.6</v>
      </c>
    </row>
    <row r="1445" spans="1:63" x14ac:dyDescent="0.3">
      <c r="A1445" s="11">
        <v>43470</v>
      </c>
      <c r="B1445">
        <v>0.39426523297491001</v>
      </c>
      <c r="C1445">
        <v>2531.94</v>
      </c>
      <c r="D1445">
        <v>156.22999999999999</v>
      </c>
      <c r="E1445">
        <v>122.11</v>
      </c>
      <c r="F1445">
        <v>1284.95</v>
      </c>
      <c r="G1445">
        <v>83.62</v>
      </c>
      <c r="H1445">
        <v>42.7</v>
      </c>
      <c r="I1445" s="12">
        <f t="shared" si="271"/>
        <v>85.843718929539321</v>
      </c>
      <c r="J1445" s="12">
        <f t="shared" si="272"/>
        <v>87.642757326536611</v>
      </c>
      <c r="K1445" s="12">
        <f t="shared" si="273"/>
        <v>91.296276684695243</v>
      </c>
      <c r="L1445" s="12">
        <f t="shared" si="274"/>
        <v>96.456319092271968</v>
      </c>
      <c r="M1445" s="12">
        <f t="shared" si="275"/>
        <v>84.530219061987154</v>
      </c>
      <c r="N1445" s="12">
        <f t="shared" si="276"/>
        <v>86.368219735139959</v>
      </c>
      <c r="O1445" s="12">
        <f t="shared" si="277"/>
        <v>89.967863138535009</v>
      </c>
      <c r="P1445" s="12">
        <f t="shared" si="278"/>
        <v>95.391417150817148</v>
      </c>
      <c r="Q1445">
        <v>0.42</v>
      </c>
      <c r="R1445" s="12"/>
      <c r="S1445" s="12"/>
      <c r="Z1445" s="12"/>
      <c r="AA1445" s="12"/>
      <c r="AB1445" s="12"/>
      <c r="AC1445" s="12"/>
      <c r="AF1445">
        <v>0.399784482758621</v>
      </c>
      <c r="AG1445" s="12"/>
      <c r="AH1445" s="12"/>
      <c r="BI1445" t="str">
        <v>20/03/2019</v>
      </c>
      <c r="BJ1445">
        <v>52</v>
      </c>
      <c r="BK1445">
        <v>20.6</v>
      </c>
    </row>
    <row r="1446" spans="1:63" x14ac:dyDescent="0.3">
      <c r="A1446" s="11">
        <v>43469</v>
      </c>
      <c r="B1446">
        <v>0.41328413284132798</v>
      </c>
      <c r="C1446">
        <v>2447.89</v>
      </c>
      <c r="D1446">
        <v>149.82</v>
      </c>
      <c r="E1446">
        <v>123.54</v>
      </c>
      <c r="F1446">
        <v>1294.6600000000001</v>
      </c>
      <c r="G1446">
        <v>83.8</v>
      </c>
      <c r="H1446">
        <v>41.42</v>
      </c>
      <c r="I1446" s="12">
        <f t="shared" si="271"/>
        <v>82.075556939656934</v>
      </c>
      <c r="J1446" s="12">
        <f t="shared" si="272"/>
        <v>84.123393593303689</v>
      </c>
      <c r="K1446" s="12">
        <f t="shared" si="273"/>
        <v>88.082697110718158</v>
      </c>
      <c r="L1446" s="12">
        <f t="shared" si="274"/>
        <v>96.126341609220219</v>
      </c>
      <c r="M1446" s="12">
        <f t="shared" si="275"/>
        <v>80.17207521437463</v>
      </c>
      <c r="N1446" s="12">
        <f t="shared" si="276"/>
        <v>82.233149373474916</v>
      </c>
      <c r="O1446" s="12">
        <f t="shared" si="277"/>
        <v>86.099198313678912</v>
      </c>
      <c r="P1446" s="12">
        <f t="shared" si="278"/>
        <v>94.271310934095965</v>
      </c>
      <c r="Q1446">
        <v>0.44680851063829802</v>
      </c>
      <c r="R1446" s="12"/>
      <c r="S1446" s="12"/>
      <c r="Z1446" s="12"/>
      <c r="AA1446" s="12"/>
      <c r="AB1446" s="12"/>
      <c r="AC1446" s="12"/>
      <c r="AF1446">
        <v>0.40814081408140801</v>
      </c>
      <c r="AG1446" s="12"/>
      <c r="AH1446" s="12"/>
      <c r="BI1446" t="str">
        <v>19/03/2019</v>
      </c>
      <c r="BJ1446">
        <v>52</v>
      </c>
      <c r="BK1446">
        <v>20.6</v>
      </c>
    </row>
    <row r="1447" spans="1:63" x14ac:dyDescent="0.3">
      <c r="A1447" s="11">
        <v>43468</v>
      </c>
      <c r="B1447">
        <v>0.41221374045801501</v>
      </c>
      <c r="C1447">
        <v>2510.0300000000002</v>
      </c>
      <c r="D1447">
        <v>154.88</v>
      </c>
      <c r="E1447">
        <v>122.15</v>
      </c>
      <c r="F1447">
        <v>1284.55</v>
      </c>
      <c r="G1447">
        <v>83.63</v>
      </c>
      <c r="H1447">
        <v>41.81</v>
      </c>
      <c r="I1447" s="12">
        <f t="shared" si="271"/>
        <v>85.152643748935105</v>
      </c>
      <c r="J1447" s="12">
        <f t="shared" si="272"/>
        <v>86.960671302327071</v>
      </c>
      <c r="K1447" s="12">
        <f t="shared" si="273"/>
        <v>90.507337972652849</v>
      </c>
      <c r="L1447" s="12">
        <f t="shared" si="274"/>
        <v>97.632693417315139</v>
      </c>
      <c r="M1447" s="12">
        <f t="shared" si="275"/>
        <v>83.866381436528172</v>
      </c>
      <c r="N1447" s="12">
        <f t="shared" si="276"/>
        <v>85.707822939648452</v>
      </c>
      <c r="O1447" s="12">
        <f t="shared" si="277"/>
        <v>89.194535723069151</v>
      </c>
      <c r="P1447" s="12">
        <f t="shared" si="278"/>
        <v>96.524436706249858</v>
      </c>
      <c r="Q1447">
        <v>0.4</v>
      </c>
      <c r="R1447" s="12"/>
      <c r="S1447" s="12"/>
      <c r="Z1447" s="12"/>
      <c r="AA1447" s="12"/>
      <c r="AB1447" s="12"/>
      <c r="AC1447" s="12"/>
      <c r="AF1447">
        <v>0.39869281045751598</v>
      </c>
      <c r="AG1447" s="12"/>
      <c r="AH1447" s="12"/>
      <c r="BI1447" t="str">
        <v>18/03/2019</v>
      </c>
      <c r="BJ1447">
        <v>52</v>
      </c>
      <c r="BK1447">
        <v>20.6</v>
      </c>
    </row>
    <row r="1448" spans="1:63" x14ac:dyDescent="0.3">
      <c r="A1448" s="11">
        <v>43465</v>
      </c>
      <c r="B1448">
        <v>0.41199999999999998</v>
      </c>
      <c r="C1448">
        <v>2506.85</v>
      </c>
      <c r="D1448">
        <v>154.26</v>
      </c>
      <c r="E1448">
        <v>121.51</v>
      </c>
      <c r="F1448">
        <v>1282.6199999999999</v>
      </c>
      <c r="G1448">
        <v>83.62</v>
      </c>
      <c r="H1448">
        <v>41.96</v>
      </c>
      <c r="I1448" s="12">
        <f t="shared" si="271"/>
        <v>85.494496224990073</v>
      </c>
      <c r="J1448" s="12">
        <f t="shared" si="272"/>
        <v>86.981216983990421</v>
      </c>
      <c r="K1448" s="12">
        <f t="shared" si="273"/>
        <v>90.40347020480273</v>
      </c>
      <c r="L1448" s="12">
        <f t="shared" si="274"/>
        <v>97.162102626806714</v>
      </c>
      <c r="M1448" s="12">
        <f t="shared" si="275"/>
        <v>83.971166353341985</v>
      </c>
      <c r="N1448" s="12">
        <f t="shared" si="276"/>
        <v>85.492854927656509</v>
      </c>
      <c r="O1448" s="12">
        <f t="shared" si="277"/>
        <v>88.848063833947464</v>
      </c>
      <c r="P1448" s="12">
        <f t="shared" si="278"/>
        <v>95.796952583171205</v>
      </c>
      <c r="Q1448">
        <v>0.42</v>
      </c>
      <c r="R1448" s="12"/>
      <c r="S1448" s="12"/>
      <c r="Z1448" s="12"/>
      <c r="AA1448" s="12"/>
      <c r="AB1448" s="12"/>
      <c r="AC1448" s="12"/>
      <c r="AF1448">
        <v>0.4</v>
      </c>
      <c r="AG1448" s="12"/>
      <c r="AH1448" s="12"/>
      <c r="BI1448" t="str">
        <v>15/03/2019</v>
      </c>
      <c r="BJ1448">
        <v>53.9</v>
      </c>
      <c r="BK1448">
        <v>20.6</v>
      </c>
    </row>
    <row r="1449" spans="1:63" x14ac:dyDescent="0.3">
      <c r="A1449" s="11">
        <v>43463</v>
      </c>
      <c r="B1449">
        <v>0.43629343629343598</v>
      </c>
      <c r="C1449">
        <v>2485.7399999999998</v>
      </c>
      <c r="D1449">
        <v>152.97</v>
      </c>
      <c r="E1449">
        <v>121.05</v>
      </c>
      <c r="F1449">
        <v>1280.75</v>
      </c>
      <c r="G1449">
        <v>83.59</v>
      </c>
      <c r="H1449">
        <v>41.89</v>
      </c>
      <c r="I1449" s="12">
        <f t="shared" si="271"/>
        <v>85.095199063730021</v>
      </c>
      <c r="J1449" s="12">
        <f t="shared" si="272"/>
        <v>86.373805385000395</v>
      </c>
      <c r="K1449" s="12">
        <f t="shared" si="273"/>
        <v>89.674101748279085</v>
      </c>
      <c r="L1449" s="12">
        <f t="shared" si="274"/>
        <v>96.50381174976684</v>
      </c>
      <c r="M1449" s="12">
        <f t="shared" si="275"/>
        <v>83.583926745474315</v>
      </c>
      <c r="N1449" s="12">
        <f t="shared" si="276"/>
        <v>84.900846073912163</v>
      </c>
      <c r="O1449" s="12">
        <f t="shared" si="277"/>
        <v>88.136438640281369</v>
      </c>
      <c r="P1449" s="12">
        <f t="shared" si="278"/>
        <v>95.153526069380618</v>
      </c>
      <c r="Q1449">
        <v>0.42</v>
      </c>
      <c r="R1449" s="12"/>
      <c r="S1449" s="12"/>
      <c r="Z1449" s="12"/>
      <c r="AA1449" s="12"/>
      <c r="AB1449" s="12"/>
      <c r="AC1449" s="12"/>
      <c r="AF1449">
        <v>0.38295577130528602</v>
      </c>
      <c r="AG1449" s="12"/>
      <c r="AH1449" s="12"/>
      <c r="BI1449" t="str">
        <v>14/03/2019</v>
      </c>
      <c r="BJ1449">
        <v>53.9</v>
      </c>
      <c r="BK1449">
        <v>20.6</v>
      </c>
    </row>
    <row r="1450" spans="1:63" x14ac:dyDescent="0.3">
      <c r="A1450" s="11">
        <v>43462</v>
      </c>
      <c r="B1450">
        <v>0.44274809160305301</v>
      </c>
      <c r="C1450">
        <v>2488.83</v>
      </c>
      <c r="D1450">
        <v>153.05000000000001</v>
      </c>
      <c r="E1450">
        <v>120.04</v>
      </c>
      <c r="F1450">
        <v>1274.8399999999999</v>
      </c>
      <c r="G1450">
        <v>83.47</v>
      </c>
      <c r="H1450">
        <v>41.7</v>
      </c>
      <c r="I1450" s="12">
        <f t="shared" si="271"/>
        <v>85.924838547136503</v>
      </c>
      <c r="J1450" s="12">
        <f t="shared" si="272"/>
        <v>86.884462130422079</v>
      </c>
      <c r="K1450" s="12">
        <f t="shared" si="273"/>
        <v>89.915001075026595</v>
      </c>
      <c r="L1450" s="12">
        <f t="shared" si="274"/>
        <v>97.066594365846811</v>
      </c>
      <c r="M1450" s="12">
        <f t="shared" si="275"/>
        <v>84.337615500757551</v>
      </c>
      <c r="N1450" s="12">
        <f t="shared" si="276"/>
        <v>85.341084962479499</v>
      </c>
      <c r="O1450" s="12">
        <f t="shared" si="277"/>
        <v>88.309556036936087</v>
      </c>
      <c r="P1450" s="12">
        <f t="shared" si="278"/>
        <v>95.639283721576021</v>
      </c>
      <c r="Q1450">
        <v>0.42857142857142899</v>
      </c>
      <c r="R1450" s="12"/>
      <c r="S1450" s="12"/>
      <c r="Z1450" s="12"/>
      <c r="AA1450" s="12"/>
      <c r="AB1450" s="12"/>
      <c r="AC1450" s="12"/>
      <c r="AF1450">
        <v>0.37606837606837601</v>
      </c>
      <c r="AG1450" s="12"/>
      <c r="AH1450" s="12"/>
      <c r="BI1450" t="str">
        <v>13/03/2019</v>
      </c>
      <c r="BJ1450">
        <v>53.9</v>
      </c>
      <c r="BK1450">
        <v>20.6</v>
      </c>
    </row>
    <row r="1451" spans="1:63" x14ac:dyDescent="0.3">
      <c r="A1451" s="11">
        <v>43461</v>
      </c>
      <c r="B1451">
        <v>0.44106463878327001</v>
      </c>
      <c r="C1451">
        <v>2467.6999999999998</v>
      </c>
      <c r="D1451">
        <v>152.46</v>
      </c>
      <c r="E1451">
        <v>120.02</v>
      </c>
      <c r="F1451">
        <v>1267.05</v>
      </c>
      <c r="G1451">
        <v>83.38</v>
      </c>
      <c r="H1451">
        <v>41.65</v>
      </c>
      <c r="I1451" s="12">
        <f t="shared" si="271"/>
        <v>85.209421076411274</v>
      </c>
      <c r="J1451" s="12">
        <f t="shared" si="272"/>
        <v>86.6751857793125</v>
      </c>
      <c r="K1451" s="12">
        <f t="shared" si="273"/>
        <v>89.247143846778528</v>
      </c>
      <c r="L1451" s="12">
        <f t="shared" si="274"/>
        <v>96.357198316852546</v>
      </c>
      <c r="M1451" s="12">
        <f t="shared" si="275"/>
        <v>84.026446360371196</v>
      </c>
      <c r="N1451" s="12">
        <f t="shared" si="276"/>
        <v>85.535959132269923</v>
      </c>
      <c r="O1451" s="12">
        <f t="shared" si="277"/>
        <v>88.06381642582825</v>
      </c>
      <c r="P1451" s="12">
        <f t="shared" si="278"/>
        <v>95.384665106575667</v>
      </c>
      <c r="Q1451">
        <v>0.41666666666666702</v>
      </c>
      <c r="R1451" s="12"/>
      <c r="S1451" s="12"/>
      <c r="Z1451" s="12"/>
      <c r="AA1451" s="12"/>
      <c r="AB1451" s="12"/>
      <c r="AC1451" s="12"/>
      <c r="AF1451">
        <v>0.37526427061310802</v>
      </c>
      <c r="AG1451" s="12"/>
      <c r="AH1451" s="12"/>
      <c r="BI1451" t="str">
        <v>12/03/2019</v>
      </c>
      <c r="BJ1451">
        <v>53.9</v>
      </c>
      <c r="BK1451">
        <v>20.6</v>
      </c>
    </row>
    <row r="1452" spans="1:63" x14ac:dyDescent="0.3">
      <c r="A1452" s="11">
        <v>43459</v>
      </c>
      <c r="B1452">
        <v>0.43678160919540199</v>
      </c>
      <c r="C1452">
        <v>2351.1</v>
      </c>
      <c r="D1452">
        <v>143.5</v>
      </c>
      <c r="E1452">
        <v>121.32</v>
      </c>
      <c r="F1452">
        <v>1269.1300000000001</v>
      </c>
      <c r="G1452">
        <v>83.46</v>
      </c>
      <c r="H1452">
        <v>40.69</v>
      </c>
      <c r="I1452" s="12">
        <f t="shared" si="271"/>
        <v>80.36279928489526</v>
      </c>
      <c r="J1452" s="12">
        <f t="shared" si="272"/>
        <v>82.450996535228697</v>
      </c>
      <c r="K1452" s="12">
        <f t="shared" si="273"/>
        <v>84.952590732337796</v>
      </c>
      <c r="L1452" s="12">
        <f t="shared" si="274"/>
        <v>93.915325953615579</v>
      </c>
      <c r="M1452" s="12">
        <f t="shared" si="275"/>
        <v>78.29855564048222</v>
      </c>
      <c r="N1452" s="12">
        <f t="shared" si="276"/>
        <v>80.385050497536781</v>
      </c>
      <c r="O1452" s="12">
        <f t="shared" si="277"/>
        <v>82.813633513137603</v>
      </c>
      <c r="P1452" s="12">
        <f t="shared" si="278"/>
        <v>91.817906349957866</v>
      </c>
      <c r="Q1452">
        <v>0.42553191489361702</v>
      </c>
      <c r="R1452" s="12"/>
      <c r="S1452" s="12"/>
      <c r="Z1452" s="12"/>
      <c r="AA1452" s="12"/>
      <c r="AB1452" s="12"/>
      <c r="AC1452" s="12"/>
      <c r="AF1452">
        <v>0.37977296181630499</v>
      </c>
      <c r="AG1452" s="12"/>
      <c r="AH1452" s="12"/>
      <c r="BI1452" t="str">
        <v>11/03/2019</v>
      </c>
      <c r="BJ1452">
        <v>53.9</v>
      </c>
      <c r="BK1452">
        <v>20.6</v>
      </c>
    </row>
    <row r="1453" spans="1:63" x14ac:dyDescent="0.3">
      <c r="A1453" s="11">
        <v>43456</v>
      </c>
      <c r="B1453">
        <v>0.43866171003717502</v>
      </c>
      <c r="C1453">
        <v>2416.62</v>
      </c>
      <c r="D1453">
        <v>147.57</v>
      </c>
      <c r="E1453">
        <v>120.72</v>
      </c>
      <c r="F1453">
        <v>1255.6600000000001</v>
      </c>
      <c r="G1453">
        <v>83.39</v>
      </c>
      <c r="H1453">
        <v>41.03</v>
      </c>
      <c r="I1453" s="12">
        <f t="shared" si="271"/>
        <v>83.02649057557359</v>
      </c>
      <c r="J1453" s="12">
        <f t="shared" si="272"/>
        <v>85.693614981339209</v>
      </c>
      <c r="K1453" s="12">
        <f t="shared" si="273"/>
        <v>87.395439826537171</v>
      </c>
      <c r="L1453" s="12">
        <f t="shared" si="274"/>
        <v>95.717263563866354</v>
      </c>
      <c r="M1453" s="12">
        <f t="shared" si="275"/>
        <v>80.932948225973007</v>
      </c>
      <c r="N1453" s="12">
        <f t="shared" si="276"/>
        <v>83.587066883228772</v>
      </c>
      <c r="O1453" s="12">
        <f t="shared" si="277"/>
        <v>85.236003277960307</v>
      </c>
      <c r="P1453" s="12">
        <f t="shared" si="278"/>
        <v>93.624246872655789</v>
      </c>
      <c r="Q1453">
        <v>0.41509433962264197</v>
      </c>
      <c r="R1453" s="12"/>
      <c r="S1453" s="12"/>
      <c r="Z1453" s="12"/>
      <c r="AA1453" s="12"/>
      <c r="AB1453" s="12"/>
      <c r="AC1453" s="12"/>
      <c r="AF1453">
        <v>0.38538538538538503</v>
      </c>
      <c r="AG1453" s="12"/>
      <c r="AH1453" s="12"/>
      <c r="BI1453" t="str">
        <v>08/03/2019</v>
      </c>
      <c r="BJ1453">
        <v>52.4</v>
      </c>
      <c r="BK1453">
        <v>21.4</v>
      </c>
    </row>
    <row r="1454" spans="1:63" x14ac:dyDescent="0.3">
      <c r="A1454" s="11">
        <v>43455</v>
      </c>
      <c r="B1454">
        <v>0.44569288389513101</v>
      </c>
      <c r="C1454">
        <v>2467.42</v>
      </c>
      <c r="D1454">
        <v>152.29</v>
      </c>
      <c r="E1454">
        <v>120.74</v>
      </c>
      <c r="F1454">
        <v>1259.8</v>
      </c>
      <c r="G1454">
        <v>83.33</v>
      </c>
      <c r="H1454">
        <v>41.71</v>
      </c>
      <c r="I1454" s="12">
        <f t="shared" si="271"/>
        <v>84.757463574466698</v>
      </c>
      <c r="J1454" s="12">
        <f t="shared" si="272"/>
        <v>87.202397037882491</v>
      </c>
      <c r="K1454" s="12">
        <f t="shared" si="273"/>
        <v>89.298236622363973</v>
      </c>
      <c r="L1454" s="12">
        <f t="shared" si="274"/>
        <v>96.129202380092707</v>
      </c>
      <c r="M1454" s="12">
        <f t="shared" si="275"/>
        <v>83.507299053888389</v>
      </c>
      <c r="N1454" s="12">
        <f t="shared" si="276"/>
        <v>85.969033533957997</v>
      </c>
      <c r="O1454" s="12">
        <f t="shared" si="277"/>
        <v>88.027671300576429</v>
      </c>
      <c r="P1454" s="12">
        <f t="shared" si="278"/>
        <v>95.020135846481963</v>
      </c>
      <c r="Q1454">
        <v>0.43137254901960798</v>
      </c>
      <c r="R1454" s="12"/>
      <c r="S1454" s="12"/>
      <c r="Z1454" s="12"/>
      <c r="AA1454" s="12"/>
      <c r="AB1454" s="12"/>
      <c r="AC1454" s="12"/>
      <c r="AF1454">
        <v>0.38615847542627901</v>
      </c>
      <c r="AG1454" s="12"/>
      <c r="AH1454" s="12"/>
      <c r="BI1454" t="str">
        <v>07/03/2019</v>
      </c>
      <c r="BJ1454">
        <v>52.4</v>
      </c>
      <c r="BK1454">
        <v>21.4</v>
      </c>
    </row>
    <row r="1455" spans="1:63" x14ac:dyDescent="0.3">
      <c r="A1455" s="11">
        <v>43454</v>
      </c>
      <c r="B1455">
        <v>0.46037735849056599</v>
      </c>
      <c r="C1455">
        <v>2506.96</v>
      </c>
      <c r="D1455">
        <v>154.53</v>
      </c>
      <c r="E1455">
        <v>121.18</v>
      </c>
      <c r="F1455">
        <v>1243.0999999999999</v>
      </c>
      <c r="G1455">
        <v>83.34</v>
      </c>
      <c r="H1455">
        <v>41.74</v>
      </c>
      <c r="I1455" s="12">
        <f t="shared" si="271"/>
        <v>85.799162210473014</v>
      </c>
      <c r="J1455" s="12">
        <f t="shared" si="272"/>
        <v>89.825873696006596</v>
      </c>
      <c r="K1455" s="12">
        <f t="shared" si="273"/>
        <v>90.718166444374447</v>
      </c>
      <c r="L1455" s="12">
        <f t="shared" si="274"/>
        <v>97.598385571763117</v>
      </c>
      <c r="M1455" s="12">
        <f t="shared" si="275"/>
        <v>84.42453831488524</v>
      </c>
      <c r="N1455" s="12">
        <f t="shared" si="276"/>
        <v>88.439113543744199</v>
      </c>
      <c r="O1455" s="12">
        <f t="shared" si="277"/>
        <v>89.311576731274911</v>
      </c>
      <c r="P1455" s="12">
        <f t="shared" si="278"/>
        <v>96.34749917330727</v>
      </c>
      <c r="Q1455">
        <v>0.49019607843137297</v>
      </c>
      <c r="R1455" s="12"/>
      <c r="S1455" s="12"/>
      <c r="Z1455" s="12"/>
      <c r="AA1455" s="12"/>
      <c r="AB1455" s="12"/>
      <c r="AC1455" s="12"/>
      <c r="AF1455">
        <v>0.37688442211055301</v>
      </c>
      <c r="AG1455" s="12"/>
      <c r="AH1455" s="12"/>
      <c r="BI1455" t="str">
        <v>06/03/2019</v>
      </c>
      <c r="BJ1455">
        <v>52.4</v>
      </c>
      <c r="BK1455">
        <v>21.4</v>
      </c>
    </row>
    <row r="1456" spans="1:63" x14ac:dyDescent="0.3">
      <c r="A1456" s="11">
        <v>43453</v>
      </c>
      <c r="B1456">
        <v>0.47211895910780699</v>
      </c>
      <c r="C1456">
        <v>2546.16</v>
      </c>
      <c r="D1456">
        <v>158.41999999999999</v>
      </c>
      <c r="E1456">
        <v>119.6</v>
      </c>
      <c r="F1456">
        <v>1249.49</v>
      </c>
      <c r="G1456">
        <v>83.32</v>
      </c>
      <c r="H1456">
        <v>42.22</v>
      </c>
      <c r="I1456" s="12">
        <f t="shared" si="271"/>
        <v>88.32584994190826</v>
      </c>
      <c r="J1456" s="12">
        <f t="shared" si="272"/>
        <v>90.759025929569987</v>
      </c>
      <c r="K1456" s="12">
        <f t="shared" si="273"/>
        <v>92.159145797876349</v>
      </c>
      <c r="L1456" s="12">
        <f t="shared" si="274"/>
        <v>97.992975233562873</v>
      </c>
      <c r="M1456" s="12">
        <f t="shared" si="275"/>
        <v>87.738024723722262</v>
      </c>
      <c r="N1456" s="12">
        <f t="shared" si="276"/>
        <v>90.192537086410638</v>
      </c>
      <c r="O1456" s="12">
        <f t="shared" si="277"/>
        <v>91.582363150819688</v>
      </c>
      <c r="P1456" s="12">
        <f t="shared" si="278"/>
        <v>97.634909280261297</v>
      </c>
      <c r="Q1456">
        <v>0.44642857142857101</v>
      </c>
      <c r="R1456" s="12"/>
      <c r="S1456" s="12"/>
      <c r="Z1456" s="12"/>
      <c r="AA1456" s="12"/>
      <c r="AB1456" s="12"/>
      <c r="AC1456" s="12"/>
      <c r="AF1456">
        <v>0.38232373386295898</v>
      </c>
      <c r="AG1456" s="12"/>
      <c r="AH1456" s="12"/>
      <c r="BI1456" t="str">
        <v>05/03/2019</v>
      </c>
      <c r="BJ1456">
        <v>52.4</v>
      </c>
      <c r="BK1456">
        <v>21.4</v>
      </c>
    </row>
    <row r="1457" spans="1:63" x14ac:dyDescent="0.3">
      <c r="A1457" s="11">
        <v>43452</v>
      </c>
      <c r="B1457">
        <v>0.48134328358209</v>
      </c>
      <c r="C1457">
        <v>2545.94</v>
      </c>
      <c r="D1457">
        <v>157.43</v>
      </c>
      <c r="E1457">
        <v>119.17</v>
      </c>
      <c r="F1457">
        <v>1245.8800000000001</v>
      </c>
      <c r="G1457">
        <v>83.39</v>
      </c>
      <c r="H1457">
        <v>42.52</v>
      </c>
      <c r="I1457" s="12">
        <f t="shared" si="271"/>
        <v>88.638022294512808</v>
      </c>
      <c r="J1457" s="12">
        <f t="shared" si="272"/>
        <v>91.014881342417027</v>
      </c>
      <c r="K1457" s="12">
        <f t="shared" si="273"/>
        <v>92.073899980504294</v>
      </c>
      <c r="L1457" s="12">
        <f t="shared" si="274"/>
        <v>97.298080575072376</v>
      </c>
      <c r="M1457" s="12">
        <f t="shared" si="275"/>
        <v>87.503496234169617</v>
      </c>
      <c r="N1457" s="12">
        <f t="shared" si="276"/>
        <v>89.887731487564011</v>
      </c>
      <c r="O1457" s="12">
        <f t="shared" si="277"/>
        <v>90.934189850129926</v>
      </c>
      <c r="P1457" s="12">
        <f t="shared" si="278"/>
        <v>96.349224033167388</v>
      </c>
      <c r="Q1457">
        <v>0.45614035087719301</v>
      </c>
      <c r="R1457" s="12"/>
      <c r="S1457" s="12"/>
      <c r="Z1457" s="12"/>
      <c r="AA1457" s="12"/>
      <c r="AB1457" s="12"/>
      <c r="AC1457" s="12"/>
      <c r="AF1457">
        <v>0.39104477611940303</v>
      </c>
      <c r="AG1457" s="12"/>
      <c r="AH1457" s="12"/>
      <c r="BI1457" t="str">
        <v>04/03/2019</v>
      </c>
      <c r="BJ1457">
        <v>52.4</v>
      </c>
      <c r="BK1457">
        <v>21.4</v>
      </c>
    </row>
    <row r="1458" spans="1:63" x14ac:dyDescent="0.3">
      <c r="A1458" s="11">
        <v>43449</v>
      </c>
      <c r="B1458">
        <v>0.47122302158273399</v>
      </c>
      <c r="C1458">
        <v>2599.9499999999998</v>
      </c>
      <c r="D1458">
        <v>161.08000000000001</v>
      </c>
      <c r="E1458">
        <v>118.48</v>
      </c>
      <c r="F1458">
        <v>1238.42</v>
      </c>
      <c r="G1458">
        <v>83.305000000000007</v>
      </c>
      <c r="H1458">
        <v>42.95</v>
      </c>
      <c r="I1458" s="12">
        <f t="shared" si="271"/>
        <v>91.059966453428899</v>
      </c>
      <c r="J1458" s="12">
        <f t="shared" si="272"/>
        <v>93.520989573633486</v>
      </c>
      <c r="K1458" s="12">
        <f t="shared" si="273"/>
        <v>94.125249028821017</v>
      </c>
      <c r="L1458" s="12">
        <f t="shared" si="274"/>
        <v>98.356577833882341</v>
      </c>
      <c r="M1458" s="12">
        <f t="shared" si="275"/>
        <v>90.068958830067075</v>
      </c>
      <c r="N1458" s="12">
        <f t="shared" si="276"/>
        <v>92.542150621974955</v>
      </c>
      <c r="O1458" s="12">
        <f t="shared" si="277"/>
        <v>93.139728846622774</v>
      </c>
      <c r="P1458" s="12">
        <f t="shared" si="278"/>
        <v>97.583450400229935</v>
      </c>
      <c r="Q1458">
        <v>0.49152542372881403</v>
      </c>
      <c r="R1458" s="12"/>
      <c r="S1458" s="12"/>
      <c r="Z1458" s="12"/>
      <c r="AA1458" s="12"/>
      <c r="AB1458" s="12"/>
      <c r="AC1458" s="12"/>
      <c r="AF1458">
        <v>0.38364167478091499</v>
      </c>
      <c r="AG1458" s="12"/>
      <c r="AH1458" s="12"/>
      <c r="BI1458" t="str">
        <v>01/03/2019</v>
      </c>
      <c r="BJ1458">
        <v>52.9</v>
      </c>
      <c r="BK1458">
        <v>20.6</v>
      </c>
    </row>
    <row r="1459" spans="1:63" x14ac:dyDescent="0.3">
      <c r="A1459" s="11">
        <v>43448</v>
      </c>
      <c r="B1459">
        <v>0.46975088967971501</v>
      </c>
      <c r="C1459">
        <v>2650.54</v>
      </c>
      <c r="D1459">
        <v>165.1</v>
      </c>
      <c r="E1459">
        <v>118.07</v>
      </c>
      <c r="F1459">
        <v>1242.05</v>
      </c>
      <c r="G1459">
        <v>83.26</v>
      </c>
      <c r="H1459">
        <v>43.53</v>
      </c>
      <c r="I1459" s="12">
        <f t="shared" si="271"/>
        <v>93.161617357835041</v>
      </c>
      <c r="J1459" s="12">
        <f t="shared" si="272"/>
        <v>95.057507588281638</v>
      </c>
      <c r="K1459" s="12">
        <f t="shared" si="273"/>
        <v>96.009644952157885</v>
      </c>
      <c r="L1459" s="12">
        <f t="shared" si="274"/>
        <v>98.926645836618121</v>
      </c>
      <c r="M1459" s="12">
        <f t="shared" si="275"/>
        <v>92.646514167513658</v>
      </c>
      <c r="N1459" s="12">
        <f t="shared" si="276"/>
        <v>94.568400772891536</v>
      </c>
      <c r="O1459" s="12">
        <f t="shared" si="277"/>
        <v>95.517087555528349</v>
      </c>
      <c r="P1459" s="12">
        <f t="shared" si="278"/>
        <v>98.671275079698631</v>
      </c>
      <c r="Q1459">
        <v>0.51724137931034497</v>
      </c>
      <c r="R1459" s="12"/>
      <c r="S1459" s="12"/>
      <c r="Z1459" s="12"/>
      <c r="AA1459" s="12"/>
      <c r="AB1459" s="12"/>
      <c r="AC1459" s="12"/>
      <c r="AF1459">
        <v>0.38986354775828502</v>
      </c>
      <c r="AG1459" s="12"/>
      <c r="AH1459" s="12"/>
      <c r="BI1459" t="str">
        <v>28/02/2019</v>
      </c>
      <c r="BJ1459">
        <v>52.9</v>
      </c>
      <c r="BK1459">
        <v>20.6</v>
      </c>
    </row>
    <row r="1460" spans="1:63" x14ac:dyDescent="0.3">
      <c r="A1460" s="11">
        <v>43447</v>
      </c>
      <c r="B1460">
        <v>0.48928571428571399</v>
      </c>
      <c r="C1460">
        <v>2651.07</v>
      </c>
      <c r="D1460">
        <v>165.05</v>
      </c>
      <c r="E1460">
        <v>118.35</v>
      </c>
      <c r="F1460">
        <v>1245.55</v>
      </c>
      <c r="G1460">
        <v>83.18</v>
      </c>
      <c r="H1460">
        <v>43.53</v>
      </c>
      <c r="I1460" s="12">
        <f t="shared" si="271"/>
        <v>92.960270553917681</v>
      </c>
      <c r="J1460" s="12">
        <f t="shared" si="272"/>
        <v>94.810045374051583</v>
      </c>
      <c r="K1460" s="12">
        <f t="shared" si="273"/>
        <v>96.121308012001236</v>
      </c>
      <c r="L1460" s="12">
        <f t="shared" si="274"/>
        <v>98.946427134879386</v>
      </c>
      <c r="M1460" s="12">
        <f t="shared" si="275"/>
        <v>92.399917041028118</v>
      </c>
      <c r="N1460" s="12">
        <f t="shared" si="276"/>
        <v>94.274928377828743</v>
      </c>
      <c r="O1460" s="12">
        <f t="shared" si="277"/>
        <v>95.580058675759261</v>
      </c>
      <c r="P1460" s="12">
        <f t="shared" si="278"/>
        <v>98.641392803781116</v>
      </c>
      <c r="Q1460">
        <v>0.47457627118644102</v>
      </c>
      <c r="R1460" s="12"/>
      <c r="S1460" s="12"/>
      <c r="Z1460" s="12"/>
      <c r="AA1460" s="12"/>
      <c r="AB1460" s="12"/>
      <c r="AC1460" s="12"/>
      <c r="AF1460">
        <v>0.38258317025440303</v>
      </c>
      <c r="AG1460" s="12"/>
      <c r="AH1460" s="12"/>
      <c r="BI1460" t="str">
        <v>27/02/2019</v>
      </c>
      <c r="BJ1460">
        <v>52.9</v>
      </c>
      <c r="BK1460">
        <v>20.6</v>
      </c>
    </row>
    <row r="1461" spans="1:63" x14ac:dyDescent="0.3">
      <c r="A1461" s="11">
        <v>43446</v>
      </c>
      <c r="B1461">
        <v>0.50515463917525805</v>
      </c>
      <c r="C1461">
        <v>2636.78</v>
      </c>
      <c r="D1461">
        <v>163.61000000000001</v>
      </c>
      <c r="E1461">
        <v>118.88</v>
      </c>
      <c r="F1461">
        <v>1242.52</v>
      </c>
      <c r="G1461">
        <v>83.19</v>
      </c>
      <c r="H1461">
        <v>42.93</v>
      </c>
      <c r="I1461" s="12">
        <f t="shared" si="271"/>
        <v>92.051012179303257</v>
      </c>
      <c r="J1461" s="12">
        <f t="shared" si="272"/>
        <v>94.528266406501714</v>
      </c>
      <c r="K1461" s="12">
        <f t="shared" si="273"/>
        <v>95.591758759177949</v>
      </c>
      <c r="L1461" s="12">
        <f t="shared" si="274"/>
        <v>99.800394305483607</v>
      </c>
      <c r="M1461" s="12">
        <f t="shared" si="275"/>
        <v>91.190755413658323</v>
      </c>
      <c r="N1461" s="12">
        <f t="shared" si="276"/>
        <v>93.678866102731163</v>
      </c>
      <c r="O1461" s="12">
        <f t="shared" si="277"/>
        <v>94.734869716287434</v>
      </c>
      <c r="P1461" s="12">
        <f t="shared" si="278"/>
        <v>99.154499728559912</v>
      </c>
      <c r="Q1461">
        <v>0.47457627118644102</v>
      </c>
      <c r="R1461" s="12"/>
      <c r="S1461" s="12"/>
      <c r="Z1461" s="12"/>
      <c r="AA1461" s="12"/>
      <c r="AB1461" s="12"/>
      <c r="AC1461" s="12"/>
      <c r="AF1461">
        <v>0.38544739429695202</v>
      </c>
      <c r="AG1461" s="12"/>
      <c r="AH1461" s="12"/>
      <c r="BI1461" t="str">
        <v>26/02/2019</v>
      </c>
      <c r="BJ1461">
        <v>52.9</v>
      </c>
      <c r="BK1461">
        <v>20.6</v>
      </c>
    </row>
    <row r="1462" spans="1:63" x14ac:dyDescent="0.3">
      <c r="A1462" s="11">
        <v>43445</v>
      </c>
      <c r="B1462">
        <v>0.50515463917525805</v>
      </c>
      <c r="C1462">
        <v>2637.72</v>
      </c>
      <c r="D1462">
        <v>163.07</v>
      </c>
      <c r="E1462">
        <v>118.9</v>
      </c>
      <c r="F1462">
        <v>1244.47</v>
      </c>
      <c r="G1462">
        <v>83.27</v>
      </c>
      <c r="H1462">
        <v>42.78</v>
      </c>
      <c r="I1462" s="12">
        <f t="shared" si="271"/>
        <v>92.068335738952683</v>
      </c>
      <c r="J1462" s="12">
        <f t="shared" si="272"/>
        <v>94.413972276163477</v>
      </c>
      <c r="K1462" s="12">
        <f t="shared" si="273"/>
        <v>95.534021648170338</v>
      </c>
      <c r="L1462" s="12">
        <f t="shared" si="274"/>
        <v>100.18738609186406</v>
      </c>
      <c r="M1462" s="12">
        <f t="shared" si="275"/>
        <v>90.874542003875234</v>
      </c>
      <c r="N1462" s="12">
        <f t="shared" si="276"/>
        <v>93.224082350637232</v>
      </c>
      <c r="O1462" s="12">
        <f t="shared" si="277"/>
        <v>94.331865921411165</v>
      </c>
      <c r="P1462" s="12">
        <f t="shared" si="278"/>
        <v>99.173823750579785</v>
      </c>
      <c r="Q1462">
        <v>0.45762711864406802</v>
      </c>
      <c r="R1462" s="12"/>
      <c r="S1462" s="12"/>
      <c r="Z1462" s="12"/>
      <c r="AA1462" s="12"/>
      <c r="AB1462" s="12"/>
      <c r="AC1462" s="12"/>
      <c r="AF1462">
        <v>0.385221674876847</v>
      </c>
      <c r="AG1462" s="12"/>
      <c r="AH1462" s="12"/>
      <c r="BI1462" t="str">
        <v>25/02/2019</v>
      </c>
      <c r="BJ1462">
        <v>52.9</v>
      </c>
      <c r="BK1462">
        <v>20.6</v>
      </c>
    </row>
    <row r="1463" spans="1:63" x14ac:dyDescent="0.3">
      <c r="A1463" s="11">
        <v>43442</v>
      </c>
      <c r="B1463">
        <v>0.54125412541254103</v>
      </c>
      <c r="C1463">
        <v>2633.08</v>
      </c>
      <c r="D1463">
        <v>161.38</v>
      </c>
      <c r="E1463">
        <v>118.41</v>
      </c>
      <c r="F1463">
        <v>1248.68</v>
      </c>
      <c r="G1463">
        <v>83.27</v>
      </c>
      <c r="H1463">
        <v>43.140999999999998</v>
      </c>
      <c r="I1463" s="12">
        <f t="shared" si="271"/>
        <v>92.287608250222945</v>
      </c>
      <c r="J1463" s="12">
        <f t="shared" si="272"/>
        <v>93.931749666757383</v>
      </c>
      <c r="K1463" s="12">
        <f t="shared" si="273"/>
        <v>95.365968230655398</v>
      </c>
      <c r="L1463" s="12">
        <f t="shared" si="274"/>
        <v>99.182655406095819</v>
      </c>
      <c r="M1463" s="12">
        <f t="shared" si="275"/>
        <v>90.302564345575192</v>
      </c>
      <c r="N1463" s="12">
        <f t="shared" si="276"/>
        <v>91.951134944642064</v>
      </c>
      <c r="O1463" s="12">
        <f t="shared" si="277"/>
        <v>93.35424371372622</v>
      </c>
      <c r="P1463" s="12">
        <f t="shared" si="278"/>
        <v>97.339930949219308</v>
      </c>
      <c r="Q1463">
        <v>0.44776119402985098</v>
      </c>
      <c r="R1463" s="12"/>
      <c r="S1463" s="12"/>
      <c r="Z1463" s="12"/>
      <c r="AA1463" s="12"/>
      <c r="AB1463" s="12"/>
      <c r="AC1463" s="12"/>
      <c r="AF1463">
        <v>0.39101338432122401</v>
      </c>
      <c r="AG1463" s="12"/>
      <c r="AH1463" s="12"/>
      <c r="BI1463" t="str">
        <v>22/02/2019</v>
      </c>
      <c r="BJ1463">
        <v>52.4</v>
      </c>
      <c r="BK1463">
        <v>20.399999999999999</v>
      </c>
    </row>
    <row r="1464" spans="1:63" x14ac:dyDescent="0.3">
      <c r="A1464" s="11">
        <v>43441</v>
      </c>
      <c r="B1464">
        <v>0.55921052631578905</v>
      </c>
      <c r="C1464">
        <v>2695.95</v>
      </c>
      <c r="D1464">
        <v>166.89</v>
      </c>
      <c r="E1464">
        <v>118.19</v>
      </c>
      <c r="F1464">
        <v>1237.8499999999999</v>
      </c>
      <c r="G1464">
        <v>83.18</v>
      </c>
      <c r="H1464">
        <v>43.64</v>
      </c>
      <c r="I1464" s="12">
        <f t="shared" si="271"/>
        <v>94.67158794508731</v>
      </c>
      <c r="J1464" s="12">
        <f t="shared" si="272"/>
        <v>97.043869519979381</v>
      </c>
      <c r="K1464" s="12">
        <f t="shared" si="273"/>
        <v>97.751310999864131</v>
      </c>
      <c r="L1464" s="12">
        <f t="shared" si="274"/>
        <v>100.37569092014616</v>
      </c>
      <c r="M1464" s="12">
        <f t="shared" si="275"/>
        <v>93.565877208759829</v>
      </c>
      <c r="N1464" s="12">
        <f t="shared" si="276"/>
        <v>95.958836517665532</v>
      </c>
      <c r="O1464" s="12">
        <f t="shared" si="277"/>
        <v>96.64978385670463</v>
      </c>
      <c r="P1464" s="12">
        <f t="shared" si="278"/>
        <v>99.486989016645211</v>
      </c>
      <c r="Q1464">
        <v>0.44776119402985098</v>
      </c>
      <c r="R1464" s="12"/>
      <c r="S1464" s="12"/>
      <c r="Z1464" s="12"/>
      <c r="AA1464" s="12"/>
      <c r="AB1464" s="12"/>
      <c r="AC1464" s="12"/>
      <c r="AF1464">
        <v>0.39769452449567699</v>
      </c>
      <c r="AG1464" s="12"/>
      <c r="AH1464" s="12"/>
      <c r="BI1464" t="str">
        <v>21/02/2019</v>
      </c>
      <c r="BJ1464">
        <v>52.4</v>
      </c>
      <c r="BK1464">
        <v>20.399999999999999</v>
      </c>
    </row>
    <row r="1465" spans="1:63" x14ac:dyDescent="0.3">
      <c r="A1465" s="11">
        <v>43439</v>
      </c>
      <c r="B1465">
        <v>0.56478405315614599</v>
      </c>
      <c r="C1465">
        <v>2700.06</v>
      </c>
      <c r="D1465">
        <v>165.72</v>
      </c>
      <c r="E1465">
        <v>117.82</v>
      </c>
      <c r="F1465">
        <v>1238.6300000000001</v>
      </c>
      <c r="G1465">
        <v>83.1</v>
      </c>
      <c r="H1465">
        <v>44.1</v>
      </c>
      <c r="I1465" s="12">
        <f t="shared" si="271"/>
        <v>95.115068804705388</v>
      </c>
      <c r="J1465" s="12">
        <f t="shared" si="272"/>
        <v>97.130554692688833</v>
      </c>
      <c r="K1465" s="12">
        <f t="shared" si="273"/>
        <v>97.994816746528798</v>
      </c>
      <c r="L1465" s="12">
        <f t="shared" si="274"/>
        <v>99.489374840636401</v>
      </c>
      <c r="M1465" s="12">
        <f t="shared" si="275"/>
        <v>93.200557330834698</v>
      </c>
      <c r="N1465" s="12">
        <f t="shared" si="276"/>
        <v>95.22656051469599</v>
      </c>
      <c r="O1465" s="12">
        <f t="shared" si="277"/>
        <v>96.06404240465821</v>
      </c>
      <c r="P1465" s="12">
        <f t="shared" si="278"/>
        <v>97.776781166894281</v>
      </c>
      <c r="Q1465">
        <v>0.439393939393939</v>
      </c>
      <c r="R1465" s="12"/>
      <c r="S1465" s="12"/>
      <c r="Z1465" s="12"/>
      <c r="AA1465" s="12"/>
      <c r="AB1465" s="12"/>
      <c r="AC1465" s="12"/>
      <c r="AF1465">
        <v>0.38989513822688299</v>
      </c>
      <c r="AG1465" s="12"/>
      <c r="AH1465" s="12"/>
      <c r="BI1465" t="str">
        <v>20/02/2019</v>
      </c>
      <c r="BJ1465">
        <v>52.4</v>
      </c>
      <c r="BK1465">
        <v>20.399999999999999</v>
      </c>
    </row>
    <row r="1466" spans="1:63" x14ac:dyDescent="0.3">
      <c r="A1466" s="11">
        <v>43438</v>
      </c>
      <c r="B1466">
        <v>0.57094594594594605</v>
      </c>
      <c r="C1466">
        <v>2790.37</v>
      </c>
      <c r="D1466">
        <v>172.33</v>
      </c>
      <c r="E1466">
        <v>115.88</v>
      </c>
      <c r="F1466">
        <v>1230.82</v>
      </c>
      <c r="G1466">
        <v>83.04</v>
      </c>
      <c r="H1466">
        <v>45.18</v>
      </c>
      <c r="I1466" s="12">
        <f t="shared" si="271"/>
        <v>100.02703017669721</v>
      </c>
      <c r="J1466" s="12">
        <f t="shared" si="272"/>
        <v>101.04191204129749</v>
      </c>
      <c r="K1466" s="12">
        <f t="shared" si="273"/>
        <v>101.34816680329895</v>
      </c>
      <c r="L1466" s="12">
        <f t="shared" si="274"/>
        <v>100.33828702233595</v>
      </c>
      <c r="M1466" s="12">
        <f t="shared" si="275"/>
        <v>98.635167454161817</v>
      </c>
      <c r="N1466" s="12">
        <f t="shared" si="276"/>
        <v>99.682571272405937</v>
      </c>
      <c r="O1466" s="12">
        <f t="shared" si="277"/>
        <v>99.970820564123358</v>
      </c>
      <c r="P1466" s="12">
        <f t="shared" si="278"/>
        <v>99.210598416625359</v>
      </c>
      <c r="Q1466">
        <v>0.44615384615384601</v>
      </c>
      <c r="R1466" s="12"/>
      <c r="S1466" s="12"/>
      <c r="Z1466" s="12"/>
      <c r="AA1466" s="12"/>
      <c r="AB1466" s="12"/>
      <c r="AC1466" s="12"/>
      <c r="AF1466">
        <v>0.38623326959846999</v>
      </c>
      <c r="AG1466" s="12"/>
      <c r="AH1466" s="12"/>
      <c r="BI1466" t="str">
        <v>19/02/2019</v>
      </c>
      <c r="BJ1466">
        <v>52.4</v>
      </c>
      <c r="BK1466">
        <v>20.399999999999999</v>
      </c>
    </row>
    <row r="1467" spans="1:63" x14ac:dyDescent="0.3">
      <c r="A1467" s="11">
        <v>43434</v>
      </c>
      <c r="B1467">
        <v>0.61398176291793305</v>
      </c>
      <c r="C1467">
        <v>2760.17</v>
      </c>
      <c r="D1467">
        <v>169.37</v>
      </c>
      <c r="E1467">
        <v>115.33</v>
      </c>
      <c r="F1467">
        <v>1222.105</v>
      </c>
      <c r="G1467">
        <v>83.25</v>
      </c>
      <c r="H1467">
        <v>44.52</v>
      </c>
      <c r="I1467" s="12">
        <f t="shared" si="271"/>
        <v>99.413407766432755</v>
      </c>
      <c r="J1467" s="12">
        <f t="shared" si="272"/>
        <v>100.65838180652564</v>
      </c>
      <c r="K1467" s="12">
        <f t="shared" si="273"/>
        <v>100.00175541027136</v>
      </c>
      <c r="L1467" s="12">
        <f t="shared" si="274"/>
        <v>100.72946413277749</v>
      </c>
      <c r="M1467" s="12">
        <f t="shared" si="275"/>
        <v>97.397478601052171</v>
      </c>
      <c r="N1467" s="12">
        <f t="shared" si="276"/>
        <v>98.661875476789461</v>
      </c>
      <c r="O1467" s="12">
        <f t="shared" si="277"/>
        <v>98.010699373668757</v>
      </c>
      <c r="P1467" s="12">
        <f t="shared" si="278"/>
        <v>98.948214188707411</v>
      </c>
      <c r="Q1467">
        <v>0.5</v>
      </c>
      <c r="R1467" s="12"/>
      <c r="S1467" s="12"/>
      <c r="Z1467" s="12"/>
      <c r="AA1467" s="12"/>
      <c r="AB1467" s="12"/>
      <c r="AC1467" s="12"/>
      <c r="AF1467">
        <v>0.39456419868790998</v>
      </c>
      <c r="AG1467" s="12"/>
      <c r="AH1467" s="12"/>
      <c r="BI1467" t="str">
        <v>18/02/2019</v>
      </c>
      <c r="BJ1467">
        <v>52.4</v>
      </c>
      <c r="BK1467">
        <v>20.399999999999999</v>
      </c>
    </row>
    <row r="1468" spans="1:63" x14ac:dyDescent="0.3">
      <c r="A1468" s="11">
        <v>43434</v>
      </c>
      <c r="B1468">
        <v>0.59302325581395399</v>
      </c>
      <c r="C1468">
        <v>2737.76</v>
      </c>
      <c r="D1468">
        <v>168.15</v>
      </c>
      <c r="E1468">
        <v>114.9</v>
      </c>
      <c r="F1468">
        <v>1223.97</v>
      </c>
      <c r="G1468">
        <v>83.22</v>
      </c>
      <c r="H1468">
        <v>44.7</v>
      </c>
      <c r="I1468" s="12">
        <f t="shared" si="271"/>
        <v>98.973654039489503</v>
      </c>
      <c r="J1468" s="12">
        <f t="shared" si="272"/>
        <v>99.690461782850278</v>
      </c>
      <c r="K1468" s="12">
        <f t="shared" si="273"/>
        <v>99.22531398787514</v>
      </c>
      <c r="L1468" s="12">
        <f t="shared" si="274"/>
        <v>99.514160428223789</v>
      </c>
      <c r="M1468" s="12">
        <f t="shared" si="275"/>
        <v>97.056514985591406</v>
      </c>
      <c r="N1468" s="12">
        <f t="shared" si="276"/>
        <v>97.8032454437068</v>
      </c>
      <c r="O1468" s="12">
        <f t="shared" si="277"/>
        <v>97.339549368107058</v>
      </c>
      <c r="P1468" s="12">
        <f t="shared" si="278"/>
        <v>97.844308058281598</v>
      </c>
      <c r="Q1468">
        <v>0.48611111111111099</v>
      </c>
      <c r="R1468" s="12"/>
      <c r="S1468" s="12"/>
      <c r="Z1468" s="12"/>
      <c r="AA1468" s="12"/>
      <c r="AB1468" s="12"/>
      <c r="AC1468" s="12"/>
      <c r="AF1468">
        <v>0.39613970588235298</v>
      </c>
      <c r="AG1468" s="12"/>
      <c r="AH1468" s="12"/>
      <c r="BI1468" t="str">
        <v>15/02/2019</v>
      </c>
      <c r="BJ1468">
        <v>51.9</v>
      </c>
      <c r="BK1468">
        <v>20.7</v>
      </c>
    </row>
    <row r="1469" spans="1:63" x14ac:dyDescent="0.3">
      <c r="A1469" s="11">
        <v>43433</v>
      </c>
      <c r="B1469">
        <v>0.61891117478510005</v>
      </c>
      <c r="C1469">
        <v>2743.79</v>
      </c>
      <c r="D1469">
        <v>168.7</v>
      </c>
      <c r="E1469">
        <v>114.45</v>
      </c>
      <c r="F1469">
        <v>1221.18</v>
      </c>
      <c r="G1469">
        <v>83.2</v>
      </c>
      <c r="H1469">
        <v>44.89</v>
      </c>
      <c r="I1469" s="12">
        <f t="shared" si="271"/>
        <v>99.584058311594234</v>
      </c>
      <c r="J1469" s="12">
        <f t="shared" si="272"/>
        <v>100.1393228321383</v>
      </c>
      <c r="K1469" s="12">
        <f t="shared" si="273"/>
        <v>99.467823970159756</v>
      </c>
      <c r="L1469" s="12">
        <f t="shared" si="274"/>
        <v>99.312072432769114</v>
      </c>
      <c r="M1469" s="12">
        <f t="shared" si="275"/>
        <v>97.75960925334617</v>
      </c>
      <c r="N1469" s="12">
        <f t="shared" si="276"/>
        <v>98.348578548670503</v>
      </c>
      <c r="O1469" s="12">
        <f t="shared" si="277"/>
        <v>97.681494170453831</v>
      </c>
      <c r="P1469" s="12">
        <f t="shared" si="278"/>
        <v>97.749262223078588</v>
      </c>
      <c r="Q1469">
        <v>0.5</v>
      </c>
      <c r="R1469" s="12"/>
      <c r="S1469" s="12"/>
      <c r="Z1469" s="12"/>
      <c r="AA1469" s="12"/>
      <c r="AB1469" s="12"/>
      <c r="AC1469" s="12"/>
      <c r="AF1469">
        <v>0.38833181403828598</v>
      </c>
      <c r="AG1469" s="12"/>
      <c r="AH1469" s="12"/>
      <c r="BI1469" t="str">
        <v>14/02/2019</v>
      </c>
      <c r="BJ1469">
        <v>51.9</v>
      </c>
      <c r="BK1469">
        <v>20.7</v>
      </c>
    </row>
    <row r="1470" spans="1:63" x14ac:dyDescent="0.3">
      <c r="A1470" s="11">
        <v>43432</v>
      </c>
      <c r="B1470">
        <v>0.63157894736842102</v>
      </c>
      <c r="C1470">
        <v>2682.17</v>
      </c>
      <c r="D1470">
        <v>163.44</v>
      </c>
      <c r="E1470">
        <v>115.01</v>
      </c>
      <c r="F1470">
        <v>1215.04</v>
      </c>
      <c r="G1470">
        <v>83.17</v>
      </c>
      <c r="H1470">
        <v>44.18</v>
      </c>
      <c r="I1470" s="12">
        <f t="shared" si="271"/>
        <v>96.88644164711134</v>
      </c>
      <c r="J1470" s="12">
        <f t="shared" si="272"/>
        <v>98.376359086885103</v>
      </c>
      <c r="K1470" s="12">
        <f t="shared" si="273"/>
        <v>97.268274277759218</v>
      </c>
      <c r="L1470" s="12">
        <f t="shared" si="274"/>
        <v>98.631190248426151</v>
      </c>
      <c r="M1470" s="12">
        <f t="shared" si="275"/>
        <v>94.26681578213605</v>
      </c>
      <c r="N1470" s="12">
        <f t="shared" si="276"/>
        <v>95.750882709915004</v>
      </c>
      <c r="O1470" s="12">
        <f t="shared" si="277"/>
        <v>94.668906420688685</v>
      </c>
      <c r="P1470" s="12">
        <f t="shared" si="278"/>
        <v>96.199257087034994</v>
      </c>
      <c r="Q1470">
        <v>0.50704225352112697</v>
      </c>
      <c r="R1470" s="12"/>
      <c r="S1470" s="12"/>
      <c r="Z1470" s="12"/>
      <c r="AA1470" s="12"/>
      <c r="AB1470" s="12"/>
      <c r="AC1470" s="12"/>
      <c r="AF1470">
        <v>0.39541284403669702</v>
      </c>
      <c r="AG1470" s="12"/>
      <c r="AH1470" s="12"/>
      <c r="BI1470" t="str">
        <v>13/02/2019</v>
      </c>
      <c r="BJ1470">
        <v>51.9</v>
      </c>
      <c r="BK1470">
        <v>20.7</v>
      </c>
    </row>
    <row r="1471" spans="1:63" x14ac:dyDescent="0.3">
      <c r="A1471" s="11">
        <v>43431</v>
      </c>
      <c r="B1471">
        <v>0.629737609329446</v>
      </c>
      <c r="C1471">
        <v>2673.45</v>
      </c>
      <c r="D1471">
        <v>162.88999999999999</v>
      </c>
      <c r="E1471">
        <v>114.88</v>
      </c>
      <c r="F1471">
        <v>1222.27</v>
      </c>
      <c r="G1471">
        <v>83.16</v>
      </c>
      <c r="H1471">
        <v>44.22</v>
      </c>
      <c r="I1471" s="12">
        <f t="shared" si="271"/>
        <v>96.680503720057757</v>
      </c>
      <c r="J1471" s="12">
        <f t="shared" si="272"/>
        <v>97.481776007327753</v>
      </c>
      <c r="K1471" s="12">
        <f t="shared" si="273"/>
        <v>96.963667481161153</v>
      </c>
      <c r="L1471" s="12">
        <f t="shared" si="274"/>
        <v>98.221970888585489</v>
      </c>
      <c r="M1471" s="12">
        <f t="shared" si="275"/>
        <v>94.055670568683979</v>
      </c>
      <c r="N1471" s="12">
        <f t="shared" si="276"/>
        <v>94.869381550257501</v>
      </c>
      <c r="O1471" s="12">
        <f t="shared" si="277"/>
        <v>94.361640231678081</v>
      </c>
      <c r="P1471" s="12">
        <f t="shared" si="278"/>
        <v>95.789175978286863</v>
      </c>
      <c r="Q1471">
        <v>0.51388888888888895</v>
      </c>
      <c r="R1471" s="12"/>
      <c r="S1471" s="12"/>
      <c r="Z1471" s="12"/>
      <c r="AA1471" s="12"/>
      <c r="AB1471" s="12"/>
      <c r="AC1471" s="12"/>
      <c r="AF1471">
        <v>0.39391143911439103</v>
      </c>
      <c r="AG1471" s="12"/>
      <c r="AH1471" s="12"/>
      <c r="BI1471" t="str">
        <v>12/02/2019</v>
      </c>
      <c r="BJ1471">
        <v>51.9</v>
      </c>
      <c r="BK1471">
        <v>20.7</v>
      </c>
    </row>
    <row r="1472" spans="1:63" x14ac:dyDescent="0.3">
      <c r="A1472" s="11">
        <v>43428</v>
      </c>
      <c r="B1472">
        <v>0.64810126582278504</v>
      </c>
      <c r="C1472">
        <v>2632.56</v>
      </c>
      <c r="D1472">
        <v>159.21</v>
      </c>
      <c r="E1472">
        <v>115.14</v>
      </c>
      <c r="F1472">
        <v>1223.19</v>
      </c>
      <c r="G1472">
        <v>83.15</v>
      </c>
      <c r="H1472">
        <v>43.63</v>
      </c>
      <c r="I1472" s="12">
        <f t="shared" si="271"/>
        <v>94.990571108702127</v>
      </c>
      <c r="J1472" s="12">
        <f t="shared" si="272"/>
        <v>95.919766612305224</v>
      </c>
      <c r="K1472" s="12">
        <f t="shared" si="273"/>
        <v>95.49193198521958</v>
      </c>
      <c r="L1472" s="12">
        <f t="shared" si="274"/>
        <v>98.024979487061898</v>
      </c>
      <c r="M1472" s="12">
        <f t="shared" si="275"/>
        <v>91.728317092171054</v>
      </c>
      <c r="N1472" s="12">
        <f t="shared" si="276"/>
        <v>92.657982265846286</v>
      </c>
      <c r="O1472" s="12">
        <f t="shared" si="277"/>
        <v>92.240671025293096</v>
      </c>
      <c r="P1472" s="12">
        <f t="shared" si="278"/>
        <v>94.879159542000622</v>
      </c>
      <c r="Q1472">
        <v>0.58426966292134797</v>
      </c>
      <c r="R1472" s="12"/>
      <c r="S1472" s="12"/>
      <c r="Z1472" s="12"/>
      <c r="AA1472" s="12"/>
      <c r="AB1472" s="12"/>
      <c r="AC1472" s="12"/>
      <c r="AF1472">
        <v>0.38818181818181802</v>
      </c>
      <c r="AG1472" s="12"/>
      <c r="AH1472" s="12"/>
      <c r="BI1472" t="str">
        <v>11/02/2019</v>
      </c>
      <c r="BJ1472">
        <v>51.9</v>
      </c>
      <c r="BK1472">
        <v>20.7</v>
      </c>
    </row>
    <row r="1473" spans="1:63" x14ac:dyDescent="0.3">
      <c r="A1473" s="11">
        <v>43426</v>
      </c>
      <c r="B1473">
        <v>0.64182692307692302</v>
      </c>
      <c r="C1473">
        <v>2649.93</v>
      </c>
      <c r="D1473">
        <v>160.37</v>
      </c>
      <c r="E1473">
        <v>115.02</v>
      </c>
      <c r="F1473">
        <v>1226.02</v>
      </c>
      <c r="G1473">
        <v>83.17</v>
      </c>
      <c r="H1473">
        <v>43.98</v>
      </c>
      <c r="I1473" s="12">
        <f t="shared" si="271"/>
        <v>95.717853251886766</v>
      </c>
      <c r="J1473" s="12">
        <f t="shared" si="272"/>
        <v>96.328837428359847</v>
      </c>
      <c r="K1473" s="12">
        <f t="shared" si="273"/>
        <v>96.098739674191478</v>
      </c>
      <c r="L1473" s="12">
        <f t="shared" si="274"/>
        <v>97.887616469932652</v>
      </c>
      <c r="M1473" s="12">
        <f t="shared" si="275"/>
        <v>92.493848895469853</v>
      </c>
      <c r="N1473" s="12">
        <f t="shared" si="276"/>
        <v>93.116580584621971</v>
      </c>
      <c r="O1473" s="12">
        <f t="shared" si="277"/>
        <v>92.890234014620873</v>
      </c>
      <c r="P1473" s="12">
        <f t="shared" si="278"/>
        <v>94.810432431791398</v>
      </c>
      <c r="Q1473">
        <v>0.59340659340659296</v>
      </c>
      <c r="R1473" s="12"/>
      <c r="S1473" s="12"/>
      <c r="Z1473" s="12"/>
      <c r="AA1473" s="12"/>
      <c r="AB1473" s="12"/>
      <c r="AC1473" s="12"/>
      <c r="AF1473">
        <v>0.39266055045871601</v>
      </c>
      <c r="AG1473" s="12"/>
      <c r="AH1473" s="12"/>
      <c r="BI1473" t="str">
        <v>08/02/2019</v>
      </c>
      <c r="BJ1473">
        <v>49.5</v>
      </c>
      <c r="BK1473">
        <v>21.5</v>
      </c>
    </row>
    <row r="1474" spans="1:63" x14ac:dyDescent="0.3">
      <c r="A1474" s="11">
        <v>43425</v>
      </c>
      <c r="B1474">
        <v>0.64164648910411604</v>
      </c>
      <c r="C1474">
        <v>2641.89</v>
      </c>
      <c r="D1474">
        <v>159.16</v>
      </c>
      <c r="E1474">
        <v>115.06</v>
      </c>
      <c r="F1474">
        <v>1221.69</v>
      </c>
      <c r="G1474">
        <v>83.17</v>
      </c>
      <c r="H1474">
        <v>43.3</v>
      </c>
      <c r="I1474" s="12">
        <f t="shared" ref="I1474:I1498" si="279">I1475*(1+((C1474/C1475)-(E1474/E1475)))</f>
        <v>95.394378494095136</v>
      </c>
      <c r="J1474" s="12">
        <f t="shared" ref="J1474:J1498" si="280">J1475*(1+((C1474/C1475)-(F1474/F1475)))</f>
        <v>96.377121865723026</v>
      </c>
      <c r="K1474" s="12">
        <f t="shared" si="273"/>
        <v>95.807172022600483</v>
      </c>
      <c r="L1474" s="12">
        <f t="shared" si="274"/>
        <v>99.142875536383258</v>
      </c>
      <c r="M1474" s="12">
        <f t="shared" si="275"/>
        <v>91.764317308021077</v>
      </c>
      <c r="N1474" s="12">
        <f t="shared" si="276"/>
        <v>92.74022756971226</v>
      </c>
      <c r="O1474" s="12">
        <f t="shared" si="277"/>
        <v>92.189372362455941</v>
      </c>
      <c r="P1474" s="12">
        <f t="shared" si="278"/>
        <v>95.584858597521688</v>
      </c>
      <c r="Q1474">
        <v>0.58888888888888902</v>
      </c>
      <c r="R1474" s="12"/>
      <c r="S1474" s="12"/>
      <c r="Z1474" s="12"/>
      <c r="AA1474" s="12"/>
      <c r="AB1474" s="12"/>
      <c r="AC1474" s="12"/>
      <c r="AF1474">
        <v>0.38863428047662701</v>
      </c>
      <c r="AG1474" s="12"/>
      <c r="AH1474" s="12"/>
      <c r="BI1474" t="str">
        <v>07/02/2019</v>
      </c>
      <c r="BJ1474">
        <v>49.5</v>
      </c>
      <c r="BK1474">
        <v>21.5</v>
      </c>
    </row>
    <row r="1475" spans="1:63" x14ac:dyDescent="0.3">
      <c r="A1475" s="11">
        <v>43424</v>
      </c>
      <c r="B1475">
        <v>0.64058679706601496</v>
      </c>
      <c r="C1475">
        <v>2690.73</v>
      </c>
      <c r="D1475">
        <v>162.06</v>
      </c>
      <c r="E1475">
        <v>115.02</v>
      </c>
      <c r="F1475">
        <v>1224.1600000000001</v>
      </c>
      <c r="G1475">
        <v>83.19</v>
      </c>
      <c r="H1475">
        <v>44.15</v>
      </c>
      <c r="I1475" s="12">
        <f t="shared" si="279"/>
        <v>97.192336974026986</v>
      </c>
      <c r="J1475" s="12">
        <f t="shared" si="280"/>
        <v>97.957519300908217</v>
      </c>
      <c r="K1475" s="12">
        <f t="shared" ref="K1475:K1499" si="281">K1476*(1+((C1475/C1476)-(G1475/G1476)))</f>
        <v>97.55444972667803</v>
      </c>
      <c r="L1475" s="12">
        <f t="shared" ref="L1475:L1499" si="282">L1476*(1+((C1475/C1476)-(H1475/H1476)))</f>
        <v>99.033805635487411</v>
      </c>
      <c r="M1475" s="12">
        <f t="shared" ref="M1475:M1499" si="283">M1476*(1+((D1475/D1476)-(E1475/E1476)))</f>
        <v>93.469421312866046</v>
      </c>
      <c r="N1475" s="12">
        <f t="shared" ref="N1475:N1499" si="284">N1476*(1+((D1475/D1476)-(F1475/F1476)))</f>
        <v>94.236409318319602</v>
      </c>
      <c r="O1475" s="12">
        <f t="shared" ref="O1475:O1499" si="285">O1476*(1+((D1475/D1476)-(G1475/G1476)))</f>
        <v>93.846150454724963</v>
      </c>
      <c r="P1475" s="12">
        <f t="shared" ref="P1475:P1499" si="286">P1476*(1+((D1475/D1476)-(H1475/H1476)))</f>
        <v>95.455236000214839</v>
      </c>
      <c r="Q1475">
        <v>0.59090909090909105</v>
      </c>
      <c r="R1475" s="12"/>
      <c r="S1475" s="12"/>
      <c r="Z1475" s="12"/>
      <c r="AA1475" s="12"/>
      <c r="AB1475" s="12"/>
      <c r="AC1475" s="12"/>
      <c r="AF1475">
        <v>0.39098436062557501</v>
      </c>
      <c r="AG1475" s="12"/>
      <c r="AH1475" s="12"/>
      <c r="BI1475" t="str">
        <v>06/02/2019</v>
      </c>
      <c r="BJ1475">
        <v>49.5</v>
      </c>
      <c r="BK1475">
        <v>21.5</v>
      </c>
    </row>
    <row r="1476" spans="1:63" x14ac:dyDescent="0.3">
      <c r="A1476" s="11">
        <v>43421</v>
      </c>
      <c r="B1476">
        <v>0.64597701149425302</v>
      </c>
      <c r="C1476">
        <v>2736.27</v>
      </c>
      <c r="D1476">
        <v>167.5</v>
      </c>
      <c r="E1476">
        <v>114.7</v>
      </c>
      <c r="F1476">
        <v>1221.2249999999999</v>
      </c>
      <c r="G1476">
        <v>83.12</v>
      </c>
      <c r="H1476">
        <v>44.58</v>
      </c>
      <c r="I1476" s="12">
        <f t="shared" si="279"/>
        <v>99.118505007741959</v>
      </c>
      <c r="J1476" s="12">
        <f t="shared" si="280"/>
        <v>99.859484887420237</v>
      </c>
      <c r="K1476" s="12">
        <f t="shared" si="281"/>
        <v>99.290570204153823</v>
      </c>
      <c r="L1476" s="12">
        <f t="shared" si="282"/>
        <v>99.731679403851373</v>
      </c>
      <c r="M1476" s="12">
        <f t="shared" si="283"/>
        <v>96.886360910756963</v>
      </c>
      <c r="N1476" s="12">
        <f t="shared" si="284"/>
        <v>97.642262886964005</v>
      </c>
      <c r="O1476" s="12">
        <f t="shared" si="285"/>
        <v>97.080862248438308</v>
      </c>
      <c r="P1476" s="12">
        <f t="shared" si="286"/>
        <v>97.685596565568844</v>
      </c>
      <c r="Q1476">
        <v>0.59139784946236595</v>
      </c>
      <c r="R1476" s="12"/>
      <c r="S1476" s="12"/>
      <c r="Z1476" s="12"/>
      <c r="AA1476" s="12"/>
      <c r="AB1476" s="12"/>
      <c r="AC1476" s="12"/>
      <c r="AF1476">
        <v>0.39130434782608697</v>
      </c>
      <c r="AG1476" s="12"/>
      <c r="AH1476" s="12"/>
      <c r="BI1476" t="str">
        <v>05/02/2019</v>
      </c>
      <c r="BJ1476">
        <v>49.5</v>
      </c>
      <c r="BK1476">
        <v>21.5</v>
      </c>
    </row>
    <row r="1477" spans="1:63" x14ac:dyDescent="0.3">
      <c r="A1477" s="11">
        <v>43420</v>
      </c>
      <c r="B1477">
        <v>0.65137614678899103</v>
      </c>
      <c r="C1477">
        <v>2730.2</v>
      </c>
      <c r="D1477">
        <v>168.09</v>
      </c>
      <c r="E1477">
        <v>114.04</v>
      </c>
      <c r="F1477">
        <v>1213.3800000000001</v>
      </c>
      <c r="G1477">
        <v>83.06</v>
      </c>
      <c r="H1477">
        <v>44.56</v>
      </c>
      <c r="I1477" s="12">
        <f t="shared" si="279"/>
        <v>99.47304311335418</v>
      </c>
      <c r="J1477" s="12">
        <f t="shared" si="280"/>
        <v>100.28490653057905</v>
      </c>
      <c r="K1477" s="12">
        <f t="shared" si="281"/>
        <v>99.141767237702823</v>
      </c>
      <c r="L1477" s="12">
        <f t="shared" si="282"/>
        <v>99.555024258694189</v>
      </c>
      <c r="M1477" s="12">
        <f t="shared" si="283"/>
        <v>97.795612428602837</v>
      </c>
      <c r="N1477" s="12">
        <f t="shared" si="284"/>
        <v>98.626101154519475</v>
      </c>
      <c r="O1477" s="12">
        <f t="shared" si="285"/>
        <v>97.493493100593099</v>
      </c>
      <c r="P1477" s="12">
        <f t="shared" si="286"/>
        <v>98.073856982561708</v>
      </c>
      <c r="Q1477">
        <v>0.60439560439560402</v>
      </c>
      <c r="R1477" s="12"/>
      <c r="S1477" s="12"/>
      <c r="Z1477" s="12"/>
      <c r="AA1477" s="12"/>
      <c r="AB1477" s="12"/>
      <c r="AC1477" s="12"/>
      <c r="AF1477">
        <v>0.39655172413793099</v>
      </c>
      <c r="AG1477" s="12"/>
      <c r="AH1477" s="12"/>
      <c r="BI1477" t="str">
        <v>04/02/2019</v>
      </c>
      <c r="BJ1477">
        <v>49.5</v>
      </c>
      <c r="BK1477">
        <v>21.5</v>
      </c>
    </row>
    <row r="1478" spans="1:63" x14ac:dyDescent="0.3">
      <c r="A1478" s="11">
        <v>43419</v>
      </c>
      <c r="B1478">
        <v>0.64746543778801802</v>
      </c>
      <c r="C1478">
        <v>2701.58</v>
      </c>
      <c r="D1478">
        <v>165.2</v>
      </c>
      <c r="E1478">
        <v>114.09</v>
      </c>
      <c r="F1478">
        <v>1210.9000000000001</v>
      </c>
      <c r="G1478">
        <v>83.02</v>
      </c>
      <c r="H1478">
        <v>44.22</v>
      </c>
      <c r="I1478" s="12">
        <f t="shared" si="279"/>
        <v>98.387625791249931</v>
      </c>
      <c r="J1478" s="12">
        <f t="shared" si="280"/>
        <v>99.435159782570636</v>
      </c>
      <c r="K1478" s="12">
        <f t="shared" si="281"/>
        <v>98.149282764811872</v>
      </c>
      <c r="L1478" s="12">
        <f t="shared" si="282"/>
        <v>99.266657390455805</v>
      </c>
      <c r="M1478" s="12">
        <f t="shared" si="283"/>
        <v>96.072815747672351</v>
      </c>
      <c r="N1478" s="12">
        <f t="shared" si="284"/>
        <v>97.125905748213313</v>
      </c>
      <c r="O1478" s="12">
        <f t="shared" si="285"/>
        <v>95.862664499210041</v>
      </c>
      <c r="P1478" s="12">
        <f t="shared" si="286"/>
        <v>97.121568528528798</v>
      </c>
      <c r="Q1478">
        <v>0.56666666666666698</v>
      </c>
      <c r="R1478" s="12"/>
      <c r="S1478" s="12"/>
      <c r="Z1478" s="12"/>
      <c r="AA1478" s="12"/>
      <c r="AB1478" s="12"/>
      <c r="AC1478" s="12"/>
      <c r="AF1478">
        <v>0.4</v>
      </c>
      <c r="AG1478" s="12"/>
      <c r="AH1478" s="12"/>
      <c r="BI1478" t="str">
        <v>01/02/2019</v>
      </c>
      <c r="BJ1478">
        <v>48.6</v>
      </c>
      <c r="BK1478">
        <v>20.6</v>
      </c>
    </row>
    <row r="1479" spans="1:63" x14ac:dyDescent="0.3">
      <c r="A1479" s="11">
        <v>43418</v>
      </c>
      <c r="B1479">
        <v>0.65127020785219403</v>
      </c>
      <c r="C1479">
        <v>2722.18</v>
      </c>
      <c r="D1479">
        <v>166.47</v>
      </c>
      <c r="E1479">
        <v>114.02</v>
      </c>
      <c r="F1479">
        <v>1202.1400000000001</v>
      </c>
      <c r="G1479">
        <v>82.96</v>
      </c>
      <c r="H1479">
        <v>44.07</v>
      </c>
      <c r="I1479" s="12">
        <f t="shared" si="279"/>
        <v>99.199213411794688</v>
      </c>
      <c r="J1479" s="12">
        <f t="shared" si="280"/>
        <v>100.93448802136363</v>
      </c>
      <c r="K1479" s="12">
        <f t="shared" si="281"/>
        <v>98.969812225207306</v>
      </c>
      <c r="L1479" s="12">
        <f t="shared" si="282"/>
        <v>100.36780667728272</v>
      </c>
      <c r="M1479" s="12">
        <f t="shared" si="283"/>
        <v>96.871319212567229</v>
      </c>
      <c r="N1479" s="12">
        <f t="shared" si="284"/>
        <v>98.596572926469634</v>
      </c>
      <c r="O1479" s="12">
        <f t="shared" si="285"/>
        <v>96.670076404203911</v>
      </c>
      <c r="P1479" s="12">
        <f t="shared" si="286"/>
        <v>98.205033055126563</v>
      </c>
      <c r="Q1479">
        <v>0.56666666666666698</v>
      </c>
      <c r="R1479" s="12"/>
      <c r="S1479" s="12"/>
      <c r="Z1479" s="12"/>
      <c r="AA1479" s="12"/>
      <c r="AB1479" s="12"/>
      <c r="AC1479" s="12"/>
      <c r="AF1479">
        <v>0.39037927844588299</v>
      </c>
      <c r="AG1479" s="12"/>
      <c r="AH1479" s="12"/>
      <c r="BI1479" t="str">
        <v>31/01/2019</v>
      </c>
      <c r="BJ1479">
        <v>48.6</v>
      </c>
      <c r="BK1479">
        <v>20.6</v>
      </c>
    </row>
    <row r="1480" spans="1:63" x14ac:dyDescent="0.3">
      <c r="A1480" s="11">
        <v>43417</v>
      </c>
      <c r="B1480">
        <v>0.64953271028037396</v>
      </c>
      <c r="C1480">
        <v>2726.22</v>
      </c>
      <c r="D1480">
        <v>166.33</v>
      </c>
      <c r="E1480">
        <v>114.09</v>
      </c>
      <c r="F1480">
        <v>1200.6600000000001</v>
      </c>
      <c r="G1480">
        <v>82.95</v>
      </c>
      <c r="H1480">
        <v>43.86</v>
      </c>
      <c r="I1480" s="12">
        <f t="shared" si="279"/>
        <v>99.285428374527271</v>
      </c>
      <c r="J1480" s="12">
        <f t="shared" si="280"/>
        <v>101.20922661259743</v>
      </c>
      <c r="K1480" s="12">
        <f t="shared" si="281"/>
        <v>99.128661930865633</v>
      </c>
      <c r="L1480" s="12">
        <f t="shared" si="282"/>
        <v>101.00106995732845</v>
      </c>
      <c r="M1480" s="12">
        <f t="shared" si="283"/>
        <v>96.730551985857588</v>
      </c>
      <c r="N1480" s="12">
        <f t="shared" si="284"/>
        <v>98.635134839262278</v>
      </c>
      <c r="O1480" s="12">
        <f t="shared" si="285"/>
        <v>96.600413433028564</v>
      </c>
      <c r="P1480" s="12">
        <f t="shared" si="286"/>
        <v>98.594111196504997</v>
      </c>
      <c r="Q1480">
        <v>0.56666666666666698</v>
      </c>
      <c r="R1480" s="12"/>
      <c r="S1480" s="12"/>
      <c r="Z1480" s="12"/>
      <c r="AA1480" s="12"/>
      <c r="AB1480" s="12"/>
      <c r="AC1480" s="12"/>
      <c r="AF1480">
        <v>0.397779833487512</v>
      </c>
      <c r="AG1480" s="12"/>
      <c r="AH1480" s="12"/>
      <c r="BI1480" t="str">
        <v>30/01/2019</v>
      </c>
      <c r="BJ1480">
        <v>48.6</v>
      </c>
      <c r="BK1480">
        <v>20.6</v>
      </c>
    </row>
    <row r="1481" spans="1:63" x14ac:dyDescent="0.3">
      <c r="A1481" s="11">
        <v>43414</v>
      </c>
      <c r="B1481">
        <v>0.64871194379391095</v>
      </c>
      <c r="C1481">
        <v>2781.01</v>
      </c>
      <c r="D1481">
        <v>171.52</v>
      </c>
      <c r="E1481">
        <v>113.35</v>
      </c>
      <c r="F1481">
        <v>1209.7249999999999</v>
      </c>
      <c r="G1481">
        <v>82.89</v>
      </c>
      <c r="H1481">
        <v>44.56</v>
      </c>
      <c r="I1481" s="12">
        <f t="shared" si="279"/>
        <v>101.95982720533107</v>
      </c>
      <c r="J1481" s="12">
        <f t="shared" si="280"/>
        <v>102.46006282723866</v>
      </c>
      <c r="K1481" s="12">
        <f t="shared" si="281"/>
        <v>101.1956153902801</v>
      </c>
      <c r="L1481" s="12">
        <f t="shared" si="282"/>
        <v>101.4059147346111</v>
      </c>
      <c r="M1481" s="12">
        <f t="shared" si="283"/>
        <v>100.42491482463909</v>
      </c>
      <c r="N1481" s="12">
        <f t="shared" si="284"/>
        <v>100.93291538790494</v>
      </c>
      <c r="O1481" s="12">
        <f t="shared" si="285"/>
        <v>99.689050661677143</v>
      </c>
      <c r="P1481" s="12">
        <f t="shared" si="286"/>
        <v>100.04980644019436</v>
      </c>
      <c r="Q1481">
        <v>0.57142857142857095</v>
      </c>
      <c r="R1481" s="12"/>
      <c r="S1481" s="12"/>
      <c r="Z1481" s="12"/>
      <c r="AA1481" s="12"/>
      <c r="AB1481" s="12"/>
      <c r="AC1481" s="12"/>
      <c r="AF1481">
        <v>0.39388322520852598</v>
      </c>
      <c r="AG1481" s="12"/>
      <c r="AH1481" s="12"/>
      <c r="BI1481" t="str">
        <v>29/01/2019</v>
      </c>
      <c r="BJ1481">
        <v>48.6</v>
      </c>
      <c r="BK1481">
        <v>20.6</v>
      </c>
    </row>
    <row r="1482" spans="1:63" x14ac:dyDescent="0.3">
      <c r="A1482" s="11">
        <v>43413</v>
      </c>
      <c r="B1482">
        <v>0.63720930232558104</v>
      </c>
      <c r="C1482">
        <v>2806.83</v>
      </c>
      <c r="D1482">
        <v>174.46</v>
      </c>
      <c r="E1482">
        <v>112.51</v>
      </c>
      <c r="F1482">
        <v>1223.49</v>
      </c>
      <c r="G1482">
        <v>82.85</v>
      </c>
      <c r="H1482">
        <v>44.96</v>
      </c>
      <c r="I1482" s="12">
        <f t="shared" si="279"/>
        <v>103.68778335063303</v>
      </c>
      <c r="J1482" s="12">
        <f t="shared" si="280"/>
        <v>102.25028479566667</v>
      </c>
      <c r="K1482" s="12">
        <f t="shared" si="281"/>
        <v>102.18494858823131</v>
      </c>
      <c r="L1482" s="12">
        <f t="shared" si="282"/>
        <v>101.43656810009811</v>
      </c>
      <c r="M1482" s="12">
        <f t="shared" si="283"/>
        <v>102.92791625025457</v>
      </c>
      <c r="N1482" s="12">
        <f t="shared" si="284"/>
        <v>101.50146546051596</v>
      </c>
      <c r="O1482" s="12">
        <f t="shared" si="285"/>
        <v>101.44762502293376</v>
      </c>
      <c r="P1482" s="12">
        <f t="shared" si="286"/>
        <v>100.85210544278274</v>
      </c>
      <c r="Q1482">
        <v>0.58241758241758201</v>
      </c>
      <c r="R1482" s="12"/>
      <c r="S1482" s="12"/>
      <c r="Z1482" s="12"/>
      <c r="AA1482" s="12"/>
      <c r="AB1482" s="12"/>
      <c r="AC1482" s="12"/>
      <c r="AF1482">
        <v>0.39698965192850399</v>
      </c>
      <c r="AG1482" s="12"/>
      <c r="AH1482" s="12"/>
      <c r="BI1482" t="str">
        <v>28/01/2019</v>
      </c>
      <c r="BJ1482">
        <v>48.6</v>
      </c>
      <c r="BK1482">
        <v>20.6</v>
      </c>
    </row>
    <row r="1483" spans="1:63" x14ac:dyDescent="0.3">
      <c r="A1483" s="11">
        <v>43412</v>
      </c>
      <c r="B1483">
        <v>0.62910798122065703</v>
      </c>
      <c r="C1483">
        <v>2813.89</v>
      </c>
      <c r="D1483">
        <v>175.58</v>
      </c>
      <c r="E1483">
        <v>112.52</v>
      </c>
      <c r="F1483">
        <v>1224.82</v>
      </c>
      <c r="G1483">
        <v>82.86</v>
      </c>
      <c r="H1483">
        <v>45.61</v>
      </c>
      <c r="I1483" s="12">
        <f t="shared" si="279"/>
        <v>103.93932786782658</v>
      </c>
      <c r="J1483" s="12">
        <f t="shared" si="280"/>
        <v>102.39600540953124</v>
      </c>
      <c r="K1483" s="12">
        <f t="shared" si="281"/>
        <v>102.4295808215567</v>
      </c>
      <c r="L1483" s="12">
        <f t="shared" si="282"/>
        <v>100.25929553363891</v>
      </c>
      <c r="M1483" s="12">
        <f t="shared" si="283"/>
        <v>103.57942936430662</v>
      </c>
      <c r="N1483" s="12">
        <f t="shared" si="284"/>
        <v>102.04156993888995</v>
      </c>
      <c r="O1483" s="12">
        <f t="shared" si="285"/>
        <v>102.08650001593656</v>
      </c>
      <c r="P1483" s="12">
        <f t="shared" si="286"/>
        <v>100.06435858130452</v>
      </c>
      <c r="Q1483">
        <v>0.6</v>
      </c>
      <c r="R1483" s="12"/>
      <c r="S1483" s="12"/>
      <c r="Z1483" s="12"/>
      <c r="AA1483" s="12"/>
      <c r="AB1483" s="12"/>
      <c r="AC1483" s="12"/>
      <c r="AF1483">
        <v>0.387947269303202</v>
      </c>
      <c r="AG1483" s="12"/>
      <c r="AH1483" s="12"/>
      <c r="BI1483" t="str">
        <v>25/01/2019</v>
      </c>
      <c r="BJ1483">
        <v>45.8</v>
      </c>
      <c r="BK1483">
        <v>20.6</v>
      </c>
    </row>
    <row r="1484" spans="1:63" x14ac:dyDescent="0.3">
      <c r="A1484" s="11">
        <v>43411</v>
      </c>
      <c r="B1484">
        <v>0.62052505966587101</v>
      </c>
      <c r="C1484">
        <v>2755.45</v>
      </c>
      <c r="D1484">
        <v>170.24</v>
      </c>
      <c r="E1484">
        <v>112.37</v>
      </c>
      <c r="F1484">
        <v>1226.6500000000001</v>
      </c>
      <c r="G1484">
        <v>82.89</v>
      </c>
      <c r="H1484">
        <v>44.98</v>
      </c>
      <c r="I1484" s="12">
        <f t="shared" si="279"/>
        <v>101.91389108467118</v>
      </c>
      <c r="J1484" s="12">
        <f t="shared" si="280"/>
        <v>100.1231356339992</v>
      </c>
      <c r="K1484" s="12">
        <f t="shared" si="281"/>
        <v>100.26674664280425</v>
      </c>
      <c r="L1484" s="12">
        <f t="shared" si="282"/>
        <v>99.542326798019673</v>
      </c>
      <c r="M1484" s="12">
        <f t="shared" si="283"/>
        <v>100.55936950604256</v>
      </c>
      <c r="N1484" s="12">
        <f t="shared" si="284"/>
        <v>98.795223190980735</v>
      </c>
      <c r="O1484" s="12">
        <f t="shared" si="285"/>
        <v>98.946971326298112</v>
      </c>
      <c r="P1484" s="12">
        <f t="shared" si="286"/>
        <v>98.35676164204547</v>
      </c>
      <c r="Q1484">
        <v>0.6</v>
      </c>
      <c r="R1484" s="12"/>
      <c r="S1484" s="12"/>
      <c r="Z1484" s="12"/>
      <c r="AA1484" s="12"/>
      <c r="AB1484" s="12"/>
      <c r="AC1484" s="12"/>
      <c r="AF1484">
        <v>0.395593869731801</v>
      </c>
      <c r="AG1484" s="12"/>
      <c r="AH1484" s="12"/>
      <c r="BI1484" t="str">
        <v>24/01/2019</v>
      </c>
      <c r="BJ1484">
        <v>45.8</v>
      </c>
      <c r="BK1484">
        <v>20.6</v>
      </c>
    </row>
    <row r="1485" spans="1:63" x14ac:dyDescent="0.3">
      <c r="A1485" s="11">
        <v>43410</v>
      </c>
      <c r="B1485">
        <v>0.61259079903147695</v>
      </c>
      <c r="C1485">
        <v>2738.31</v>
      </c>
      <c r="D1485">
        <v>168.96</v>
      </c>
      <c r="E1485">
        <v>112.44</v>
      </c>
      <c r="F1485">
        <v>1231.68</v>
      </c>
      <c r="G1485">
        <v>82.91</v>
      </c>
      <c r="H1485">
        <v>44.83</v>
      </c>
      <c r="I1485" s="12">
        <f t="shared" si="279"/>
        <v>101.21732465221254</v>
      </c>
      <c r="J1485" s="12">
        <f t="shared" si="280"/>
        <v>99.098144882487759</v>
      </c>
      <c r="K1485" s="12">
        <f t="shared" si="281"/>
        <v>99.619166219605418</v>
      </c>
      <c r="L1485" s="12">
        <f t="shared" si="282"/>
        <v>99.253166448203245</v>
      </c>
      <c r="M1485" s="12">
        <f t="shared" si="283"/>
        <v>99.741656305517068</v>
      </c>
      <c r="N1485" s="12">
        <f t="shared" si="284"/>
        <v>97.656585439595133</v>
      </c>
      <c r="O1485" s="12">
        <f t="shared" si="285"/>
        <v>98.179503813945999</v>
      </c>
      <c r="P1485" s="12">
        <f t="shared" si="286"/>
        <v>97.942486091502616</v>
      </c>
      <c r="Q1485">
        <v>0.58888888888888902</v>
      </c>
      <c r="R1485" s="12"/>
      <c r="S1485" s="12"/>
      <c r="Z1485" s="12"/>
      <c r="AA1485" s="12"/>
      <c r="AB1485" s="12"/>
      <c r="AC1485" s="12"/>
      <c r="AF1485">
        <v>0.4</v>
      </c>
      <c r="AG1485" s="12"/>
      <c r="AH1485" s="12"/>
      <c r="BI1485" t="str">
        <v>23/01/2019</v>
      </c>
      <c r="BJ1485">
        <v>45.8</v>
      </c>
      <c r="BK1485">
        <v>20.6</v>
      </c>
    </row>
    <row r="1486" spans="1:63" x14ac:dyDescent="0.3">
      <c r="A1486" s="11">
        <v>43407</v>
      </c>
      <c r="B1486">
        <v>0.60381861575178997</v>
      </c>
      <c r="C1486">
        <v>2723.06</v>
      </c>
      <c r="D1486">
        <v>169.38</v>
      </c>
      <c r="E1486">
        <v>112</v>
      </c>
      <c r="F1486">
        <v>1232.8900000000001</v>
      </c>
      <c r="G1486">
        <v>82.88</v>
      </c>
      <c r="H1486">
        <v>44.79</v>
      </c>
      <c r="I1486" s="12">
        <f t="shared" si="279"/>
        <v>101.04839741202416</v>
      </c>
      <c r="J1486" s="12">
        <f t="shared" si="280"/>
        <v>98.450170359827368</v>
      </c>
      <c r="K1486" s="12">
        <f t="shared" si="281"/>
        <v>99.100045675885738</v>
      </c>
      <c r="L1486" s="12">
        <f t="shared" si="282"/>
        <v>98.788144885854067</v>
      </c>
      <c r="M1486" s="12">
        <f t="shared" si="283"/>
        <v>100.3849434036173</v>
      </c>
      <c r="N1486" s="12">
        <f t="shared" si="284"/>
        <v>97.803113842821858</v>
      </c>
      <c r="O1486" s="12">
        <f t="shared" si="285"/>
        <v>98.459285790310545</v>
      </c>
      <c r="P1486" s="12">
        <f t="shared" si="286"/>
        <v>98.273933415643768</v>
      </c>
      <c r="Q1486">
        <v>0.54736842105263195</v>
      </c>
      <c r="R1486" s="12"/>
      <c r="S1486" s="12"/>
      <c r="Z1486" s="12"/>
      <c r="AA1486" s="12"/>
      <c r="AB1486" s="12"/>
      <c r="AC1486" s="12"/>
      <c r="AF1486">
        <v>0.40360873694207</v>
      </c>
      <c r="AG1486" s="12"/>
      <c r="AH1486" s="12"/>
      <c r="BI1486" t="str">
        <v>22/01/2019</v>
      </c>
      <c r="BJ1486">
        <v>45.8</v>
      </c>
      <c r="BK1486">
        <v>20.6</v>
      </c>
    </row>
    <row r="1487" spans="1:63" x14ac:dyDescent="0.3">
      <c r="A1487" s="11">
        <v>43406</v>
      </c>
      <c r="B1487">
        <v>0.59124087591240904</v>
      </c>
      <c r="C1487">
        <v>2740.37</v>
      </c>
      <c r="D1487">
        <v>172.06</v>
      </c>
      <c r="E1487">
        <v>113.41</v>
      </c>
      <c r="F1487">
        <v>1233.24</v>
      </c>
      <c r="G1487">
        <v>82.98</v>
      </c>
      <c r="H1487">
        <v>44.69</v>
      </c>
      <c r="I1487" s="12">
        <f t="shared" si="279"/>
        <v>100.43413213590127</v>
      </c>
      <c r="J1487" s="12">
        <f t="shared" si="280"/>
        <v>99.047711336322266</v>
      </c>
      <c r="K1487" s="12">
        <f t="shared" si="281"/>
        <v>99.609203658943954</v>
      </c>
      <c r="L1487" s="12">
        <f t="shared" si="282"/>
        <v>99.640499845154167</v>
      </c>
      <c r="M1487" s="12">
        <f t="shared" si="283"/>
        <v>100.70146783474731</v>
      </c>
      <c r="N1487" s="12">
        <f t="shared" si="284"/>
        <v>99.321960822817388</v>
      </c>
      <c r="O1487" s="12">
        <f t="shared" si="285"/>
        <v>99.894860060659568</v>
      </c>
      <c r="P1487" s="12">
        <f t="shared" si="286"/>
        <v>100.0562961455045</v>
      </c>
      <c r="Q1487">
        <v>0.54347826086956497</v>
      </c>
      <c r="R1487" s="12"/>
      <c r="S1487" s="12"/>
      <c r="Z1487" s="12"/>
      <c r="AA1487" s="12"/>
      <c r="AB1487" s="12"/>
      <c r="AC1487" s="12"/>
      <c r="AF1487">
        <v>0.40421455938697298</v>
      </c>
      <c r="AG1487" s="12"/>
      <c r="AH1487" s="12"/>
      <c r="BI1487" t="str">
        <v>21/01/2019</v>
      </c>
      <c r="BJ1487">
        <v>45.8</v>
      </c>
      <c r="BK1487">
        <v>20.6</v>
      </c>
    </row>
    <row r="1488" spans="1:63" x14ac:dyDescent="0.3">
      <c r="A1488" s="11">
        <v>43404</v>
      </c>
      <c r="B1488">
        <v>0.57323232323232298</v>
      </c>
      <c r="C1488">
        <v>2711.74</v>
      </c>
      <c r="D1488">
        <v>169.82</v>
      </c>
      <c r="E1488">
        <v>113.58</v>
      </c>
      <c r="F1488">
        <v>1214.72</v>
      </c>
      <c r="G1488">
        <v>83.08</v>
      </c>
      <c r="H1488">
        <v>43.89</v>
      </c>
      <c r="I1488" s="12">
        <f t="shared" si="279"/>
        <v>99.23786539507438</v>
      </c>
      <c r="J1488" s="12">
        <f t="shared" si="280"/>
        <v>99.514285563702842</v>
      </c>
      <c r="K1488" s="12">
        <f t="shared" si="281"/>
        <v>98.451273343051241</v>
      </c>
      <c r="L1488" s="12">
        <f t="shared" si="282"/>
        <v>100.41060802120018</v>
      </c>
      <c r="M1488" s="12">
        <f t="shared" si="283"/>
        <v>99.243855532388395</v>
      </c>
      <c r="N1488" s="12">
        <f t="shared" si="284"/>
        <v>99.526575017648824</v>
      </c>
      <c r="O1488" s="12">
        <f t="shared" si="285"/>
        <v>98.477367375224105</v>
      </c>
      <c r="P1488" s="12">
        <f t="shared" si="286"/>
        <v>100.56282604350564</v>
      </c>
      <c r="Q1488">
        <v>0.51648351648351698</v>
      </c>
      <c r="R1488" s="12"/>
      <c r="S1488" s="12"/>
      <c r="Z1488" s="12"/>
      <c r="AA1488" s="12"/>
      <c r="AB1488" s="12"/>
      <c r="AC1488" s="12"/>
      <c r="AF1488">
        <v>0.397299903567985</v>
      </c>
      <c r="AG1488" s="12"/>
      <c r="AH1488" s="12"/>
      <c r="BI1488" t="str">
        <v>18/01/2019</v>
      </c>
      <c r="BJ1488">
        <v>45.4</v>
      </c>
      <c r="BK1488">
        <v>21.3</v>
      </c>
    </row>
    <row r="1489" spans="1:63" x14ac:dyDescent="0.3">
      <c r="A1489" s="11">
        <v>43404</v>
      </c>
      <c r="B1489">
        <v>0.55958549222797904</v>
      </c>
      <c r="C1489">
        <v>2682.63</v>
      </c>
      <c r="D1489">
        <v>165.92</v>
      </c>
      <c r="E1489">
        <v>114.16</v>
      </c>
      <c r="F1489">
        <v>1223.1500000000001</v>
      </c>
      <c r="G1489">
        <v>83.12</v>
      </c>
      <c r="H1489">
        <v>43.5</v>
      </c>
      <c r="I1489" s="12">
        <f t="shared" si="279"/>
        <v>97.681613638222004</v>
      </c>
      <c r="J1489" s="12">
        <f t="shared" si="280"/>
        <v>97.779353974681513</v>
      </c>
      <c r="K1489" s="12">
        <f t="shared" si="281"/>
        <v>97.348074015323036</v>
      </c>
      <c r="L1489" s="12">
        <f t="shared" si="282"/>
        <v>100.22161268819315</v>
      </c>
      <c r="M1489" s="12">
        <f t="shared" si="283"/>
        <v>96.485724979190564</v>
      </c>
      <c r="N1489" s="12">
        <f t="shared" si="284"/>
        <v>96.590480866129397</v>
      </c>
      <c r="O1489" s="12">
        <f t="shared" si="285"/>
        <v>96.17056859687689</v>
      </c>
      <c r="P1489" s="12">
        <f t="shared" si="286"/>
        <v>99.12161886573368</v>
      </c>
      <c r="Q1489">
        <v>0.5</v>
      </c>
      <c r="R1489" s="12"/>
      <c r="S1489" s="12"/>
      <c r="Z1489" s="12"/>
      <c r="AA1489" s="12"/>
      <c r="AB1489" s="12"/>
      <c r="AC1489" s="12"/>
      <c r="AF1489">
        <v>0.39941118743866499</v>
      </c>
      <c r="AG1489" s="12"/>
      <c r="AH1489" s="12"/>
      <c r="BI1489" t="str">
        <v>17/01/2019</v>
      </c>
      <c r="BJ1489">
        <v>45.4</v>
      </c>
      <c r="BK1489">
        <v>21.3</v>
      </c>
    </row>
    <row r="1490" spans="1:63" x14ac:dyDescent="0.3">
      <c r="A1490" s="11">
        <v>43403</v>
      </c>
      <c r="B1490">
        <v>0.54569190600522199</v>
      </c>
      <c r="C1490">
        <v>2641.25</v>
      </c>
      <c r="D1490">
        <v>163.22999999999999</v>
      </c>
      <c r="E1490">
        <v>114.73</v>
      </c>
      <c r="F1490">
        <v>1229.75</v>
      </c>
      <c r="G1490">
        <v>83.16</v>
      </c>
      <c r="H1490">
        <v>42.94</v>
      </c>
      <c r="I1490" s="12">
        <f t="shared" si="279"/>
        <v>95.706704771114374</v>
      </c>
      <c r="J1490" s="12">
        <f t="shared" si="280"/>
        <v>95.765053958984808</v>
      </c>
      <c r="K1490" s="12">
        <f t="shared" si="281"/>
        <v>95.801094712556051</v>
      </c>
      <c r="L1490" s="12">
        <f t="shared" si="282"/>
        <v>99.95918272571501</v>
      </c>
      <c r="M1490" s="12">
        <f t="shared" si="283"/>
        <v>94.459752219632577</v>
      </c>
      <c r="N1490" s="12">
        <f t="shared" si="284"/>
        <v>94.525407146706698</v>
      </c>
      <c r="O1490" s="12">
        <f t="shared" si="285"/>
        <v>94.566641359410568</v>
      </c>
      <c r="P1490" s="12">
        <f t="shared" si="286"/>
        <v>98.781970832273444</v>
      </c>
      <c r="Q1490">
        <v>0.50561797752809001</v>
      </c>
      <c r="R1490" s="12"/>
      <c r="S1490" s="12"/>
      <c r="Z1490" s="12"/>
      <c r="AA1490" s="12"/>
      <c r="AB1490" s="12"/>
      <c r="AC1490" s="12"/>
      <c r="AF1490">
        <v>0.40059642147117303</v>
      </c>
      <c r="AG1490" s="12"/>
      <c r="AH1490" s="12"/>
      <c r="BI1490" t="str">
        <v>16/01/2019</v>
      </c>
      <c r="BJ1490">
        <v>45.4</v>
      </c>
      <c r="BK1490">
        <v>21.3</v>
      </c>
    </row>
    <row r="1491" spans="1:63" x14ac:dyDescent="0.3">
      <c r="A1491" s="11">
        <v>43400</v>
      </c>
      <c r="B1491">
        <v>0.53350515463917503</v>
      </c>
      <c r="C1491">
        <v>2658.69</v>
      </c>
      <c r="D1491">
        <v>166.66</v>
      </c>
      <c r="E1491">
        <v>114.99</v>
      </c>
      <c r="F1491">
        <v>1233.5899999999999</v>
      </c>
      <c r="G1491">
        <v>83.13</v>
      </c>
      <c r="H1491">
        <v>43.21</v>
      </c>
      <c r="I1491" s="12">
        <f t="shared" si="279"/>
        <v>96.119881395573827</v>
      </c>
      <c r="J1491" s="12">
        <f t="shared" si="280"/>
        <v>96.096274346756871</v>
      </c>
      <c r="K1491" s="12">
        <f t="shared" si="281"/>
        <v>96.468706591024628</v>
      </c>
      <c r="L1491" s="12">
        <f t="shared" si="282"/>
        <v>99.990286493370377</v>
      </c>
      <c r="M1491" s="12">
        <f t="shared" si="283"/>
        <v>96.222525510027552</v>
      </c>
      <c r="N1491" s="12">
        <f t="shared" si="284"/>
        <v>96.205928215095369</v>
      </c>
      <c r="O1491" s="12">
        <f t="shared" si="285"/>
        <v>96.589387705165493</v>
      </c>
      <c r="P1491" s="12">
        <f t="shared" si="286"/>
        <v>100.21832691827645</v>
      </c>
      <c r="Q1491">
        <v>0.52747252747252704</v>
      </c>
      <c r="R1491" s="12"/>
      <c r="S1491" s="12"/>
      <c r="Z1491" s="12"/>
      <c r="AA1491" s="12"/>
      <c r="AB1491" s="12"/>
      <c r="AC1491" s="12"/>
      <c r="AF1491">
        <v>0.41164856860809501</v>
      </c>
      <c r="AG1491" s="12"/>
      <c r="AH1491" s="12"/>
      <c r="BI1491" t="str">
        <v>15/01/2019</v>
      </c>
      <c r="BJ1491">
        <v>45.4</v>
      </c>
      <c r="BK1491">
        <v>21.3</v>
      </c>
    </row>
    <row r="1492" spans="1:63" x14ac:dyDescent="0.3">
      <c r="A1492" s="11">
        <v>43399</v>
      </c>
      <c r="B1492">
        <v>0.52368421052631597</v>
      </c>
      <c r="C1492">
        <v>2705.57</v>
      </c>
      <c r="D1492">
        <v>171.06</v>
      </c>
      <c r="E1492">
        <v>114.3</v>
      </c>
      <c r="F1492">
        <v>1232.23</v>
      </c>
      <c r="G1492">
        <v>83.08</v>
      </c>
      <c r="H1492">
        <v>43.54</v>
      </c>
      <c r="I1492" s="12">
        <f t="shared" si="279"/>
        <v>98.419347382536088</v>
      </c>
      <c r="J1492" s="12">
        <f t="shared" si="280"/>
        <v>97.900672598649507</v>
      </c>
      <c r="K1492" s="12">
        <f t="shared" si="281"/>
        <v>98.229874641750399</v>
      </c>
      <c r="L1492" s="12">
        <f t="shared" si="282"/>
        <v>100.97458473313978</v>
      </c>
      <c r="M1492" s="12">
        <f t="shared" si="283"/>
        <v>99.378664111725953</v>
      </c>
      <c r="N1492" s="12">
        <f t="shared" si="284"/>
        <v>98.857855327394105</v>
      </c>
      <c r="O1492" s="12">
        <f t="shared" si="285"/>
        <v>99.200727667536654</v>
      </c>
      <c r="P1492" s="12">
        <f t="shared" si="286"/>
        <v>102.07015838759598</v>
      </c>
      <c r="Q1492">
        <v>0.48314606741573002</v>
      </c>
      <c r="R1492" s="12"/>
      <c r="S1492" s="12"/>
      <c r="Z1492" s="12"/>
      <c r="AA1492" s="12"/>
      <c r="AB1492" s="12"/>
      <c r="AC1492" s="12"/>
      <c r="AF1492">
        <v>0.41147378832838799</v>
      </c>
      <c r="AG1492" s="12"/>
      <c r="AH1492" s="12"/>
      <c r="BI1492" t="str">
        <v>14/01/2019</v>
      </c>
      <c r="BJ1492">
        <v>45.4</v>
      </c>
      <c r="BK1492">
        <v>21.3</v>
      </c>
    </row>
    <row r="1493" spans="1:63" x14ac:dyDescent="0.3">
      <c r="A1493" s="11">
        <v>43398</v>
      </c>
      <c r="B1493">
        <v>0.51193633952254602</v>
      </c>
      <c r="C1493">
        <v>2656.1</v>
      </c>
      <c r="D1493">
        <v>165.34</v>
      </c>
      <c r="E1493">
        <v>114.78</v>
      </c>
      <c r="F1493">
        <v>1234.7750000000001</v>
      </c>
      <c r="G1493">
        <v>83.11</v>
      </c>
      <c r="H1493">
        <v>42.96</v>
      </c>
      <c r="I1493" s="12">
        <f t="shared" si="279"/>
        <v>96.224752813661553</v>
      </c>
      <c r="J1493" s="12">
        <f t="shared" si="280"/>
        <v>95.916528328989486</v>
      </c>
      <c r="K1493" s="12">
        <f t="shared" si="281"/>
        <v>96.399629430345655</v>
      </c>
      <c r="L1493" s="12">
        <f t="shared" si="282"/>
        <v>100.45981651095876</v>
      </c>
      <c r="M1493" s="12">
        <f t="shared" si="283"/>
        <v>95.668883825832054</v>
      </c>
      <c r="N1493" s="12">
        <f t="shared" si="284"/>
        <v>95.362211980428981</v>
      </c>
      <c r="O1493" s="12">
        <f t="shared" si="285"/>
        <v>95.85015637843513</v>
      </c>
      <c r="P1493" s="12">
        <f t="shared" si="286"/>
        <v>99.961525180687559</v>
      </c>
      <c r="Q1493">
        <v>0.45977011494252901</v>
      </c>
      <c r="R1493" s="12"/>
      <c r="S1493" s="12"/>
      <c r="Z1493" s="12"/>
      <c r="AA1493" s="12"/>
      <c r="AB1493" s="12"/>
      <c r="AC1493" s="12"/>
      <c r="AF1493">
        <v>0.39879759519038099</v>
      </c>
      <c r="AG1493" s="12"/>
      <c r="AH1493" s="12"/>
      <c r="BI1493" t="str">
        <v>11/01/2019</v>
      </c>
      <c r="BJ1493">
        <v>42.1</v>
      </c>
      <c r="BK1493">
        <v>25.2</v>
      </c>
    </row>
    <row r="1494" spans="1:63" x14ac:dyDescent="0.3">
      <c r="A1494" s="11">
        <v>43397</v>
      </c>
      <c r="B1494">
        <v>0.49456521739130399</v>
      </c>
      <c r="C1494">
        <v>2740.69</v>
      </c>
      <c r="D1494">
        <v>173.27</v>
      </c>
      <c r="E1494">
        <v>113.92</v>
      </c>
      <c r="F1494">
        <v>1230.49</v>
      </c>
      <c r="G1494">
        <v>82.98</v>
      </c>
      <c r="H1494">
        <v>44.18</v>
      </c>
      <c r="I1494" s="12">
        <f t="shared" si="279"/>
        <v>100.06875885534734</v>
      </c>
      <c r="J1494" s="12">
        <f t="shared" si="280"/>
        <v>99.328136218008893</v>
      </c>
      <c r="K1494" s="12">
        <f t="shared" si="281"/>
        <v>99.630768111248116</v>
      </c>
      <c r="L1494" s="12">
        <f t="shared" si="282"/>
        <v>100.78739420933935</v>
      </c>
      <c r="M1494" s="12">
        <f t="shared" si="283"/>
        <v>101.05681692594922</v>
      </c>
      <c r="N1494" s="12">
        <f t="shared" si="284"/>
        <v>100.30199232457798</v>
      </c>
      <c r="O1494" s="12">
        <f t="shared" si="285"/>
        <v>100.61248379977471</v>
      </c>
      <c r="P1494" s="12">
        <f t="shared" si="286"/>
        <v>101.80961581629609</v>
      </c>
      <c r="Q1494">
        <v>0.45783132530120502</v>
      </c>
      <c r="R1494" s="12"/>
      <c r="S1494" s="12"/>
      <c r="Z1494" s="12"/>
      <c r="AA1494" s="12"/>
      <c r="AB1494" s="12"/>
      <c r="AC1494" s="12"/>
      <c r="AF1494">
        <v>0.4</v>
      </c>
      <c r="AG1494" s="12"/>
      <c r="AH1494" s="12"/>
      <c r="BI1494" t="str">
        <v>10/01/2019</v>
      </c>
      <c r="BJ1494">
        <v>42.1</v>
      </c>
      <c r="BK1494">
        <v>25.2</v>
      </c>
    </row>
    <row r="1495" spans="1:63" x14ac:dyDescent="0.3">
      <c r="A1495" s="11">
        <v>43396</v>
      </c>
      <c r="B1495">
        <v>0.486033519553073</v>
      </c>
      <c r="C1495">
        <v>2755.88</v>
      </c>
      <c r="D1495">
        <v>173.91</v>
      </c>
      <c r="E1495">
        <v>113.56</v>
      </c>
      <c r="F1495">
        <v>1222.17</v>
      </c>
      <c r="G1495">
        <v>82.93</v>
      </c>
      <c r="H1495">
        <v>44.6</v>
      </c>
      <c r="I1495" s="12">
        <f t="shared" si="279"/>
        <v>100.9451628769767</v>
      </c>
      <c r="J1495" s="12">
        <f t="shared" si="280"/>
        <v>100.56706357124807</v>
      </c>
      <c r="K1495" s="12">
        <f t="shared" si="281"/>
        <v>100.24373541179548</v>
      </c>
      <c r="L1495" s="12">
        <f t="shared" si="282"/>
        <v>100.39533143177309</v>
      </c>
      <c r="M1495" s="12">
        <f t="shared" si="283"/>
        <v>101.75385061707193</v>
      </c>
      <c r="N1495" s="12">
        <f t="shared" si="284"/>
        <v>101.36507148621737</v>
      </c>
      <c r="O1495" s="12">
        <f t="shared" si="285"/>
        <v>101.0452588777667</v>
      </c>
      <c r="P1495" s="12">
        <f t="shared" si="286"/>
        <v>101.22886823302638</v>
      </c>
      <c r="Q1495">
        <v>0.43209876543209902</v>
      </c>
      <c r="R1495" s="12"/>
      <c r="S1495" s="12"/>
      <c r="Z1495" s="12"/>
      <c r="AA1495" s="12"/>
      <c r="AB1495" s="12"/>
      <c r="AC1495" s="12"/>
      <c r="AF1495">
        <v>0.39733059548254601</v>
      </c>
      <c r="AG1495" s="12"/>
      <c r="AH1495" s="12"/>
      <c r="BI1495" t="str">
        <v>09/01/2019</v>
      </c>
      <c r="BJ1495">
        <v>42.1</v>
      </c>
      <c r="BK1495">
        <v>25.2</v>
      </c>
    </row>
    <row r="1496" spans="1:63" x14ac:dyDescent="0.3">
      <c r="A1496" s="11">
        <v>43393</v>
      </c>
      <c r="B1496">
        <v>0.49719101123595499</v>
      </c>
      <c r="C1496">
        <v>2767.78</v>
      </c>
      <c r="D1496">
        <v>173.02</v>
      </c>
      <c r="E1496">
        <v>113.71</v>
      </c>
      <c r="F1496">
        <v>1226.32</v>
      </c>
      <c r="G1496">
        <v>82.95</v>
      </c>
      <c r="H1496">
        <v>44.63</v>
      </c>
      <c r="I1496" s="12">
        <f t="shared" si="279"/>
        <v>101.24691203319387</v>
      </c>
      <c r="J1496" s="12">
        <f t="shared" si="280"/>
        <v>100.65920359556479</v>
      </c>
      <c r="K1496" s="12">
        <f t="shared" si="281"/>
        <v>100.65221891130359</v>
      </c>
      <c r="L1496" s="12">
        <f t="shared" si="282"/>
        <v>100.76081924477053</v>
      </c>
      <c r="M1496" s="12">
        <f t="shared" si="283"/>
        <v>101.10043253721719</v>
      </c>
      <c r="N1496" s="12">
        <f t="shared" si="284"/>
        <v>100.50793752844059</v>
      </c>
      <c r="O1496" s="12">
        <f t="shared" si="285"/>
        <v>100.50404228837529</v>
      </c>
      <c r="P1496" s="12">
        <f t="shared" si="286"/>
        <v>100.64351472314712</v>
      </c>
      <c r="Q1496">
        <v>0.46753246753246802</v>
      </c>
      <c r="R1496" s="12"/>
      <c r="S1496" s="12"/>
      <c r="Z1496" s="12"/>
      <c r="AA1496" s="12"/>
      <c r="AB1496" s="12"/>
      <c r="AC1496" s="12"/>
      <c r="AF1496">
        <v>0.40080971659919001</v>
      </c>
      <c r="AG1496" s="12"/>
      <c r="AH1496" s="12"/>
      <c r="BI1496" t="str">
        <v>08/01/2019</v>
      </c>
      <c r="BJ1496">
        <v>42.1</v>
      </c>
      <c r="BK1496">
        <v>25.2</v>
      </c>
    </row>
    <row r="1497" spans="1:63" x14ac:dyDescent="0.3">
      <c r="A1497" s="11">
        <v>43392</v>
      </c>
      <c r="B1497">
        <v>0.49570200573065898</v>
      </c>
      <c r="C1497">
        <v>2768.78</v>
      </c>
      <c r="D1497">
        <v>173.18</v>
      </c>
      <c r="E1497">
        <v>113.96</v>
      </c>
      <c r="F1497">
        <v>1225.75</v>
      </c>
      <c r="G1497">
        <v>83</v>
      </c>
      <c r="H1497">
        <v>44.33</v>
      </c>
      <c r="I1497" s="12">
        <f t="shared" si="279"/>
        <v>101.06170813644282</v>
      </c>
      <c r="J1497" s="12">
        <f t="shared" si="280"/>
        <v>100.74243612154233</v>
      </c>
      <c r="K1497" s="12">
        <f t="shared" si="281"/>
        <v>100.62794345268931</v>
      </c>
      <c r="L1497" s="12">
        <f t="shared" si="282"/>
        <v>101.48425953376223</v>
      </c>
      <c r="M1497" s="12">
        <f t="shared" si="283"/>
        <v>100.97221216787393</v>
      </c>
      <c r="N1497" s="12">
        <f t="shared" si="284"/>
        <v>100.64772873195736</v>
      </c>
      <c r="O1497" s="12">
        <f t="shared" si="285"/>
        <v>100.53636317841988</v>
      </c>
      <c r="P1497" s="12">
        <f t="shared" si="286"/>
        <v>101.42359609034533</v>
      </c>
      <c r="Q1497">
        <v>0.45454545454545497</v>
      </c>
      <c r="R1497" s="12"/>
      <c r="S1497" s="12"/>
      <c r="Z1497" s="12"/>
      <c r="AA1497" s="12"/>
      <c r="AB1497" s="12"/>
      <c r="AC1497" s="12"/>
      <c r="AF1497">
        <v>0.400839454354669</v>
      </c>
      <c r="AG1497" s="12"/>
      <c r="AH1497" s="12"/>
      <c r="BI1497" t="str">
        <v>07/01/2019</v>
      </c>
      <c r="BJ1497">
        <v>42.1</v>
      </c>
      <c r="BK1497">
        <v>25.2</v>
      </c>
    </row>
    <row r="1498" spans="1:63" x14ac:dyDescent="0.3">
      <c r="A1498" s="11">
        <v>43391</v>
      </c>
      <c r="B1498">
        <v>0.495652173913044</v>
      </c>
      <c r="C1498">
        <v>2809.21</v>
      </c>
      <c r="D1498">
        <v>177.29</v>
      </c>
      <c r="E1498">
        <v>114</v>
      </c>
      <c r="F1498">
        <v>1222.67</v>
      </c>
      <c r="G1498">
        <v>82.944999999999993</v>
      </c>
      <c r="H1498">
        <v>45.19</v>
      </c>
      <c r="I1498" s="12">
        <f t="shared" si="279"/>
        <v>102.50093080897054</v>
      </c>
      <c r="J1498" s="12">
        <f t="shared" si="280"/>
        <v>102.47540002903784</v>
      </c>
      <c r="K1498" s="12">
        <f t="shared" si="281"/>
        <v>102.16605717141286</v>
      </c>
      <c r="L1498" s="12">
        <f t="shared" si="282"/>
        <v>101.01566679319976</v>
      </c>
      <c r="M1498" s="12">
        <f t="shared" si="283"/>
        <v>103.331421386415</v>
      </c>
      <c r="N1498" s="12">
        <f t="shared" si="284"/>
        <v>103.30275770949574</v>
      </c>
      <c r="O1498" s="12">
        <f t="shared" si="285"/>
        <v>102.99225960402121</v>
      </c>
      <c r="P1498" s="12">
        <f t="shared" si="286"/>
        <v>101.84642144648349</v>
      </c>
      <c r="Q1498">
        <v>0.43835616438356201</v>
      </c>
      <c r="R1498" s="12"/>
      <c r="S1498" s="12"/>
      <c r="Z1498" s="12"/>
      <c r="AA1498" s="12"/>
      <c r="AB1498" s="12"/>
      <c r="AC1498" s="12"/>
      <c r="AF1498">
        <v>0.41033755274261602</v>
      </c>
      <c r="AG1498" s="12"/>
      <c r="AH1498" s="12"/>
      <c r="BI1498" t="str">
        <v>04/01/2019</v>
      </c>
      <c r="BJ1498">
        <v>34.799999999999997</v>
      </c>
      <c r="BK1498">
        <v>29.4</v>
      </c>
    </row>
    <row r="1499" spans="1:63" x14ac:dyDescent="0.3">
      <c r="A1499" s="11">
        <v>43390</v>
      </c>
      <c r="B1499">
        <v>0.48837209302325602</v>
      </c>
      <c r="C1499">
        <v>2809.92</v>
      </c>
      <c r="D1499">
        <v>177.22</v>
      </c>
      <c r="E1499">
        <v>114.68</v>
      </c>
      <c r="F1499">
        <v>1224.43</v>
      </c>
      <c r="G1499">
        <v>82.95</v>
      </c>
      <c r="H1499">
        <v>45.54</v>
      </c>
      <c r="I1499" s="12">
        <f>I1500*(1+((C1499/C1500)-(E1499/E1500)))</f>
        <v>101.92233130575734</v>
      </c>
      <c r="J1499" s="12">
        <f>J1500*(1+((C1499/C1500)-(F1499/F1500)))</f>
        <v>102.35413828777867</v>
      </c>
      <c r="K1499" s="12">
        <f t="shared" si="281"/>
        <v>102.18571759693029</v>
      </c>
      <c r="L1499" s="12">
        <f t="shared" si="282"/>
        <v>100.27036967610843</v>
      </c>
      <c r="M1499" s="12">
        <f t="shared" si="283"/>
        <v>102.68200571894369</v>
      </c>
      <c r="N1499" s="12">
        <f t="shared" si="284"/>
        <v>103.11381270096498</v>
      </c>
      <c r="O1499" s="12">
        <f t="shared" si="285"/>
        <v>102.94539201011663</v>
      </c>
      <c r="P1499" s="12">
        <f t="shared" si="286"/>
        <v>101.03004408929476</v>
      </c>
      <c r="Q1499">
        <v>0.43243243243243201</v>
      </c>
      <c r="R1499" s="12"/>
      <c r="S1499" s="12"/>
      <c r="Z1499" s="12"/>
      <c r="AA1499" s="12"/>
      <c r="AB1499" s="12"/>
      <c r="AC1499" s="12"/>
      <c r="AF1499">
        <v>0.417721518987342</v>
      </c>
      <c r="AG1499" s="12"/>
      <c r="AH1499" s="12"/>
      <c r="BI1499" t="str">
        <v>03/01/2019</v>
      </c>
      <c r="BJ1499">
        <v>34.799999999999997</v>
      </c>
      <c r="BK1499">
        <v>29.4</v>
      </c>
    </row>
    <row r="1500" spans="1:63" x14ac:dyDescent="0.3">
      <c r="A1500" s="11">
        <v>43389</v>
      </c>
      <c r="B1500">
        <v>0.48502994011975997</v>
      </c>
      <c r="C1500">
        <v>2750.79</v>
      </c>
      <c r="D1500">
        <v>172.21</v>
      </c>
      <c r="E1500">
        <v>114.42</v>
      </c>
      <c r="F1500">
        <v>1226.94</v>
      </c>
      <c r="G1500">
        <v>82.98</v>
      </c>
      <c r="H1500">
        <v>44.7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0.465753424657534</v>
      </c>
      <c r="R1500" s="12"/>
      <c r="S1500" s="12"/>
      <c r="Z1500" s="12"/>
      <c r="AC1500" s="12"/>
      <c r="AF1500">
        <v>0.42857142857142899</v>
      </c>
      <c r="AG1500" s="12"/>
      <c r="AH1500" s="12"/>
      <c r="BI1500" t="str">
        <v>02/01/2019</v>
      </c>
      <c r="BJ1500">
        <v>34.799999999999997</v>
      </c>
      <c r="BK1500">
        <v>29.4</v>
      </c>
    </row>
    <row r="1501" spans="1:63" x14ac:dyDescent="0.3">
      <c r="A1501" s="11">
        <v>43386</v>
      </c>
      <c r="B1501">
        <v>0.48192771084337299</v>
      </c>
      <c r="C1501">
        <v>2767.13</v>
      </c>
      <c r="D1501">
        <v>174.32</v>
      </c>
      <c r="E1501">
        <v>114.47</v>
      </c>
      <c r="F1501">
        <v>1217.93</v>
      </c>
      <c r="G1501">
        <v>82.95</v>
      </c>
      <c r="H1501">
        <v>44.83</v>
      </c>
      <c r="Q1501">
        <v>0.46666666666666701</v>
      </c>
      <c r="AF1501">
        <v>0.43007360672975797</v>
      </c>
      <c r="BI1501" t="str">
        <v>01/01/2019</v>
      </c>
      <c r="BJ1501">
        <v>34.799999999999997</v>
      </c>
      <c r="BK1501">
        <v>29.4</v>
      </c>
    </row>
    <row r="1502" spans="1:63" x14ac:dyDescent="0.3">
      <c r="A1502" s="11">
        <v>43385</v>
      </c>
      <c r="B1502">
        <v>0.478658536585366</v>
      </c>
      <c r="C1502">
        <v>2728.37</v>
      </c>
      <c r="D1502">
        <v>169.6</v>
      </c>
      <c r="E1502">
        <v>114.87</v>
      </c>
      <c r="F1502">
        <v>1224.33</v>
      </c>
      <c r="G1502">
        <v>82.95</v>
      </c>
      <c r="H1502">
        <v>44.43</v>
      </c>
      <c r="Q1502">
        <v>0.46052631578947401</v>
      </c>
      <c r="AF1502">
        <v>0.42588726513569902</v>
      </c>
      <c r="BI1502" t="str">
        <v>31/12/2018</v>
      </c>
      <c r="BJ1502">
        <v>34.799999999999997</v>
      </c>
      <c r="BK1502">
        <v>29.4</v>
      </c>
    </row>
    <row r="1503" spans="1:63" x14ac:dyDescent="0.3">
      <c r="A1503" s="11">
        <v>43384</v>
      </c>
      <c r="B1503">
        <v>0.46273291925465798</v>
      </c>
      <c r="C1503">
        <v>2785.68</v>
      </c>
      <c r="D1503">
        <v>171.73</v>
      </c>
      <c r="E1503">
        <v>113.49</v>
      </c>
      <c r="F1503">
        <v>1194.78</v>
      </c>
      <c r="G1503">
        <v>82.92</v>
      </c>
      <c r="H1503">
        <v>44.99</v>
      </c>
      <c r="Q1503">
        <v>0.43055555555555602</v>
      </c>
      <c r="AF1503">
        <v>0.42962184873949599</v>
      </c>
      <c r="BI1503" t="str">
        <v>28/12/2018</v>
      </c>
      <c r="BJ1503">
        <v>29.9</v>
      </c>
      <c r="BK1503">
        <v>34.6</v>
      </c>
    </row>
    <row r="1504" spans="1:63" x14ac:dyDescent="0.3">
      <c r="A1504" s="11">
        <v>43383</v>
      </c>
      <c r="B1504">
        <v>0.466019417475728</v>
      </c>
      <c r="C1504">
        <v>2880.34</v>
      </c>
      <c r="D1504">
        <v>179.63</v>
      </c>
      <c r="E1504">
        <v>113.8</v>
      </c>
      <c r="F1504">
        <v>1189.6199999999999</v>
      </c>
      <c r="G1504">
        <v>82.9</v>
      </c>
      <c r="H1504">
        <v>46.1</v>
      </c>
      <c r="Q1504">
        <v>0.43835616438356201</v>
      </c>
      <c r="AF1504">
        <v>0.43065693430656898</v>
      </c>
      <c r="BI1504" t="str">
        <v>27/12/2018</v>
      </c>
      <c r="BJ1504">
        <v>29.9</v>
      </c>
      <c r="BK1504">
        <v>34.6</v>
      </c>
    </row>
    <row r="1505" spans="1:63" x14ac:dyDescent="0.3">
      <c r="A1505" s="11">
        <v>43382</v>
      </c>
      <c r="B1505">
        <v>0.47019867549668898</v>
      </c>
      <c r="C1505">
        <v>2884.43</v>
      </c>
      <c r="D1505">
        <v>179.05</v>
      </c>
      <c r="E1505">
        <v>112.66</v>
      </c>
      <c r="F1505">
        <v>1188.01</v>
      </c>
      <c r="G1505">
        <v>82.87</v>
      </c>
      <c r="H1505">
        <v>46.25</v>
      </c>
      <c r="Q1505">
        <v>0.42253521126760601</v>
      </c>
      <c r="AF1505">
        <v>0.43597883597883602</v>
      </c>
      <c r="BI1505" t="str">
        <v>26/12/2018</v>
      </c>
      <c r="BJ1505">
        <v>29.9</v>
      </c>
      <c r="BK1505">
        <v>34.6</v>
      </c>
    </row>
    <row r="1506" spans="1:63" x14ac:dyDescent="0.3">
      <c r="A1506" s="11">
        <v>43379</v>
      </c>
      <c r="B1506">
        <v>0.47651006711409399</v>
      </c>
      <c r="C1506">
        <v>2885.57</v>
      </c>
      <c r="D1506">
        <v>180.15</v>
      </c>
      <c r="E1506">
        <v>113.04</v>
      </c>
      <c r="F1506">
        <v>1202.8599999999999</v>
      </c>
      <c r="G1506">
        <v>82.89</v>
      </c>
      <c r="H1506">
        <v>46.39</v>
      </c>
      <c r="Q1506">
        <v>0.42857142857142899</v>
      </c>
      <c r="AF1506">
        <v>0.43828451882845199</v>
      </c>
      <c r="BI1506" t="str">
        <v>25/12/2018</v>
      </c>
      <c r="BJ1506">
        <v>29.9</v>
      </c>
      <c r="BK1506">
        <v>34.6</v>
      </c>
    </row>
    <row r="1507" spans="1:63" x14ac:dyDescent="0.3">
      <c r="A1507" s="11">
        <v>43378</v>
      </c>
      <c r="B1507">
        <v>0.50340136054421802</v>
      </c>
      <c r="C1507">
        <v>2901.61</v>
      </c>
      <c r="D1507">
        <v>182.38</v>
      </c>
      <c r="E1507">
        <v>114.02</v>
      </c>
      <c r="F1507">
        <v>1199.6600000000001</v>
      </c>
      <c r="G1507">
        <v>82.9</v>
      </c>
      <c r="H1507">
        <v>46.67</v>
      </c>
      <c r="Q1507">
        <v>0.442857142857143</v>
      </c>
      <c r="AF1507">
        <v>0.442226890756303</v>
      </c>
      <c r="BI1507" t="str">
        <v>24/12/2018</v>
      </c>
      <c r="BJ1507">
        <v>29.9</v>
      </c>
      <c r="BK1507">
        <v>34.6</v>
      </c>
    </row>
    <row r="1508" spans="1:63" x14ac:dyDescent="0.3">
      <c r="A1508" s="11">
        <v>43377</v>
      </c>
      <c r="B1508">
        <v>0.52188552188552195</v>
      </c>
      <c r="C1508">
        <v>2925.51</v>
      </c>
      <c r="D1508">
        <v>185.95</v>
      </c>
      <c r="E1508">
        <v>114.83</v>
      </c>
      <c r="F1508">
        <v>1197.3699999999999</v>
      </c>
      <c r="G1508">
        <v>82.92</v>
      </c>
      <c r="H1508">
        <v>47.32</v>
      </c>
      <c r="Q1508">
        <v>0.49295774647887303</v>
      </c>
      <c r="AF1508">
        <v>0.434332988624612</v>
      </c>
      <c r="BI1508" t="str">
        <v>21/12/2018</v>
      </c>
      <c r="BJ1508" t="e">
        <v>#N/A</v>
      </c>
      <c r="BK1508" t="e">
        <v>#N/A</v>
      </c>
    </row>
    <row r="1509" spans="1:63" x14ac:dyDescent="0.3">
      <c r="A1509" s="11">
        <v>43376</v>
      </c>
      <c r="B1509">
        <v>0.51236749116607805</v>
      </c>
      <c r="C1509">
        <v>2923.43</v>
      </c>
      <c r="D1509">
        <v>185.75</v>
      </c>
      <c r="E1509">
        <v>116.86</v>
      </c>
      <c r="F1509">
        <v>1203.0999999999999</v>
      </c>
      <c r="G1509">
        <v>82.96</v>
      </c>
      <c r="H1509">
        <v>47.44</v>
      </c>
      <c r="Q1509">
        <v>0.51470588235294101</v>
      </c>
      <c r="AF1509">
        <v>0.43958333333333299</v>
      </c>
      <c r="BI1509" t="str">
        <v>20/12/2018</v>
      </c>
      <c r="BJ1509" t="e">
        <v>#N/A</v>
      </c>
      <c r="BK1509" t="e">
        <v>#N/A</v>
      </c>
    </row>
    <row r="1510" spans="1:63" x14ac:dyDescent="0.3">
      <c r="A1510" s="11">
        <v>43375</v>
      </c>
      <c r="B1510">
        <v>0.50902527075812298</v>
      </c>
      <c r="C1510">
        <v>2924.59</v>
      </c>
      <c r="D1510">
        <v>186.17</v>
      </c>
      <c r="E1510">
        <v>116.15</v>
      </c>
      <c r="F1510">
        <v>1188.47</v>
      </c>
      <c r="G1510">
        <v>82.93</v>
      </c>
      <c r="H1510">
        <v>47.84</v>
      </c>
      <c r="Q1510">
        <v>0.50793650793650802</v>
      </c>
      <c r="AF1510">
        <v>0.43756558237145898</v>
      </c>
      <c r="BI1510" t="str">
        <v>19/12/2018</v>
      </c>
      <c r="BJ1510" t="e">
        <v>#N/A</v>
      </c>
      <c r="BK1510" t="e">
        <v>#N/A</v>
      </c>
    </row>
    <row r="1511" spans="1:63" x14ac:dyDescent="0.3">
      <c r="A1511" s="11">
        <v>43372</v>
      </c>
      <c r="B1511">
        <v>0.52982456140350898</v>
      </c>
      <c r="C1511">
        <v>2913.98</v>
      </c>
      <c r="D1511">
        <v>185.79</v>
      </c>
      <c r="E1511">
        <v>117.27</v>
      </c>
      <c r="F1511">
        <v>1192.0899999999999</v>
      </c>
      <c r="G1511">
        <v>83.09</v>
      </c>
      <c r="H1511">
        <v>47.69</v>
      </c>
      <c r="Q1511">
        <v>0.52238805970149205</v>
      </c>
      <c r="AF1511">
        <v>0.44321608040200999</v>
      </c>
      <c r="BI1511" t="str">
        <v>18/12/2018</v>
      </c>
      <c r="BJ1511" t="e">
        <v>#N/A</v>
      </c>
      <c r="BK1511" t="e">
        <v>#N/A</v>
      </c>
    </row>
    <row r="1512" spans="1:63" x14ac:dyDescent="0.3">
      <c r="A1512" s="11">
        <v>43371</v>
      </c>
      <c r="B1512">
        <v>0.53736654804270501</v>
      </c>
      <c r="C1512">
        <v>2914</v>
      </c>
      <c r="D1512">
        <v>185.83</v>
      </c>
      <c r="E1512">
        <v>117.58</v>
      </c>
      <c r="F1512">
        <v>1182.8</v>
      </c>
      <c r="G1512">
        <v>83.05</v>
      </c>
      <c r="H1512">
        <v>48.07</v>
      </c>
      <c r="Q1512">
        <v>0.53030303030303005</v>
      </c>
      <c r="AF1512">
        <v>0.437311935807422</v>
      </c>
      <c r="BI1512" t="str">
        <v>17/12/2018</v>
      </c>
      <c r="BJ1512" t="e">
        <v>#N/A</v>
      </c>
      <c r="BK1512" t="e">
        <v>#N/A</v>
      </c>
    </row>
    <row r="1513" spans="1:63" x14ac:dyDescent="0.3">
      <c r="A1513" s="11">
        <v>43370</v>
      </c>
      <c r="B1513">
        <v>0.55263157894736803</v>
      </c>
      <c r="C1513">
        <v>2905.97</v>
      </c>
      <c r="D1513">
        <v>184.27</v>
      </c>
      <c r="E1513">
        <v>117.5</v>
      </c>
      <c r="F1513">
        <v>1194.46</v>
      </c>
      <c r="G1513">
        <v>83.05</v>
      </c>
      <c r="H1513">
        <v>48.09</v>
      </c>
      <c r="Q1513">
        <v>0.52459016393442603</v>
      </c>
      <c r="AF1513">
        <v>0.440394088669951</v>
      </c>
      <c r="BI1513" t="str">
        <v>14/12/2018</v>
      </c>
      <c r="BJ1513">
        <v>39.299999999999997</v>
      </c>
      <c r="BK1513">
        <v>21.4</v>
      </c>
    </row>
    <row r="1514" spans="1:63" x14ac:dyDescent="0.3">
      <c r="A1514" s="11">
        <v>43369</v>
      </c>
      <c r="B1514">
        <v>0.55303030303030298</v>
      </c>
      <c r="C1514">
        <v>2915.56</v>
      </c>
      <c r="D1514">
        <v>184.14</v>
      </c>
      <c r="E1514">
        <v>116.68</v>
      </c>
      <c r="F1514">
        <v>1201.28</v>
      </c>
      <c r="G1514">
        <v>83.04</v>
      </c>
      <c r="H1514">
        <v>48.08</v>
      </c>
      <c r="Q1514">
        <v>0.55172413793103403</v>
      </c>
      <c r="AF1514">
        <v>0.44047619047619002</v>
      </c>
      <c r="BI1514" t="str">
        <v>13/12/2018</v>
      </c>
      <c r="BJ1514">
        <v>39.299999999999997</v>
      </c>
      <c r="BK1514">
        <v>21.4</v>
      </c>
    </row>
    <row r="1515" spans="1:63" x14ac:dyDescent="0.3">
      <c r="A1515" s="11">
        <v>43368</v>
      </c>
      <c r="B1515">
        <v>0.57142857142857095</v>
      </c>
      <c r="C1515">
        <v>2919.37</v>
      </c>
      <c r="D1515">
        <v>183.89</v>
      </c>
      <c r="E1515">
        <v>116.8</v>
      </c>
      <c r="F1515">
        <v>1198.8599999999999</v>
      </c>
      <c r="G1515">
        <v>83.03</v>
      </c>
      <c r="H1515">
        <v>47.85</v>
      </c>
      <c r="Q1515">
        <v>0.54385964912280704</v>
      </c>
      <c r="AF1515">
        <v>0.44466600199401801</v>
      </c>
      <c r="BI1515" t="str">
        <v>12/12/2018</v>
      </c>
      <c r="BJ1515">
        <v>39.299999999999997</v>
      </c>
      <c r="BK1515">
        <v>21.4</v>
      </c>
    </row>
    <row r="1516" spans="1:63" x14ac:dyDescent="0.3">
      <c r="A1516" s="11">
        <v>43365</v>
      </c>
      <c r="B1516">
        <v>0.58426966292134797</v>
      </c>
      <c r="C1516">
        <v>2929.67</v>
      </c>
      <c r="D1516">
        <v>183.71</v>
      </c>
      <c r="E1516">
        <v>117.1</v>
      </c>
      <c r="F1516">
        <v>1199.55</v>
      </c>
      <c r="G1516">
        <v>83.03</v>
      </c>
      <c r="H1516">
        <v>48.15</v>
      </c>
      <c r="Q1516">
        <v>0.532258064516129</v>
      </c>
      <c r="AF1516">
        <v>0.46255924170616097</v>
      </c>
      <c r="BI1516" t="str">
        <v>11/12/2018</v>
      </c>
      <c r="BJ1516">
        <v>39.299999999999997</v>
      </c>
      <c r="BK1516">
        <v>21.4</v>
      </c>
    </row>
    <row r="1517" spans="1:63" x14ac:dyDescent="0.3">
      <c r="A1517" s="11">
        <v>43364</v>
      </c>
      <c r="B1517">
        <v>0.56826568265682698</v>
      </c>
      <c r="C1517">
        <v>2930.75</v>
      </c>
      <c r="D1517">
        <v>184.72</v>
      </c>
      <c r="E1517">
        <v>117.15</v>
      </c>
      <c r="F1517">
        <v>1207.58</v>
      </c>
      <c r="G1517">
        <v>83.05</v>
      </c>
      <c r="H1517">
        <v>48.1</v>
      </c>
      <c r="Q1517">
        <v>0.52380952380952395</v>
      </c>
      <c r="AF1517">
        <v>0.45722433460076001</v>
      </c>
      <c r="BI1517" t="str">
        <v>10/12/2018</v>
      </c>
      <c r="BJ1517">
        <v>39.299999999999997</v>
      </c>
      <c r="BK1517">
        <v>21.4</v>
      </c>
    </row>
    <row r="1518" spans="1:63" x14ac:dyDescent="0.3">
      <c r="A1518" s="11">
        <v>43363</v>
      </c>
      <c r="B1518">
        <v>0.60583941605839398</v>
      </c>
      <c r="C1518">
        <v>2907.95</v>
      </c>
      <c r="D1518">
        <v>182.7</v>
      </c>
      <c r="E1518">
        <v>116.61</v>
      </c>
      <c r="F1518">
        <v>1203.99</v>
      </c>
      <c r="G1518">
        <v>83.02</v>
      </c>
      <c r="H1518">
        <v>47.52</v>
      </c>
      <c r="Q1518">
        <v>0.507692307692308</v>
      </c>
      <c r="AF1518">
        <v>0.47008547008547003</v>
      </c>
      <c r="BI1518" t="str">
        <v>07/12/2018</v>
      </c>
      <c r="BJ1518">
        <v>45.4</v>
      </c>
      <c r="BK1518">
        <v>20.399999999999999</v>
      </c>
    </row>
    <row r="1519" spans="1:63" x14ac:dyDescent="0.3">
      <c r="A1519" s="11">
        <v>43362</v>
      </c>
      <c r="B1519">
        <v>0.61048689138576795</v>
      </c>
      <c r="C1519">
        <v>2904.31</v>
      </c>
      <c r="D1519">
        <v>182.84</v>
      </c>
      <c r="E1519">
        <v>117.31</v>
      </c>
      <c r="F1519">
        <v>1198.3499999999999</v>
      </c>
      <c r="G1519">
        <v>83.04</v>
      </c>
      <c r="H1519">
        <v>47.24</v>
      </c>
      <c r="Q1519">
        <v>0.52307692307692299</v>
      </c>
      <c r="AF1519">
        <v>0.47014218009478698</v>
      </c>
      <c r="BI1519" t="str">
        <v>06/12/2018</v>
      </c>
      <c r="BJ1519">
        <v>45.4</v>
      </c>
      <c r="BK1519">
        <v>20.399999999999999</v>
      </c>
    </row>
    <row r="1520" spans="1:63" x14ac:dyDescent="0.3">
      <c r="A1520" s="11">
        <v>43361</v>
      </c>
      <c r="B1520">
        <v>0.61685823754789304</v>
      </c>
      <c r="C1520">
        <v>2888.8</v>
      </c>
      <c r="D1520">
        <v>181.34</v>
      </c>
      <c r="E1520">
        <v>118.55</v>
      </c>
      <c r="F1520">
        <v>1200.93</v>
      </c>
      <c r="G1520">
        <v>83.05</v>
      </c>
      <c r="H1520">
        <v>46.79</v>
      </c>
      <c r="Q1520">
        <v>0.515625</v>
      </c>
      <c r="AF1520">
        <v>0.47591522157996102</v>
      </c>
      <c r="BI1520" t="str">
        <v>05/12/2018</v>
      </c>
      <c r="BJ1520">
        <v>45.4</v>
      </c>
      <c r="BK1520">
        <v>20.399999999999999</v>
      </c>
    </row>
    <row r="1521" spans="1:63" x14ac:dyDescent="0.3">
      <c r="A1521" s="11">
        <v>43358</v>
      </c>
      <c r="B1521">
        <v>0.62545454545454504</v>
      </c>
      <c r="C1521">
        <v>2904.98</v>
      </c>
      <c r="D1521">
        <v>183.99</v>
      </c>
      <c r="E1521">
        <v>118.55</v>
      </c>
      <c r="F1521">
        <v>1193.71</v>
      </c>
      <c r="G1521">
        <v>83.07</v>
      </c>
      <c r="H1521">
        <v>46.84</v>
      </c>
      <c r="Q1521">
        <v>0.52307692307692299</v>
      </c>
      <c r="AF1521">
        <v>0.48037383177570098</v>
      </c>
      <c r="BI1521" t="str">
        <v>04/12/2018</v>
      </c>
      <c r="BJ1521">
        <v>45.4</v>
      </c>
      <c r="BK1521">
        <v>20.399999999999999</v>
      </c>
    </row>
    <row r="1522" spans="1:63" x14ac:dyDescent="0.3">
      <c r="A1522" s="11">
        <v>43357</v>
      </c>
      <c r="B1522">
        <v>0.63928571428571401</v>
      </c>
      <c r="C1522">
        <v>2904.18</v>
      </c>
      <c r="D1522">
        <v>184.53</v>
      </c>
      <c r="E1522">
        <v>119.12</v>
      </c>
      <c r="F1522">
        <v>1201.44</v>
      </c>
      <c r="G1522">
        <v>83.1</v>
      </c>
      <c r="H1522">
        <v>46.82</v>
      </c>
      <c r="Q1522">
        <v>0.515625</v>
      </c>
      <c r="AF1522">
        <v>0.47582938388625601</v>
      </c>
      <c r="BI1522" t="str">
        <v>03/12/2018</v>
      </c>
      <c r="BJ1522">
        <v>45.4</v>
      </c>
      <c r="BK1522">
        <v>20.399999999999999</v>
      </c>
    </row>
    <row r="1523" spans="1:63" x14ac:dyDescent="0.3">
      <c r="A1523" s="11">
        <v>43356</v>
      </c>
      <c r="B1523">
        <v>0.64436619718309895</v>
      </c>
      <c r="C1523">
        <v>2888.92</v>
      </c>
      <c r="D1523">
        <v>182.58</v>
      </c>
      <c r="E1523">
        <v>118.94</v>
      </c>
      <c r="F1523">
        <v>1206.19</v>
      </c>
      <c r="G1523">
        <v>83.09</v>
      </c>
      <c r="H1523">
        <v>46.43</v>
      </c>
      <c r="Q1523">
        <v>0.515625</v>
      </c>
      <c r="AF1523">
        <v>0.47916666666666702</v>
      </c>
      <c r="BI1523" t="str">
        <v>30/11/2018</v>
      </c>
      <c r="BJ1523">
        <v>46.7</v>
      </c>
      <c r="BK1523">
        <v>21.5</v>
      </c>
    </row>
    <row r="1524" spans="1:63" x14ac:dyDescent="0.3">
      <c r="A1524" s="11">
        <v>43355</v>
      </c>
      <c r="B1524">
        <v>0.64516129032258096</v>
      </c>
      <c r="C1524">
        <v>2887.89</v>
      </c>
      <c r="D1524">
        <v>183.12</v>
      </c>
      <c r="E1524">
        <v>118.66</v>
      </c>
      <c r="F1524">
        <v>1198.29</v>
      </c>
      <c r="G1524">
        <v>83.09</v>
      </c>
      <c r="H1524">
        <v>46.22</v>
      </c>
      <c r="Q1524">
        <v>0.51612903225806495</v>
      </c>
      <c r="AF1524">
        <v>0.47900763358778597</v>
      </c>
      <c r="BI1524" t="str">
        <v>29/11/2018</v>
      </c>
      <c r="BJ1524">
        <v>46.7</v>
      </c>
      <c r="BK1524">
        <v>21.5</v>
      </c>
    </row>
    <row r="1525" spans="1:63" x14ac:dyDescent="0.3">
      <c r="A1525" s="11">
        <v>43354</v>
      </c>
      <c r="B1525">
        <v>0.65201465201465203</v>
      </c>
      <c r="C1525">
        <v>2877.13</v>
      </c>
      <c r="D1525">
        <v>181.72</v>
      </c>
      <c r="E1525">
        <v>119.57</v>
      </c>
      <c r="F1525">
        <v>1195.8800000000001</v>
      </c>
      <c r="G1525">
        <v>83.14</v>
      </c>
      <c r="H1525">
        <v>46.15</v>
      </c>
      <c r="Q1525">
        <v>0.54838709677419395</v>
      </c>
      <c r="AF1525">
        <v>0.47591522157996102</v>
      </c>
      <c r="BI1525" t="str">
        <v>28/11/2018</v>
      </c>
      <c r="BJ1525">
        <v>46.7</v>
      </c>
      <c r="BK1525">
        <v>21.5</v>
      </c>
    </row>
    <row r="1526" spans="1:63" x14ac:dyDescent="0.3">
      <c r="A1526" s="11">
        <v>43351</v>
      </c>
      <c r="B1526">
        <v>0.64309764309764295</v>
      </c>
      <c r="C1526">
        <v>2871.68</v>
      </c>
      <c r="D1526">
        <v>181.11</v>
      </c>
      <c r="E1526">
        <v>119.13</v>
      </c>
      <c r="F1526">
        <v>1195.8599999999999</v>
      </c>
      <c r="G1526">
        <v>83.13</v>
      </c>
      <c r="H1526">
        <v>46.05</v>
      </c>
      <c r="Q1526">
        <v>0.48529411764705899</v>
      </c>
      <c r="AF1526">
        <v>0.47725162488393702</v>
      </c>
      <c r="BI1526" t="str">
        <v>27/11/2018</v>
      </c>
      <c r="BJ1526">
        <v>46.7</v>
      </c>
      <c r="BK1526">
        <v>21.5</v>
      </c>
    </row>
    <row r="1527" spans="1:63" x14ac:dyDescent="0.3">
      <c r="A1527" s="11">
        <v>43350</v>
      </c>
      <c r="B1527">
        <v>0.65666666666666695</v>
      </c>
      <c r="C1527">
        <v>2878.05</v>
      </c>
      <c r="D1527">
        <v>181.81</v>
      </c>
      <c r="E1527">
        <v>120.15</v>
      </c>
      <c r="F1527">
        <v>1200.1500000000001</v>
      </c>
      <c r="G1527">
        <v>83.22</v>
      </c>
      <c r="H1527">
        <v>46.38</v>
      </c>
      <c r="Q1527">
        <v>0.47826086956521702</v>
      </c>
      <c r="AF1527">
        <v>0.46703806870937797</v>
      </c>
      <c r="BI1527" t="str">
        <v>26/11/2018</v>
      </c>
      <c r="BJ1527">
        <v>46.7</v>
      </c>
      <c r="BK1527">
        <v>21.5</v>
      </c>
    </row>
    <row r="1528" spans="1:63" x14ac:dyDescent="0.3">
      <c r="A1528" s="11">
        <v>43349</v>
      </c>
      <c r="B1528">
        <v>0.64285714285714302</v>
      </c>
      <c r="C1528">
        <v>2888.6</v>
      </c>
      <c r="D1528">
        <v>183.45</v>
      </c>
      <c r="E1528">
        <v>119.71</v>
      </c>
      <c r="F1528">
        <v>1196.75</v>
      </c>
      <c r="G1528">
        <v>83.19</v>
      </c>
      <c r="H1528">
        <v>46.45</v>
      </c>
      <c r="Q1528">
        <v>0.47826086956521702</v>
      </c>
      <c r="AF1528">
        <v>0.47309833024118703</v>
      </c>
      <c r="BI1528" t="str">
        <v>23/11/2018</v>
      </c>
      <c r="BJ1528">
        <v>38.299999999999997</v>
      </c>
      <c r="BK1528">
        <v>20.6</v>
      </c>
    </row>
    <row r="1529" spans="1:63" x14ac:dyDescent="0.3">
      <c r="A1529" s="11">
        <v>43348</v>
      </c>
      <c r="B1529">
        <v>0.64379084967320299</v>
      </c>
      <c r="C1529">
        <v>2896.72</v>
      </c>
      <c r="D1529">
        <v>185.85</v>
      </c>
      <c r="E1529">
        <v>120.03</v>
      </c>
      <c r="F1529">
        <v>1191.31</v>
      </c>
      <c r="G1529">
        <v>83.19</v>
      </c>
      <c r="H1529">
        <v>46.9</v>
      </c>
      <c r="Q1529">
        <v>0.47058823529411797</v>
      </c>
      <c r="AF1529">
        <v>0.474178403755869</v>
      </c>
      <c r="BI1529" t="str">
        <v>22/11/2018</v>
      </c>
      <c r="BJ1529">
        <v>38.299999999999997</v>
      </c>
      <c r="BK1529">
        <v>20.6</v>
      </c>
    </row>
    <row r="1530" spans="1:63" x14ac:dyDescent="0.3">
      <c r="A1530" s="11">
        <v>43343</v>
      </c>
      <c r="B1530">
        <v>0.67346938775510201</v>
      </c>
      <c r="C1530">
        <v>2901.52</v>
      </c>
      <c r="D1530">
        <v>186.65</v>
      </c>
      <c r="E1530">
        <v>120.995</v>
      </c>
      <c r="F1530">
        <v>1201.0899999999999</v>
      </c>
      <c r="G1530">
        <v>83.34</v>
      </c>
      <c r="H1530">
        <v>47.48</v>
      </c>
      <c r="Q1530">
        <v>0.53846153846153799</v>
      </c>
      <c r="AF1530">
        <v>0.47802197802197799</v>
      </c>
      <c r="BI1530" t="str">
        <v>21/11/2018</v>
      </c>
      <c r="BJ1530">
        <v>38.299999999999997</v>
      </c>
      <c r="BK1530">
        <v>20.6</v>
      </c>
    </row>
    <row r="1531" spans="1:63" x14ac:dyDescent="0.3">
      <c r="A1531" s="11">
        <v>43343</v>
      </c>
      <c r="B1531">
        <v>0.68169014084506996</v>
      </c>
      <c r="C1531">
        <v>2901.13</v>
      </c>
      <c r="D1531">
        <v>186.41</v>
      </c>
      <c r="E1531">
        <v>121.28</v>
      </c>
      <c r="F1531">
        <v>1199.8800000000001</v>
      </c>
      <c r="G1531">
        <v>83.32</v>
      </c>
      <c r="H1531">
        <v>47.7</v>
      </c>
      <c r="Q1531">
        <v>0.58024691358024705</v>
      </c>
      <c r="AF1531">
        <v>0.48094373865698697</v>
      </c>
      <c r="BI1531" t="str">
        <v>20/11/2018</v>
      </c>
      <c r="BJ1531">
        <v>38.299999999999997</v>
      </c>
      <c r="BK1531">
        <v>20.6</v>
      </c>
    </row>
    <row r="1532" spans="1:63" x14ac:dyDescent="0.3">
      <c r="A1532" s="11">
        <v>43342</v>
      </c>
      <c r="B1532">
        <v>0.67313019390581696</v>
      </c>
      <c r="C1532">
        <v>2914.04</v>
      </c>
      <c r="D1532">
        <v>186.74</v>
      </c>
      <c r="E1532">
        <v>121.02</v>
      </c>
      <c r="F1532">
        <v>1206.6600000000001</v>
      </c>
      <c r="G1532">
        <v>83.26</v>
      </c>
      <c r="H1532">
        <v>48.3</v>
      </c>
      <c r="Q1532">
        <v>0.57499999999999996</v>
      </c>
      <c r="AF1532">
        <v>0.48961156278229501</v>
      </c>
      <c r="BI1532" t="str">
        <v>19/11/2018</v>
      </c>
      <c r="BJ1532">
        <v>38.299999999999997</v>
      </c>
      <c r="BK1532">
        <v>20.6</v>
      </c>
    </row>
    <row r="1533" spans="1:63" x14ac:dyDescent="0.3">
      <c r="A1533" s="11">
        <v>43341</v>
      </c>
      <c r="B1533">
        <v>0.66944444444444395</v>
      </c>
      <c r="C1533">
        <v>2897.52</v>
      </c>
      <c r="D1533">
        <v>184.61</v>
      </c>
      <c r="E1533">
        <v>120.86</v>
      </c>
      <c r="F1533">
        <v>1201.0999999999999</v>
      </c>
      <c r="G1533">
        <v>83.27</v>
      </c>
      <c r="H1533">
        <v>48.06</v>
      </c>
      <c r="Q1533">
        <v>0.58750000000000002</v>
      </c>
      <c r="AF1533">
        <v>0.48631386861313902</v>
      </c>
      <c r="BI1533" t="str">
        <v>16/11/2018</v>
      </c>
      <c r="BJ1533">
        <v>39.6</v>
      </c>
      <c r="BK1533">
        <v>19.8</v>
      </c>
    </row>
    <row r="1534" spans="1:63" x14ac:dyDescent="0.3">
      <c r="A1534" s="11">
        <v>43340</v>
      </c>
      <c r="B1534">
        <v>0.66480446927374304</v>
      </c>
      <c r="C1534">
        <v>2896.74</v>
      </c>
      <c r="D1534">
        <v>184.34</v>
      </c>
      <c r="E1534">
        <v>121.59</v>
      </c>
      <c r="F1534">
        <v>1211.3499999999999</v>
      </c>
      <c r="G1534">
        <v>83.3</v>
      </c>
      <c r="H1534">
        <v>48.16</v>
      </c>
      <c r="Q1534">
        <v>0.58024691358024705</v>
      </c>
      <c r="AF1534">
        <v>0.49174311926605502</v>
      </c>
      <c r="BI1534" t="str">
        <v>15/11/2018</v>
      </c>
      <c r="BJ1534">
        <v>39.6</v>
      </c>
      <c r="BK1534">
        <v>19.8</v>
      </c>
    </row>
    <row r="1535" spans="1:63" x14ac:dyDescent="0.3">
      <c r="A1535" s="11">
        <v>43337</v>
      </c>
      <c r="B1535">
        <v>0.67813267813267797</v>
      </c>
      <c r="C1535">
        <v>2874.69</v>
      </c>
      <c r="D1535">
        <v>182.48</v>
      </c>
      <c r="E1535">
        <v>122.29</v>
      </c>
      <c r="F1535">
        <v>1205.97</v>
      </c>
      <c r="G1535">
        <v>83.33</v>
      </c>
      <c r="H1535">
        <v>47.57</v>
      </c>
      <c r="Q1535">
        <v>0.67415730337078605</v>
      </c>
      <c r="AF1535">
        <v>0.48154815481548202</v>
      </c>
      <c r="BI1535" t="str">
        <v>14/11/2018</v>
      </c>
      <c r="BJ1535">
        <v>39.6</v>
      </c>
      <c r="BK1535">
        <v>19.8</v>
      </c>
    </row>
    <row r="1536" spans="1:63" x14ac:dyDescent="0.3">
      <c r="A1536" s="11">
        <v>43336</v>
      </c>
      <c r="B1536">
        <v>0.68095238095238098</v>
      </c>
      <c r="C1536">
        <v>2856.98</v>
      </c>
      <c r="D1536">
        <v>180.8</v>
      </c>
      <c r="E1536">
        <v>122.05</v>
      </c>
      <c r="F1536">
        <v>1185.31</v>
      </c>
      <c r="G1536">
        <v>83.32</v>
      </c>
      <c r="H1536">
        <v>47.13</v>
      </c>
      <c r="Q1536">
        <v>0.67032967032966995</v>
      </c>
      <c r="AF1536">
        <v>0.48366606170598903</v>
      </c>
      <c r="BI1536" t="str">
        <v>13/11/2018</v>
      </c>
      <c r="BJ1536">
        <v>39.6</v>
      </c>
      <c r="BK1536">
        <v>19.8</v>
      </c>
    </row>
    <row r="1537" spans="1:63" x14ac:dyDescent="0.3">
      <c r="A1537" s="11">
        <v>43335</v>
      </c>
      <c r="B1537">
        <v>0.67380952380952397</v>
      </c>
      <c r="C1537">
        <v>2861.82</v>
      </c>
      <c r="D1537">
        <v>181.06</v>
      </c>
      <c r="E1537">
        <v>121.86</v>
      </c>
      <c r="F1537">
        <v>1195.51</v>
      </c>
      <c r="G1537">
        <v>83.33</v>
      </c>
      <c r="H1537">
        <v>47.56</v>
      </c>
      <c r="Q1537">
        <v>0.66304347826086996</v>
      </c>
      <c r="AF1537">
        <v>0.48018018018017999</v>
      </c>
      <c r="BI1537" t="str">
        <v>12/11/2018</v>
      </c>
      <c r="BJ1537">
        <v>39.6</v>
      </c>
      <c r="BK1537">
        <v>19.8</v>
      </c>
    </row>
    <row r="1538" spans="1:63" x14ac:dyDescent="0.3">
      <c r="A1538" s="11">
        <v>43334</v>
      </c>
      <c r="B1538">
        <v>0.67386091127098302</v>
      </c>
      <c r="C1538">
        <v>2862.96</v>
      </c>
      <c r="D1538">
        <v>180.36</v>
      </c>
      <c r="E1538">
        <v>121.38</v>
      </c>
      <c r="F1538">
        <v>1196.17</v>
      </c>
      <c r="G1538">
        <v>83.31</v>
      </c>
      <c r="H1538">
        <v>47.3</v>
      </c>
      <c r="Q1538">
        <v>0.659340659340659</v>
      </c>
      <c r="AF1538">
        <v>0.48269581056466299</v>
      </c>
      <c r="BI1538" t="str">
        <v>09/11/2018</v>
      </c>
      <c r="BJ1538">
        <v>42.9</v>
      </c>
      <c r="BK1538">
        <v>19</v>
      </c>
    </row>
    <row r="1539" spans="1:63" x14ac:dyDescent="0.3">
      <c r="A1539" s="11">
        <v>43333</v>
      </c>
      <c r="B1539">
        <v>0.67146282973621096</v>
      </c>
      <c r="C1539">
        <v>2857.05</v>
      </c>
      <c r="D1539">
        <v>179.7</v>
      </c>
      <c r="E1539">
        <v>121.79</v>
      </c>
      <c r="F1539">
        <v>1191.875</v>
      </c>
      <c r="G1539">
        <v>83.33</v>
      </c>
      <c r="H1539">
        <v>47.02</v>
      </c>
      <c r="Q1539">
        <v>0.67032967032966995</v>
      </c>
      <c r="AF1539">
        <v>0.48490393412625798</v>
      </c>
      <c r="BI1539" t="str">
        <v>08/11/2018</v>
      </c>
      <c r="BJ1539">
        <v>42.9</v>
      </c>
      <c r="BK1539">
        <v>19</v>
      </c>
    </row>
    <row r="1540" spans="1:63" x14ac:dyDescent="0.3">
      <c r="A1540" s="11">
        <v>43330</v>
      </c>
      <c r="B1540">
        <v>0.68171557562076701</v>
      </c>
      <c r="C1540">
        <v>2850.13</v>
      </c>
      <c r="D1540">
        <v>179.86</v>
      </c>
      <c r="E1540">
        <v>120.98</v>
      </c>
      <c r="F1540">
        <v>1184.77</v>
      </c>
      <c r="G1540">
        <v>83.28</v>
      </c>
      <c r="H1540">
        <v>46.76</v>
      </c>
      <c r="Q1540">
        <v>0.70967741935483897</v>
      </c>
      <c r="AF1540">
        <v>0.48864668483197099</v>
      </c>
      <c r="BI1540" t="str">
        <v>07/11/2018</v>
      </c>
      <c r="BJ1540">
        <v>42.9</v>
      </c>
      <c r="BK1540">
        <v>19</v>
      </c>
    </row>
    <row r="1541" spans="1:63" x14ac:dyDescent="0.3">
      <c r="A1541" s="11">
        <v>43329</v>
      </c>
      <c r="B1541">
        <v>0.68778280542986403</v>
      </c>
      <c r="C1541">
        <v>2840.69</v>
      </c>
      <c r="D1541">
        <v>179.82</v>
      </c>
      <c r="E1541">
        <v>120.83</v>
      </c>
      <c r="F1541">
        <v>1174.1600000000001</v>
      </c>
      <c r="G1541">
        <v>83.25</v>
      </c>
      <c r="H1541">
        <v>46.47</v>
      </c>
      <c r="Q1541">
        <v>0.6875</v>
      </c>
      <c r="AF1541">
        <v>0.487826871055004</v>
      </c>
      <c r="BI1541" t="str">
        <v>06/11/2018</v>
      </c>
      <c r="BJ1541">
        <v>42.9</v>
      </c>
      <c r="BK1541">
        <v>19</v>
      </c>
    </row>
    <row r="1542" spans="1:63" x14ac:dyDescent="0.3">
      <c r="A1542" s="11">
        <v>43328</v>
      </c>
      <c r="B1542">
        <v>0.68552036199095001</v>
      </c>
      <c r="C1542">
        <v>2818.37</v>
      </c>
      <c r="D1542">
        <v>179.23</v>
      </c>
      <c r="E1542">
        <v>120.84</v>
      </c>
      <c r="F1542">
        <v>1174.8800000000001</v>
      </c>
      <c r="G1542">
        <v>83.27</v>
      </c>
      <c r="H1542">
        <v>46.07</v>
      </c>
      <c r="Q1542">
        <v>0.70526315789473704</v>
      </c>
      <c r="AF1542">
        <v>0.48550724637681197</v>
      </c>
      <c r="BI1542" t="str">
        <v>05/11/2018</v>
      </c>
      <c r="BJ1542">
        <v>42.9</v>
      </c>
      <c r="BK1542">
        <v>19</v>
      </c>
    </row>
    <row r="1543" spans="1:63" x14ac:dyDescent="0.3">
      <c r="A1543" s="11">
        <v>43327</v>
      </c>
      <c r="B1543">
        <v>0.68264840182648401</v>
      </c>
      <c r="C1543">
        <v>2839.96</v>
      </c>
      <c r="D1543">
        <v>181.45</v>
      </c>
      <c r="E1543">
        <v>120.14</v>
      </c>
      <c r="F1543">
        <v>1194.03</v>
      </c>
      <c r="G1543">
        <v>83.23</v>
      </c>
      <c r="H1543">
        <v>46.96</v>
      </c>
      <c r="Q1543">
        <v>0.70967741935483897</v>
      </c>
      <c r="AF1543">
        <v>0.48729582577132502</v>
      </c>
      <c r="BI1543" t="str">
        <v>02/11/2018</v>
      </c>
      <c r="BJ1543">
        <v>42.5</v>
      </c>
      <c r="BK1543">
        <v>19.8</v>
      </c>
    </row>
    <row r="1544" spans="1:63" x14ac:dyDescent="0.3">
      <c r="A1544" s="11">
        <v>43326</v>
      </c>
      <c r="B1544">
        <v>0.68045977011494296</v>
      </c>
      <c r="C1544">
        <v>2821.93</v>
      </c>
      <c r="D1544">
        <v>180.32</v>
      </c>
      <c r="E1544">
        <v>120.41</v>
      </c>
      <c r="F1544">
        <v>1193.6400000000001</v>
      </c>
      <c r="G1544">
        <v>83.23</v>
      </c>
      <c r="H1544">
        <v>46.84</v>
      </c>
      <c r="Q1544">
        <v>0.70652173913043503</v>
      </c>
      <c r="AF1544">
        <v>0.49084249084249099</v>
      </c>
      <c r="BI1544" t="str">
        <v>01/11/2018</v>
      </c>
      <c r="BJ1544">
        <v>42.5</v>
      </c>
      <c r="BK1544">
        <v>19.8</v>
      </c>
    </row>
    <row r="1545" spans="1:63" x14ac:dyDescent="0.3">
      <c r="A1545" s="11">
        <v>43323</v>
      </c>
      <c r="B1545">
        <v>0.66516853932584297</v>
      </c>
      <c r="C1545">
        <v>2833.28</v>
      </c>
      <c r="D1545">
        <v>180.52</v>
      </c>
      <c r="E1545">
        <v>120.66</v>
      </c>
      <c r="F1545">
        <v>1211.3</v>
      </c>
      <c r="G1545">
        <v>83.25</v>
      </c>
      <c r="H1545">
        <v>47.17</v>
      </c>
      <c r="Q1545">
        <v>0.67741935483870996</v>
      </c>
      <c r="AF1545">
        <v>0.48228882833787501</v>
      </c>
      <c r="BI1545" t="str">
        <v>31/10/2018</v>
      </c>
      <c r="BJ1545">
        <v>42.5</v>
      </c>
      <c r="BK1545">
        <v>19.8</v>
      </c>
    </row>
    <row r="1546" spans="1:63" x14ac:dyDescent="0.3">
      <c r="A1546" s="11">
        <v>43322</v>
      </c>
      <c r="B1546">
        <v>0.67494356659142196</v>
      </c>
      <c r="C1546">
        <v>2853.58</v>
      </c>
      <c r="D1546">
        <v>181.91</v>
      </c>
      <c r="E1546">
        <v>119.79</v>
      </c>
      <c r="F1546">
        <v>1212.3499999999999</v>
      </c>
      <c r="G1546">
        <v>83.17</v>
      </c>
      <c r="H1546">
        <v>48.11</v>
      </c>
      <c r="Q1546">
        <v>0.68421052631578905</v>
      </c>
      <c r="AF1546">
        <v>0.48196114708603099</v>
      </c>
      <c r="BI1546" t="str">
        <v>30/10/2018</v>
      </c>
      <c r="BJ1546">
        <v>42.5</v>
      </c>
      <c r="BK1546">
        <v>19.8</v>
      </c>
    </row>
    <row r="1547" spans="1:63" x14ac:dyDescent="0.3">
      <c r="A1547" s="11">
        <v>43321</v>
      </c>
      <c r="B1547">
        <v>0.66893424036281202</v>
      </c>
      <c r="C1547">
        <v>2857.7</v>
      </c>
      <c r="D1547">
        <v>182.02</v>
      </c>
      <c r="E1547">
        <v>118.79</v>
      </c>
      <c r="F1547">
        <v>1213.6099999999999</v>
      </c>
      <c r="G1547">
        <v>83.12</v>
      </c>
      <c r="H1547">
        <v>48.25</v>
      </c>
      <c r="Q1547">
        <v>0.680851063829787</v>
      </c>
      <c r="AF1547">
        <v>0.47962962962963002</v>
      </c>
      <c r="BI1547" t="str">
        <v>29/10/2018</v>
      </c>
      <c r="BJ1547">
        <v>42.5</v>
      </c>
      <c r="BK1547">
        <v>19.8</v>
      </c>
    </row>
    <row r="1548" spans="1:63" x14ac:dyDescent="0.3">
      <c r="A1548" s="11">
        <v>43320</v>
      </c>
      <c r="B1548">
        <v>0.65681818181818197</v>
      </c>
      <c r="C1548">
        <v>2858.45</v>
      </c>
      <c r="D1548">
        <v>181.8</v>
      </c>
      <c r="E1548">
        <v>118.67</v>
      </c>
      <c r="F1548">
        <v>1211.02</v>
      </c>
      <c r="G1548">
        <v>83.11</v>
      </c>
      <c r="H1548">
        <v>48.21</v>
      </c>
      <c r="Q1548">
        <v>0.67741935483870996</v>
      </c>
      <c r="AF1548">
        <v>0.476547842401501</v>
      </c>
      <c r="BI1548" t="str">
        <v>26/10/2018</v>
      </c>
      <c r="BJ1548">
        <v>44.3</v>
      </c>
      <c r="BK1548">
        <v>19.8</v>
      </c>
    </row>
    <row r="1549" spans="1:63" x14ac:dyDescent="0.3">
      <c r="A1549" s="11">
        <v>43319</v>
      </c>
      <c r="B1549">
        <v>0.65753424657534199</v>
      </c>
      <c r="C1549">
        <v>2850.4</v>
      </c>
      <c r="D1549">
        <v>181.14</v>
      </c>
      <c r="E1549">
        <v>119.29</v>
      </c>
      <c r="F1549">
        <v>1206.94</v>
      </c>
      <c r="G1549">
        <v>83.14</v>
      </c>
      <c r="H1549">
        <v>47.91</v>
      </c>
      <c r="Q1549">
        <v>0.684782608695652</v>
      </c>
      <c r="AF1549">
        <v>0.48113207547169801</v>
      </c>
      <c r="BI1549" t="str">
        <v>25/10/2018</v>
      </c>
      <c r="BJ1549">
        <v>44.3</v>
      </c>
      <c r="BK1549">
        <v>19.8</v>
      </c>
    </row>
    <row r="1550" spans="1:63" x14ac:dyDescent="0.3">
      <c r="A1550" s="11">
        <v>43316</v>
      </c>
      <c r="B1550">
        <v>0.66281755196304804</v>
      </c>
      <c r="C1550">
        <v>2840.35</v>
      </c>
      <c r="D1550">
        <v>180.08</v>
      </c>
      <c r="E1550">
        <v>119.22</v>
      </c>
      <c r="F1550">
        <v>1213.43</v>
      </c>
      <c r="G1550">
        <v>83.12</v>
      </c>
      <c r="H1550">
        <v>48.11</v>
      </c>
      <c r="Q1550">
        <v>0.70786516853932602</v>
      </c>
      <c r="AF1550">
        <v>0.47761194029850701</v>
      </c>
      <c r="BI1550" t="str">
        <v>24/10/2018</v>
      </c>
      <c r="BJ1550">
        <v>44.3</v>
      </c>
      <c r="BK1550">
        <v>19.8</v>
      </c>
    </row>
    <row r="1551" spans="1:63" x14ac:dyDescent="0.3">
      <c r="A1551" s="11">
        <v>43315</v>
      </c>
      <c r="B1551">
        <v>0.64928909952606595</v>
      </c>
      <c r="C1551">
        <v>2827.22</v>
      </c>
      <c r="D1551">
        <v>179.53</v>
      </c>
      <c r="E1551">
        <v>118.63</v>
      </c>
      <c r="F1551">
        <v>1207.8599999999999</v>
      </c>
      <c r="G1551">
        <v>83.11</v>
      </c>
      <c r="H1551">
        <v>48</v>
      </c>
      <c r="Q1551">
        <v>0.69318181818181801</v>
      </c>
      <c r="AF1551">
        <v>0.46398503274087899</v>
      </c>
      <c r="BI1551" t="str">
        <v>23/10/2018</v>
      </c>
      <c r="BJ1551">
        <v>44.3</v>
      </c>
      <c r="BK1551">
        <v>19.8</v>
      </c>
    </row>
    <row r="1552" spans="1:63" x14ac:dyDescent="0.3">
      <c r="A1552" s="11">
        <v>43314</v>
      </c>
      <c r="B1552">
        <v>0.63349514563106801</v>
      </c>
      <c r="C1552">
        <v>2813.36</v>
      </c>
      <c r="D1552">
        <v>177.12</v>
      </c>
      <c r="E1552">
        <v>118.46</v>
      </c>
      <c r="F1552">
        <v>1216.06</v>
      </c>
      <c r="G1552">
        <v>83.06</v>
      </c>
      <c r="H1552">
        <v>48.38</v>
      </c>
      <c r="Q1552">
        <v>0.68604651162790697</v>
      </c>
      <c r="AF1552">
        <v>0.45664206642066402</v>
      </c>
      <c r="BI1552" t="str">
        <v>22/10/2018</v>
      </c>
      <c r="BJ1552">
        <v>44.3</v>
      </c>
      <c r="BK1552">
        <v>19.8</v>
      </c>
    </row>
    <row r="1553" spans="1:63" x14ac:dyDescent="0.3">
      <c r="A1553" s="11">
        <v>43312</v>
      </c>
      <c r="B1553">
        <v>0.60396039603960405</v>
      </c>
      <c r="C1553">
        <v>2816.29</v>
      </c>
      <c r="D1553">
        <v>176.45</v>
      </c>
      <c r="E1553">
        <v>119.7</v>
      </c>
      <c r="F1553">
        <v>1223.83</v>
      </c>
      <c r="G1553">
        <v>83.19</v>
      </c>
      <c r="H1553">
        <v>48.6</v>
      </c>
      <c r="Q1553">
        <v>0.63414634146341498</v>
      </c>
      <c r="AF1553">
        <v>0.45505617977528101</v>
      </c>
      <c r="BI1553" t="str">
        <v>19/10/2018</v>
      </c>
      <c r="BJ1553">
        <v>50.5</v>
      </c>
      <c r="BK1553">
        <v>19</v>
      </c>
    </row>
    <row r="1554" spans="1:63" x14ac:dyDescent="0.3">
      <c r="A1554" s="11">
        <v>43312</v>
      </c>
      <c r="B1554">
        <v>0.59296482412060303</v>
      </c>
      <c r="C1554">
        <v>2802.6</v>
      </c>
      <c r="D1554">
        <v>175.11</v>
      </c>
      <c r="E1554">
        <v>119.05</v>
      </c>
      <c r="F1554">
        <v>1221.8</v>
      </c>
      <c r="G1554">
        <v>83.19</v>
      </c>
      <c r="H1554">
        <v>48.52</v>
      </c>
      <c r="Q1554">
        <v>0.626506024096386</v>
      </c>
      <c r="AF1554">
        <v>0.461685823754789</v>
      </c>
      <c r="BI1554" t="str">
        <v>18/10/2018</v>
      </c>
      <c r="BJ1554">
        <v>50.5</v>
      </c>
      <c r="BK1554">
        <v>19</v>
      </c>
    </row>
    <row r="1555" spans="1:63" x14ac:dyDescent="0.3">
      <c r="A1555" s="11">
        <v>43309</v>
      </c>
      <c r="B1555">
        <v>0.59147869674185505</v>
      </c>
      <c r="C1555">
        <v>2818.82</v>
      </c>
      <c r="D1555">
        <v>177.62</v>
      </c>
      <c r="E1555">
        <v>119.46</v>
      </c>
      <c r="F1555">
        <v>1223.3800000000001</v>
      </c>
      <c r="G1555">
        <v>83.19</v>
      </c>
      <c r="H1555">
        <v>48.53</v>
      </c>
      <c r="Q1555">
        <v>0.64197530864197505</v>
      </c>
      <c r="AF1555">
        <v>0.45943396226415101</v>
      </c>
      <c r="BI1555" t="str">
        <v>17/10/2018</v>
      </c>
      <c r="BJ1555">
        <v>50.5</v>
      </c>
      <c r="BK1555">
        <v>19</v>
      </c>
    </row>
    <row r="1556" spans="1:63" x14ac:dyDescent="0.3">
      <c r="A1556" s="11">
        <v>43308</v>
      </c>
      <c r="B1556">
        <v>0.58549222797927503</v>
      </c>
      <c r="C1556">
        <v>2837.44</v>
      </c>
      <c r="D1556">
        <v>180.05</v>
      </c>
      <c r="E1556">
        <v>119.26</v>
      </c>
      <c r="F1556">
        <v>1222.68</v>
      </c>
      <c r="G1556">
        <v>83.18</v>
      </c>
      <c r="H1556">
        <v>48.44</v>
      </c>
      <c r="Q1556">
        <v>0.62337662337662303</v>
      </c>
      <c r="AF1556">
        <v>0.45585412667946301</v>
      </c>
      <c r="BI1556" t="str">
        <v>16/10/2018</v>
      </c>
      <c r="BJ1556">
        <v>50.5</v>
      </c>
      <c r="BK1556">
        <v>19</v>
      </c>
    </row>
    <row r="1557" spans="1:63" x14ac:dyDescent="0.3">
      <c r="A1557" s="11">
        <v>43307</v>
      </c>
      <c r="B1557">
        <v>0.56167979002624702</v>
      </c>
      <c r="C1557">
        <v>2846.07</v>
      </c>
      <c r="D1557">
        <v>182.82</v>
      </c>
      <c r="E1557">
        <v>119.49</v>
      </c>
      <c r="F1557">
        <v>1231.6099999999999</v>
      </c>
      <c r="G1557">
        <v>83.18</v>
      </c>
      <c r="H1557">
        <v>48.74</v>
      </c>
      <c r="Q1557">
        <v>0.59740259740259705</v>
      </c>
      <c r="AF1557">
        <v>0.45736434108527102</v>
      </c>
      <c r="BI1557" t="str">
        <v>15/10/2018</v>
      </c>
      <c r="BJ1557">
        <v>50.5</v>
      </c>
      <c r="BK1557">
        <v>19</v>
      </c>
    </row>
    <row r="1558" spans="1:63" x14ac:dyDescent="0.3">
      <c r="A1558" s="11">
        <v>43306</v>
      </c>
      <c r="B1558">
        <v>0.53783783783783801</v>
      </c>
      <c r="C1558">
        <v>2820.4</v>
      </c>
      <c r="D1558">
        <v>180.3</v>
      </c>
      <c r="E1558">
        <v>119.68</v>
      </c>
      <c r="F1558">
        <v>1224.55</v>
      </c>
      <c r="G1558">
        <v>83.21</v>
      </c>
      <c r="H1558">
        <v>48.26</v>
      </c>
      <c r="Q1558">
        <v>0.62337662337662303</v>
      </c>
      <c r="AF1558">
        <v>0.459825750242014</v>
      </c>
      <c r="BI1558" t="str">
        <v>12/10/2018</v>
      </c>
      <c r="BJ1558">
        <v>51.9</v>
      </c>
      <c r="BK1558">
        <v>18.3</v>
      </c>
    </row>
    <row r="1559" spans="1:63" x14ac:dyDescent="0.3">
      <c r="A1559" s="11">
        <v>43305</v>
      </c>
      <c r="B1559">
        <v>0.52054794520547898</v>
      </c>
      <c r="C1559">
        <v>2806.98</v>
      </c>
      <c r="D1559">
        <v>179.56</v>
      </c>
      <c r="E1559">
        <v>119.27</v>
      </c>
      <c r="F1559">
        <v>1224.54</v>
      </c>
      <c r="G1559">
        <v>83.2</v>
      </c>
      <c r="H1559">
        <v>47.88</v>
      </c>
      <c r="Q1559">
        <v>0.60526315789473695</v>
      </c>
      <c r="AF1559">
        <v>0.45650048875855298</v>
      </c>
      <c r="BI1559" t="str">
        <v>11/10/2018</v>
      </c>
      <c r="BJ1559">
        <v>51.9</v>
      </c>
      <c r="BK1559">
        <v>18.3</v>
      </c>
    </row>
    <row r="1560" spans="1:63" x14ac:dyDescent="0.3">
      <c r="A1560" s="11">
        <v>43302</v>
      </c>
      <c r="B1560">
        <v>0.54054054054054101</v>
      </c>
      <c r="C1560">
        <v>2801.83</v>
      </c>
      <c r="D1560">
        <v>178.99</v>
      </c>
      <c r="E1560">
        <v>120.76</v>
      </c>
      <c r="F1560">
        <v>1231.77</v>
      </c>
      <c r="G1560">
        <v>83.25</v>
      </c>
      <c r="H1560">
        <v>48</v>
      </c>
      <c r="Q1560">
        <v>0.607594936708861</v>
      </c>
      <c r="AF1560">
        <v>0.47348119575699099</v>
      </c>
      <c r="BI1560" t="str">
        <v>10/10/2018</v>
      </c>
      <c r="BJ1560">
        <v>51.9</v>
      </c>
      <c r="BK1560">
        <v>18.3</v>
      </c>
    </row>
    <row r="1561" spans="1:63" x14ac:dyDescent="0.3">
      <c r="A1561" s="11">
        <v>43301</v>
      </c>
      <c r="B1561">
        <v>0.53481894150417797</v>
      </c>
      <c r="C1561">
        <v>2804.49</v>
      </c>
      <c r="D1561">
        <v>179.03</v>
      </c>
      <c r="E1561">
        <v>122.26</v>
      </c>
      <c r="F1561">
        <v>1222.8</v>
      </c>
      <c r="G1561">
        <v>83.25</v>
      </c>
      <c r="H1561">
        <v>47.62</v>
      </c>
      <c r="Q1561">
        <v>0.607594936708861</v>
      </c>
      <c r="AF1561">
        <v>0.47972972972972999</v>
      </c>
      <c r="BI1561" t="str">
        <v>09/10/2018</v>
      </c>
      <c r="BJ1561">
        <v>51.9</v>
      </c>
      <c r="BK1561">
        <v>18.3</v>
      </c>
    </row>
    <row r="1562" spans="1:63" x14ac:dyDescent="0.3">
      <c r="A1562" s="11">
        <v>43300</v>
      </c>
      <c r="B1562">
        <v>0.52991452991453003</v>
      </c>
      <c r="C1562">
        <v>2815.62</v>
      </c>
      <c r="D1562">
        <v>179.93</v>
      </c>
      <c r="E1562">
        <v>121.49</v>
      </c>
      <c r="F1562">
        <v>1227.18</v>
      </c>
      <c r="G1562">
        <v>83.21</v>
      </c>
      <c r="H1562">
        <v>47.89</v>
      </c>
      <c r="Q1562">
        <v>0.61538461538461497</v>
      </c>
      <c r="AF1562">
        <v>0.468992248062016</v>
      </c>
      <c r="BI1562" t="str">
        <v>08/10/2018</v>
      </c>
      <c r="BJ1562">
        <v>51.9</v>
      </c>
      <c r="BK1562">
        <v>18.3</v>
      </c>
    </row>
    <row r="1563" spans="1:63" x14ac:dyDescent="0.3">
      <c r="A1563" s="11">
        <v>43299</v>
      </c>
      <c r="B1563">
        <v>0.51724137931034497</v>
      </c>
      <c r="C1563">
        <v>2809.55</v>
      </c>
      <c r="D1563">
        <v>180.27</v>
      </c>
      <c r="E1563">
        <v>121.98</v>
      </c>
      <c r="F1563">
        <v>1227.52</v>
      </c>
      <c r="G1563">
        <v>83.215000000000003</v>
      </c>
      <c r="H1563">
        <v>47.88</v>
      </c>
      <c r="Q1563">
        <v>0.62337662337662303</v>
      </c>
      <c r="AF1563">
        <v>0.470359572400389</v>
      </c>
      <c r="BI1563" t="str">
        <v>05/10/2018</v>
      </c>
      <c r="BJ1563">
        <v>56.3</v>
      </c>
      <c r="BK1563">
        <v>18.5</v>
      </c>
    </row>
    <row r="1564" spans="1:63" x14ac:dyDescent="0.3">
      <c r="A1564" s="11">
        <v>43298</v>
      </c>
      <c r="B1564">
        <v>0.51014492753623197</v>
      </c>
      <c r="C1564">
        <v>2798.43</v>
      </c>
      <c r="D1564">
        <v>179.18</v>
      </c>
      <c r="E1564">
        <v>122.21</v>
      </c>
      <c r="F1564">
        <v>1240.82</v>
      </c>
      <c r="G1564">
        <v>83.23</v>
      </c>
      <c r="H1564">
        <v>47.73</v>
      </c>
      <c r="Q1564">
        <v>0.63157894736842102</v>
      </c>
      <c r="AF1564">
        <v>0.46568627450980399</v>
      </c>
      <c r="BI1564" t="str">
        <v>04/10/2018</v>
      </c>
      <c r="BJ1564">
        <v>56.3</v>
      </c>
      <c r="BK1564">
        <v>18.5</v>
      </c>
    </row>
    <row r="1565" spans="1:63" x14ac:dyDescent="0.3">
      <c r="A1565" s="11">
        <v>43295</v>
      </c>
      <c r="B1565">
        <v>0.51775147928994103</v>
      </c>
      <c r="C1565">
        <v>2801.31</v>
      </c>
      <c r="D1565">
        <v>179.61</v>
      </c>
      <c r="E1565">
        <v>122.72</v>
      </c>
      <c r="F1565">
        <v>1241.52</v>
      </c>
      <c r="G1565">
        <v>83.25</v>
      </c>
      <c r="H1565">
        <v>47.83</v>
      </c>
      <c r="Q1565">
        <v>0.625</v>
      </c>
      <c r="AF1565">
        <v>0.464980544747082</v>
      </c>
      <c r="BI1565" t="str">
        <v>03/10/2018</v>
      </c>
      <c r="BJ1565">
        <v>56.3</v>
      </c>
      <c r="BK1565">
        <v>18.5</v>
      </c>
    </row>
    <row r="1566" spans="1:63" x14ac:dyDescent="0.3">
      <c r="A1566" s="11">
        <v>43294</v>
      </c>
      <c r="B1566">
        <v>0.49401197604790398</v>
      </c>
      <c r="C1566">
        <v>2798.29</v>
      </c>
      <c r="D1566">
        <v>179.46</v>
      </c>
      <c r="E1566">
        <v>122.41</v>
      </c>
      <c r="F1566">
        <v>1247.1500000000001</v>
      </c>
      <c r="G1566">
        <v>83.23</v>
      </c>
      <c r="H1566">
        <v>47.69</v>
      </c>
      <c r="Q1566">
        <v>0.57894736842105299</v>
      </c>
      <c r="AF1566">
        <v>0.46608527131782901</v>
      </c>
      <c r="BI1566" t="str">
        <v>02/10/2018</v>
      </c>
      <c r="BJ1566">
        <v>56.3</v>
      </c>
      <c r="BK1566">
        <v>18.5</v>
      </c>
    </row>
    <row r="1567" spans="1:63" x14ac:dyDescent="0.3">
      <c r="A1567" s="11">
        <v>43293</v>
      </c>
      <c r="B1567">
        <v>0.50151057401812704</v>
      </c>
      <c r="C1567">
        <v>2774.02</v>
      </c>
      <c r="D1567">
        <v>176.42</v>
      </c>
      <c r="E1567">
        <v>122.42</v>
      </c>
      <c r="F1567">
        <v>1242.1600000000001</v>
      </c>
      <c r="G1567">
        <v>83.24</v>
      </c>
      <c r="H1567">
        <v>47.27</v>
      </c>
      <c r="Q1567">
        <v>0.55844155844155796</v>
      </c>
      <c r="AF1567">
        <v>0.473275024295432</v>
      </c>
      <c r="BI1567" t="str">
        <v>01/10/2018</v>
      </c>
      <c r="BJ1567">
        <v>56.3</v>
      </c>
      <c r="BK1567">
        <v>18.5</v>
      </c>
    </row>
    <row r="1568" spans="1:63" x14ac:dyDescent="0.3">
      <c r="A1568" s="11">
        <v>43292</v>
      </c>
      <c r="B1568">
        <v>0.507739938080495</v>
      </c>
      <c r="C1568">
        <v>2793.84</v>
      </c>
      <c r="D1568">
        <v>177.32</v>
      </c>
      <c r="E1568">
        <v>121.95</v>
      </c>
      <c r="F1568">
        <v>1255.6500000000001</v>
      </c>
      <c r="G1568">
        <v>83.21</v>
      </c>
      <c r="H1568">
        <v>48.11</v>
      </c>
      <c r="Q1568">
        <v>0.531645569620253</v>
      </c>
      <c r="AF1568">
        <v>0.47064579256360101</v>
      </c>
      <c r="BI1568" t="str">
        <v>28/09/2018</v>
      </c>
      <c r="BJ1568">
        <v>61.8</v>
      </c>
      <c r="BK1568">
        <v>18.600000000000001</v>
      </c>
    </row>
    <row r="1569" spans="1:63" x14ac:dyDescent="0.3">
      <c r="A1569" s="11">
        <v>43291</v>
      </c>
      <c r="B1569">
        <v>0.49074074074074098</v>
      </c>
      <c r="C1569">
        <v>2784.17</v>
      </c>
      <c r="D1569">
        <v>177.19</v>
      </c>
      <c r="E1569">
        <v>121.96</v>
      </c>
      <c r="F1569">
        <v>1257.72</v>
      </c>
      <c r="G1569">
        <v>83.22</v>
      </c>
      <c r="H1569">
        <v>48.06</v>
      </c>
      <c r="Q1569">
        <v>0.506329113924051</v>
      </c>
      <c r="AF1569">
        <v>0.46686449060336299</v>
      </c>
      <c r="BI1569" t="str">
        <v>27/09/2018</v>
      </c>
      <c r="BJ1569">
        <v>61.8</v>
      </c>
      <c r="BK1569">
        <v>18.600000000000001</v>
      </c>
    </row>
    <row r="1570" spans="1:63" x14ac:dyDescent="0.3">
      <c r="A1570" s="11">
        <v>43288</v>
      </c>
      <c r="B1570">
        <v>0.52380952380952395</v>
      </c>
      <c r="C1570">
        <v>2759.82</v>
      </c>
      <c r="D1570">
        <v>175.61</v>
      </c>
      <c r="E1570">
        <v>122.75</v>
      </c>
      <c r="F1570">
        <v>1254.99</v>
      </c>
      <c r="G1570">
        <v>83.27</v>
      </c>
      <c r="H1570">
        <v>47.58</v>
      </c>
      <c r="Q1570">
        <v>0.51351351351351304</v>
      </c>
      <c r="AF1570">
        <v>0.4755859375</v>
      </c>
      <c r="BI1570" t="str">
        <v>26/09/2018</v>
      </c>
      <c r="BJ1570">
        <v>61.8</v>
      </c>
      <c r="BK1570">
        <v>18.600000000000001</v>
      </c>
    </row>
    <row r="1571" spans="1:63" x14ac:dyDescent="0.3">
      <c r="A1571" s="11">
        <v>43287</v>
      </c>
      <c r="B1571">
        <v>0.54071661237784996</v>
      </c>
      <c r="C1571">
        <v>2736.61</v>
      </c>
      <c r="D1571">
        <v>172.92</v>
      </c>
      <c r="E1571">
        <v>122.35</v>
      </c>
      <c r="F1571">
        <v>1257.76</v>
      </c>
      <c r="G1571">
        <v>83.25</v>
      </c>
      <c r="H1571">
        <v>47.22</v>
      </c>
      <c r="Q1571">
        <v>0.5</v>
      </c>
      <c r="AF1571">
        <v>0.47804391217564901</v>
      </c>
      <c r="BI1571" t="str">
        <v>25/09/2018</v>
      </c>
      <c r="BJ1571">
        <v>61.8</v>
      </c>
      <c r="BK1571">
        <v>18.600000000000001</v>
      </c>
    </row>
    <row r="1572" spans="1:63" x14ac:dyDescent="0.3">
      <c r="A1572" s="11">
        <v>43285</v>
      </c>
      <c r="B1572">
        <v>0.52768729641693801</v>
      </c>
      <c r="C1572">
        <v>2713.22</v>
      </c>
      <c r="D1572">
        <v>170.8</v>
      </c>
      <c r="E1572">
        <v>122</v>
      </c>
      <c r="F1572">
        <v>1252.93</v>
      </c>
      <c r="G1572">
        <v>83.26</v>
      </c>
      <c r="H1572">
        <v>46.9</v>
      </c>
      <c r="Q1572">
        <v>0.52054794520547898</v>
      </c>
      <c r="AF1572">
        <v>0.47534516765286</v>
      </c>
      <c r="BI1572" t="str">
        <v>24/09/2018</v>
      </c>
      <c r="BJ1572">
        <v>61.8</v>
      </c>
      <c r="BK1572">
        <v>18.600000000000001</v>
      </c>
    </row>
    <row r="1573" spans="1:63" x14ac:dyDescent="0.3">
      <c r="A1573" s="11">
        <v>43284</v>
      </c>
      <c r="B1573">
        <v>0.53488372093023295</v>
      </c>
      <c r="C1573">
        <v>2726.71</v>
      </c>
      <c r="D1573">
        <v>172.8</v>
      </c>
      <c r="E1573">
        <v>121.35</v>
      </c>
      <c r="F1573">
        <v>1241.97</v>
      </c>
      <c r="G1573">
        <v>83.23</v>
      </c>
      <c r="H1573">
        <v>46.8</v>
      </c>
      <c r="Q1573">
        <v>0.52112676056338003</v>
      </c>
      <c r="AF1573">
        <v>0.47652347652347699</v>
      </c>
      <c r="BI1573" t="str">
        <v>21/09/2018</v>
      </c>
      <c r="BJ1573">
        <v>60.6</v>
      </c>
      <c r="BK1573">
        <v>18.3</v>
      </c>
    </row>
    <row r="1574" spans="1:63" x14ac:dyDescent="0.3">
      <c r="A1574" s="11">
        <v>43281</v>
      </c>
      <c r="B1574">
        <v>0.53627760252365897</v>
      </c>
      <c r="C1574">
        <v>2718.37</v>
      </c>
      <c r="D1574">
        <v>171.65</v>
      </c>
      <c r="E1574">
        <v>121.72</v>
      </c>
      <c r="F1574">
        <v>1253</v>
      </c>
      <c r="G1574">
        <v>83.37</v>
      </c>
      <c r="H1574">
        <v>47.25</v>
      </c>
      <c r="Q1574">
        <v>0.57142857142857095</v>
      </c>
      <c r="AF1574">
        <v>0.48899521531100498</v>
      </c>
      <c r="BI1574" t="str">
        <v>20/09/2018</v>
      </c>
      <c r="BJ1574">
        <v>60.6</v>
      </c>
      <c r="BK1574">
        <v>18.3</v>
      </c>
    </row>
    <row r="1575" spans="1:63" x14ac:dyDescent="0.3">
      <c r="A1575" s="11">
        <v>43280</v>
      </c>
      <c r="B1575">
        <v>0.54574132492113603</v>
      </c>
      <c r="C1575">
        <v>2716.31</v>
      </c>
      <c r="D1575">
        <v>171.19</v>
      </c>
      <c r="E1575">
        <v>122.14</v>
      </c>
      <c r="F1575">
        <v>1248.25</v>
      </c>
      <c r="G1575">
        <v>83.39</v>
      </c>
      <c r="H1575">
        <v>46.85</v>
      </c>
      <c r="Q1575">
        <v>0.57333333333333303</v>
      </c>
      <c r="AF1575">
        <v>0.50146627565982405</v>
      </c>
      <c r="BI1575" t="str">
        <v>19/09/2018</v>
      </c>
      <c r="BJ1575">
        <v>60.6</v>
      </c>
      <c r="BK1575">
        <v>18.3</v>
      </c>
    </row>
    <row r="1576" spans="1:63" x14ac:dyDescent="0.3">
      <c r="A1576" s="11">
        <v>43279</v>
      </c>
      <c r="B1576">
        <v>0.528481012658228</v>
      </c>
      <c r="C1576">
        <v>2699.63</v>
      </c>
      <c r="D1576">
        <v>169.73</v>
      </c>
      <c r="E1576">
        <v>122.11</v>
      </c>
      <c r="F1576">
        <v>1252.02</v>
      </c>
      <c r="G1576">
        <v>83.39</v>
      </c>
      <c r="H1576">
        <v>46.54</v>
      </c>
      <c r="Q1576">
        <v>0.54666666666666697</v>
      </c>
      <c r="AF1576">
        <v>0.50291828793774296</v>
      </c>
      <c r="BI1576" t="str">
        <v>18/09/2018</v>
      </c>
      <c r="BJ1576">
        <v>60.6</v>
      </c>
      <c r="BK1576">
        <v>18.3</v>
      </c>
    </row>
    <row r="1577" spans="1:63" x14ac:dyDescent="0.3">
      <c r="A1577" s="11">
        <v>43278</v>
      </c>
      <c r="B1577">
        <v>0.51973684210526305</v>
      </c>
      <c r="C1577">
        <v>2723.06</v>
      </c>
      <c r="D1577">
        <v>172.07</v>
      </c>
      <c r="E1577">
        <v>120.97</v>
      </c>
      <c r="F1577">
        <v>1258.99</v>
      </c>
      <c r="G1577">
        <v>83.34</v>
      </c>
      <c r="H1577">
        <v>47.15</v>
      </c>
      <c r="Q1577">
        <v>0.53521126760563398</v>
      </c>
      <c r="AF1577">
        <v>0.49404761904761901</v>
      </c>
      <c r="BI1577" t="str">
        <v>17/09/2018</v>
      </c>
      <c r="BJ1577">
        <v>60.6</v>
      </c>
      <c r="BK1577">
        <v>18.3</v>
      </c>
    </row>
    <row r="1578" spans="1:63" x14ac:dyDescent="0.3">
      <c r="A1578" s="11">
        <v>43277</v>
      </c>
      <c r="B1578">
        <v>0.52525252525252497</v>
      </c>
      <c r="C1578">
        <v>2717.07</v>
      </c>
      <c r="D1578">
        <v>171.37</v>
      </c>
      <c r="E1578">
        <v>120.8</v>
      </c>
      <c r="F1578">
        <v>1266</v>
      </c>
      <c r="G1578">
        <v>83.34</v>
      </c>
      <c r="H1578">
        <v>47.11</v>
      </c>
      <c r="Q1578">
        <v>0.52173913043478304</v>
      </c>
      <c r="AF1578">
        <v>0.49498997995992</v>
      </c>
      <c r="BI1578" t="str">
        <v>14/09/2018</v>
      </c>
      <c r="BJ1578">
        <v>59</v>
      </c>
      <c r="BK1578">
        <v>18.100000000000001</v>
      </c>
    </row>
    <row r="1579" spans="1:63" x14ac:dyDescent="0.3">
      <c r="A1579" s="11">
        <v>43274</v>
      </c>
      <c r="B1579">
        <v>0.54605263157894701</v>
      </c>
      <c r="C1579">
        <v>2754.88</v>
      </c>
      <c r="D1579">
        <v>175.32</v>
      </c>
      <c r="E1579">
        <v>120.53</v>
      </c>
      <c r="F1579">
        <v>1269.28</v>
      </c>
      <c r="G1579">
        <v>83.31</v>
      </c>
      <c r="H1579">
        <v>47.82</v>
      </c>
      <c r="Q1579">
        <v>0.54054054054054101</v>
      </c>
      <c r="AF1579">
        <v>0.50146056475170397</v>
      </c>
      <c r="BI1579" t="str">
        <v>13/09/2018</v>
      </c>
      <c r="BJ1579">
        <v>59</v>
      </c>
      <c r="BK1579">
        <v>18.100000000000001</v>
      </c>
    </row>
    <row r="1580" spans="1:63" x14ac:dyDescent="0.3">
      <c r="A1580" s="11">
        <v>43273</v>
      </c>
      <c r="B1580">
        <v>0.55442176870748305</v>
      </c>
      <c r="C1580">
        <v>2749.76</v>
      </c>
      <c r="D1580">
        <v>175.71</v>
      </c>
      <c r="E1580">
        <v>120.54</v>
      </c>
      <c r="F1580">
        <v>1267.2</v>
      </c>
      <c r="G1580">
        <v>83.3</v>
      </c>
      <c r="H1580">
        <v>47.35</v>
      </c>
      <c r="Q1580">
        <v>0.52857142857142903</v>
      </c>
      <c r="AF1580">
        <v>0.49423076923076897</v>
      </c>
      <c r="BI1580" t="str">
        <v>12/09/2018</v>
      </c>
      <c r="BJ1580">
        <v>59</v>
      </c>
      <c r="BK1580">
        <v>18.100000000000001</v>
      </c>
    </row>
    <row r="1581" spans="1:63" x14ac:dyDescent="0.3">
      <c r="A1581" s="11">
        <v>43272</v>
      </c>
      <c r="B1581">
        <v>0.54295532646048095</v>
      </c>
      <c r="C1581">
        <v>2767.32</v>
      </c>
      <c r="D1581">
        <v>177.25</v>
      </c>
      <c r="E1581">
        <v>119.91</v>
      </c>
      <c r="F1581">
        <v>1268.03</v>
      </c>
      <c r="G1581">
        <v>83.25</v>
      </c>
      <c r="H1581">
        <v>47.77</v>
      </c>
      <c r="Q1581">
        <v>0.51470588235294101</v>
      </c>
      <c r="AF1581">
        <v>0.48942307692307702</v>
      </c>
      <c r="BI1581" t="str">
        <v>11/09/2018</v>
      </c>
      <c r="BJ1581">
        <v>59</v>
      </c>
      <c r="BK1581">
        <v>18.100000000000001</v>
      </c>
    </row>
    <row r="1582" spans="1:63" x14ac:dyDescent="0.3">
      <c r="A1582" s="11">
        <v>43271</v>
      </c>
      <c r="B1582">
        <v>0.55000000000000004</v>
      </c>
      <c r="C1582">
        <v>2762.59</v>
      </c>
      <c r="D1582">
        <v>176</v>
      </c>
      <c r="E1582">
        <v>120.97</v>
      </c>
      <c r="F1582">
        <v>1274.72</v>
      </c>
      <c r="G1582">
        <v>83.29</v>
      </c>
      <c r="H1582">
        <v>47.63</v>
      </c>
      <c r="Q1582">
        <v>0.52307692307692299</v>
      </c>
      <c r="AF1582">
        <v>0.49124513618677002</v>
      </c>
      <c r="BI1582" t="str">
        <v>10/09/2018</v>
      </c>
      <c r="BJ1582">
        <v>59</v>
      </c>
      <c r="BK1582">
        <v>18.100000000000001</v>
      </c>
    </row>
    <row r="1583" spans="1:63" x14ac:dyDescent="0.3">
      <c r="A1583" s="11">
        <v>43270</v>
      </c>
      <c r="B1583">
        <v>0.55319148936170204</v>
      </c>
      <c r="C1583">
        <v>2773.75</v>
      </c>
      <c r="D1583">
        <v>176.5</v>
      </c>
      <c r="E1583">
        <v>120.27</v>
      </c>
      <c r="F1583">
        <v>1278.31</v>
      </c>
      <c r="G1583">
        <v>83.26</v>
      </c>
      <c r="H1583">
        <v>48.84</v>
      </c>
      <c r="Q1583">
        <v>0.53846153846153799</v>
      </c>
      <c r="AF1583">
        <v>0.496592015579357</v>
      </c>
      <c r="BI1583" t="str">
        <v>07/09/2018</v>
      </c>
      <c r="BJ1583">
        <v>57.7</v>
      </c>
      <c r="BK1583">
        <v>18.3</v>
      </c>
    </row>
    <row r="1584" spans="1:63" x14ac:dyDescent="0.3">
      <c r="A1584" s="11">
        <v>43267</v>
      </c>
      <c r="B1584">
        <v>0.56996587030716706</v>
      </c>
      <c r="C1584">
        <v>2779.66</v>
      </c>
      <c r="D1584">
        <v>176.98</v>
      </c>
      <c r="E1584">
        <v>120.38</v>
      </c>
      <c r="F1584">
        <v>1279.8399999999999</v>
      </c>
      <c r="G1584">
        <v>83.24</v>
      </c>
      <c r="H1584">
        <v>49.23</v>
      </c>
      <c r="Q1584">
        <v>0.54285714285714304</v>
      </c>
      <c r="AF1584">
        <v>0.502857142857143</v>
      </c>
      <c r="BI1584" t="str">
        <v>06/09/2018</v>
      </c>
      <c r="BJ1584">
        <v>57.7</v>
      </c>
      <c r="BK1584">
        <v>18.3</v>
      </c>
    </row>
    <row r="1585" spans="1:63" x14ac:dyDescent="0.3">
      <c r="A1585" s="11">
        <v>43266</v>
      </c>
      <c r="B1585">
        <v>0.56146179401993401</v>
      </c>
      <c r="C1585">
        <v>2782.49</v>
      </c>
      <c r="D1585">
        <v>177.6</v>
      </c>
      <c r="E1585">
        <v>120.27</v>
      </c>
      <c r="F1585">
        <v>1302.22</v>
      </c>
      <c r="G1585">
        <v>83.2</v>
      </c>
      <c r="H1585">
        <v>49.515000000000001</v>
      </c>
      <c r="Q1585">
        <v>0.54285714285714304</v>
      </c>
      <c r="AF1585">
        <v>0.50331125827814605</v>
      </c>
      <c r="BI1585" t="str">
        <v>05/09/2018</v>
      </c>
      <c r="BJ1585">
        <v>57.7</v>
      </c>
      <c r="BK1585">
        <v>18.3</v>
      </c>
    </row>
    <row r="1586" spans="1:63" x14ac:dyDescent="0.3">
      <c r="A1586" s="11">
        <v>43265</v>
      </c>
      <c r="B1586">
        <v>0.57236842105263197</v>
      </c>
      <c r="C1586">
        <v>2775.63</v>
      </c>
      <c r="D1586">
        <v>175.82</v>
      </c>
      <c r="E1586">
        <v>119.28</v>
      </c>
      <c r="F1586">
        <v>1299.71</v>
      </c>
      <c r="G1586">
        <v>83.17</v>
      </c>
      <c r="H1586">
        <v>49.67</v>
      </c>
      <c r="Q1586">
        <v>0.55072463768115898</v>
      </c>
      <c r="AF1586">
        <v>0.51469194312796196</v>
      </c>
      <c r="BI1586" t="str">
        <v>04/09/2018</v>
      </c>
      <c r="BJ1586">
        <v>57.7</v>
      </c>
      <c r="BK1586">
        <v>18.3</v>
      </c>
    </row>
    <row r="1587" spans="1:63" x14ac:dyDescent="0.3">
      <c r="A1587" s="11">
        <v>43264</v>
      </c>
      <c r="B1587">
        <v>0.58032786885245902</v>
      </c>
      <c r="C1587">
        <v>2786.85</v>
      </c>
      <c r="D1587">
        <v>175.83</v>
      </c>
      <c r="E1587">
        <v>119.34</v>
      </c>
      <c r="F1587">
        <v>1295.97</v>
      </c>
      <c r="G1587">
        <v>83.21</v>
      </c>
      <c r="H1587">
        <v>49.72</v>
      </c>
      <c r="Q1587">
        <v>0.58571428571428596</v>
      </c>
      <c r="AF1587">
        <v>0.51296829971181601</v>
      </c>
      <c r="BI1587" t="str">
        <v>03/09/2018</v>
      </c>
      <c r="BJ1587">
        <v>57.7</v>
      </c>
      <c r="BK1587">
        <v>18.3</v>
      </c>
    </row>
    <row r="1588" spans="1:63" x14ac:dyDescent="0.3">
      <c r="A1588" s="11">
        <v>43263</v>
      </c>
      <c r="B1588">
        <v>0.58053691275167796</v>
      </c>
      <c r="C1588">
        <v>2782</v>
      </c>
      <c r="D1588">
        <v>174.91</v>
      </c>
      <c r="E1588">
        <v>119.31</v>
      </c>
      <c r="F1588">
        <v>1300.1500000000001</v>
      </c>
      <c r="G1588">
        <v>83.25</v>
      </c>
      <c r="H1588">
        <v>49.95</v>
      </c>
      <c r="Q1588">
        <v>0.6</v>
      </c>
      <c r="AF1588">
        <v>0.51063829787234005</v>
      </c>
      <c r="BI1588" t="str">
        <v>31/08/2018</v>
      </c>
      <c r="BJ1588">
        <v>60</v>
      </c>
      <c r="BK1588">
        <v>18.100000000000001</v>
      </c>
    </row>
    <row r="1589" spans="1:63" x14ac:dyDescent="0.3">
      <c r="A1589" s="11">
        <v>43260</v>
      </c>
      <c r="B1589">
        <v>0.59756097560975596</v>
      </c>
      <c r="C1589">
        <v>2779.03</v>
      </c>
      <c r="D1589">
        <v>174.44</v>
      </c>
      <c r="E1589">
        <v>119.53</v>
      </c>
      <c r="F1589">
        <v>1298.75</v>
      </c>
      <c r="G1589">
        <v>83.28</v>
      </c>
      <c r="H1589">
        <v>49.73</v>
      </c>
      <c r="Q1589">
        <v>0.59459459459459496</v>
      </c>
      <c r="AF1589">
        <v>0.52287581699346397</v>
      </c>
      <c r="BI1589" t="str">
        <v>30/08/2018</v>
      </c>
      <c r="BJ1589">
        <v>60</v>
      </c>
      <c r="BK1589">
        <v>18.100000000000001</v>
      </c>
    </row>
    <row r="1590" spans="1:63" x14ac:dyDescent="0.3">
      <c r="A1590" s="11">
        <v>43259</v>
      </c>
      <c r="B1590">
        <v>0.6</v>
      </c>
      <c r="C1590">
        <v>2770.37</v>
      </c>
      <c r="D1590">
        <v>174.43</v>
      </c>
      <c r="E1590">
        <v>119.89</v>
      </c>
      <c r="F1590">
        <v>1297.125</v>
      </c>
      <c r="G1590">
        <v>83.3</v>
      </c>
      <c r="H1590">
        <v>49.7</v>
      </c>
      <c r="Q1590">
        <v>0.57142857142857095</v>
      </c>
      <c r="AF1590">
        <v>0.51958955223880599</v>
      </c>
      <c r="BI1590" t="str">
        <v>29/08/2018</v>
      </c>
      <c r="BJ1590">
        <v>60</v>
      </c>
      <c r="BK1590">
        <v>18.100000000000001</v>
      </c>
    </row>
    <row r="1591" spans="1:63" x14ac:dyDescent="0.3">
      <c r="A1591" s="11">
        <v>43258</v>
      </c>
      <c r="B1591">
        <v>0.60410557184750702</v>
      </c>
      <c r="C1591">
        <v>2772.35</v>
      </c>
      <c r="D1591">
        <v>175.86</v>
      </c>
      <c r="E1591">
        <v>118.74</v>
      </c>
      <c r="F1591">
        <v>1297</v>
      </c>
      <c r="G1591">
        <v>83.22</v>
      </c>
      <c r="H1591">
        <v>50.04</v>
      </c>
      <c r="Q1591">
        <v>0.586666666666667</v>
      </c>
      <c r="AF1591">
        <v>0.51470588235294101</v>
      </c>
      <c r="BI1591" t="str">
        <v>28/08/2018</v>
      </c>
      <c r="BJ1591">
        <v>60</v>
      </c>
      <c r="BK1591">
        <v>18.100000000000001</v>
      </c>
    </row>
    <row r="1592" spans="1:63" x14ac:dyDescent="0.3">
      <c r="A1592" s="11">
        <v>43257</v>
      </c>
      <c r="B1592">
        <v>0.60416666666666696</v>
      </c>
      <c r="C1592">
        <v>2748.8</v>
      </c>
      <c r="D1592">
        <v>174.84</v>
      </c>
      <c r="E1592">
        <v>119.71</v>
      </c>
      <c r="F1592">
        <v>1296.1400000000001</v>
      </c>
      <c r="G1592">
        <v>83.25</v>
      </c>
      <c r="H1592">
        <v>49.6</v>
      </c>
      <c r="Q1592">
        <v>0.586666666666667</v>
      </c>
      <c r="AF1592">
        <v>0.516158818097876</v>
      </c>
      <c r="BI1592" t="str">
        <v>27/08/2018</v>
      </c>
      <c r="BJ1592">
        <v>60</v>
      </c>
      <c r="BK1592">
        <v>18.100000000000001</v>
      </c>
    </row>
    <row r="1593" spans="1:63" x14ac:dyDescent="0.3">
      <c r="A1593" s="11">
        <v>43256</v>
      </c>
      <c r="B1593">
        <v>0.61309523809523803</v>
      </c>
      <c r="C1593">
        <v>2746.87</v>
      </c>
      <c r="D1593">
        <v>174.3</v>
      </c>
      <c r="E1593">
        <v>119.43</v>
      </c>
      <c r="F1593">
        <v>1292.06</v>
      </c>
      <c r="G1593">
        <v>83.2</v>
      </c>
      <c r="H1593">
        <v>49.69</v>
      </c>
      <c r="Q1593">
        <v>0.586666666666667</v>
      </c>
      <c r="AF1593">
        <v>0.51848428835489802</v>
      </c>
      <c r="BI1593" t="str">
        <v>24/08/2018</v>
      </c>
      <c r="BJ1593">
        <v>59.6</v>
      </c>
      <c r="BK1593">
        <v>18.3</v>
      </c>
    </row>
    <row r="1594" spans="1:63" x14ac:dyDescent="0.3">
      <c r="A1594" s="11">
        <v>43253</v>
      </c>
      <c r="B1594">
        <v>0.66124661246612504</v>
      </c>
      <c r="C1594">
        <v>2734.62</v>
      </c>
      <c r="D1594">
        <v>172.74</v>
      </c>
      <c r="E1594">
        <v>120.3</v>
      </c>
      <c r="F1594">
        <v>1293.1500000000001</v>
      </c>
      <c r="G1594">
        <v>83.27</v>
      </c>
      <c r="H1594">
        <v>49.4</v>
      </c>
      <c r="Q1594">
        <v>0.58536585365853699</v>
      </c>
      <c r="AF1594">
        <v>0.51215121512151196</v>
      </c>
      <c r="BI1594" t="str">
        <v>23/08/2018</v>
      </c>
      <c r="BJ1594">
        <v>59.6</v>
      </c>
      <c r="BK1594">
        <v>18.3</v>
      </c>
    </row>
    <row r="1595" spans="1:63" x14ac:dyDescent="0.3">
      <c r="A1595" s="11">
        <v>43251</v>
      </c>
      <c r="B1595">
        <v>0.66754617414247996</v>
      </c>
      <c r="C1595">
        <v>2705.27</v>
      </c>
      <c r="D1595">
        <v>170.07</v>
      </c>
      <c r="E1595">
        <v>121.22</v>
      </c>
      <c r="F1595">
        <v>1297.75</v>
      </c>
      <c r="G1595">
        <v>83.46</v>
      </c>
      <c r="H1595">
        <v>49.04</v>
      </c>
      <c r="Q1595">
        <v>0.60975609756097604</v>
      </c>
      <c r="AF1595">
        <v>0.51463644948064202</v>
      </c>
      <c r="BI1595" t="str">
        <v>22/08/2018</v>
      </c>
      <c r="BJ1595">
        <v>59.6</v>
      </c>
      <c r="BK1595">
        <v>18.3</v>
      </c>
    </row>
    <row r="1596" spans="1:63" x14ac:dyDescent="0.3">
      <c r="A1596" s="11">
        <v>43251</v>
      </c>
      <c r="B1596">
        <v>0.66129032258064502</v>
      </c>
      <c r="C1596">
        <v>2724.01</v>
      </c>
      <c r="D1596">
        <v>170.18</v>
      </c>
      <c r="E1596">
        <v>121.42</v>
      </c>
      <c r="F1596">
        <v>1301.48</v>
      </c>
      <c r="G1596">
        <v>83.5</v>
      </c>
      <c r="H1596">
        <v>49.24</v>
      </c>
      <c r="Q1596">
        <v>0.607594936708861</v>
      </c>
      <c r="AF1596">
        <v>0.50618458610846795</v>
      </c>
      <c r="BI1596" t="str">
        <v>21/08/2018</v>
      </c>
      <c r="BJ1596">
        <v>59.6</v>
      </c>
      <c r="BK1596">
        <v>18.3</v>
      </c>
    </row>
    <row r="1597" spans="1:63" x14ac:dyDescent="0.3">
      <c r="A1597" s="11">
        <v>43250</v>
      </c>
      <c r="B1597">
        <v>0.66404199475065595</v>
      </c>
      <c r="C1597">
        <v>2689.86</v>
      </c>
      <c r="D1597">
        <v>168.97</v>
      </c>
      <c r="E1597">
        <v>122.24</v>
      </c>
      <c r="F1597">
        <v>1298.8599999999999</v>
      </c>
      <c r="G1597">
        <v>83.6</v>
      </c>
      <c r="H1597">
        <v>48.67</v>
      </c>
      <c r="Q1597">
        <v>0.607594936708861</v>
      </c>
      <c r="AF1597">
        <v>0.51051625239005705</v>
      </c>
      <c r="BI1597" t="str">
        <v>20/08/2018</v>
      </c>
      <c r="BJ1597">
        <v>59.6</v>
      </c>
      <c r="BK1597">
        <v>18.3</v>
      </c>
    </row>
    <row r="1598" spans="1:63" x14ac:dyDescent="0.3">
      <c r="A1598" s="11">
        <v>43246</v>
      </c>
      <c r="B1598">
        <v>0.67874396135265702</v>
      </c>
      <c r="C1598">
        <v>2721.33</v>
      </c>
      <c r="D1598">
        <v>169.72</v>
      </c>
      <c r="E1598">
        <v>119.62</v>
      </c>
      <c r="F1598">
        <v>1301.6099999999999</v>
      </c>
      <c r="G1598">
        <v>83.36</v>
      </c>
      <c r="H1598">
        <v>49.64</v>
      </c>
      <c r="Q1598">
        <v>0.61290322580645196</v>
      </c>
      <c r="AF1598">
        <v>0.50046948356807497</v>
      </c>
      <c r="BI1598" t="str">
        <v>17/08/2018</v>
      </c>
      <c r="BJ1598">
        <v>57.7</v>
      </c>
      <c r="BK1598">
        <v>18.3</v>
      </c>
    </row>
    <row r="1599" spans="1:63" x14ac:dyDescent="0.3">
      <c r="A1599" s="11">
        <v>43245</v>
      </c>
      <c r="B1599">
        <v>0.67216981132075504</v>
      </c>
      <c r="C1599">
        <v>2727.76</v>
      </c>
      <c r="D1599">
        <v>169.55</v>
      </c>
      <c r="E1599">
        <v>118.88</v>
      </c>
      <c r="F1599">
        <v>1304.8800000000001</v>
      </c>
      <c r="G1599">
        <v>83.29</v>
      </c>
      <c r="H1599">
        <v>49.88</v>
      </c>
      <c r="Q1599">
        <v>0.62105263157894697</v>
      </c>
      <c r="AF1599">
        <v>0.49673811742777302</v>
      </c>
      <c r="BI1599" t="str">
        <v>16/08/2018</v>
      </c>
      <c r="BJ1599">
        <v>57.7</v>
      </c>
      <c r="BK1599">
        <v>18.3</v>
      </c>
    </row>
    <row r="1600" spans="1:63" x14ac:dyDescent="0.3">
      <c r="A1600" s="11">
        <v>43244</v>
      </c>
      <c r="B1600">
        <v>0.676056338028169</v>
      </c>
      <c r="C1600">
        <v>2733.29</v>
      </c>
      <c r="D1600">
        <v>169.6</v>
      </c>
      <c r="E1600">
        <v>117.94</v>
      </c>
      <c r="F1600">
        <v>1293.75</v>
      </c>
      <c r="G1600">
        <v>83.24</v>
      </c>
      <c r="H1600">
        <v>50.05</v>
      </c>
      <c r="Q1600">
        <v>0.61702127659574502</v>
      </c>
      <c r="AF1600">
        <v>0.491129785247432</v>
      </c>
      <c r="BI1600" t="str">
        <v>15/08/2018</v>
      </c>
      <c r="BJ1600">
        <v>57.7</v>
      </c>
      <c r="BK1600">
        <v>18.3</v>
      </c>
    </row>
    <row r="1601" spans="1:63" x14ac:dyDescent="0.3">
      <c r="A1601" s="11">
        <v>43243</v>
      </c>
      <c r="B1601">
        <v>0.68852459016393397</v>
      </c>
      <c r="C1601">
        <v>2724.44</v>
      </c>
      <c r="D1601">
        <v>168.18</v>
      </c>
      <c r="E1601">
        <v>117.09</v>
      </c>
      <c r="F1601">
        <v>1291.32</v>
      </c>
      <c r="G1601">
        <v>83.17</v>
      </c>
      <c r="H1601">
        <v>50.47</v>
      </c>
      <c r="Q1601">
        <v>0.60638297872340396</v>
      </c>
      <c r="AF1601">
        <v>0.49017773620205801</v>
      </c>
      <c r="BI1601" t="str">
        <v>14/08/2018</v>
      </c>
      <c r="BJ1601">
        <v>57.7</v>
      </c>
      <c r="BK1601">
        <v>18.3</v>
      </c>
    </row>
    <row r="1602" spans="1:63" x14ac:dyDescent="0.3">
      <c r="A1602" s="11">
        <v>43242</v>
      </c>
      <c r="B1602">
        <v>0.69158878504672905</v>
      </c>
      <c r="C1602">
        <v>2733.01</v>
      </c>
      <c r="D1602">
        <v>168.4</v>
      </c>
      <c r="E1602">
        <v>117.27</v>
      </c>
      <c r="F1602">
        <v>1294.68</v>
      </c>
      <c r="G1602">
        <v>83.17</v>
      </c>
      <c r="H1602">
        <v>50.49</v>
      </c>
      <c r="Q1602">
        <v>0.60638297872340396</v>
      </c>
      <c r="AF1602">
        <v>0.491541353383459</v>
      </c>
      <c r="BI1602" t="str">
        <v>13/08/2018</v>
      </c>
      <c r="BJ1602">
        <v>57.7</v>
      </c>
      <c r="BK1602">
        <v>18.3</v>
      </c>
    </row>
    <row r="1603" spans="1:63" x14ac:dyDescent="0.3">
      <c r="A1603" s="11">
        <v>43239</v>
      </c>
      <c r="B1603">
        <v>0.71724137931034504</v>
      </c>
      <c r="C1603">
        <v>2712.97</v>
      </c>
      <c r="D1603">
        <v>167.46</v>
      </c>
      <c r="E1603">
        <v>117.21</v>
      </c>
      <c r="F1603">
        <v>1292.5</v>
      </c>
      <c r="G1603">
        <v>83.17</v>
      </c>
      <c r="H1603">
        <v>50.15</v>
      </c>
      <c r="Q1603">
        <v>0.61702127659574502</v>
      </c>
      <c r="AF1603">
        <v>0.48220973782771498</v>
      </c>
      <c r="BI1603" t="str">
        <v>10/08/2018</v>
      </c>
      <c r="BJ1603">
        <v>57.3</v>
      </c>
      <c r="BK1603">
        <v>18.399999999999999</v>
      </c>
    </row>
    <row r="1604" spans="1:63" x14ac:dyDescent="0.3">
      <c r="A1604" s="11">
        <v>43238</v>
      </c>
      <c r="B1604">
        <v>0.71298405466970405</v>
      </c>
      <c r="C1604">
        <v>2720.13</v>
      </c>
      <c r="D1604">
        <v>168.33</v>
      </c>
      <c r="E1604">
        <v>116.21</v>
      </c>
      <c r="F1604">
        <v>1291</v>
      </c>
      <c r="G1604">
        <v>83.13</v>
      </c>
      <c r="H1604">
        <v>50.405000000000001</v>
      </c>
      <c r="Q1604">
        <v>0.61458333333333304</v>
      </c>
      <c r="AF1604">
        <v>0.48262910798122099</v>
      </c>
      <c r="BI1604" t="str">
        <v>09/08/2018</v>
      </c>
      <c r="BJ1604">
        <v>57.3</v>
      </c>
      <c r="BK1604">
        <v>18.399999999999999</v>
      </c>
    </row>
    <row r="1605" spans="1:63" x14ac:dyDescent="0.3">
      <c r="A1605" s="11">
        <v>43237</v>
      </c>
      <c r="B1605">
        <v>0.71100917431192701</v>
      </c>
      <c r="C1605">
        <v>2722.46</v>
      </c>
      <c r="D1605">
        <v>168.98</v>
      </c>
      <c r="E1605">
        <v>116.8</v>
      </c>
      <c r="F1605">
        <v>1291.03</v>
      </c>
      <c r="G1605">
        <v>83.11</v>
      </c>
      <c r="H1605">
        <v>50.52</v>
      </c>
      <c r="Q1605">
        <v>0.625</v>
      </c>
      <c r="AF1605">
        <v>0.47457627118644102</v>
      </c>
      <c r="BI1605" t="str">
        <v>08/08/2018</v>
      </c>
      <c r="BJ1605">
        <v>57.3</v>
      </c>
      <c r="BK1605">
        <v>18.399999999999999</v>
      </c>
    </row>
    <row r="1606" spans="1:63" x14ac:dyDescent="0.3">
      <c r="A1606" s="11">
        <v>43236</v>
      </c>
      <c r="B1606">
        <v>0.69545454545454499</v>
      </c>
      <c r="C1606">
        <v>2711.45</v>
      </c>
      <c r="D1606">
        <v>167.87</v>
      </c>
      <c r="E1606">
        <v>117.25</v>
      </c>
      <c r="F1606">
        <v>1290.67</v>
      </c>
      <c r="G1606">
        <v>83.11</v>
      </c>
      <c r="H1606">
        <v>50.27</v>
      </c>
      <c r="Q1606">
        <v>0.60416666666666696</v>
      </c>
      <c r="AF1606">
        <v>0.47432306255835699</v>
      </c>
      <c r="BI1606" t="str">
        <v>07/08/2018</v>
      </c>
      <c r="BJ1606">
        <v>57.3</v>
      </c>
      <c r="BK1606">
        <v>18.399999999999999</v>
      </c>
    </row>
    <row r="1607" spans="1:63" x14ac:dyDescent="0.3">
      <c r="A1607" s="11">
        <v>43235</v>
      </c>
      <c r="B1607">
        <v>0.69565217391304301</v>
      </c>
      <c r="C1607">
        <v>2730.13</v>
      </c>
      <c r="D1607">
        <v>169.75</v>
      </c>
      <c r="E1607">
        <v>118.6</v>
      </c>
      <c r="F1607">
        <v>1312.82</v>
      </c>
      <c r="G1607">
        <v>83.16</v>
      </c>
      <c r="H1607">
        <v>50.78</v>
      </c>
      <c r="Q1607">
        <v>0.6</v>
      </c>
      <c r="AF1607">
        <v>0.46936852026390202</v>
      </c>
      <c r="BI1607" t="str">
        <v>06/08/2018</v>
      </c>
      <c r="BJ1607">
        <v>57.3</v>
      </c>
      <c r="BK1607">
        <v>18.399999999999999</v>
      </c>
    </row>
    <row r="1608" spans="1:63" x14ac:dyDescent="0.3">
      <c r="A1608" s="11">
        <v>43232</v>
      </c>
      <c r="B1608">
        <v>0.693363844393593</v>
      </c>
      <c r="C1608">
        <v>2727.72</v>
      </c>
      <c r="D1608">
        <v>169.46</v>
      </c>
      <c r="E1608">
        <v>119.23</v>
      </c>
      <c r="F1608">
        <v>1318.22</v>
      </c>
      <c r="G1608">
        <v>83.16</v>
      </c>
      <c r="H1608">
        <v>50.68</v>
      </c>
      <c r="Q1608">
        <v>0.6</v>
      </c>
      <c r="AF1608">
        <v>0.45915492957746501</v>
      </c>
      <c r="BI1608" t="str">
        <v>03/08/2018</v>
      </c>
      <c r="BJ1608">
        <v>54.9</v>
      </c>
      <c r="BK1608">
        <v>18.600000000000001</v>
      </c>
    </row>
    <row r="1609" spans="1:63" x14ac:dyDescent="0.3">
      <c r="A1609" s="11">
        <v>43231</v>
      </c>
      <c r="B1609">
        <v>0.68348623853210999</v>
      </c>
      <c r="C1609">
        <v>2723.07</v>
      </c>
      <c r="D1609">
        <v>169.62</v>
      </c>
      <c r="E1609">
        <v>118.93</v>
      </c>
      <c r="F1609">
        <v>1321.4</v>
      </c>
      <c r="G1609">
        <v>83.16</v>
      </c>
      <c r="H1609">
        <v>50.62</v>
      </c>
      <c r="Q1609">
        <v>0.58064516129032295</v>
      </c>
      <c r="AF1609">
        <v>0.45963912630579301</v>
      </c>
      <c r="BI1609" t="str">
        <v>02/08/2018</v>
      </c>
      <c r="BJ1609">
        <v>54.9</v>
      </c>
      <c r="BK1609">
        <v>18.600000000000001</v>
      </c>
    </row>
    <row r="1610" spans="1:63" x14ac:dyDescent="0.3">
      <c r="A1610" s="11">
        <v>43230</v>
      </c>
      <c r="B1610">
        <v>0.67209302325581399</v>
      </c>
      <c r="C1610">
        <v>2697.79</v>
      </c>
      <c r="D1610">
        <v>167.88</v>
      </c>
      <c r="E1610">
        <v>117.98</v>
      </c>
      <c r="F1610">
        <v>1312.78</v>
      </c>
      <c r="G1610">
        <v>83.16</v>
      </c>
      <c r="H1610">
        <v>50.11</v>
      </c>
      <c r="Q1610">
        <v>0.59139784946236595</v>
      </c>
      <c r="AF1610">
        <v>0.44284341978866498</v>
      </c>
      <c r="BI1610" t="str">
        <v>01/08/2018</v>
      </c>
      <c r="BJ1610">
        <v>54.9</v>
      </c>
      <c r="BK1610">
        <v>18.600000000000001</v>
      </c>
    </row>
    <row r="1611" spans="1:63" x14ac:dyDescent="0.3">
      <c r="A1611" s="11">
        <v>43229</v>
      </c>
      <c r="B1611">
        <v>0.67681498829039799</v>
      </c>
      <c r="C1611">
        <v>2671.92</v>
      </c>
      <c r="D1611">
        <v>166.07</v>
      </c>
      <c r="E1611">
        <v>118.69</v>
      </c>
      <c r="F1611">
        <v>1315.71</v>
      </c>
      <c r="G1611">
        <v>83.194999999999993</v>
      </c>
      <c r="H1611">
        <v>49.96</v>
      </c>
      <c r="Q1611">
        <v>0.6</v>
      </c>
      <c r="AF1611">
        <v>0.43646944713870001</v>
      </c>
      <c r="BI1611" t="str">
        <v>31/07/2018</v>
      </c>
      <c r="BJ1611">
        <v>54.9</v>
      </c>
      <c r="BK1611">
        <v>18.600000000000001</v>
      </c>
    </row>
    <row r="1612" spans="1:63" x14ac:dyDescent="0.3">
      <c r="A1612" s="11">
        <v>43228</v>
      </c>
      <c r="B1612">
        <v>0.67380952380952397</v>
      </c>
      <c r="C1612">
        <v>2672.63</v>
      </c>
      <c r="D1612">
        <v>166.24</v>
      </c>
      <c r="E1612">
        <v>118.8</v>
      </c>
      <c r="F1612">
        <v>1314.3</v>
      </c>
      <c r="G1612">
        <v>83.19</v>
      </c>
      <c r="H1612">
        <v>49.93</v>
      </c>
      <c r="Q1612">
        <v>0.58620689655172398</v>
      </c>
      <c r="AF1612">
        <v>0.43304007820136903</v>
      </c>
      <c r="BI1612" t="str">
        <v>30/07/2018</v>
      </c>
      <c r="BJ1612">
        <v>54.9</v>
      </c>
      <c r="BK1612">
        <v>18.600000000000001</v>
      </c>
    </row>
    <row r="1613" spans="1:63" x14ac:dyDescent="0.3">
      <c r="A1613" s="11">
        <v>43225</v>
      </c>
      <c r="B1613">
        <v>0.67058823529411804</v>
      </c>
      <c r="C1613">
        <v>2663.42</v>
      </c>
      <c r="D1613">
        <v>164.87</v>
      </c>
      <c r="E1613">
        <v>118.99</v>
      </c>
      <c r="F1613">
        <v>1315.05</v>
      </c>
      <c r="G1613">
        <v>83.19</v>
      </c>
      <c r="H1613">
        <v>49.93</v>
      </c>
      <c r="Q1613">
        <v>0.581395348837209</v>
      </c>
      <c r="AF1613">
        <v>0.42801932367149798</v>
      </c>
      <c r="BI1613" t="str">
        <v>27/07/2018</v>
      </c>
      <c r="BJ1613">
        <v>54.5</v>
      </c>
      <c r="BK1613">
        <v>18.8</v>
      </c>
    </row>
    <row r="1614" spans="1:63" x14ac:dyDescent="0.3">
      <c r="A1614" s="11">
        <v>43224</v>
      </c>
      <c r="B1614">
        <v>0.64805825242718496</v>
      </c>
      <c r="C1614">
        <v>2629.73</v>
      </c>
      <c r="D1614">
        <v>161.80000000000001</v>
      </c>
      <c r="E1614">
        <v>118.81</v>
      </c>
      <c r="F1614">
        <v>1312.09</v>
      </c>
      <c r="G1614">
        <v>83.22</v>
      </c>
      <c r="H1614">
        <v>49.73</v>
      </c>
      <c r="Q1614">
        <v>0.56321839080459801</v>
      </c>
      <c r="AF1614">
        <v>0.43079922027290402</v>
      </c>
      <c r="BI1614" t="str">
        <v>26/07/2018</v>
      </c>
      <c r="BJ1614">
        <v>54.5</v>
      </c>
      <c r="BK1614">
        <v>18.8</v>
      </c>
    </row>
    <row r="1615" spans="1:63" x14ac:dyDescent="0.3">
      <c r="A1615" s="11">
        <v>43223</v>
      </c>
      <c r="B1615">
        <v>0.61596009975062305</v>
      </c>
      <c r="C1615">
        <v>2635.67</v>
      </c>
      <c r="D1615">
        <v>161.82</v>
      </c>
      <c r="E1615">
        <v>118.28</v>
      </c>
      <c r="F1615">
        <v>1304.8499999999999</v>
      </c>
      <c r="G1615">
        <v>83.16</v>
      </c>
      <c r="H1615">
        <v>49.685000000000002</v>
      </c>
      <c r="Q1615">
        <v>0.57142857142857095</v>
      </c>
      <c r="AF1615">
        <v>0.42379547689282199</v>
      </c>
      <c r="BI1615" t="str">
        <v>25/07/2018</v>
      </c>
      <c r="BJ1615">
        <v>54.5</v>
      </c>
      <c r="BK1615">
        <v>18.8</v>
      </c>
    </row>
    <row r="1616" spans="1:63" x14ac:dyDescent="0.3">
      <c r="A1616" s="11">
        <v>43222</v>
      </c>
      <c r="B1616">
        <v>0.60201511335012603</v>
      </c>
      <c r="C1616">
        <v>2654.8</v>
      </c>
      <c r="D1616">
        <v>162.78</v>
      </c>
      <c r="E1616">
        <v>118.41</v>
      </c>
      <c r="F1616">
        <v>1303.98</v>
      </c>
      <c r="G1616">
        <v>83.13</v>
      </c>
      <c r="H1616">
        <v>49.8</v>
      </c>
      <c r="Q1616">
        <v>0.60465116279069797</v>
      </c>
      <c r="AF1616">
        <v>0.42671984047856398</v>
      </c>
      <c r="BI1616" t="str">
        <v>24/07/2018</v>
      </c>
      <c r="BJ1616">
        <v>54.5</v>
      </c>
      <c r="BK1616">
        <v>18.8</v>
      </c>
    </row>
    <row r="1617" spans="1:63" x14ac:dyDescent="0.3">
      <c r="A1617" s="11">
        <v>43220</v>
      </c>
      <c r="B1617">
        <v>0.59897172236503904</v>
      </c>
      <c r="C1617">
        <v>2648.05</v>
      </c>
      <c r="D1617">
        <v>160.94</v>
      </c>
      <c r="E1617">
        <v>119.1</v>
      </c>
      <c r="F1617">
        <v>1315.36</v>
      </c>
      <c r="G1617">
        <v>83.27</v>
      </c>
      <c r="H1617">
        <v>49.97</v>
      </c>
      <c r="Q1617">
        <v>0.60465116279069797</v>
      </c>
      <c r="AF1617">
        <v>0.42427281845536602</v>
      </c>
      <c r="BI1617" t="str">
        <v>23/07/2018</v>
      </c>
      <c r="BJ1617">
        <v>54.5</v>
      </c>
      <c r="BK1617">
        <v>18.8</v>
      </c>
    </row>
    <row r="1618" spans="1:63" x14ac:dyDescent="0.3">
      <c r="A1618" s="11">
        <v>43218</v>
      </c>
      <c r="B1618">
        <v>0.60358056265984605</v>
      </c>
      <c r="C1618">
        <v>2669.91</v>
      </c>
      <c r="D1618">
        <v>162.09</v>
      </c>
      <c r="E1618">
        <v>118.89</v>
      </c>
      <c r="F1618">
        <v>1322.8</v>
      </c>
      <c r="G1618">
        <v>83.3</v>
      </c>
      <c r="H1618">
        <v>50.25</v>
      </c>
      <c r="Q1618">
        <v>0.61904761904761896</v>
      </c>
      <c r="AF1618">
        <v>0.42561576354679798</v>
      </c>
      <c r="BI1618" t="str">
        <v>20/07/2018</v>
      </c>
      <c r="BJ1618">
        <v>54.9</v>
      </c>
      <c r="BK1618">
        <v>18.600000000000001</v>
      </c>
    </row>
    <row r="1619" spans="1:63" x14ac:dyDescent="0.3">
      <c r="A1619" s="11">
        <v>43217</v>
      </c>
      <c r="B1619">
        <v>0.59895833333333304</v>
      </c>
      <c r="C1619">
        <v>2666.94</v>
      </c>
      <c r="D1619">
        <v>161.99</v>
      </c>
      <c r="E1619">
        <v>117.98</v>
      </c>
      <c r="F1619">
        <v>1317.27</v>
      </c>
      <c r="G1619">
        <v>83.275000000000006</v>
      </c>
      <c r="H1619">
        <v>50.11</v>
      </c>
      <c r="Q1619">
        <v>0.56097560975609795</v>
      </c>
      <c r="AF1619">
        <v>0.42829076620825102</v>
      </c>
      <c r="BI1619" t="str">
        <v>19/07/2018</v>
      </c>
      <c r="BJ1619">
        <v>54.9</v>
      </c>
      <c r="BK1619">
        <v>18.600000000000001</v>
      </c>
    </row>
    <row r="1620" spans="1:63" x14ac:dyDescent="0.3">
      <c r="A1620" s="11">
        <v>43216</v>
      </c>
      <c r="B1620">
        <v>0.58620689655172398</v>
      </c>
      <c r="C1620">
        <v>2639.4</v>
      </c>
      <c r="D1620">
        <v>158.65</v>
      </c>
      <c r="E1620">
        <v>117.16</v>
      </c>
      <c r="F1620">
        <v>1323.33</v>
      </c>
      <c r="G1620">
        <v>83.26</v>
      </c>
      <c r="H1620">
        <v>49.8</v>
      </c>
      <c r="Q1620">
        <v>0.52500000000000002</v>
      </c>
      <c r="AF1620">
        <v>0.42715559960356803</v>
      </c>
      <c r="BI1620" t="str">
        <v>18/07/2018</v>
      </c>
      <c r="BJ1620">
        <v>54.9</v>
      </c>
      <c r="BK1620">
        <v>18.600000000000001</v>
      </c>
    </row>
    <row r="1621" spans="1:63" x14ac:dyDescent="0.3">
      <c r="A1621" s="11">
        <v>43215</v>
      </c>
      <c r="B1621">
        <v>0.55555555555555602</v>
      </c>
      <c r="C1621">
        <v>2634.56</v>
      </c>
      <c r="D1621">
        <v>158.46</v>
      </c>
      <c r="E1621">
        <v>117.95</v>
      </c>
      <c r="F1621">
        <v>1330.68</v>
      </c>
      <c r="G1621">
        <v>83.27</v>
      </c>
      <c r="H1621">
        <v>49.9</v>
      </c>
      <c r="Q1621">
        <v>0.5</v>
      </c>
      <c r="AF1621">
        <v>0.43386773547094198</v>
      </c>
      <c r="BI1621" t="str">
        <v>17/07/2018</v>
      </c>
      <c r="BJ1621">
        <v>54.9</v>
      </c>
      <c r="BK1621">
        <v>18.600000000000001</v>
      </c>
    </row>
    <row r="1622" spans="1:63" x14ac:dyDescent="0.3">
      <c r="A1622" s="11">
        <v>43214</v>
      </c>
      <c r="B1622">
        <v>0.54570637119113596</v>
      </c>
      <c r="C1622">
        <v>2670.29</v>
      </c>
      <c r="D1622">
        <v>161.88999999999999</v>
      </c>
      <c r="E1622">
        <v>118.49</v>
      </c>
      <c r="F1622">
        <v>1325</v>
      </c>
      <c r="G1622">
        <v>83.25</v>
      </c>
      <c r="H1622">
        <v>50.11</v>
      </c>
      <c r="Q1622">
        <v>0.5</v>
      </c>
      <c r="AF1622">
        <v>0.43979591836734699</v>
      </c>
      <c r="BI1622" t="str">
        <v>16/07/2018</v>
      </c>
      <c r="BJ1622">
        <v>54.9</v>
      </c>
      <c r="BK1622">
        <v>18.600000000000001</v>
      </c>
    </row>
    <row r="1623" spans="1:63" x14ac:dyDescent="0.3">
      <c r="A1623" s="11">
        <v>43211</v>
      </c>
      <c r="B1623">
        <v>0.55040871934604896</v>
      </c>
      <c r="C1623">
        <v>2670.14</v>
      </c>
      <c r="D1623">
        <v>162.30000000000001</v>
      </c>
      <c r="E1623">
        <v>118.46</v>
      </c>
      <c r="F1623">
        <v>1335.13</v>
      </c>
      <c r="G1623">
        <v>83.26</v>
      </c>
      <c r="H1623">
        <v>50.23</v>
      </c>
      <c r="Q1623">
        <v>0.506493506493506</v>
      </c>
      <c r="AF1623">
        <v>0.44209466263846903</v>
      </c>
      <c r="BI1623" t="str">
        <v>13/07/2018</v>
      </c>
      <c r="BJ1623">
        <v>55.3</v>
      </c>
      <c r="BK1623">
        <v>18.5</v>
      </c>
    </row>
    <row r="1624" spans="1:63" x14ac:dyDescent="0.3">
      <c r="A1624" s="11">
        <v>43210</v>
      </c>
      <c r="B1624">
        <v>0.54395604395604402</v>
      </c>
      <c r="C1624">
        <v>2693.13</v>
      </c>
      <c r="D1624">
        <v>164.91</v>
      </c>
      <c r="E1624">
        <v>119.32</v>
      </c>
      <c r="F1624">
        <v>1345.6</v>
      </c>
      <c r="G1624">
        <v>83.29</v>
      </c>
      <c r="H1624">
        <v>50.56</v>
      </c>
      <c r="Q1624">
        <v>0.52</v>
      </c>
      <c r="AF1624">
        <v>0.44153225806451601</v>
      </c>
      <c r="BI1624" t="str">
        <v>12/07/2018</v>
      </c>
      <c r="BJ1624">
        <v>55.3</v>
      </c>
      <c r="BK1624">
        <v>18.5</v>
      </c>
    </row>
    <row r="1625" spans="1:63" x14ac:dyDescent="0.3">
      <c r="A1625" s="11">
        <v>43209</v>
      </c>
      <c r="B1625">
        <v>0.54519774011299404</v>
      </c>
      <c r="C1625">
        <v>2708.64</v>
      </c>
      <c r="D1625">
        <v>166.44</v>
      </c>
      <c r="E1625">
        <v>120.3</v>
      </c>
      <c r="F1625">
        <v>1349.32</v>
      </c>
      <c r="G1625">
        <v>83.29</v>
      </c>
      <c r="H1625">
        <v>50.79</v>
      </c>
      <c r="Q1625">
        <v>0.55405405405405395</v>
      </c>
      <c r="AF1625">
        <v>0.43343343343343299</v>
      </c>
      <c r="BI1625" t="str">
        <v>11/07/2018</v>
      </c>
      <c r="BJ1625">
        <v>55.3</v>
      </c>
      <c r="BK1625">
        <v>18.5</v>
      </c>
    </row>
    <row r="1626" spans="1:63" x14ac:dyDescent="0.3">
      <c r="A1626" s="11">
        <v>43208</v>
      </c>
      <c r="B1626">
        <v>0.53448275862068995</v>
      </c>
      <c r="C1626">
        <v>2706.39</v>
      </c>
      <c r="D1626">
        <v>166.1</v>
      </c>
      <c r="E1626">
        <v>121.27</v>
      </c>
      <c r="F1626">
        <v>1347.29</v>
      </c>
      <c r="G1626">
        <v>83.36</v>
      </c>
      <c r="H1626">
        <v>50.4</v>
      </c>
      <c r="Q1626">
        <v>0.52112676056338003</v>
      </c>
      <c r="AF1626">
        <v>0.429735234215886</v>
      </c>
      <c r="BI1626" t="str">
        <v>10/07/2018</v>
      </c>
      <c r="BJ1626">
        <v>55.3</v>
      </c>
      <c r="BK1626">
        <v>18.5</v>
      </c>
    </row>
    <row r="1627" spans="1:63" x14ac:dyDescent="0.3">
      <c r="A1627" s="11">
        <v>43207</v>
      </c>
      <c r="B1627">
        <v>0.53352769679300305</v>
      </c>
      <c r="C1627">
        <v>2677.84</v>
      </c>
      <c r="D1627">
        <v>162.6</v>
      </c>
      <c r="E1627">
        <v>120.94</v>
      </c>
      <c r="F1627">
        <v>1345.92</v>
      </c>
      <c r="G1627">
        <v>83.36</v>
      </c>
      <c r="H1627">
        <v>50.21</v>
      </c>
      <c r="Q1627">
        <v>0.50704225352112697</v>
      </c>
      <c r="AF1627">
        <v>0.43076923076923102</v>
      </c>
      <c r="BI1627" t="str">
        <v>09/07/2018</v>
      </c>
      <c r="BJ1627">
        <v>55.3</v>
      </c>
      <c r="BK1627">
        <v>18.5</v>
      </c>
    </row>
    <row r="1628" spans="1:63" x14ac:dyDescent="0.3">
      <c r="A1628" s="11">
        <v>43204</v>
      </c>
      <c r="B1628">
        <v>0.53072625698324005</v>
      </c>
      <c r="C1628">
        <v>2656.3</v>
      </c>
      <c r="D1628">
        <v>161.37</v>
      </c>
      <c r="E1628">
        <v>120.9</v>
      </c>
      <c r="F1628">
        <v>1345.46</v>
      </c>
      <c r="G1628">
        <v>83.37</v>
      </c>
      <c r="H1628">
        <v>50.15</v>
      </c>
      <c r="Q1628">
        <v>0.49295774647887303</v>
      </c>
      <c r="AF1628">
        <v>0.44744744744744702</v>
      </c>
      <c r="BI1628" t="str">
        <v>06/07/2018</v>
      </c>
      <c r="BJ1628">
        <v>52.4</v>
      </c>
      <c r="BK1628">
        <v>18.5</v>
      </c>
    </row>
    <row r="1629" spans="1:63" x14ac:dyDescent="0.3">
      <c r="A1629" s="11">
        <v>43203</v>
      </c>
      <c r="B1629">
        <v>0.516759776536313</v>
      </c>
      <c r="C1629">
        <v>2663.99</v>
      </c>
      <c r="D1629">
        <v>162.21</v>
      </c>
      <c r="E1629">
        <v>120.62</v>
      </c>
      <c r="F1629">
        <v>1335.47</v>
      </c>
      <c r="G1629">
        <v>83.39</v>
      </c>
      <c r="H1629">
        <v>50.26</v>
      </c>
      <c r="Q1629">
        <v>0.5</v>
      </c>
      <c r="AF1629">
        <v>0.452905811623247</v>
      </c>
      <c r="BI1629" t="str">
        <v>05/07/2018</v>
      </c>
      <c r="BJ1629">
        <v>52.4</v>
      </c>
      <c r="BK1629">
        <v>18.5</v>
      </c>
    </row>
    <row r="1630" spans="1:63" x14ac:dyDescent="0.3">
      <c r="A1630" s="11">
        <v>43202</v>
      </c>
      <c r="B1630">
        <v>0.51428571428571401</v>
      </c>
      <c r="C1630">
        <v>2642.19</v>
      </c>
      <c r="D1630">
        <v>160.28</v>
      </c>
      <c r="E1630">
        <v>121.51</v>
      </c>
      <c r="F1630">
        <v>1353.29</v>
      </c>
      <c r="G1630">
        <v>83.44</v>
      </c>
      <c r="H1630">
        <v>50.12</v>
      </c>
      <c r="Q1630">
        <v>0.48611111111111099</v>
      </c>
      <c r="AF1630">
        <v>0.46787148594377498</v>
      </c>
      <c r="BI1630" t="str">
        <v>04/07/2018</v>
      </c>
      <c r="BJ1630">
        <v>52.4</v>
      </c>
      <c r="BK1630">
        <v>18.5</v>
      </c>
    </row>
    <row r="1631" spans="1:63" x14ac:dyDescent="0.3">
      <c r="A1631" s="11">
        <v>43201</v>
      </c>
      <c r="B1631">
        <v>0.52662721893491105</v>
      </c>
      <c r="C1631">
        <v>2656.87</v>
      </c>
      <c r="D1631">
        <v>161.21</v>
      </c>
      <c r="E1631">
        <v>121.08</v>
      </c>
      <c r="F1631">
        <v>1340.875</v>
      </c>
      <c r="G1631">
        <v>83.44</v>
      </c>
      <c r="H1631">
        <v>50.27</v>
      </c>
      <c r="Q1631">
        <v>0.47142857142857097</v>
      </c>
      <c r="AF1631">
        <v>0.46348884381338701</v>
      </c>
      <c r="BI1631" t="str">
        <v>03/07/2018</v>
      </c>
      <c r="BJ1631">
        <v>52.4</v>
      </c>
      <c r="BK1631">
        <v>18.5</v>
      </c>
    </row>
    <row r="1632" spans="1:63" x14ac:dyDescent="0.3">
      <c r="A1632" s="11">
        <v>43200</v>
      </c>
      <c r="B1632">
        <v>0.52887537993920997</v>
      </c>
      <c r="C1632">
        <v>2613.16</v>
      </c>
      <c r="D1632">
        <v>157.72999999999999</v>
      </c>
      <c r="E1632">
        <v>121.3</v>
      </c>
      <c r="F1632">
        <v>1336.25</v>
      </c>
      <c r="G1632">
        <v>83.48</v>
      </c>
      <c r="H1632">
        <v>49.62</v>
      </c>
      <c r="Q1632">
        <v>0.462686567164179</v>
      </c>
      <c r="AF1632">
        <v>0.46775844421699098</v>
      </c>
      <c r="BI1632" t="str">
        <v>02/07/2018</v>
      </c>
      <c r="BJ1632">
        <v>52.4</v>
      </c>
      <c r="BK1632">
        <v>18.5</v>
      </c>
    </row>
    <row r="1633" spans="1:63" x14ac:dyDescent="0.3">
      <c r="A1633" s="11">
        <v>43197</v>
      </c>
      <c r="B1633">
        <v>0.54466858789625405</v>
      </c>
      <c r="C1633">
        <v>2604.4699999999998</v>
      </c>
      <c r="D1633">
        <v>156.63</v>
      </c>
      <c r="E1633">
        <v>121.1</v>
      </c>
      <c r="F1633">
        <v>1333</v>
      </c>
      <c r="G1633">
        <v>83.49</v>
      </c>
      <c r="H1633">
        <v>49.29</v>
      </c>
      <c r="Q1633">
        <v>0.48611111111111099</v>
      </c>
      <c r="AF1633">
        <v>0.453346855983773</v>
      </c>
      <c r="BI1633" t="str">
        <v>29/06/2018</v>
      </c>
      <c r="BJ1633">
        <v>47.1</v>
      </c>
      <c r="BK1633">
        <v>18.600000000000001</v>
      </c>
    </row>
    <row r="1634" spans="1:63" x14ac:dyDescent="0.3">
      <c r="A1634" s="11">
        <v>43196</v>
      </c>
      <c r="B1634">
        <v>0.53935860058309004</v>
      </c>
      <c r="C1634">
        <v>2662.84</v>
      </c>
      <c r="D1634">
        <v>160.65</v>
      </c>
      <c r="E1634">
        <v>119.79</v>
      </c>
      <c r="F1634">
        <v>1326.55</v>
      </c>
      <c r="G1634">
        <v>83.42</v>
      </c>
      <c r="H1634">
        <v>49.83</v>
      </c>
      <c r="Q1634">
        <v>0.48611111111111099</v>
      </c>
      <c r="AF1634">
        <v>0.455366098294885</v>
      </c>
      <c r="BI1634" t="str">
        <v>28/06/2018</v>
      </c>
      <c r="BJ1634">
        <v>47.1</v>
      </c>
      <c r="BK1634">
        <v>18.600000000000001</v>
      </c>
    </row>
    <row r="1635" spans="1:63" x14ac:dyDescent="0.3">
      <c r="A1635" s="11">
        <v>43195</v>
      </c>
      <c r="B1635">
        <v>0.55263157894736803</v>
      </c>
      <c r="C1635">
        <v>2644.69</v>
      </c>
      <c r="D1635">
        <v>159.74</v>
      </c>
      <c r="E1635">
        <v>120.69</v>
      </c>
      <c r="F1635">
        <v>1333.35</v>
      </c>
      <c r="G1635">
        <v>83.4</v>
      </c>
      <c r="H1635">
        <v>49.49</v>
      </c>
      <c r="Q1635">
        <v>0.48611111111111099</v>
      </c>
      <c r="AF1635">
        <v>0.453731343283582</v>
      </c>
      <c r="BI1635" t="str">
        <v>27/06/2018</v>
      </c>
      <c r="BJ1635">
        <v>47.1</v>
      </c>
      <c r="BK1635">
        <v>18.600000000000001</v>
      </c>
    </row>
    <row r="1636" spans="1:63" x14ac:dyDescent="0.3">
      <c r="A1636" s="11">
        <v>43194</v>
      </c>
      <c r="B1636">
        <v>0.55192878338278895</v>
      </c>
      <c r="C1636">
        <v>2614.4499999999998</v>
      </c>
      <c r="D1636">
        <v>157.26</v>
      </c>
      <c r="E1636">
        <v>120.94</v>
      </c>
      <c r="F1636">
        <v>1332.8</v>
      </c>
      <c r="G1636">
        <v>83.45</v>
      </c>
      <c r="H1636">
        <v>49.36</v>
      </c>
      <c r="Q1636">
        <v>0.49295774647887303</v>
      </c>
      <c r="AF1636">
        <v>0.45754245754245798</v>
      </c>
      <c r="BI1636" t="str">
        <v>26/06/2018</v>
      </c>
      <c r="BJ1636">
        <v>47.1</v>
      </c>
      <c r="BK1636">
        <v>18.600000000000001</v>
      </c>
    </row>
    <row r="1637" spans="1:63" x14ac:dyDescent="0.3">
      <c r="A1637" s="11">
        <v>43193</v>
      </c>
      <c r="B1637">
        <v>0.55045871559632997</v>
      </c>
      <c r="C1637">
        <v>2581.88</v>
      </c>
      <c r="D1637">
        <v>155.51</v>
      </c>
      <c r="E1637">
        <v>121.88</v>
      </c>
      <c r="F1637">
        <v>1336.4</v>
      </c>
      <c r="G1637">
        <v>83.49</v>
      </c>
      <c r="H1637">
        <v>49</v>
      </c>
      <c r="Q1637">
        <v>0.51428571428571401</v>
      </c>
      <c r="AF1637">
        <v>0.46038114343029102</v>
      </c>
      <c r="BI1637" t="str">
        <v>25/06/2018</v>
      </c>
      <c r="BJ1637">
        <v>47.1</v>
      </c>
      <c r="BK1637">
        <v>18.600000000000001</v>
      </c>
    </row>
    <row r="1638" spans="1:63" x14ac:dyDescent="0.3">
      <c r="A1638" s="11">
        <v>43189</v>
      </c>
      <c r="B1638">
        <v>0.56666666666666698</v>
      </c>
      <c r="C1638">
        <v>2640.87</v>
      </c>
      <c r="D1638">
        <v>160.13</v>
      </c>
      <c r="E1638">
        <v>121.9</v>
      </c>
      <c r="F1638">
        <v>1325</v>
      </c>
      <c r="G1638">
        <v>83.56</v>
      </c>
      <c r="H1638">
        <v>49.69</v>
      </c>
      <c r="Q1638">
        <v>0.50704225352112697</v>
      </c>
      <c r="AF1638">
        <v>0.46492985971943901</v>
      </c>
      <c r="BI1638" t="str">
        <v>22/06/2018</v>
      </c>
      <c r="BJ1638">
        <v>47.6</v>
      </c>
      <c r="BK1638">
        <v>18.399999999999999</v>
      </c>
    </row>
    <row r="1639" spans="1:63" x14ac:dyDescent="0.3">
      <c r="A1639" s="11">
        <v>43188</v>
      </c>
      <c r="B1639">
        <v>0.56838905775075999</v>
      </c>
      <c r="C1639">
        <v>2605</v>
      </c>
      <c r="D1639">
        <v>157.25</v>
      </c>
      <c r="E1639">
        <v>121.31</v>
      </c>
      <c r="F1639">
        <v>1325</v>
      </c>
      <c r="G1639">
        <v>83.53</v>
      </c>
      <c r="H1639">
        <v>49.19</v>
      </c>
      <c r="Q1639">
        <v>0.5</v>
      </c>
      <c r="AF1639">
        <v>0.48016276703967398</v>
      </c>
      <c r="BI1639" t="str">
        <v>21/06/2018</v>
      </c>
      <c r="BJ1639">
        <v>47.6</v>
      </c>
      <c r="BK1639">
        <v>18.399999999999999</v>
      </c>
    </row>
    <row r="1640" spans="1:63" x14ac:dyDescent="0.3">
      <c r="A1640" s="11">
        <v>43187</v>
      </c>
      <c r="B1640">
        <v>0.59384615384615402</v>
      </c>
      <c r="C1640">
        <v>2612.62</v>
      </c>
      <c r="D1640">
        <v>159.08000000000001</v>
      </c>
      <c r="E1640">
        <v>120.99</v>
      </c>
      <c r="F1640">
        <v>1344.71</v>
      </c>
      <c r="G1640">
        <v>83.52</v>
      </c>
      <c r="H1640">
        <v>49.07</v>
      </c>
      <c r="Q1640">
        <v>0.52054794520547898</v>
      </c>
      <c r="AF1640">
        <v>0.49327817993795198</v>
      </c>
      <c r="BI1640" t="str">
        <v>20/06/2018</v>
      </c>
      <c r="BJ1640">
        <v>47.6</v>
      </c>
      <c r="BK1640">
        <v>18.399999999999999</v>
      </c>
    </row>
    <row r="1641" spans="1:63" x14ac:dyDescent="0.3">
      <c r="A1641" s="11">
        <v>43186</v>
      </c>
      <c r="B1641">
        <v>0.59876543209876498</v>
      </c>
      <c r="C1641">
        <v>2658.55</v>
      </c>
      <c r="D1641">
        <v>164.4</v>
      </c>
      <c r="E1641">
        <v>119.71</v>
      </c>
      <c r="F1641">
        <v>1353.5</v>
      </c>
      <c r="G1641">
        <v>83.46</v>
      </c>
      <c r="H1641">
        <v>49.55</v>
      </c>
      <c r="Q1641">
        <v>0.51388888888888895</v>
      </c>
      <c r="AF1641">
        <v>0.487309644670051</v>
      </c>
      <c r="BI1641" t="str">
        <v>19/06/2018</v>
      </c>
      <c r="BJ1641">
        <v>47.6</v>
      </c>
      <c r="BK1641">
        <v>18.399999999999999</v>
      </c>
    </row>
    <row r="1642" spans="1:63" x14ac:dyDescent="0.3">
      <c r="A1642" s="11">
        <v>43183</v>
      </c>
      <c r="B1642">
        <v>0.59021406727828796</v>
      </c>
      <c r="C1642">
        <v>2588.2600000000002</v>
      </c>
      <c r="D1642">
        <v>158.51</v>
      </c>
      <c r="E1642">
        <v>120.17</v>
      </c>
      <c r="F1642">
        <v>1347.22</v>
      </c>
      <c r="G1642">
        <v>83.5</v>
      </c>
      <c r="H1642">
        <v>48.55</v>
      </c>
      <c r="Q1642">
        <v>0.52112676056338003</v>
      </c>
      <c r="AF1642">
        <v>0.49337410805300702</v>
      </c>
      <c r="BI1642" t="str">
        <v>18/06/2018</v>
      </c>
      <c r="BJ1642">
        <v>47.6</v>
      </c>
      <c r="BK1642">
        <v>18.399999999999999</v>
      </c>
    </row>
    <row r="1643" spans="1:63" x14ac:dyDescent="0.3">
      <c r="A1643" s="11">
        <v>43182</v>
      </c>
      <c r="B1643">
        <v>0.60060060060060105</v>
      </c>
      <c r="C1643">
        <v>2643.69</v>
      </c>
      <c r="D1643">
        <v>162.80000000000001</v>
      </c>
      <c r="E1643">
        <v>120.26</v>
      </c>
      <c r="F1643">
        <v>1330.65</v>
      </c>
      <c r="G1643">
        <v>83.48</v>
      </c>
      <c r="H1643">
        <v>49.2</v>
      </c>
      <c r="Q1643">
        <v>0.50704225352112697</v>
      </c>
      <c r="AF1643">
        <v>0.49949443882709799</v>
      </c>
      <c r="BI1643" t="str">
        <v>15/06/2018</v>
      </c>
      <c r="BJ1643">
        <v>52</v>
      </c>
      <c r="BK1643">
        <v>17.600000000000001</v>
      </c>
    </row>
    <row r="1644" spans="1:63" x14ac:dyDescent="0.3">
      <c r="A1644" s="11">
        <v>43181</v>
      </c>
      <c r="B1644">
        <v>0.62130177514792895</v>
      </c>
      <c r="C1644">
        <v>2711.93</v>
      </c>
      <c r="D1644">
        <v>166.92</v>
      </c>
      <c r="E1644">
        <v>119.08</v>
      </c>
      <c r="F1644">
        <v>1332.18</v>
      </c>
      <c r="G1644">
        <v>83.44</v>
      </c>
      <c r="H1644">
        <v>50.27</v>
      </c>
      <c r="Q1644">
        <v>0.5</v>
      </c>
      <c r="AF1644">
        <v>0.50050352467270898</v>
      </c>
      <c r="BI1644" t="str">
        <v>14/06/2018</v>
      </c>
      <c r="BJ1644">
        <v>52</v>
      </c>
      <c r="BK1644">
        <v>17.600000000000001</v>
      </c>
    </row>
    <row r="1645" spans="1:63" x14ac:dyDescent="0.3">
      <c r="A1645" s="11">
        <v>43180</v>
      </c>
      <c r="B1645">
        <v>0.618618618618619</v>
      </c>
      <c r="C1645">
        <v>2716.94</v>
      </c>
      <c r="D1645">
        <v>167.65</v>
      </c>
      <c r="E1645">
        <v>118.95</v>
      </c>
      <c r="F1645">
        <v>1308.5</v>
      </c>
      <c r="G1645">
        <v>83.38</v>
      </c>
      <c r="H1645">
        <v>50.13</v>
      </c>
      <c r="Q1645">
        <v>0.52777777777777801</v>
      </c>
      <c r="AF1645">
        <v>0.50645481628599798</v>
      </c>
      <c r="BI1645" t="str">
        <v>13/06/2018</v>
      </c>
      <c r="BJ1645">
        <v>52</v>
      </c>
      <c r="BK1645">
        <v>17.600000000000001</v>
      </c>
    </row>
    <row r="1646" spans="1:63" x14ac:dyDescent="0.3">
      <c r="A1646" s="11">
        <v>43179</v>
      </c>
      <c r="B1646">
        <v>0.62831858407079599</v>
      </c>
      <c r="C1646">
        <v>2712.92</v>
      </c>
      <c r="D1646">
        <v>167.1</v>
      </c>
      <c r="E1646">
        <v>119.43</v>
      </c>
      <c r="F1646">
        <v>1314.5</v>
      </c>
      <c r="G1646">
        <v>83.41</v>
      </c>
      <c r="H1646">
        <v>49.98</v>
      </c>
      <c r="Q1646">
        <v>0.55405405405405395</v>
      </c>
      <c r="AF1646">
        <v>0.49800796812748999</v>
      </c>
      <c r="BI1646" t="str">
        <v>12/06/2018</v>
      </c>
      <c r="BJ1646">
        <v>52</v>
      </c>
      <c r="BK1646">
        <v>17.600000000000001</v>
      </c>
    </row>
    <row r="1647" spans="1:63" x14ac:dyDescent="0.3">
      <c r="A1647" s="11">
        <v>43176</v>
      </c>
      <c r="B1647">
        <v>0.62756598240469197</v>
      </c>
      <c r="C1647">
        <v>2752.01</v>
      </c>
      <c r="D1647">
        <v>171.02</v>
      </c>
      <c r="E1647">
        <v>119.81</v>
      </c>
      <c r="F1647">
        <v>1313.85</v>
      </c>
      <c r="G1647">
        <v>83.41</v>
      </c>
      <c r="H1647">
        <v>50.45</v>
      </c>
      <c r="Q1647">
        <v>0.56578947368421095</v>
      </c>
      <c r="AF1647">
        <v>0.52</v>
      </c>
      <c r="BI1647" t="str">
        <v>11/06/2018</v>
      </c>
      <c r="BJ1647">
        <v>52</v>
      </c>
      <c r="BK1647">
        <v>17.600000000000001</v>
      </c>
    </row>
    <row r="1648" spans="1:63" x14ac:dyDescent="0.3">
      <c r="A1648" s="11">
        <v>43175</v>
      </c>
      <c r="B1648">
        <v>0.64772727272727304</v>
      </c>
      <c r="C1648">
        <v>2747.33</v>
      </c>
      <c r="D1648">
        <v>171.53</v>
      </c>
      <c r="E1648">
        <v>120.24</v>
      </c>
      <c r="F1648">
        <v>1313.125</v>
      </c>
      <c r="G1648">
        <v>83.45</v>
      </c>
      <c r="H1648">
        <v>50.54</v>
      </c>
      <c r="Q1648">
        <v>0.56756756756756799</v>
      </c>
      <c r="AF1648">
        <v>0.52243270189431701</v>
      </c>
      <c r="BI1648" t="str">
        <v>08/06/2018</v>
      </c>
      <c r="BJ1648">
        <v>55.5</v>
      </c>
      <c r="BK1648">
        <v>17.8</v>
      </c>
    </row>
    <row r="1649" spans="1:63" x14ac:dyDescent="0.3">
      <c r="A1649" s="11">
        <v>43174</v>
      </c>
      <c r="B1649">
        <v>0.65352112676056295</v>
      </c>
      <c r="C1649">
        <v>2749.48</v>
      </c>
      <c r="D1649">
        <v>171.68</v>
      </c>
      <c r="E1649">
        <v>120.24</v>
      </c>
      <c r="F1649">
        <v>1325</v>
      </c>
      <c r="G1649">
        <v>83.44</v>
      </c>
      <c r="H1649">
        <v>50.555</v>
      </c>
      <c r="Q1649">
        <v>0.586666666666667</v>
      </c>
      <c r="AF1649">
        <v>0.52465483234714005</v>
      </c>
      <c r="BI1649" t="str">
        <v>07/06/2018</v>
      </c>
      <c r="BJ1649">
        <v>55.5</v>
      </c>
      <c r="BK1649">
        <v>17.8</v>
      </c>
    </row>
    <row r="1650" spans="1:63" x14ac:dyDescent="0.3">
      <c r="A1650" s="11">
        <v>43173</v>
      </c>
      <c r="B1650">
        <v>0.65921787709497204</v>
      </c>
      <c r="C1650">
        <v>2765.31</v>
      </c>
      <c r="D1650">
        <v>171.71</v>
      </c>
      <c r="E1650">
        <v>119.19</v>
      </c>
      <c r="F1650">
        <v>1331.5</v>
      </c>
      <c r="G1650">
        <v>83.45</v>
      </c>
      <c r="H1650">
        <v>50.41</v>
      </c>
      <c r="Q1650">
        <v>0.56164383561643805</v>
      </c>
      <c r="AF1650">
        <v>0.524752475247525</v>
      </c>
      <c r="BI1650" t="str">
        <v>06/06/2018</v>
      </c>
      <c r="BJ1650">
        <v>55.5</v>
      </c>
      <c r="BK1650">
        <v>17.8</v>
      </c>
    </row>
    <row r="1651" spans="1:63" x14ac:dyDescent="0.3">
      <c r="A1651" s="11">
        <v>43172</v>
      </c>
      <c r="B1651">
        <v>0.67127071823204398</v>
      </c>
      <c r="C1651">
        <v>2783.02</v>
      </c>
      <c r="D1651">
        <v>174.08</v>
      </c>
      <c r="E1651">
        <v>118.59</v>
      </c>
      <c r="F1651">
        <v>1323.05</v>
      </c>
      <c r="G1651">
        <v>83.43</v>
      </c>
      <c r="H1651">
        <v>50.82</v>
      </c>
      <c r="Q1651">
        <v>0.56756756756756799</v>
      </c>
      <c r="AF1651">
        <v>0.52818991097922896</v>
      </c>
      <c r="BI1651" t="str">
        <v>05/06/2018</v>
      </c>
      <c r="BJ1651">
        <v>55.5</v>
      </c>
      <c r="BK1651">
        <v>17.8</v>
      </c>
    </row>
    <row r="1652" spans="1:63" x14ac:dyDescent="0.3">
      <c r="A1652" s="11">
        <v>43169</v>
      </c>
      <c r="B1652">
        <v>0.65730337078651702</v>
      </c>
      <c r="C1652">
        <v>2786.57</v>
      </c>
      <c r="D1652">
        <v>173.16</v>
      </c>
      <c r="E1652">
        <v>117.91</v>
      </c>
      <c r="F1652">
        <v>1323.5</v>
      </c>
      <c r="G1652">
        <v>83.39</v>
      </c>
      <c r="H1652">
        <v>50.74</v>
      </c>
      <c r="Q1652">
        <v>0.59459459459459496</v>
      </c>
      <c r="AF1652">
        <v>0.53128103277060601</v>
      </c>
      <c r="BI1652" t="str">
        <v>04/06/2018</v>
      </c>
      <c r="BJ1652">
        <v>55.5</v>
      </c>
      <c r="BK1652">
        <v>17.8</v>
      </c>
    </row>
    <row r="1653" spans="1:63" x14ac:dyDescent="0.3">
      <c r="A1653" s="11">
        <v>43168</v>
      </c>
      <c r="B1653">
        <v>0.68206521739130399</v>
      </c>
      <c r="C1653">
        <v>2738.97</v>
      </c>
      <c r="D1653">
        <v>169.86</v>
      </c>
      <c r="E1653">
        <v>118.69</v>
      </c>
      <c r="F1653">
        <v>1322.07</v>
      </c>
      <c r="G1653">
        <v>83.43</v>
      </c>
      <c r="H1653">
        <v>50.24</v>
      </c>
      <c r="Q1653">
        <v>0.65333333333333299</v>
      </c>
      <c r="AF1653">
        <v>0.53937007874015797</v>
      </c>
      <c r="BI1653" t="str">
        <v>01/06/2018</v>
      </c>
      <c r="BJ1653">
        <v>52.9</v>
      </c>
      <c r="BK1653">
        <v>17.7</v>
      </c>
    </row>
    <row r="1654" spans="1:63" x14ac:dyDescent="0.3">
      <c r="A1654" s="11">
        <v>43167</v>
      </c>
      <c r="B1654">
        <v>0.684073107049608</v>
      </c>
      <c r="C1654">
        <v>2726.8</v>
      </c>
      <c r="D1654">
        <v>168.93</v>
      </c>
      <c r="E1654">
        <v>118.01</v>
      </c>
      <c r="F1654">
        <v>1323.85</v>
      </c>
      <c r="G1654">
        <v>83.41</v>
      </c>
      <c r="H1654">
        <v>50.13</v>
      </c>
      <c r="Q1654">
        <v>0.632911392405063</v>
      </c>
      <c r="AF1654">
        <v>0.53274682306940402</v>
      </c>
      <c r="BI1654" t="str">
        <v>31/05/2018</v>
      </c>
      <c r="BJ1654">
        <v>52.9</v>
      </c>
      <c r="BK1654">
        <v>17.7</v>
      </c>
    </row>
    <row r="1655" spans="1:63" x14ac:dyDescent="0.3">
      <c r="A1655" s="11">
        <v>43166</v>
      </c>
      <c r="B1655">
        <v>0.70052083333333304</v>
      </c>
      <c r="C1655">
        <v>2728.12</v>
      </c>
      <c r="D1655">
        <v>168.54</v>
      </c>
      <c r="E1655">
        <v>118.14</v>
      </c>
      <c r="F1655">
        <v>1334.69</v>
      </c>
      <c r="G1655">
        <v>83.41</v>
      </c>
      <c r="H1655">
        <v>50.21</v>
      </c>
      <c r="Q1655">
        <v>0.64634146341463405</v>
      </c>
      <c r="AF1655">
        <v>0.53268292682926799</v>
      </c>
      <c r="BI1655" t="str">
        <v>30/05/2018</v>
      </c>
      <c r="BJ1655">
        <v>52.9</v>
      </c>
      <c r="BK1655">
        <v>17.7</v>
      </c>
    </row>
    <row r="1656" spans="1:63" x14ac:dyDescent="0.3">
      <c r="A1656" s="11">
        <v>43165</v>
      </c>
      <c r="B1656">
        <v>0.70649350649350695</v>
      </c>
      <c r="C1656">
        <v>2720.94</v>
      </c>
      <c r="D1656">
        <v>167.83</v>
      </c>
      <c r="E1656">
        <v>118.03</v>
      </c>
      <c r="F1656">
        <v>1320.43</v>
      </c>
      <c r="G1656">
        <v>83.424999999999997</v>
      </c>
      <c r="H1656">
        <v>49.82</v>
      </c>
      <c r="Q1656">
        <v>0.67073170731707299</v>
      </c>
      <c r="AF1656">
        <v>0.52446183953033298</v>
      </c>
      <c r="BI1656" t="str">
        <v>29/05/2018</v>
      </c>
      <c r="BJ1656">
        <v>52.9</v>
      </c>
      <c r="BK1656">
        <v>17.7</v>
      </c>
    </row>
    <row r="1657" spans="1:63" x14ac:dyDescent="0.3">
      <c r="A1657" s="11">
        <v>43162</v>
      </c>
      <c r="B1657">
        <v>0.72773536895674296</v>
      </c>
      <c r="C1657">
        <v>2691.25</v>
      </c>
      <c r="D1657">
        <v>165.99</v>
      </c>
      <c r="E1657">
        <v>118.35</v>
      </c>
      <c r="F1657">
        <v>1322.5</v>
      </c>
      <c r="G1657">
        <v>83.43</v>
      </c>
      <c r="H1657">
        <v>49.62</v>
      </c>
      <c r="Q1657">
        <v>0.708860759493671</v>
      </c>
      <c r="AF1657">
        <v>0.51996105160662098</v>
      </c>
      <c r="BI1657" t="str">
        <v>28/05/2018</v>
      </c>
      <c r="BJ1657">
        <v>52.9</v>
      </c>
      <c r="BK1657">
        <v>17.7</v>
      </c>
    </row>
    <row r="1658" spans="1:63" x14ac:dyDescent="0.3">
      <c r="A1658" s="11">
        <v>43161</v>
      </c>
      <c r="B1658">
        <v>0.73631840796019898</v>
      </c>
      <c r="C1658">
        <v>2677.67</v>
      </c>
      <c r="D1658">
        <v>164.48</v>
      </c>
      <c r="E1658">
        <v>119.32</v>
      </c>
      <c r="F1658">
        <v>1317.03</v>
      </c>
      <c r="G1658">
        <v>83.47</v>
      </c>
      <c r="H1658">
        <v>49.45</v>
      </c>
      <c r="Q1658">
        <v>0.76543209876543195</v>
      </c>
      <c r="AF1658">
        <v>0.52089407191448001</v>
      </c>
      <c r="BI1658" t="str">
        <v>25/05/2018</v>
      </c>
      <c r="BJ1658">
        <v>50</v>
      </c>
      <c r="BK1658">
        <v>19.2</v>
      </c>
    </row>
    <row r="1659" spans="1:63" x14ac:dyDescent="0.3">
      <c r="A1659" s="11">
        <v>43159</v>
      </c>
      <c r="B1659">
        <v>0.75490196078431404</v>
      </c>
      <c r="C1659">
        <v>2713.83</v>
      </c>
      <c r="D1659">
        <v>167.21</v>
      </c>
      <c r="E1659">
        <v>118.75</v>
      </c>
      <c r="F1659">
        <v>1320</v>
      </c>
      <c r="G1659">
        <v>83.44</v>
      </c>
      <c r="H1659">
        <v>50.02</v>
      </c>
      <c r="Q1659">
        <v>0.72058823529411797</v>
      </c>
      <c r="AF1659">
        <v>0.53607214428857697</v>
      </c>
      <c r="BI1659" t="str">
        <v>24/05/2018</v>
      </c>
      <c r="BJ1659">
        <v>50</v>
      </c>
      <c r="BK1659">
        <v>19.2</v>
      </c>
    </row>
    <row r="1660" spans="1:63" x14ac:dyDescent="0.3">
      <c r="A1660" s="11">
        <v>43159</v>
      </c>
      <c r="B1660">
        <v>0.77650429799426901</v>
      </c>
      <c r="C1660">
        <v>2744.28</v>
      </c>
      <c r="D1660">
        <v>168.29</v>
      </c>
      <c r="E1660">
        <v>118</v>
      </c>
      <c r="F1660">
        <v>1318.59</v>
      </c>
      <c r="G1660">
        <v>83.42</v>
      </c>
      <c r="H1660">
        <v>50.58</v>
      </c>
      <c r="Q1660">
        <v>0.73333333333333295</v>
      </c>
      <c r="AF1660">
        <v>0.54268891069676195</v>
      </c>
      <c r="BI1660" t="str">
        <v>23/05/2018</v>
      </c>
      <c r="BJ1660">
        <v>50</v>
      </c>
      <c r="BK1660">
        <v>19.2</v>
      </c>
    </row>
    <row r="1661" spans="1:63" x14ac:dyDescent="0.3">
      <c r="A1661" s="11">
        <v>43158</v>
      </c>
      <c r="B1661">
        <v>0.77192982456140302</v>
      </c>
      <c r="C1661">
        <v>2779.6</v>
      </c>
      <c r="D1661">
        <v>170.4</v>
      </c>
      <c r="E1661">
        <v>118.17</v>
      </c>
      <c r="F1661">
        <v>1329.7249999999999</v>
      </c>
      <c r="G1661">
        <v>83.48</v>
      </c>
      <c r="H1661">
        <v>51.49</v>
      </c>
      <c r="Q1661">
        <v>0.72972972972973005</v>
      </c>
      <c r="AF1661">
        <v>0.54455445544554504</v>
      </c>
      <c r="BI1661" t="str">
        <v>22/05/2018</v>
      </c>
      <c r="BJ1661">
        <v>50</v>
      </c>
      <c r="BK1661">
        <v>19.2</v>
      </c>
    </row>
    <row r="1662" spans="1:63" x14ac:dyDescent="0.3">
      <c r="A1662" s="11">
        <v>43155</v>
      </c>
      <c r="B1662">
        <v>0.76943005181347102</v>
      </c>
      <c r="C1662">
        <v>2747.3</v>
      </c>
      <c r="D1662">
        <v>168.17</v>
      </c>
      <c r="E1662">
        <v>118.13</v>
      </c>
      <c r="F1662">
        <v>1328.95</v>
      </c>
      <c r="G1662">
        <v>83.47</v>
      </c>
      <c r="H1662">
        <v>51.06</v>
      </c>
      <c r="Q1662">
        <v>0.73255813953488402</v>
      </c>
      <c r="AF1662">
        <v>0.54131054131054102</v>
      </c>
      <c r="BI1662" t="str">
        <v>21/05/2018</v>
      </c>
      <c r="BJ1662">
        <v>50</v>
      </c>
      <c r="BK1662">
        <v>19.2</v>
      </c>
    </row>
    <row r="1663" spans="1:63" x14ac:dyDescent="0.3">
      <c r="A1663" s="11">
        <v>43154</v>
      </c>
      <c r="B1663">
        <v>0.76530612244898</v>
      </c>
      <c r="C1663">
        <v>2703.96</v>
      </c>
      <c r="D1663">
        <v>164.8</v>
      </c>
      <c r="E1663">
        <v>117.09</v>
      </c>
      <c r="F1663">
        <v>1331.96</v>
      </c>
      <c r="G1663">
        <v>83.45</v>
      </c>
      <c r="H1663">
        <v>50.51</v>
      </c>
      <c r="Q1663">
        <v>0.752941176470588</v>
      </c>
      <c r="AF1663">
        <v>0.54364326375711602</v>
      </c>
      <c r="BI1663" t="str">
        <v>18/05/2018</v>
      </c>
      <c r="BJ1663">
        <v>49.1</v>
      </c>
      <c r="BK1663">
        <v>19.2</v>
      </c>
    </row>
    <row r="1664" spans="1:63" x14ac:dyDescent="0.3">
      <c r="A1664" s="11">
        <v>43153</v>
      </c>
      <c r="B1664">
        <v>0.7578125</v>
      </c>
      <c r="C1664">
        <v>2701.33</v>
      </c>
      <c r="D1664">
        <v>164.82</v>
      </c>
      <c r="E1664">
        <v>116.74</v>
      </c>
      <c r="F1664">
        <v>1323.5</v>
      </c>
      <c r="G1664">
        <v>83.44</v>
      </c>
      <c r="H1664">
        <v>50.35</v>
      </c>
      <c r="Q1664">
        <v>0.73863636363636398</v>
      </c>
      <c r="AF1664">
        <v>0.52918660287081298</v>
      </c>
      <c r="BI1664" t="str">
        <v>17/05/2018</v>
      </c>
      <c r="BJ1664">
        <v>49.1</v>
      </c>
      <c r="BK1664">
        <v>19.2</v>
      </c>
    </row>
    <row r="1665" spans="1:63" x14ac:dyDescent="0.3">
      <c r="A1665" s="11">
        <v>43152</v>
      </c>
      <c r="B1665">
        <v>0.74869109947643997</v>
      </c>
      <c r="C1665">
        <v>2716.26</v>
      </c>
      <c r="D1665">
        <v>165.29</v>
      </c>
      <c r="E1665">
        <v>118.19</v>
      </c>
      <c r="F1665">
        <v>1328.125</v>
      </c>
      <c r="G1665">
        <v>83.43</v>
      </c>
      <c r="H1665">
        <v>50.5</v>
      </c>
      <c r="Q1665">
        <v>0.72413793103448298</v>
      </c>
      <c r="AF1665">
        <v>0.52611218568665397</v>
      </c>
      <c r="BI1665" t="str">
        <v>16/05/2018</v>
      </c>
      <c r="BJ1665">
        <v>49.1</v>
      </c>
      <c r="BK1665">
        <v>19.2</v>
      </c>
    </row>
    <row r="1666" spans="1:63" x14ac:dyDescent="0.3">
      <c r="A1666" s="11">
        <v>43148</v>
      </c>
      <c r="B1666">
        <v>0.74937343358396002</v>
      </c>
      <c r="C1666">
        <v>2732.22</v>
      </c>
      <c r="D1666">
        <v>164.96</v>
      </c>
      <c r="E1666">
        <v>118.71</v>
      </c>
      <c r="F1666">
        <v>1352.4</v>
      </c>
      <c r="G1666">
        <v>83.44</v>
      </c>
      <c r="H1666">
        <v>51</v>
      </c>
      <c r="Q1666">
        <v>0.72826086956521696</v>
      </c>
      <c r="AF1666">
        <v>0.52131782945736405</v>
      </c>
      <c r="BI1666" t="str">
        <v>15/05/2018</v>
      </c>
      <c r="BJ1666">
        <v>49.1</v>
      </c>
      <c r="BK1666">
        <v>19.2</v>
      </c>
    </row>
    <row r="1667" spans="1:63" x14ac:dyDescent="0.3">
      <c r="A1667" s="11">
        <v>43147</v>
      </c>
      <c r="B1667">
        <v>0.74371859296482401</v>
      </c>
      <c r="C1667">
        <v>2731.2</v>
      </c>
      <c r="D1667">
        <v>165.7</v>
      </c>
      <c r="E1667">
        <v>118.07</v>
      </c>
      <c r="F1667">
        <v>1353.39</v>
      </c>
      <c r="G1667">
        <v>83.42</v>
      </c>
      <c r="H1667">
        <v>50.92</v>
      </c>
      <c r="Q1667">
        <v>0.73333333333333295</v>
      </c>
      <c r="AF1667">
        <v>0.5205078125</v>
      </c>
      <c r="BI1667" t="str">
        <v>14/05/2018</v>
      </c>
      <c r="BJ1667">
        <v>49.1</v>
      </c>
      <c r="BK1667">
        <v>19.2</v>
      </c>
    </row>
    <row r="1668" spans="1:63" x14ac:dyDescent="0.3">
      <c r="A1668" s="11">
        <v>43146</v>
      </c>
      <c r="B1668">
        <v>0.74615384615384595</v>
      </c>
      <c r="C1668">
        <v>2698.63</v>
      </c>
      <c r="D1668">
        <v>162.68</v>
      </c>
      <c r="E1668">
        <v>117.67</v>
      </c>
      <c r="F1668">
        <v>1350.42</v>
      </c>
      <c r="G1668">
        <v>83.45</v>
      </c>
      <c r="H1668">
        <v>50.43</v>
      </c>
      <c r="Q1668">
        <v>0.73863636363636398</v>
      </c>
      <c r="AF1668">
        <v>0.50840751730959399</v>
      </c>
      <c r="BI1668" t="str">
        <v>11/05/2018</v>
      </c>
      <c r="BJ1668">
        <v>46.6</v>
      </c>
      <c r="BK1668">
        <v>19.399999999999999</v>
      </c>
    </row>
    <row r="1669" spans="1:63" x14ac:dyDescent="0.3">
      <c r="A1669" s="11">
        <v>43145</v>
      </c>
      <c r="B1669">
        <v>0.74352331606217603</v>
      </c>
      <c r="C1669">
        <v>2662.94</v>
      </c>
      <c r="D1669">
        <v>159.69</v>
      </c>
      <c r="E1669">
        <v>118.99</v>
      </c>
      <c r="F1669">
        <v>1329.16</v>
      </c>
      <c r="G1669">
        <v>83.57</v>
      </c>
      <c r="H1669">
        <v>49.49</v>
      </c>
      <c r="Q1669">
        <v>0.72727272727272696</v>
      </c>
      <c r="AF1669">
        <v>0.50796812749004006</v>
      </c>
      <c r="BI1669" t="str">
        <v>10/05/2018</v>
      </c>
      <c r="BJ1669">
        <v>46.6</v>
      </c>
      <c r="BK1669">
        <v>19.399999999999999</v>
      </c>
    </row>
    <row r="1670" spans="1:63" x14ac:dyDescent="0.3">
      <c r="A1670" s="11">
        <v>43144</v>
      </c>
      <c r="B1670">
        <v>0.73890339425587503</v>
      </c>
      <c r="C1670">
        <v>2656</v>
      </c>
      <c r="D1670">
        <v>158.87</v>
      </c>
      <c r="E1670">
        <v>118.46</v>
      </c>
      <c r="F1670">
        <v>1322.6</v>
      </c>
      <c r="G1670">
        <v>83.57</v>
      </c>
      <c r="H1670">
        <v>49.47</v>
      </c>
      <c r="Q1670">
        <v>0.72727272727272696</v>
      </c>
      <c r="AF1670">
        <v>0.50552763819095503</v>
      </c>
      <c r="BI1670" t="str">
        <v>09/05/2018</v>
      </c>
      <c r="BJ1670">
        <v>46.6</v>
      </c>
      <c r="BK1670">
        <v>19.399999999999999</v>
      </c>
    </row>
    <row r="1671" spans="1:63" x14ac:dyDescent="0.3">
      <c r="A1671" s="11">
        <v>43141</v>
      </c>
      <c r="B1671">
        <v>0.73007712082262199</v>
      </c>
      <c r="C1671">
        <v>2619.5500000000002</v>
      </c>
      <c r="D1671">
        <v>156.1</v>
      </c>
      <c r="E1671">
        <v>117.94</v>
      </c>
      <c r="F1671">
        <v>1316.25</v>
      </c>
      <c r="G1671">
        <v>83.61</v>
      </c>
      <c r="H1671">
        <v>48.78</v>
      </c>
      <c r="Q1671">
        <v>0.76190476190476197</v>
      </c>
      <c r="AF1671">
        <v>0.50349650349650399</v>
      </c>
      <c r="BI1671" t="str">
        <v>08/05/2018</v>
      </c>
      <c r="BJ1671">
        <v>46.6</v>
      </c>
      <c r="BK1671">
        <v>19.399999999999999</v>
      </c>
    </row>
    <row r="1672" spans="1:63" x14ac:dyDescent="0.3">
      <c r="A1672" s="11">
        <v>43140</v>
      </c>
      <c r="B1672">
        <v>0.72538860103626901</v>
      </c>
      <c r="C1672">
        <v>2581</v>
      </c>
      <c r="D1672">
        <v>153.44999999999999</v>
      </c>
      <c r="E1672">
        <v>118.69</v>
      </c>
      <c r="F1672">
        <v>1319.04</v>
      </c>
      <c r="G1672">
        <v>83.54</v>
      </c>
      <c r="H1672">
        <v>48.43</v>
      </c>
      <c r="Q1672">
        <v>0.73863636363636398</v>
      </c>
      <c r="AF1672">
        <v>0.50803212851405599</v>
      </c>
      <c r="BI1672" t="str">
        <v>07/05/2018</v>
      </c>
      <c r="BJ1672">
        <v>46.6</v>
      </c>
      <c r="BK1672">
        <v>19.399999999999999</v>
      </c>
    </row>
    <row r="1673" spans="1:63" x14ac:dyDescent="0.3">
      <c r="A1673" s="11">
        <v>43139</v>
      </c>
      <c r="B1673">
        <v>0.71315789473684199</v>
      </c>
      <c r="C1673">
        <v>2681.66</v>
      </c>
      <c r="D1673">
        <v>160.21</v>
      </c>
      <c r="E1673">
        <v>118.82</v>
      </c>
      <c r="F1673">
        <v>1319.19</v>
      </c>
      <c r="G1673">
        <v>83.53</v>
      </c>
      <c r="H1673">
        <v>49.76</v>
      </c>
      <c r="Q1673">
        <v>0.73255813953488402</v>
      </c>
      <c r="AF1673">
        <v>0.51158106747230603</v>
      </c>
      <c r="BI1673" t="str">
        <v>04/05/2018</v>
      </c>
      <c r="BJ1673">
        <v>43.1</v>
      </c>
      <c r="BK1673">
        <v>20.6</v>
      </c>
    </row>
    <row r="1674" spans="1:63" x14ac:dyDescent="0.3">
      <c r="A1674" s="11">
        <v>43138</v>
      </c>
      <c r="B1674">
        <v>0.70889487870619905</v>
      </c>
      <c r="C1674">
        <v>2695.14</v>
      </c>
      <c r="D1674">
        <v>162.31</v>
      </c>
      <c r="E1674">
        <v>119.96</v>
      </c>
      <c r="F1674">
        <v>1324.65</v>
      </c>
      <c r="G1674">
        <v>83.59</v>
      </c>
      <c r="H1674">
        <v>50.69</v>
      </c>
      <c r="Q1674">
        <v>0.71764705882352897</v>
      </c>
      <c r="AF1674">
        <v>0.51318458417849899</v>
      </c>
      <c r="BI1674" t="str">
        <v>03/05/2018</v>
      </c>
      <c r="BJ1674">
        <v>43.1</v>
      </c>
      <c r="BK1674">
        <v>20.6</v>
      </c>
    </row>
    <row r="1675" spans="1:63" x14ac:dyDescent="0.3">
      <c r="A1675" s="11">
        <v>43137</v>
      </c>
      <c r="B1675">
        <v>0.71270718232044195</v>
      </c>
      <c r="C1675">
        <v>2648.94</v>
      </c>
      <c r="D1675">
        <v>158.12</v>
      </c>
      <c r="E1675">
        <v>120.71</v>
      </c>
      <c r="F1675">
        <v>1339.45</v>
      </c>
      <c r="G1675">
        <v>83.65</v>
      </c>
      <c r="H1675">
        <v>49.46</v>
      </c>
      <c r="Q1675">
        <v>0.71428571428571397</v>
      </c>
      <c r="AF1675">
        <v>0.50922131147541005</v>
      </c>
      <c r="BI1675" t="str">
        <v>02/05/2018</v>
      </c>
      <c r="BJ1675">
        <v>43.1</v>
      </c>
      <c r="BK1675">
        <v>20.6</v>
      </c>
    </row>
    <row r="1676" spans="1:63" x14ac:dyDescent="0.3">
      <c r="A1676" s="11">
        <v>43134</v>
      </c>
      <c r="B1676">
        <v>0.71002710027100302</v>
      </c>
      <c r="C1676">
        <v>2762.13</v>
      </c>
      <c r="D1676">
        <v>164.61</v>
      </c>
      <c r="E1676">
        <v>119.58</v>
      </c>
      <c r="F1676">
        <v>1333.17</v>
      </c>
      <c r="G1676">
        <v>83.5</v>
      </c>
      <c r="H1676">
        <v>51.49</v>
      </c>
      <c r="Q1676">
        <v>0.71264367816092</v>
      </c>
      <c r="AF1676">
        <v>0.511044176706827</v>
      </c>
      <c r="BI1676" t="str">
        <v>01/05/2018</v>
      </c>
      <c r="BJ1676">
        <v>43.1</v>
      </c>
      <c r="BK1676">
        <v>20.6</v>
      </c>
    </row>
    <row r="1677" spans="1:63" x14ac:dyDescent="0.3">
      <c r="A1677" s="11">
        <v>43133</v>
      </c>
      <c r="B1677">
        <v>0.70572207084468697</v>
      </c>
      <c r="C1677">
        <v>2821.98</v>
      </c>
      <c r="D1677">
        <v>167.96</v>
      </c>
      <c r="E1677">
        <v>120.7</v>
      </c>
      <c r="F1677">
        <v>1348.92</v>
      </c>
      <c r="G1677">
        <v>83.49</v>
      </c>
      <c r="H1677">
        <v>52.69</v>
      </c>
      <c r="Q1677">
        <v>0.69767441860465096</v>
      </c>
      <c r="AF1677">
        <v>0.52165156092648501</v>
      </c>
      <c r="BI1677" t="str">
        <v>30/04/2018</v>
      </c>
      <c r="BJ1677">
        <v>43.1</v>
      </c>
      <c r="BK1677">
        <v>20.6</v>
      </c>
    </row>
    <row r="1678" spans="1:63" x14ac:dyDescent="0.3">
      <c r="A1678" s="11">
        <v>43131</v>
      </c>
      <c r="B1678">
        <v>0.69121813031161505</v>
      </c>
      <c r="C1678">
        <v>2823.81</v>
      </c>
      <c r="D1678">
        <v>169.4</v>
      </c>
      <c r="E1678">
        <v>122.73</v>
      </c>
      <c r="F1678">
        <v>1345</v>
      </c>
      <c r="G1678">
        <v>83.61</v>
      </c>
      <c r="H1678">
        <v>52.68</v>
      </c>
      <c r="Q1678">
        <v>0.68292682926829296</v>
      </c>
      <c r="AF1678">
        <v>0.52040816326530603</v>
      </c>
      <c r="BI1678" t="str">
        <v>27/04/2018</v>
      </c>
      <c r="BJ1678">
        <v>43.6</v>
      </c>
      <c r="BK1678">
        <v>20.8</v>
      </c>
    </row>
    <row r="1679" spans="1:63" x14ac:dyDescent="0.3">
      <c r="A1679" s="11">
        <v>43131</v>
      </c>
      <c r="B1679">
        <v>0.67256637168141598</v>
      </c>
      <c r="C1679">
        <v>2822.43</v>
      </c>
      <c r="D1679">
        <v>168.7</v>
      </c>
      <c r="E1679">
        <v>122.01</v>
      </c>
      <c r="F1679">
        <v>1338.71</v>
      </c>
      <c r="G1679">
        <v>83.61</v>
      </c>
      <c r="H1679">
        <v>52.63</v>
      </c>
      <c r="Q1679">
        <v>0.66666666666666696</v>
      </c>
      <c r="AF1679">
        <v>0.52268041237113405</v>
      </c>
      <c r="BI1679" t="str">
        <v>26/04/2018</v>
      </c>
      <c r="BJ1679">
        <v>43.6</v>
      </c>
      <c r="BK1679">
        <v>20.8</v>
      </c>
    </row>
    <row r="1680" spans="1:63" x14ac:dyDescent="0.3">
      <c r="A1680" s="11">
        <v>43130</v>
      </c>
      <c r="B1680">
        <v>0.67371601208459198</v>
      </c>
      <c r="C1680">
        <v>2853.53</v>
      </c>
      <c r="D1680">
        <v>170.1</v>
      </c>
      <c r="E1680">
        <v>122.73</v>
      </c>
      <c r="F1680">
        <v>1337.625</v>
      </c>
      <c r="G1680">
        <v>83.6</v>
      </c>
      <c r="H1680">
        <v>53.15</v>
      </c>
      <c r="Q1680">
        <v>0.66666666666666696</v>
      </c>
      <c r="AF1680">
        <v>0.52620545073375302</v>
      </c>
      <c r="BI1680" t="str">
        <v>25/04/2018</v>
      </c>
      <c r="BJ1680">
        <v>43.6</v>
      </c>
      <c r="BK1680">
        <v>20.8</v>
      </c>
    </row>
    <row r="1681" spans="1:63" x14ac:dyDescent="0.3">
      <c r="A1681" s="11">
        <v>43127</v>
      </c>
      <c r="B1681">
        <v>0.66666666666666696</v>
      </c>
      <c r="C1681">
        <v>2872.87</v>
      </c>
      <c r="D1681">
        <v>170.93</v>
      </c>
      <c r="E1681">
        <v>123.59</v>
      </c>
      <c r="F1681">
        <v>1351.875</v>
      </c>
      <c r="G1681">
        <v>83.63</v>
      </c>
      <c r="H1681">
        <v>53.74</v>
      </c>
      <c r="Q1681">
        <v>0.65789473684210498</v>
      </c>
      <c r="AF1681">
        <v>0.52050473186119905</v>
      </c>
      <c r="BI1681" t="str">
        <v>24/04/2018</v>
      </c>
      <c r="BJ1681">
        <v>43.6</v>
      </c>
      <c r="BK1681">
        <v>20.8</v>
      </c>
    </row>
    <row r="1682" spans="1:63" x14ac:dyDescent="0.3">
      <c r="A1682" s="11">
        <v>43126</v>
      </c>
      <c r="B1682">
        <v>0.66043613707165105</v>
      </c>
      <c r="C1682">
        <v>2839.25</v>
      </c>
      <c r="D1682">
        <v>168.35</v>
      </c>
      <c r="E1682">
        <v>124.05</v>
      </c>
      <c r="F1682">
        <v>1347.5</v>
      </c>
      <c r="G1682">
        <v>83.68</v>
      </c>
      <c r="H1682">
        <v>53.23</v>
      </c>
      <c r="Q1682">
        <v>0.65277777777777801</v>
      </c>
      <c r="AF1682">
        <v>0.52270327349524803</v>
      </c>
      <c r="BI1682" t="str">
        <v>23/04/2018</v>
      </c>
      <c r="BJ1682">
        <v>43.6</v>
      </c>
      <c r="BK1682">
        <v>20.8</v>
      </c>
    </row>
    <row r="1683" spans="1:63" x14ac:dyDescent="0.3">
      <c r="A1683" s="11">
        <v>43125</v>
      </c>
      <c r="B1683">
        <v>0.67202572347266898</v>
      </c>
      <c r="C1683">
        <v>2837.54</v>
      </c>
      <c r="D1683">
        <v>168.41</v>
      </c>
      <c r="E1683">
        <v>123.04</v>
      </c>
      <c r="F1683">
        <v>1358.5</v>
      </c>
      <c r="G1683">
        <v>83.7</v>
      </c>
      <c r="H1683">
        <v>53.37</v>
      </c>
      <c r="Q1683">
        <v>0.66197183098591506</v>
      </c>
      <c r="AF1683">
        <v>0.52452025586353901</v>
      </c>
      <c r="BI1683" t="str">
        <v>20/04/2018</v>
      </c>
      <c r="BJ1683">
        <v>48</v>
      </c>
      <c r="BK1683">
        <v>19.600000000000001</v>
      </c>
    </row>
    <row r="1684" spans="1:63" x14ac:dyDescent="0.3">
      <c r="A1684" s="11">
        <v>43124</v>
      </c>
      <c r="B1684">
        <v>0.68350168350168305</v>
      </c>
      <c r="C1684">
        <v>2839.13</v>
      </c>
      <c r="D1684">
        <v>169.51</v>
      </c>
      <c r="E1684">
        <v>123.71</v>
      </c>
      <c r="F1684">
        <v>1339.8</v>
      </c>
      <c r="G1684">
        <v>83.72</v>
      </c>
      <c r="H1684">
        <v>53.19</v>
      </c>
      <c r="Q1684">
        <v>0.67647058823529405</v>
      </c>
      <c r="AF1684">
        <v>0.51883745963401495</v>
      </c>
      <c r="BI1684" t="str">
        <v>19/04/2018</v>
      </c>
      <c r="BJ1684">
        <v>48</v>
      </c>
      <c r="BK1684">
        <v>19.600000000000001</v>
      </c>
    </row>
    <row r="1685" spans="1:63" x14ac:dyDescent="0.3">
      <c r="A1685" s="11">
        <v>43123</v>
      </c>
      <c r="B1685">
        <v>0.678200692041522</v>
      </c>
      <c r="C1685">
        <v>2832.97</v>
      </c>
      <c r="D1685">
        <v>168.12</v>
      </c>
      <c r="E1685">
        <v>123.18</v>
      </c>
      <c r="F1685">
        <v>1334.01</v>
      </c>
      <c r="G1685">
        <v>83.67</v>
      </c>
      <c r="H1685">
        <v>52.99</v>
      </c>
      <c r="Q1685">
        <v>0.65671641791044799</v>
      </c>
      <c r="AF1685">
        <v>0.50997782705099803</v>
      </c>
      <c r="BI1685" t="str">
        <v>18/04/2018</v>
      </c>
      <c r="BJ1685">
        <v>48</v>
      </c>
      <c r="BK1685">
        <v>19.600000000000001</v>
      </c>
    </row>
    <row r="1686" spans="1:63" x14ac:dyDescent="0.3">
      <c r="A1686" s="11">
        <v>43120</v>
      </c>
      <c r="B1686">
        <v>0.67697594501718195</v>
      </c>
      <c r="C1686">
        <v>2810.3</v>
      </c>
      <c r="D1686">
        <v>166.34</v>
      </c>
      <c r="E1686">
        <v>123.06</v>
      </c>
      <c r="F1686">
        <v>1331.6</v>
      </c>
      <c r="G1686">
        <v>83.71</v>
      </c>
      <c r="H1686">
        <v>52.71</v>
      </c>
      <c r="Q1686">
        <v>0.65714285714285703</v>
      </c>
      <c r="AF1686">
        <v>0.518805309734513</v>
      </c>
      <c r="BI1686" t="str">
        <v>17/04/2018</v>
      </c>
      <c r="BJ1686">
        <v>48</v>
      </c>
      <c r="BK1686">
        <v>19.600000000000001</v>
      </c>
    </row>
    <row r="1687" spans="1:63" x14ac:dyDescent="0.3">
      <c r="A1687" s="11">
        <v>43119</v>
      </c>
      <c r="B1687">
        <v>0.66784452296819796</v>
      </c>
      <c r="C1687">
        <v>2798.03</v>
      </c>
      <c r="D1687">
        <v>165.82</v>
      </c>
      <c r="E1687">
        <v>123.71</v>
      </c>
      <c r="F1687">
        <v>1324.7</v>
      </c>
      <c r="G1687">
        <v>83.68</v>
      </c>
      <c r="H1687">
        <v>52.43</v>
      </c>
      <c r="Q1687">
        <v>0.66666666666666696</v>
      </c>
      <c r="AF1687">
        <v>0.52455357142857095</v>
      </c>
      <c r="BI1687" t="str">
        <v>16/04/2018</v>
      </c>
      <c r="BJ1687">
        <v>48</v>
      </c>
      <c r="BK1687">
        <v>19.600000000000001</v>
      </c>
    </row>
    <row r="1688" spans="1:63" x14ac:dyDescent="0.3">
      <c r="A1688" s="11">
        <v>43118</v>
      </c>
      <c r="B1688">
        <v>0.68014705882352899</v>
      </c>
      <c r="C1688">
        <v>2802.56</v>
      </c>
      <c r="D1688">
        <v>165.79</v>
      </c>
      <c r="E1688">
        <v>124.87</v>
      </c>
      <c r="F1688">
        <v>1326.34</v>
      </c>
      <c r="G1688">
        <v>83.7</v>
      </c>
      <c r="H1688">
        <v>52.47</v>
      </c>
      <c r="Q1688">
        <v>0.68656716417910402</v>
      </c>
      <c r="AF1688">
        <v>0.52429378531073401</v>
      </c>
      <c r="BI1688" t="str">
        <v>13/04/2018</v>
      </c>
      <c r="BJ1688">
        <v>43.6</v>
      </c>
      <c r="BK1688">
        <v>19.8</v>
      </c>
    </row>
    <row r="1689" spans="1:63" x14ac:dyDescent="0.3">
      <c r="A1689" s="11">
        <v>43117</v>
      </c>
      <c r="B1689">
        <v>0.6796875</v>
      </c>
      <c r="C1689">
        <v>2776.42</v>
      </c>
      <c r="D1689">
        <v>164.02</v>
      </c>
      <c r="E1689">
        <v>125.04</v>
      </c>
      <c r="F1689">
        <v>1338.49</v>
      </c>
      <c r="G1689">
        <v>83.73</v>
      </c>
      <c r="H1689">
        <v>52.09</v>
      </c>
      <c r="Q1689">
        <v>0.66666666666666696</v>
      </c>
      <c r="AF1689">
        <v>0.52193995381062397</v>
      </c>
      <c r="BI1689" t="str">
        <v>12/04/2018</v>
      </c>
      <c r="BJ1689">
        <v>43.6</v>
      </c>
      <c r="BK1689">
        <v>19.8</v>
      </c>
    </row>
    <row r="1690" spans="1:63" x14ac:dyDescent="0.3">
      <c r="A1690" s="11">
        <v>43113</v>
      </c>
      <c r="B1690">
        <v>0.65900383141762497</v>
      </c>
      <c r="C1690">
        <v>2786.24</v>
      </c>
      <c r="D1690">
        <v>164.49</v>
      </c>
      <c r="E1690">
        <v>124.52</v>
      </c>
      <c r="F1690">
        <v>1335.5</v>
      </c>
      <c r="G1690">
        <v>83.74</v>
      </c>
      <c r="H1690">
        <v>52.2</v>
      </c>
      <c r="Q1690">
        <v>0.66666666666666696</v>
      </c>
      <c r="AF1690">
        <v>0.538031319910515</v>
      </c>
      <c r="BI1690" t="str">
        <v>11/04/2018</v>
      </c>
      <c r="BJ1690">
        <v>43.6</v>
      </c>
      <c r="BK1690">
        <v>19.8</v>
      </c>
    </row>
    <row r="1691" spans="1:63" x14ac:dyDescent="0.3">
      <c r="A1691" s="11">
        <v>43112</v>
      </c>
      <c r="B1691">
        <v>0.64478764478764505</v>
      </c>
      <c r="C1691">
        <v>2767.56</v>
      </c>
      <c r="D1691">
        <v>163.29</v>
      </c>
      <c r="E1691">
        <v>124.31</v>
      </c>
      <c r="F1691">
        <v>1322.42</v>
      </c>
      <c r="G1691">
        <v>83.75</v>
      </c>
      <c r="H1691">
        <v>51.73</v>
      </c>
      <c r="Q1691">
        <v>0.66666666666666696</v>
      </c>
      <c r="AF1691">
        <v>0.54871220604703297</v>
      </c>
      <c r="BI1691" t="str">
        <v>10/04/2018</v>
      </c>
      <c r="BJ1691">
        <v>43.6</v>
      </c>
      <c r="BK1691">
        <v>19.8</v>
      </c>
    </row>
    <row r="1692" spans="1:63" x14ac:dyDescent="0.3">
      <c r="A1692" s="11">
        <v>43111</v>
      </c>
      <c r="B1692">
        <v>0.63424124513618696</v>
      </c>
      <c r="C1692">
        <v>2748.23</v>
      </c>
      <c r="D1692">
        <v>162.18</v>
      </c>
      <c r="E1692">
        <v>123.8</v>
      </c>
      <c r="F1692">
        <v>1316.86</v>
      </c>
      <c r="G1692">
        <v>83.78</v>
      </c>
      <c r="H1692">
        <v>51.42</v>
      </c>
      <c r="Q1692">
        <v>0.65625</v>
      </c>
      <c r="AF1692">
        <v>0.55187637969094905</v>
      </c>
      <c r="BI1692" t="str">
        <v>09/04/2018</v>
      </c>
      <c r="BJ1692">
        <v>43.6</v>
      </c>
      <c r="BK1692">
        <v>19.8</v>
      </c>
    </row>
    <row r="1693" spans="1:63" x14ac:dyDescent="0.3">
      <c r="A1693" s="11">
        <v>43110</v>
      </c>
      <c r="B1693">
        <v>0.61960784313725503</v>
      </c>
      <c r="C1693">
        <v>2751.29</v>
      </c>
      <c r="D1693">
        <v>162.56</v>
      </c>
      <c r="E1693">
        <v>123.95</v>
      </c>
      <c r="F1693">
        <v>1311.1</v>
      </c>
      <c r="G1693">
        <v>83.75</v>
      </c>
      <c r="H1693">
        <v>51.56</v>
      </c>
      <c r="Q1693">
        <v>0.65079365079365104</v>
      </c>
      <c r="AF1693">
        <v>0.547320410490308</v>
      </c>
      <c r="BI1693" t="str">
        <v>06/04/2018</v>
      </c>
      <c r="BJ1693">
        <v>42.2</v>
      </c>
      <c r="BK1693">
        <v>18.600000000000001</v>
      </c>
    </row>
    <row r="1694" spans="1:63" x14ac:dyDescent="0.3">
      <c r="A1694" s="11">
        <v>43109</v>
      </c>
      <c r="B1694">
        <v>0.62704918032786905</v>
      </c>
      <c r="C1694">
        <v>2747.71</v>
      </c>
      <c r="D1694">
        <v>162.55000000000001</v>
      </c>
      <c r="E1694">
        <v>125.63</v>
      </c>
      <c r="F1694">
        <v>1320.5</v>
      </c>
      <c r="G1694">
        <v>83.78</v>
      </c>
      <c r="H1694">
        <v>51.564999999999998</v>
      </c>
      <c r="Q1694">
        <v>0.66129032258064502</v>
      </c>
      <c r="AF1694">
        <v>0.55000000000000004</v>
      </c>
      <c r="BI1694" t="str">
        <v>05/04/2018</v>
      </c>
      <c r="BJ1694">
        <v>42.2</v>
      </c>
      <c r="BK1694">
        <v>18.600000000000001</v>
      </c>
    </row>
    <row r="1695" spans="1:63" x14ac:dyDescent="0.3">
      <c r="A1695" s="11">
        <v>43106</v>
      </c>
      <c r="B1695">
        <v>0.62809917355371903</v>
      </c>
      <c r="C1695">
        <v>2743.15</v>
      </c>
      <c r="D1695">
        <v>161.91999999999999</v>
      </c>
      <c r="E1695">
        <v>125.71</v>
      </c>
      <c r="F1695">
        <v>1319.59</v>
      </c>
      <c r="G1695">
        <v>83.78</v>
      </c>
      <c r="H1695">
        <v>51.57</v>
      </c>
      <c r="Q1695">
        <v>0.62903225806451601</v>
      </c>
      <c r="AF1695">
        <v>0.55391600454029499</v>
      </c>
      <c r="BI1695" t="str">
        <v>04/04/2018</v>
      </c>
      <c r="BJ1695">
        <v>42.2</v>
      </c>
      <c r="BK1695">
        <v>18.600000000000001</v>
      </c>
    </row>
    <row r="1696" spans="1:63" x14ac:dyDescent="0.3">
      <c r="A1696" s="11">
        <v>43105</v>
      </c>
      <c r="B1696">
        <v>0.61087866108786604</v>
      </c>
      <c r="C1696">
        <v>2723.99</v>
      </c>
      <c r="D1696">
        <v>160.31</v>
      </c>
      <c r="E1696">
        <v>126.07</v>
      </c>
      <c r="F1696">
        <v>1327.875</v>
      </c>
      <c r="G1696">
        <v>83.78</v>
      </c>
      <c r="H1696">
        <v>51.2</v>
      </c>
      <c r="Q1696">
        <v>0.6</v>
      </c>
      <c r="AF1696">
        <v>0.54308390022675701</v>
      </c>
      <c r="BI1696" t="str">
        <v>03/04/2018</v>
      </c>
      <c r="BJ1696">
        <v>42.2</v>
      </c>
      <c r="BK1696">
        <v>18.600000000000001</v>
      </c>
    </row>
    <row r="1697" spans="1:63" x14ac:dyDescent="0.3">
      <c r="A1697" s="11">
        <v>43104</v>
      </c>
      <c r="B1697">
        <v>0.62393162393162405</v>
      </c>
      <c r="C1697">
        <v>2713.06</v>
      </c>
      <c r="D1697">
        <v>160.03</v>
      </c>
      <c r="E1697">
        <v>126.09</v>
      </c>
      <c r="F1697">
        <v>1313.21</v>
      </c>
      <c r="G1697">
        <v>83.82</v>
      </c>
      <c r="H1697">
        <v>50.82</v>
      </c>
      <c r="Q1697">
        <v>0.58928571428571397</v>
      </c>
      <c r="AF1697">
        <v>0.54576271186440695</v>
      </c>
      <c r="BI1697" t="str">
        <v>02/04/2018</v>
      </c>
      <c r="BJ1697">
        <v>42.2</v>
      </c>
      <c r="BK1697">
        <v>18.600000000000001</v>
      </c>
    </row>
    <row r="1698" spans="1:63" x14ac:dyDescent="0.3">
      <c r="A1698" s="11">
        <v>43103</v>
      </c>
      <c r="B1698">
        <v>0.61085972850678705</v>
      </c>
      <c r="C1698">
        <v>2695.81</v>
      </c>
      <c r="D1698">
        <v>158.49</v>
      </c>
      <c r="E1698">
        <v>125.49</v>
      </c>
      <c r="F1698">
        <v>1317.6</v>
      </c>
      <c r="G1698">
        <v>83.82</v>
      </c>
      <c r="H1698">
        <v>50.5</v>
      </c>
      <c r="Q1698">
        <v>0.57407407407407396</v>
      </c>
      <c r="AF1698">
        <v>0.54157043879907596</v>
      </c>
      <c r="BI1698" t="str">
        <v>30/03/2018</v>
      </c>
      <c r="BJ1698">
        <v>47.6</v>
      </c>
      <c r="BK1698">
        <v>18.100000000000001</v>
      </c>
    </row>
    <row r="1699" spans="1:63" x14ac:dyDescent="0.3">
      <c r="A1699" s="11">
        <v>43099</v>
      </c>
      <c r="B1699">
        <v>0.63043478260869601</v>
      </c>
      <c r="C1699">
        <v>2673.61</v>
      </c>
      <c r="D1699">
        <v>155.76</v>
      </c>
      <c r="E1699">
        <v>126.86</v>
      </c>
      <c r="F1699">
        <v>1302.8</v>
      </c>
      <c r="G1699">
        <v>83.85</v>
      </c>
      <c r="H1699">
        <v>49.95</v>
      </c>
      <c r="Q1699">
        <v>0.61666666666666703</v>
      </c>
      <c r="AF1699">
        <v>0.54185520361990902</v>
      </c>
      <c r="BI1699" t="str">
        <v>29/03/2018</v>
      </c>
      <c r="BJ1699">
        <v>47.6</v>
      </c>
      <c r="BK1699">
        <v>18.100000000000001</v>
      </c>
    </row>
    <row r="1700" spans="1:63" x14ac:dyDescent="0.3">
      <c r="A1700" s="11">
        <v>43098</v>
      </c>
      <c r="B1700">
        <v>0.63247863247863201</v>
      </c>
      <c r="C1700">
        <v>2687.54</v>
      </c>
      <c r="D1700">
        <v>156.72999999999999</v>
      </c>
      <c r="E1700">
        <v>126.66</v>
      </c>
      <c r="F1700">
        <v>1295.01</v>
      </c>
      <c r="G1700">
        <v>83.83</v>
      </c>
      <c r="H1700">
        <v>49.89</v>
      </c>
      <c r="Q1700">
        <v>0.61904761904761896</v>
      </c>
      <c r="AF1700">
        <v>0.53217011995637997</v>
      </c>
      <c r="BI1700" t="str">
        <v>28/03/2018</v>
      </c>
      <c r="BJ1700">
        <v>47.6</v>
      </c>
      <c r="BK1700">
        <v>18.100000000000001</v>
      </c>
    </row>
    <row r="1701" spans="1:63" x14ac:dyDescent="0.3">
      <c r="A1701" s="11">
        <v>43097</v>
      </c>
      <c r="B1701">
        <v>0.643776824034335</v>
      </c>
      <c r="C1701">
        <v>2682.62</v>
      </c>
      <c r="D1701">
        <v>156.54</v>
      </c>
      <c r="E1701">
        <v>126.77</v>
      </c>
      <c r="F1701">
        <v>1287.1600000000001</v>
      </c>
      <c r="G1701">
        <v>83.82</v>
      </c>
      <c r="H1701">
        <v>49.77</v>
      </c>
      <c r="Q1701">
        <v>0.62903225806451601</v>
      </c>
      <c r="AF1701">
        <v>0.54746136865342199</v>
      </c>
      <c r="BI1701" t="str">
        <v>27/03/2018</v>
      </c>
      <c r="BJ1701">
        <v>47.6</v>
      </c>
      <c r="BK1701">
        <v>18.100000000000001</v>
      </c>
    </row>
    <row r="1702" spans="1:63" x14ac:dyDescent="0.3">
      <c r="A1702" s="11">
        <v>43096</v>
      </c>
      <c r="B1702">
        <v>0.62127659574468097</v>
      </c>
      <c r="C1702">
        <v>2680.5</v>
      </c>
      <c r="D1702">
        <v>156.52000000000001</v>
      </c>
      <c r="E1702">
        <v>125.14</v>
      </c>
      <c r="F1702">
        <v>1284</v>
      </c>
      <c r="G1702">
        <v>83.78</v>
      </c>
      <c r="H1702">
        <v>49.67</v>
      </c>
      <c r="Q1702">
        <v>0.63333333333333297</v>
      </c>
      <c r="AF1702">
        <v>0.55926724137931005</v>
      </c>
      <c r="BI1702" t="str">
        <v>26/03/2018</v>
      </c>
      <c r="BJ1702">
        <v>47.6</v>
      </c>
      <c r="BK1702">
        <v>18.100000000000001</v>
      </c>
    </row>
    <row r="1703" spans="1:63" x14ac:dyDescent="0.3">
      <c r="A1703" s="11">
        <v>43092</v>
      </c>
      <c r="B1703">
        <v>0.63559322033898302</v>
      </c>
      <c r="C1703">
        <v>2683.34</v>
      </c>
      <c r="D1703">
        <v>157.37</v>
      </c>
      <c r="E1703">
        <v>124.77</v>
      </c>
      <c r="F1703">
        <v>1275.25</v>
      </c>
      <c r="G1703">
        <v>83.79</v>
      </c>
      <c r="H1703">
        <v>49.68</v>
      </c>
      <c r="Q1703">
        <v>0.67241379310344795</v>
      </c>
      <c r="AF1703">
        <v>0.57357679914070903</v>
      </c>
      <c r="BI1703" t="str">
        <v>23/03/2018</v>
      </c>
      <c r="BJ1703">
        <v>49.5</v>
      </c>
      <c r="BK1703">
        <v>17.5</v>
      </c>
    </row>
    <row r="1704" spans="1:63" x14ac:dyDescent="0.3">
      <c r="A1704" s="11">
        <v>43091</v>
      </c>
      <c r="B1704">
        <v>0.64016736401673602</v>
      </c>
      <c r="C1704">
        <v>2684.57</v>
      </c>
      <c r="D1704">
        <v>157.55000000000001</v>
      </c>
      <c r="E1704">
        <v>124.6</v>
      </c>
      <c r="F1704">
        <v>1266.68</v>
      </c>
      <c r="G1704">
        <v>83.82</v>
      </c>
      <c r="H1704">
        <v>49.52</v>
      </c>
      <c r="Q1704">
        <v>0.65517241379310298</v>
      </c>
      <c r="AF1704">
        <v>0.55873015873015897</v>
      </c>
      <c r="BI1704" t="str">
        <v>22/03/2018</v>
      </c>
      <c r="BJ1704">
        <v>49.5</v>
      </c>
      <c r="BK1704">
        <v>17.5</v>
      </c>
    </row>
    <row r="1705" spans="1:63" x14ac:dyDescent="0.3">
      <c r="A1705" s="11">
        <v>43090</v>
      </c>
      <c r="B1705">
        <v>0.625514403292181</v>
      </c>
      <c r="C1705">
        <v>2679.25</v>
      </c>
      <c r="D1705">
        <v>157.53</v>
      </c>
      <c r="E1705">
        <v>124.14</v>
      </c>
      <c r="F1705">
        <v>1265.45</v>
      </c>
      <c r="G1705">
        <v>83.92</v>
      </c>
      <c r="H1705">
        <v>49.29</v>
      </c>
      <c r="Q1705">
        <v>0.61016949152542399</v>
      </c>
      <c r="AF1705">
        <v>0.548286604361371</v>
      </c>
      <c r="BI1705" t="str">
        <v>21/03/2018</v>
      </c>
      <c r="BJ1705">
        <v>49.5</v>
      </c>
      <c r="BK1705">
        <v>17.5</v>
      </c>
    </row>
    <row r="1706" spans="1:63" x14ac:dyDescent="0.3">
      <c r="A1706" s="11">
        <v>43089</v>
      </c>
      <c r="B1706">
        <v>0.63265306122449005</v>
      </c>
      <c r="C1706">
        <v>2681.47</v>
      </c>
      <c r="D1706">
        <v>157.69999999999999</v>
      </c>
      <c r="E1706">
        <v>125.53</v>
      </c>
      <c r="F1706">
        <v>1261.7</v>
      </c>
      <c r="G1706">
        <v>83.91</v>
      </c>
      <c r="H1706">
        <v>49.31</v>
      </c>
      <c r="Q1706">
        <v>0.62903225806451601</v>
      </c>
      <c r="AF1706">
        <v>0.54312114989733096</v>
      </c>
      <c r="BI1706" t="str">
        <v>20/03/2018</v>
      </c>
      <c r="BJ1706">
        <v>49.5</v>
      </c>
      <c r="BK1706">
        <v>17.5</v>
      </c>
    </row>
    <row r="1707" spans="1:63" x14ac:dyDescent="0.3">
      <c r="A1707" s="11">
        <v>43088</v>
      </c>
      <c r="B1707">
        <v>0.62343096234309603</v>
      </c>
      <c r="C1707">
        <v>2690.16</v>
      </c>
      <c r="D1707">
        <v>158.63999999999999</v>
      </c>
      <c r="E1707">
        <v>127.18</v>
      </c>
      <c r="F1707">
        <v>1261.73</v>
      </c>
      <c r="G1707">
        <v>83.95</v>
      </c>
      <c r="H1707">
        <v>50.01</v>
      </c>
      <c r="Q1707">
        <v>0.64516129032258096</v>
      </c>
      <c r="AF1707">
        <v>0.54517453798768001</v>
      </c>
      <c r="BI1707" t="str">
        <v>19/03/2018</v>
      </c>
      <c r="BJ1707">
        <v>49.5</v>
      </c>
      <c r="BK1707">
        <v>17.5</v>
      </c>
    </row>
    <row r="1708" spans="1:63" x14ac:dyDescent="0.3">
      <c r="A1708" s="11">
        <v>43085</v>
      </c>
      <c r="B1708">
        <v>0.62301587301587302</v>
      </c>
      <c r="C1708">
        <v>2675.81</v>
      </c>
      <c r="D1708">
        <v>157.65</v>
      </c>
      <c r="E1708">
        <v>128.35</v>
      </c>
      <c r="F1708">
        <v>1254.3</v>
      </c>
      <c r="G1708">
        <v>83.95</v>
      </c>
      <c r="H1708">
        <v>49.45</v>
      </c>
      <c r="Q1708">
        <v>0.65079365079365104</v>
      </c>
      <c r="AF1708">
        <v>0.54878048780487798</v>
      </c>
      <c r="BI1708" t="str">
        <v>16/03/2018</v>
      </c>
      <c r="BJ1708">
        <v>55.5</v>
      </c>
      <c r="BK1708">
        <v>16.8</v>
      </c>
    </row>
    <row r="1709" spans="1:63" x14ac:dyDescent="0.3">
      <c r="A1709" s="11">
        <v>43084</v>
      </c>
      <c r="B1709">
        <v>0.64112903225806495</v>
      </c>
      <c r="C1709">
        <v>2652.01</v>
      </c>
      <c r="D1709">
        <v>155.88</v>
      </c>
      <c r="E1709">
        <v>127.87</v>
      </c>
      <c r="F1709">
        <v>1253</v>
      </c>
      <c r="G1709">
        <v>83.99</v>
      </c>
      <c r="H1709">
        <v>49.47</v>
      </c>
      <c r="Q1709">
        <v>0.64516129032258096</v>
      </c>
      <c r="AF1709">
        <v>0.55849440488301105</v>
      </c>
      <c r="BI1709" t="str">
        <v>15/03/2018</v>
      </c>
      <c r="BJ1709">
        <v>55.5</v>
      </c>
      <c r="BK1709">
        <v>16.8</v>
      </c>
    </row>
    <row r="1710" spans="1:63" x14ac:dyDescent="0.3">
      <c r="A1710" s="11">
        <v>43083</v>
      </c>
      <c r="B1710">
        <v>0.63524590163934402</v>
      </c>
      <c r="C1710">
        <v>2662.85</v>
      </c>
      <c r="D1710">
        <v>155.99</v>
      </c>
      <c r="E1710">
        <v>127.33</v>
      </c>
      <c r="F1710">
        <v>1255.72</v>
      </c>
      <c r="G1710">
        <v>84.02</v>
      </c>
      <c r="H1710">
        <v>49.7</v>
      </c>
      <c r="Q1710">
        <v>0.65573770491803296</v>
      </c>
      <c r="AF1710">
        <v>0.55747711088504603</v>
      </c>
      <c r="BI1710" t="str">
        <v>14/03/2018</v>
      </c>
      <c r="BJ1710">
        <v>55.5</v>
      </c>
      <c r="BK1710">
        <v>16.8</v>
      </c>
    </row>
    <row r="1711" spans="1:63" x14ac:dyDescent="0.3">
      <c r="A1711" s="11">
        <v>43082</v>
      </c>
      <c r="B1711">
        <v>0.64315352697095396</v>
      </c>
      <c r="C1711">
        <v>2664.11</v>
      </c>
      <c r="D1711">
        <v>155.69</v>
      </c>
      <c r="E1711">
        <v>126.38</v>
      </c>
      <c r="F1711">
        <v>1244.4000000000001</v>
      </c>
      <c r="G1711">
        <v>83.93</v>
      </c>
      <c r="H1711">
        <v>49.46</v>
      </c>
      <c r="Q1711">
        <v>0.644067796610169</v>
      </c>
      <c r="AF1711">
        <v>0.55141129032258096</v>
      </c>
      <c r="BI1711" t="str">
        <v>13/03/2018</v>
      </c>
      <c r="BJ1711">
        <v>55.5</v>
      </c>
      <c r="BK1711">
        <v>16.8</v>
      </c>
    </row>
    <row r="1712" spans="1:63" x14ac:dyDescent="0.3">
      <c r="A1712" s="11">
        <v>43081</v>
      </c>
      <c r="B1712">
        <v>0.658119658119658</v>
      </c>
      <c r="C1712">
        <v>2659.99</v>
      </c>
      <c r="D1712">
        <v>155.9</v>
      </c>
      <c r="E1712">
        <v>126.43</v>
      </c>
      <c r="F1712">
        <v>1242.18</v>
      </c>
      <c r="G1712">
        <v>83.93</v>
      </c>
      <c r="H1712">
        <v>49.48</v>
      </c>
      <c r="Q1712">
        <v>0.68421052631578905</v>
      </c>
      <c r="AF1712">
        <v>0.54848484848484802</v>
      </c>
      <c r="BI1712" t="str">
        <v>12/03/2018</v>
      </c>
      <c r="BJ1712">
        <v>55.5</v>
      </c>
      <c r="BK1712">
        <v>16.8</v>
      </c>
    </row>
    <row r="1713" spans="1:63" x14ac:dyDescent="0.3">
      <c r="A1713" s="11">
        <v>43078</v>
      </c>
      <c r="B1713">
        <v>0.66260162601626005</v>
      </c>
      <c r="C1713">
        <v>2651.5</v>
      </c>
      <c r="D1713">
        <v>154.69999999999999</v>
      </c>
      <c r="E1713">
        <v>126.69</v>
      </c>
      <c r="F1713">
        <v>1248.3499999999999</v>
      </c>
      <c r="G1713">
        <v>83.97</v>
      </c>
      <c r="H1713">
        <v>49.32</v>
      </c>
      <c r="Q1713">
        <v>0.644067796610169</v>
      </c>
      <c r="AF1713">
        <v>0.55489021956087803</v>
      </c>
      <c r="BI1713" t="str">
        <v>09/03/2018</v>
      </c>
      <c r="BJ1713">
        <v>54.9</v>
      </c>
      <c r="BK1713">
        <v>15.7</v>
      </c>
    </row>
    <row r="1714" spans="1:63" x14ac:dyDescent="0.3">
      <c r="A1714" s="11">
        <v>43077</v>
      </c>
      <c r="B1714">
        <v>0.67500000000000004</v>
      </c>
      <c r="C1714">
        <v>2636.98</v>
      </c>
      <c r="D1714">
        <v>154.02000000000001</v>
      </c>
      <c r="E1714">
        <v>126.68</v>
      </c>
      <c r="F1714">
        <v>1246.75</v>
      </c>
      <c r="G1714">
        <v>83.97</v>
      </c>
      <c r="H1714">
        <v>49.05</v>
      </c>
      <c r="Q1714">
        <v>0.66666666666666696</v>
      </c>
      <c r="AF1714">
        <v>0.55643564356435604</v>
      </c>
      <c r="BI1714" t="str">
        <v>08/03/2018</v>
      </c>
      <c r="BJ1714">
        <v>54.9</v>
      </c>
      <c r="BK1714">
        <v>15.7</v>
      </c>
    </row>
    <row r="1715" spans="1:63" x14ac:dyDescent="0.3">
      <c r="A1715" s="11">
        <v>43076</v>
      </c>
      <c r="B1715">
        <v>0.67206477732793501</v>
      </c>
      <c r="C1715">
        <v>2629.27</v>
      </c>
      <c r="D1715">
        <v>153.5</v>
      </c>
      <c r="E1715">
        <v>127.68</v>
      </c>
      <c r="F1715">
        <v>1264.5</v>
      </c>
      <c r="G1715">
        <v>83.96</v>
      </c>
      <c r="H1715">
        <v>48.914999999999999</v>
      </c>
      <c r="Q1715">
        <v>0.65573770491803296</v>
      </c>
      <c r="AF1715">
        <v>0.55632411067193699</v>
      </c>
      <c r="BI1715" t="str">
        <v>07/03/2018</v>
      </c>
      <c r="BJ1715">
        <v>54.9</v>
      </c>
      <c r="BK1715">
        <v>15.7</v>
      </c>
    </row>
    <row r="1716" spans="1:63" x14ac:dyDescent="0.3">
      <c r="A1716" s="11">
        <v>43075</v>
      </c>
      <c r="B1716">
        <v>0.64367816091954</v>
      </c>
      <c r="C1716">
        <v>2629.57</v>
      </c>
      <c r="D1716">
        <v>152.81</v>
      </c>
      <c r="E1716">
        <v>127.24</v>
      </c>
      <c r="F1716">
        <v>1265.97</v>
      </c>
      <c r="G1716">
        <v>83.92</v>
      </c>
      <c r="H1716">
        <v>49.16</v>
      </c>
      <c r="Q1716">
        <v>0.64615384615384597</v>
      </c>
      <c r="AF1716">
        <v>0.55795677799607102</v>
      </c>
      <c r="BI1716" t="str">
        <v>06/03/2018</v>
      </c>
      <c r="BJ1716">
        <v>54.9</v>
      </c>
      <c r="BK1716">
        <v>15.7</v>
      </c>
    </row>
    <row r="1717" spans="1:63" x14ac:dyDescent="0.3">
      <c r="A1717" s="11">
        <v>43074</v>
      </c>
      <c r="B1717">
        <v>0.65116279069767402</v>
      </c>
      <c r="C1717">
        <v>2639.44</v>
      </c>
      <c r="D1717">
        <v>152.71</v>
      </c>
      <c r="E1717">
        <v>126.61</v>
      </c>
      <c r="F1717">
        <v>1276.18</v>
      </c>
      <c r="G1717">
        <v>83.93</v>
      </c>
      <c r="H1717">
        <v>49.21</v>
      </c>
      <c r="Q1717">
        <v>0.65625</v>
      </c>
      <c r="AF1717">
        <v>0.56035328753680103</v>
      </c>
      <c r="BI1717" t="str">
        <v>05/03/2018</v>
      </c>
      <c r="BJ1717">
        <v>54.9</v>
      </c>
      <c r="BK1717">
        <v>15.7</v>
      </c>
    </row>
    <row r="1718" spans="1:63" x14ac:dyDescent="0.3">
      <c r="A1718" s="11">
        <v>43071</v>
      </c>
      <c r="B1718">
        <v>0.66083916083916105</v>
      </c>
      <c r="C1718">
        <v>2642.22</v>
      </c>
      <c r="D1718">
        <v>154.49</v>
      </c>
      <c r="E1718">
        <v>126.55</v>
      </c>
      <c r="F1718">
        <v>1280.5050000000001</v>
      </c>
      <c r="G1718">
        <v>83.98</v>
      </c>
      <c r="H1718">
        <v>49.39</v>
      </c>
      <c r="Q1718">
        <v>0.66666666666666696</v>
      </c>
      <c r="AF1718">
        <v>0.57003891050583699</v>
      </c>
      <c r="BI1718" t="str">
        <v>02/03/2018</v>
      </c>
      <c r="BJ1718">
        <v>48.6</v>
      </c>
      <c r="BK1718">
        <v>15.5</v>
      </c>
    </row>
    <row r="1719" spans="1:63" x14ac:dyDescent="0.3">
      <c r="A1719" s="11">
        <v>43069</v>
      </c>
      <c r="B1719">
        <v>0.65870307167235498</v>
      </c>
      <c r="C1719">
        <v>2647.58</v>
      </c>
      <c r="D1719">
        <v>155.15</v>
      </c>
      <c r="E1719">
        <v>125.12</v>
      </c>
      <c r="F1719">
        <v>1274.83</v>
      </c>
      <c r="G1719">
        <v>84.04</v>
      </c>
      <c r="H1719">
        <v>49.49</v>
      </c>
      <c r="Q1719">
        <v>0.66666666666666696</v>
      </c>
      <c r="AF1719">
        <v>0.56748768472906397</v>
      </c>
      <c r="BI1719" t="str">
        <v>01/03/2018</v>
      </c>
      <c r="BJ1719">
        <v>48.6</v>
      </c>
      <c r="BK1719">
        <v>15.5</v>
      </c>
    </row>
    <row r="1720" spans="1:63" x14ac:dyDescent="0.3">
      <c r="A1720" s="11">
        <v>43069</v>
      </c>
      <c r="B1720">
        <v>0.66981132075471705</v>
      </c>
      <c r="C1720">
        <v>2626.07</v>
      </c>
      <c r="D1720">
        <v>153.86000000000001</v>
      </c>
      <c r="E1720">
        <v>125.54</v>
      </c>
      <c r="F1720">
        <v>1278.93</v>
      </c>
      <c r="G1720">
        <v>84.084999999999994</v>
      </c>
      <c r="H1720">
        <v>49.58</v>
      </c>
      <c r="Q1720">
        <v>0.670886075949367</v>
      </c>
      <c r="AF1720">
        <v>0.56921587608906099</v>
      </c>
      <c r="BI1720" t="str">
        <v>28/02/2018</v>
      </c>
      <c r="BJ1720">
        <v>48.6</v>
      </c>
      <c r="BK1720">
        <v>15.5</v>
      </c>
    </row>
    <row r="1721" spans="1:63" x14ac:dyDescent="0.3">
      <c r="A1721" s="11">
        <v>43068</v>
      </c>
      <c r="B1721">
        <v>0.67301587301587296</v>
      </c>
      <c r="C1721">
        <v>2627.04</v>
      </c>
      <c r="D1721">
        <v>156.59</v>
      </c>
      <c r="E1721">
        <v>126.79</v>
      </c>
      <c r="F1721">
        <v>1294.07</v>
      </c>
      <c r="G1721">
        <v>84.11</v>
      </c>
      <c r="H1721">
        <v>49.94</v>
      </c>
      <c r="Q1721">
        <v>0.66666666666666696</v>
      </c>
      <c r="AF1721">
        <v>0.56847290640394099</v>
      </c>
      <c r="BI1721" t="str">
        <v>27/02/2018</v>
      </c>
      <c r="BJ1721">
        <v>48.6</v>
      </c>
      <c r="BK1721">
        <v>15.5</v>
      </c>
    </row>
    <row r="1722" spans="1:63" x14ac:dyDescent="0.3">
      <c r="A1722" s="11">
        <v>43067</v>
      </c>
      <c r="B1722">
        <v>0.67301587301587296</v>
      </c>
      <c r="C1722">
        <v>2601.42</v>
      </c>
      <c r="D1722">
        <v>156.19</v>
      </c>
      <c r="E1722">
        <v>126.62</v>
      </c>
      <c r="F1722">
        <v>1294.3599999999999</v>
      </c>
      <c r="G1722">
        <v>84.1</v>
      </c>
      <c r="H1722">
        <v>49.68</v>
      </c>
      <c r="Q1722">
        <v>0.66666666666666696</v>
      </c>
      <c r="AF1722">
        <v>0.565217391304348</v>
      </c>
      <c r="BI1722" t="str">
        <v>26/02/2018</v>
      </c>
      <c r="BJ1722">
        <v>48.6</v>
      </c>
      <c r="BK1722">
        <v>15.5</v>
      </c>
    </row>
    <row r="1723" spans="1:63" x14ac:dyDescent="0.3">
      <c r="A1723" s="11">
        <v>43064</v>
      </c>
      <c r="B1723">
        <v>0.68814432989690699</v>
      </c>
      <c r="C1723">
        <v>2602.42</v>
      </c>
      <c r="D1723">
        <v>156.26</v>
      </c>
      <c r="E1723">
        <v>126.8</v>
      </c>
      <c r="F1723">
        <v>1288.23</v>
      </c>
      <c r="G1723">
        <v>84.1</v>
      </c>
      <c r="H1723">
        <v>50.09</v>
      </c>
      <c r="Q1723">
        <v>0.70652173913043503</v>
      </c>
      <c r="AF1723">
        <v>0.56618357487922699</v>
      </c>
      <c r="BI1723" t="str">
        <v>23/02/2018</v>
      </c>
      <c r="BJ1723">
        <v>48.1</v>
      </c>
      <c r="BK1723">
        <v>14.4</v>
      </c>
    </row>
    <row r="1724" spans="1:63" x14ac:dyDescent="0.3">
      <c r="A1724" s="11">
        <v>43062</v>
      </c>
      <c r="B1724">
        <v>0.68550368550368501</v>
      </c>
      <c r="C1724">
        <v>2597.08</v>
      </c>
      <c r="D1724">
        <v>155.69</v>
      </c>
      <c r="E1724">
        <v>127.15</v>
      </c>
      <c r="F1724">
        <v>1292.17</v>
      </c>
      <c r="G1724">
        <v>84.1</v>
      </c>
      <c r="H1724">
        <v>49.87</v>
      </c>
      <c r="Q1724">
        <v>0.71276595744680804</v>
      </c>
      <c r="AF1724">
        <v>0.55608820709491802</v>
      </c>
      <c r="BI1724" t="str">
        <v>22/02/2018</v>
      </c>
      <c r="BJ1724">
        <v>48.1</v>
      </c>
      <c r="BK1724">
        <v>14.4</v>
      </c>
    </row>
    <row r="1725" spans="1:63" x14ac:dyDescent="0.3">
      <c r="A1725" s="11">
        <v>43061</v>
      </c>
      <c r="B1725">
        <v>0.68226600985221697</v>
      </c>
      <c r="C1725">
        <v>2599.0300000000002</v>
      </c>
      <c r="D1725">
        <v>155.5</v>
      </c>
      <c r="E1725">
        <v>126.74</v>
      </c>
      <c r="F1725">
        <v>1280.53</v>
      </c>
      <c r="G1725">
        <v>84.03</v>
      </c>
      <c r="H1725">
        <v>49.7</v>
      </c>
      <c r="Q1725">
        <v>0.71276595744680804</v>
      </c>
      <c r="AF1725">
        <v>0.55202312138728304</v>
      </c>
      <c r="BI1725" t="str">
        <v>21/02/2018</v>
      </c>
      <c r="BJ1725">
        <v>48.1</v>
      </c>
      <c r="BK1725">
        <v>14.4</v>
      </c>
    </row>
    <row r="1726" spans="1:63" x14ac:dyDescent="0.3">
      <c r="A1726" s="11">
        <v>43060</v>
      </c>
      <c r="B1726">
        <v>0.67749999999999999</v>
      </c>
      <c r="C1726">
        <v>2582.14</v>
      </c>
      <c r="D1726">
        <v>153.83000000000001</v>
      </c>
      <c r="E1726">
        <v>126.34</v>
      </c>
      <c r="F1726">
        <v>1276.95</v>
      </c>
      <c r="G1726">
        <v>84.05</v>
      </c>
      <c r="H1726">
        <v>49.27</v>
      </c>
      <c r="Q1726">
        <v>0.70967741935483897</v>
      </c>
      <c r="AF1726">
        <v>0.55652173913043501</v>
      </c>
      <c r="BI1726" t="str">
        <v>20/02/2018</v>
      </c>
      <c r="BJ1726">
        <v>48.1</v>
      </c>
      <c r="BK1726">
        <v>14.4</v>
      </c>
    </row>
    <row r="1727" spans="1:63" x14ac:dyDescent="0.3">
      <c r="A1727" s="11">
        <v>43057</v>
      </c>
      <c r="B1727">
        <v>0.66346153846153799</v>
      </c>
      <c r="C1727">
        <v>2578.85</v>
      </c>
      <c r="D1727">
        <v>153.94999999999999</v>
      </c>
      <c r="E1727">
        <v>126.39</v>
      </c>
      <c r="F1727">
        <v>1294.3699999999999</v>
      </c>
      <c r="G1727">
        <v>84.08</v>
      </c>
      <c r="H1727">
        <v>49.18</v>
      </c>
      <c r="Q1727">
        <v>0.70833333333333304</v>
      </c>
      <c r="AF1727">
        <v>0.55555555555555602</v>
      </c>
      <c r="BI1727" t="str">
        <v>19/02/2018</v>
      </c>
      <c r="BJ1727">
        <v>48.1</v>
      </c>
      <c r="BK1727">
        <v>14.4</v>
      </c>
    </row>
    <row r="1728" spans="1:63" x14ac:dyDescent="0.3">
      <c r="A1728" s="11">
        <v>43056</v>
      </c>
      <c r="B1728">
        <v>0.66588235294117604</v>
      </c>
      <c r="C1728">
        <v>2585.64</v>
      </c>
      <c r="D1728">
        <v>154.54</v>
      </c>
      <c r="E1728">
        <v>125.46</v>
      </c>
      <c r="F1728">
        <v>1278.55</v>
      </c>
      <c r="G1728">
        <v>84.13</v>
      </c>
      <c r="H1728">
        <v>49.22</v>
      </c>
      <c r="Q1728">
        <v>0.71428571428571397</v>
      </c>
      <c r="AF1728">
        <v>0.55888030888030904</v>
      </c>
      <c r="BI1728" t="str">
        <v>16/02/2018</v>
      </c>
      <c r="BJ1728">
        <v>48.5</v>
      </c>
      <c r="BK1728">
        <v>14.6</v>
      </c>
    </row>
    <row r="1729" spans="1:63" x14ac:dyDescent="0.3">
      <c r="A1729" s="11">
        <v>43055</v>
      </c>
      <c r="B1729">
        <v>0.66508313539192399</v>
      </c>
      <c r="C1729">
        <v>2564.62</v>
      </c>
      <c r="D1729">
        <v>152.59</v>
      </c>
      <c r="E1729">
        <v>126.56</v>
      </c>
      <c r="F1729">
        <v>1278.4000000000001</v>
      </c>
      <c r="G1729">
        <v>84.12</v>
      </c>
      <c r="H1729">
        <v>48.685000000000002</v>
      </c>
      <c r="Q1729">
        <v>0.69696969696969702</v>
      </c>
      <c r="AF1729">
        <v>0.55275895450145196</v>
      </c>
      <c r="BI1729" t="str">
        <v>15/02/2018</v>
      </c>
      <c r="BJ1729">
        <v>48.5</v>
      </c>
      <c r="BK1729">
        <v>14.6</v>
      </c>
    </row>
    <row r="1730" spans="1:63" x14ac:dyDescent="0.3">
      <c r="A1730" s="11">
        <v>43054</v>
      </c>
      <c r="B1730">
        <v>0.66666666666666696</v>
      </c>
      <c r="C1730">
        <v>2578.87</v>
      </c>
      <c r="D1730">
        <v>153.31</v>
      </c>
      <c r="E1730">
        <v>125.2</v>
      </c>
      <c r="F1730">
        <v>1280.0999999999999</v>
      </c>
      <c r="G1730">
        <v>84.15</v>
      </c>
      <c r="H1730">
        <v>48.94</v>
      </c>
      <c r="Q1730">
        <v>0.69387755102040805</v>
      </c>
      <c r="AF1730">
        <v>0.54634146341463397</v>
      </c>
      <c r="BI1730" t="str">
        <v>14/02/2018</v>
      </c>
      <c r="BJ1730">
        <v>48.5</v>
      </c>
      <c r="BK1730">
        <v>14.6</v>
      </c>
    </row>
    <row r="1731" spans="1:63" x14ac:dyDescent="0.3">
      <c r="A1731" s="11">
        <v>43053</v>
      </c>
      <c r="B1731">
        <v>0.66824644549763001</v>
      </c>
      <c r="C1731">
        <v>2584.84</v>
      </c>
      <c r="D1731">
        <v>153.87</v>
      </c>
      <c r="E1731">
        <v>124.36</v>
      </c>
      <c r="F1731">
        <v>1278.3499999999999</v>
      </c>
      <c r="G1731">
        <v>84.13</v>
      </c>
      <c r="H1731">
        <v>49.04</v>
      </c>
      <c r="Q1731">
        <v>0.69072164948453596</v>
      </c>
      <c r="AF1731">
        <v>0.54715127701375199</v>
      </c>
      <c r="BI1731" t="str">
        <v>13/02/2018</v>
      </c>
      <c r="BJ1731">
        <v>48.5</v>
      </c>
      <c r="BK1731">
        <v>14.6</v>
      </c>
    </row>
    <row r="1732" spans="1:63" x14ac:dyDescent="0.3">
      <c r="A1732" s="11">
        <v>43050</v>
      </c>
      <c r="B1732">
        <v>0.65207373271889402</v>
      </c>
      <c r="C1732">
        <v>2582.3000000000002</v>
      </c>
      <c r="D1732">
        <v>153.68</v>
      </c>
      <c r="E1732">
        <v>124.1</v>
      </c>
      <c r="F1732">
        <v>1276.1400000000001</v>
      </c>
      <c r="G1732">
        <v>84.14</v>
      </c>
      <c r="H1732">
        <v>49.18</v>
      </c>
      <c r="Q1732">
        <v>0.66</v>
      </c>
      <c r="AF1732">
        <v>0.54302670623145399</v>
      </c>
      <c r="BI1732" t="str">
        <v>12/02/2018</v>
      </c>
      <c r="BJ1732">
        <v>48.5</v>
      </c>
      <c r="BK1732">
        <v>14.6</v>
      </c>
    </row>
    <row r="1733" spans="1:63" x14ac:dyDescent="0.3">
      <c r="A1733" s="11">
        <v>43049</v>
      </c>
      <c r="B1733">
        <v>0.64665127020785196</v>
      </c>
      <c r="C1733">
        <v>2584.62</v>
      </c>
      <c r="D1733">
        <v>153.69</v>
      </c>
      <c r="E1733">
        <v>126</v>
      </c>
      <c r="F1733">
        <v>1285</v>
      </c>
      <c r="G1733">
        <v>84.17</v>
      </c>
      <c r="H1733">
        <v>49.33</v>
      </c>
      <c r="Q1733">
        <v>0.65</v>
      </c>
      <c r="AF1733">
        <v>0.53968253968253999</v>
      </c>
      <c r="BI1733" t="str">
        <v>09/02/2018</v>
      </c>
      <c r="BJ1733">
        <v>51.9</v>
      </c>
      <c r="BK1733">
        <v>14.4</v>
      </c>
    </row>
    <row r="1734" spans="1:63" x14ac:dyDescent="0.3">
      <c r="A1734" s="11">
        <v>43048</v>
      </c>
      <c r="B1734">
        <v>0.64501160092807397</v>
      </c>
      <c r="C1734">
        <v>2594.38</v>
      </c>
      <c r="D1734">
        <v>154.5</v>
      </c>
      <c r="E1734">
        <v>126.36</v>
      </c>
      <c r="F1734">
        <v>1281.46</v>
      </c>
      <c r="G1734">
        <v>84.18</v>
      </c>
      <c r="H1734">
        <v>49.61</v>
      </c>
      <c r="Q1734">
        <v>0.65306122448979598</v>
      </c>
      <c r="AF1734">
        <v>0.53100000000000003</v>
      </c>
      <c r="BI1734" t="str">
        <v>08/02/2018</v>
      </c>
      <c r="BJ1734">
        <v>51.9</v>
      </c>
      <c r="BK1734">
        <v>14.4</v>
      </c>
    </row>
    <row r="1735" spans="1:63" x14ac:dyDescent="0.3">
      <c r="A1735" s="11">
        <v>43047</v>
      </c>
      <c r="B1735">
        <v>0.64047619047618998</v>
      </c>
      <c r="C1735">
        <v>2590.64</v>
      </c>
      <c r="D1735">
        <v>153.88</v>
      </c>
      <c r="E1735">
        <v>126.64</v>
      </c>
      <c r="F1735">
        <v>1275.32</v>
      </c>
      <c r="G1735">
        <v>84.19</v>
      </c>
      <c r="H1735">
        <v>49.44</v>
      </c>
      <c r="Q1735">
        <v>0.64948453608247403</v>
      </c>
      <c r="AF1735">
        <v>0.53090172239108402</v>
      </c>
      <c r="BI1735" t="str">
        <v>07/02/2018</v>
      </c>
      <c r="BJ1735">
        <v>51.9</v>
      </c>
      <c r="BK1735">
        <v>14.4</v>
      </c>
    </row>
    <row r="1736" spans="1:63" x14ac:dyDescent="0.3">
      <c r="A1736" s="11">
        <v>43046</v>
      </c>
      <c r="B1736">
        <v>0.631325301204819</v>
      </c>
      <c r="C1736">
        <v>2591.13</v>
      </c>
      <c r="D1736">
        <v>153.79</v>
      </c>
      <c r="E1736">
        <v>126.11</v>
      </c>
      <c r="F1736">
        <v>1282.05</v>
      </c>
      <c r="G1736">
        <v>84.23</v>
      </c>
      <c r="H1736">
        <v>49.64</v>
      </c>
      <c r="Q1736">
        <v>0.64583333333333304</v>
      </c>
      <c r="AF1736">
        <v>0.52566735112936303</v>
      </c>
      <c r="BI1736" t="str">
        <v>06/02/2018</v>
      </c>
      <c r="BJ1736">
        <v>51.9</v>
      </c>
      <c r="BK1736">
        <v>14.4</v>
      </c>
    </row>
    <row r="1737" spans="1:63" x14ac:dyDescent="0.3">
      <c r="A1737" s="11">
        <v>43043</v>
      </c>
      <c r="B1737">
        <v>0.62829736211031195</v>
      </c>
      <c r="C1737">
        <v>2587.84</v>
      </c>
      <c r="D1737">
        <v>153.27000000000001</v>
      </c>
      <c r="E1737">
        <v>125.64</v>
      </c>
      <c r="F1737">
        <v>1269.8499999999999</v>
      </c>
      <c r="G1737">
        <v>84.18</v>
      </c>
      <c r="H1737">
        <v>49.45</v>
      </c>
      <c r="Q1737">
        <v>0.64948453608247403</v>
      </c>
      <c r="AF1737">
        <v>0.51930894308943099</v>
      </c>
      <c r="BI1737" t="str">
        <v>05/02/2018</v>
      </c>
      <c r="BJ1737">
        <v>51.9</v>
      </c>
      <c r="BK1737">
        <v>14.4</v>
      </c>
    </row>
    <row r="1738" spans="1:63" x14ac:dyDescent="0.3">
      <c r="A1738" s="11">
        <v>43042</v>
      </c>
      <c r="B1738">
        <v>0.63814180929095399</v>
      </c>
      <c r="C1738">
        <v>2579.85</v>
      </c>
      <c r="D1738">
        <v>151.81</v>
      </c>
      <c r="E1738">
        <v>125.3</v>
      </c>
      <c r="F1738">
        <v>1276</v>
      </c>
      <c r="G1738">
        <v>84.23</v>
      </c>
      <c r="H1738">
        <v>49.54</v>
      </c>
      <c r="Q1738">
        <v>0.65625</v>
      </c>
      <c r="AF1738">
        <v>0.51266464032421499</v>
      </c>
      <c r="BI1738" t="str">
        <v>02/02/2018</v>
      </c>
      <c r="BJ1738">
        <v>54.4</v>
      </c>
      <c r="BK1738">
        <v>15.5</v>
      </c>
    </row>
    <row r="1739" spans="1:63" x14ac:dyDescent="0.3">
      <c r="A1739" s="11">
        <v>43041</v>
      </c>
      <c r="B1739">
        <v>0.63037974683544296</v>
      </c>
      <c r="C1739">
        <v>2579.36</v>
      </c>
      <c r="D1739">
        <v>152.1</v>
      </c>
      <c r="E1739">
        <v>124.75</v>
      </c>
      <c r="F1739">
        <v>1274.4000000000001</v>
      </c>
      <c r="G1739">
        <v>84.21</v>
      </c>
      <c r="H1739">
        <v>49.42</v>
      </c>
      <c r="Q1739">
        <v>0.65591397849462396</v>
      </c>
      <c r="AF1739">
        <v>0.50102249488752604</v>
      </c>
      <c r="BI1739" t="str">
        <v>01/02/2018</v>
      </c>
      <c r="BJ1739">
        <v>54.4</v>
      </c>
      <c r="BK1739">
        <v>15.5</v>
      </c>
    </row>
    <row r="1740" spans="1:63" x14ac:dyDescent="0.3">
      <c r="A1740" s="11">
        <v>43039</v>
      </c>
      <c r="B1740">
        <v>0.63049095607235095</v>
      </c>
      <c r="C1740">
        <v>2575.2600000000002</v>
      </c>
      <c r="D1740">
        <v>152.15</v>
      </c>
      <c r="E1740">
        <v>124.46</v>
      </c>
      <c r="F1740">
        <v>1271.58</v>
      </c>
      <c r="G1740">
        <v>84.3</v>
      </c>
      <c r="H1740">
        <v>49.28</v>
      </c>
      <c r="Q1740">
        <v>0.66666666666666696</v>
      </c>
      <c r="AF1740">
        <v>0.50156087408949002</v>
      </c>
      <c r="BI1740" t="str">
        <v>31/01/2018</v>
      </c>
      <c r="BJ1740">
        <v>54.4</v>
      </c>
      <c r="BK1740">
        <v>15.5</v>
      </c>
    </row>
    <row r="1741" spans="1:63" x14ac:dyDescent="0.3">
      <c r="A1741" s="11">
        <v>43039</v>
      </c>
      <c r="B1741">
        <v>0.62631578947368405</v>
      </c>
      <c r="C1741">
        <v>2572.83</v>
      </c>
      <c r="D1741">
        <v>151.58000000000001</v>
      </c>
      <c r="E1741">
        <v>124.42</v>
      </c>
      <c r="F1741">
        <v>1276.25</v>
      </c>
      <c r="G1741">
        <v>84.35</v>
      </c>
      <c r="H1741">
        <v>49.08</v>
      </c>
      <c r="Q1741">
        <v>0.67045454545454497</v>
      </c>
      <c r="AF1741">
        <v>0.49628055260361298</v>
      </c>
      <c r="BI1741" t="str">
        <v>30/01/2018</v>
      </c>
      <c r="BJ1741">
        <v>54.4</v>
      </c>
      <c r="BK1741">
        <v>15.5</v>
      </c>
    </row>
    <row r="1742" spans="1:63" x14ac:dyDescent="0.3">
      <c r="A1742" s="11">
        <v>43036</v>
      </c>
      <c r="B1742">
        <v>0.61780104712041894</v>
      </c>
      <c r="C1742">
        <v>2581.0700000000002</v>
      </c>
      <c r="D1742">
        <v>151.24</v>
      </c>
      <c r="E1742">
        <v>123.24</v>
      </c>
      <c r="F1742">
        <v>1273.3499999999999</v>
      </c>
      <c r="G1742">
        <v>84.31</v>
      </c>
      <c r="H1742">
        <v>49.04</v>
      </c>
      <c r="Q1742">
        <v>0.68539325842696597</v>
      </c>
      <c r="AF1742">
        <v>0.50211416490486305</v>
      </c>
      <c r="BI1742" t="str">
        <v>29/01/2018</v>
      </c>
      <c r="BJ1742">
        <v>54.4</v>
      </c>
      <c r="BK1742">
        <v>15.5</v>
      </c>
    </row>
    <row r="1743" spans="1:63" x14ac:dyDescent="0.3">
      <c r="A1743" s="11">
        <v>43035</v>
      </c>
      <c r="B1743">
        <v>0.61081081081081101</v>
      </c>
      <c r="C1743">
        <v>2560.4</v>
      </c>
      <c r="D1743">
        <v>146.96</v>
      </c>
      <c r="E1743">
        <v>122.43</v>
      </c>
      <c r="F1743">
        <v>1267.1099999999999</v>
      </c>
      <c r="G1743">
        <v>84.25</v>
      </c>
      <c r="H1743">
        <v>48.81</v>
      </c>
      <c r="Q1743">
        <v>0.66666666666666696</v>
      </c>
      <c r="AF1743">
        <v>0.49316508937960002</v>
      </c>
      <c r="BI1743" t="str">
        <v>26/01/2018</v>
      </c>
      <c r="BJ1743">
        <v>66</v>
      </c>
      <c r="BK1743">
        <v>12.6</v>
      </c>
    </row>
    <row r="1744" spans="1:63" x14ac:dyDescent="0.3">
      <c r="A1744" s="11">
        <v>43034</v>
      </c>
      <c r="B1744">
        <v>0.57608695652173902</v>
      </c>
      <c r="C1744">
        <v>2557.15</v>
      </c>
      <c r="D1744">
        <v>147.43</v>
      </c>
      <c r="E1744">
        <v>122.84</v>
      </c>
      <c r="F1744">
        <v>1277.4100000000001</v>
      </c>
      <c r="G1744">
        <v>84.25</v>
      </c>
      <c r="H1744">
        <v>48.9</v>
      </c>
      <c r="Q1744">
        <v>0.64197530864197505</v>
      </c>
      <c r="AF1744">
        <v>0.49420442571127499</v>
      </c>
      <c r="BI1744" t="str">
        <v>25/01/2018</v>
      </c>
      <c r="BJ1744">
        <v>66</v>
      </c>
      <c r="BK1744">
        <v>12.6</v>
      </c>
    </row>
    <row r="1745" spans="1:63" x14ac:dyDescent="0.3">
      <c r="A1745" s="11">
        <v>43033</v>
      </c>
      <c r="B1745">
        <v>0.56043956043956</v>
      </c>
      <c r="C1745">
        <v>2569.13</v>
      </c>
      <c r="D1745">
        <v>147.99</v>
      </c>
      <c r="E1745">
        <v>123.43</v>
      </c>
      <c r="F1745">
        <v>1276.73</v>
      </c>
      <c r="G1745">
        <v>84.27</v>
      </c>
      <c r="H1745">
        <v>49.05</v>
      </c>
      <c r="Q1745">
        <v>0.60240963855421703</v>
      </c>
      <c r="AF1745">
        <v>0.49840933191940601</v>
      </c>
      <c r="BI1745" t="str">
        <v>24/01/2018</v>
      </c>
      <c r="BJ1745">
        <v>66</v>
      </c>
      <c r="BK1745">
        <v>12.6</v>
      </c>
    </row>
    <row r="1746" spans="1:63" x14ac:dyDescent="0.3">
      <c r="A1746" s="11">
        <v>43032</v>
      </c>
      <c r="B1746">
        <v>0.55307262569832405</v>
      </c>
      <c r="C1746">
        <v>2564.98</v>
      </c>
      <c r="D1746">
        <v>147.74</v>
      </c>
      <c r="E1746">
        <v>124.2</v>
      </c>
      <c r="F1746">
        <v>1282.07</v>
      </c>
      <c r="G1746">
        <v>84.29</v>
      </c>
      <c r="H1746">
        <v>48.97</v>
      </c>
      <c r="Q1746">
        <v>0.60493827160493796</v>
      </c>
      <c r="AF1746">
        <v>0.51185344827586199</v>
      </c>
      <c r="BI1746" t="str">
        <v>23/01/2018</v>
      </c>
      <c r="BJ1746">
        <v>66</v>
      </c>
      <c r="BK1746">
        <v>12.6</v>
      </c>
    </row>
    <row r="1747" spans="1:63" x14ac:dyDescent="0.3">
      <c r="A1747" s="11">
        <v>43029</v>
      </c>
      <c r="B1747">
        <v>0.54189944134078205</v>
      </c>
      <c r="C1747">
        <v>2575.21</v>
      </c>
      <c r="D1747">
        <v>148.71</v>
      </c>
      <c r="E1747">
        <v>123.98</v>
      </c>
      <c r="F1747">
        <v>1280.73</v>
      </c>
      <c r="G1747">
        <v>84.29</v>
      </c>
      <c r="H1747">
        <v>49.13</v>
      </c>
      <c r="Q1747">
        <v>0.58536585365853699</v>
      </c>
      <c r="AF1747">
        <v>0.51531151003167897</v>
      </c>
      <c r="BI1747" t="str">
        <v>22/01/2018</v>
      </c>
      <c r="BJ1747">
        <v>66</v>
      </c>
      <c r="BK1747">
        <v>12.6</v>
      </c>
    </row>
    <row r="1748" spans="1:63" x14ac:dyDescent="0.3">
      <c r="A1748" s="11">
        <v>43028</v>
      </c>
      <c r="B1748">
        <v>0.53089887640449396</v>
      </c>
      <c r="C1748">
        <v>2562.1</v>
      </c>
      <c r="D1748">
        <v>148.31</v>
      </c>
      <c r="E1748">
        <v>125.31</v>
      </c>
      <c r="F1748">
        <v>1289.79</v>
      </c>
      <c r="G1748">
        <v>84.34</v>
      </c>
      <c r="H1748">
        <v>49.18</v>
      </c>
      <c r="Q1748">
        <v>0.59756097560975596</v>
      </c>
      <c r="AF1748">
        <v>0.50214592274678105</v>
      </c>
      <c r="BI1748" t="str">
        <v>19/01/2018</v>
      </c>
      <c r="BJ1748">
        <v>64.7</v>
      </c>
      <c r="BK1748">
        <v>12.8</v>
      </c>
    </row>
    <row r="1749" spans="1:63" x14ac:dyDescent="0.3">
      <c r="A1749" s="11">
        <v>43027</v>
      </c>
      <c r="B1749">
        <v>0.54597701149425304</v>
      </c>
      <c r="C1749">
        <v>2561.2600000000002</v>
      </c>
      <c r="D1749">
        <v>148.86000000000001</v>
      </c>
      <c r="E1749">
        <v>125.09</v>
      </c>
      <c r="F1749">
        <v>1281.17</v>
      </c>
      <c r="G1749">
        <v>84.29</v>
      </c>
      <c r="H1749">
        <v>49.33</v>
      </c>
      <c r="Q1749">
        <v>0.607594936708861</v>
      </c>
      <c r="AF1749">
        <v>0.49729729729729699</v>
      </c>
      <c r="BI1749" t="str">
        <v>18/01/2018</v>
      </c>
      <c r="BJ1749">
        <v>64.7</v>
      </c>
      <c r="BK1749">
        <v>12.8</v>
      </c>
    </row>
    <row r="1750" spans="1:63" x14ac:dyDescent="0.3">
      <c r="A1750" s="11">
        <v>43026</v>
      </c>
      <c r="B1750">
        <v>0.55907780979827104</v>
      </c>
      <c r="C1750">
        <v>2559.36</v>
      </c>
      <c r="D1750">
        <v>149.04</v>
      </c>
      <c r="E1750">
        <v>125.92</v>
      </c>
      <c r="F1750">
        <v>1285.2</v>
      </c>
      <c r="G1750">
        <v>84.32</v>
      </c>
      <c r="H1750">
        <v>49.21</v>
      </c>
      <c r="Q1750">
        <v>0.62337662337662303</v>
      </c>
      <c r="AF1750">
        <v>0.50270270270270301</v>
      </c>
      <c r="BI1750" t="str">
        <v>17/01/2018</v>
      </c>
      <c r="BJ1750">
        <v>64.7</v>
      </c>
      <c r="BK1750">
        <v>12.8</v>
      </c>
    </row>
    <row r="1751" spans="1:63" x14ac:dyDescent="0.3">
      <c r="A1751" s="11">
        <v>43025</v>
      </c>
      <c r="B1751">
        <v>0.54518072289156605</v>
      </c>
      <c r="C1751">
        <v>2557.64</v>
      </c>
      <c r="D1751">
        <v>148.85</v>
      </c>
      <c r="E1751">
        <v>125.76</v>
      </c>
      <c r="F1751">
        <v>1294.74</v>
      </c>
      <c r="G1751">
        <v>84.31</v>
      </c>
      <c r="H1751">
        <v>49.344999999999999</v>
      </c>
      <c r="Q1751">
        <v>0.60256410256410298</v>
      </c>
      <c r="AF1751">
        <v>0.50499445061043302</v>
      </c>
      <c r="BI1751" t="str">
        <v>16/01/2018</v>
      </c>
      <c r="BJ1751">
        <v>64.7</v>
      </c>
      <c r="BK1751">
        <v>12.8</v>
      </c>
    </row>
    <row r="1752" spans="1:63" x14ac:dyDescent="0.3">
      <c r="A1752" s="11">
        <v>43022</v>
      </c>
      <c r="B1752">
        <v>0.55757575757575795</v>
      </c>
      <c r="C1752">
        <v>2553.17</v>
      </c>
      <c r="D1752">
        <v>148.34</v>
      </c>
      <c r="E1752">
        <v>125.85</v>
      </c>
      <c r="F1752">
        <v>1304.8800000000001</v>
      </c>
      <c r="G1752">
        <v>84.39</v>
      </c>
      <c r="H1752">
        <v>49.35</v>
      </c>
      <c r="Q1752">
        <v>0.632911392405063</v>
      </c>
      <c r="AF1752">
        <v>0.51478641840087602</v>
      </c>
      <c r="BI1752" t="str">
        <v>15/01/2018</v>
      </c>
      <c r="BJ1752">
        <v>64.7</v>
      </c>
      <c r="BK1752">
        <v>12.8</v>
      </c>
    </row>
    <row r="1753" spans="1:63" x14ac:dyDescent="0.3">
      <c r="A1753" s="11">
        <v>43021</v>
      </c>
      <c r="B1753">
        <v>0.54629629629629595</v>
      </c>
      <c r="C1753">
        <v>2550.9299999999998</v>
      </c>
      <c r="D1753">
        <v>147.77000000000001</v>
      </c>
      <c r="E1753">
        <v>124.95</v>
      </c>
      <c r="F1753">
        <v>1293.75</v>
      </c>
      <c r="G1753">
        <v>84.34</v>
      </c>
      <c r="H1753">
        <v>49.08</v>
      </c>
      <c r="Q1753">
        <v>0.6</v>
      </c>
      <c r="AF1753">
        <v>0.51598676957001099</v>
      </c>
      <c r="BI1753" t="str">
        <v>12/01/2018</v>
      </c>
      <c r="BJ1753">
        <v>66.7</v>
      </c>
      <c r="BK1753">
        <v>12.7</v>
      </c>
    </row>
    <row r="1754" spans="1:63" x14ac:dyDescent="0.3">
      <c r="A1754" s="11">
        <v>43020</v>
      </c>
      <c r="B1754">
        <v>0.53503184713375795</v>
      </c>
      <c r="C1754">
        <v>2555.2399999999998</v>
      </c>
      <c r="D1754">
        <v>148.04</v>
      </c>
      <c r="E1754">
        <v>124.42</v>
      </c>
      <c r="F1754">
        <v>1291.8</v>
      </c>
      <c r="G1754">
        <v>84.35</v>
      </c>
      <c r="H1754">
        <v>49.09</v>
      </c>
      <c r="Q1754">
        <v>0.64705882352941202</v>
      </c>
      <c r="AF1754">
        <v>0.50888888888888895</v>
      </c>
      <c r="BI1754" t="str">
        <v>11/01/2018</v>
      </c>
      <c r="BJ1754">
        <v>66.7</v>
      </c>
      <c r="BK1754">
        <v>12.7</v>
      </c>
    </row>
    <row r="1755" spans="1:63" x14ac:dyDescent="0.3">
      <c r="A1755" s="11">
        <v>43019</v>
      </c>
      <c r="B1755">
        <v>0.53035143769968096</v>
      </c>
      <c r="C1755">
        <v>2550.64</v>
      </c>
      <c r="D1755">
        <v>147.6</v>
      </c>
      <c r="E1755">
        <v>124.18</v>
      </c>
      <c r="F1755">
        <v>1287.8499999999999</v>
      </c>
      <c r="G1755">
        <v>84.36</v>
      </c>
      <c r="H1755">
        <v>48.95</v>
      </c>
      <c r="Q1755">
        <v>0.63636363636363602</v>
      </c>
      <c r="AF1755">
        <v>0.51222222222222202</v>
      </c>
      <c r="BI1755" t="str">
        <v>10/01/2018</v>
      </c>
      <c r="BJ1755">
        <v>66.7</v>
      </c>
      <c r="BK1755">
        <v>12.7</v>
      </c>
    </row>
    <row r="1756" spans="1:63" x14ac:dyDescent="0.3">
      <c r="A1756" s="11">
        <v>43018</v>
      </c>
      <c r="B1756">
        <v>0.51779935275080902</v>
      </c>
      <c r="C1756">
        <v>2544.73</v>
      </c>
      <c r="D1756">
        <v>147.49</v>
      </c>
      <c r="E1756">
        <v>123.98</v>
      </c>
      <c r="F1756">
        <v>1284.1099999999999</v>
      </c>
      <c r="G1756">
        <v>84.34</v>
      </c>
      <c r="H1756">
        <v>48.5</v>
      </c>
      <c r="Q1756">
        <v>0.63636363636363602</v>
      </c>
      <c r="AF1756">
        <v>0.51290684624018001</v>
      </c>
      <c r="BI1756" t="str">
        <v>09/01/2018</v>
      </c>
      <c r="BJ1756">
        <v>66.7</v>
      </c>
      <c r="BK1756">
        <v>12.7</v>
      </c>
    </row>
    <row r="1757" spans="1:63" x14ac:dyDescent="0.3">
      <c r="A1757" s="11">
        <v>43015</v>
      </c>
      <c r="B1757">
        <v>0.51666666666666705</v>
      </c>
      <c r="C1757">
        <v>2549.33</v>
      </c>
      <c r="D1757">
        <v>147.66</v>
      </c>
      <c r="E1757">
        <v>123.59</v>
      </c>
      <c r="F1757">
        <v>1276.03</v>
      </c>
      <c r="G1757">
        <v>84.34</v>
      </c>
      <c r="H1757">
        <v>48.54</v>
      </c>
      <c r="Q1757">
        <v>0.62686567164179097</v>
      </c>
      <c r="AF1757">
        <v>0.52106430155210604</v>
      </c>
      <c r="BI1757" t="str">
        <v>08/01/2018</v>
      </c>
      <c r="BJ1757">
        <v>66.7</v>
      </c>
      <c r="BK1757">
        <v>12.7</v>
      </c>
    </row>
    <row r="1758" spans="1:63" x14ac:dyDescent="0.3">
      <c r="A1758" s="11">
        <v>43014</v>
      </c>
      <c r="B1758">
        <v>0.51748251748251795</v>
      </c>
      <c r="C1758">
        <v>2552.0700000000002</v>
      </c>
      <c r="D1758">
        <v>147.46</v>
      </c>
      <c r="E1758">
        <v>123.94</v>
      </c>
      <c r="F1758">
        <v>1268.05</v>
      </c>
      <c r="G1758">
        <v>84.37</v>
      </c>
      <c r="H1758">
        <v>48.62</v>
      </c>
      <c r="Q1758">
        <v>0.634920634920635</v>
      </c>
      <c r="AF1758">
        <v>0.51644736842105299</v>
      </c>
      <c r="BI1758" t="str">
        <v>05/01/2018</v>
      </c>
      <c r="BJ1758">
        <v>64.400000000000006</v>
      </c>
      <c r="BK1758">
        <v>13.5</v>
      </c>
    </row>
    <row r="1759" spans="1:63" x14ac:dyDescent="0.3">
      <c r="A1759" s="11">
        <v>43013</v>
      </c>
      <c r="B1759">
        <v>0.51785714285714302</v>
      </c>
      <c r="C1759">
        <v>2537.7399999999998</v>
      </c>
      <c r="D1759">
        <v>146.03</v>
      </c>
      <c r="E1759">
        <v>124.41</v>
      </c>
      <c r="F1759">
        <v>1274.7</v>
      </c>
      <c r="G1759">
        <v>84.55</v>
      </c>
      <c r="H1759">
        <v>48.57</v>
      </c>
      <c r="Q1759">
        <v>0.62068965517241403</v>
      </c>
      <c r="AF1759">
        <v>0.52354874041621002</v>
      </c>
      <c r="BI1759" t="str">
        <v>04/01/2018</v>
      </c>
      <c r="BJ1759">
        <v>64.400000000000006</v>
      </c>
      <c r="BK1759">
        <v>13.5</v>
      </c>
    </row>
    <row r="1760" spans="1:63" x14ac:dyDescent="0.3">
      <c r="A1760" s="11">
        <v>43012</v>
      </c>
      <c r="B1760">
        <v>0.503571428571429</v>
      </c>
      <c r="C1760">
        <v>2534.58</v>
      </c>
      <c r="D1760">
        <v>145.88999999999999</v>
      </c>
      <c r="E1760">
        <v>124.4</v>
      </c>
      <c r="F1760">
        <v>1271.3599999999999</v>
      </c>
      <c r="G1760">
        <v>84.39</v>
      </c>
      <c r="H1760">
        <v>48.62</v>
      </c>
      <c r="Q1760">
        <v>0.58333333333333304</v>
      </c>
      <c r="AF1760">
        <v>0.513721185510428</v>
      </c>
      <c r="BI1760" t="str">
        <v>03/01/2018</v>
      </c>
      <c r="BJ1760">
        <v>64.400000000000006</v>
      </c>
      <c r="BK1760">
        <v>13.5</v>
      </c>
    </row>
    <row r="1761" spans="1:63" x14ac:dyDescent="0.3">
      <c r="A1761" s="11">
        <v>43011</v>
      </c>
      <c r="B1761">
        <v>0.50187265917602997</v>
      </c>
      <c r="C1761">
        <v>2529.12</v>
      </c>
      <c r="D1761">
        <v>145.58000000000001</v>
      </c>
      <c r="E1761">
        <v>124.28</v>
      </c>
      <c r="F1761">
        <v>1271.1300000000001</v>
      </c>
      <c r="G1761">
        <v>84.44</v>
      </c>
      <c r="H1761">
        <v>48.31</v>
      </c>
      <c r="Q1761">
        <v>0.56140350877193002</v>
      </c>
      <c r="AF1761">
        <v>0.50886917960088696</v>
      </c>
      <c r="BI1761" t="str">
        <v>02/01/2018</v>
      </c>
      <c r="BJ1761">
        <v>64.400000000000006</v>
      </c>
      <c r="BK1761">
        <v>13.5</v>
      </c>
    </row>
    <row r="1762" spans="1:63" x14ac:dyDescent="0.3">
      <c r="A1762" s="11">
        <v>43008</v>
      </c>
      <c r="B1762">
        <v>0.487544483985765</v>
      </c>
      <c r="C1762">
        <v>2519.36</v>
      </c>
      <c r="D1762">
        <v>145.44999999999999</v>
      </c>
      <c r="E1762">
        <v>124.76</v>
      </c>
      <c r="F1762">
        <v>1279.45</v>
      </c>
      <c r="G1762">
        <v>84.45</v>
      </c>
      <c r="H1762">
        <v>48.35</v>
      </c>
      <c r="Q1762">
        <v>0.57377049180327899</v>
      </c>
      <c r="AF1762">
        <v>0.52670940170940195</v>
      </c>
      <c r="BI1762" t="str">
        <v>01/01/2018</v>
      </c>
      <c r="BJ1762">
        <v>64.400000000000006</v>
      </c>
      <c r="BK1762">
        <v>13.5</v>
      </c>
    </row>
    <row r="1763" spans="1:63" x14ac:dyDescent="0.3">
      <c r="BI1763" t="str">
        <v>29/12/2017</v>
      </c>
      <c r="BJ1763">
        <v>61.9</v>
      </c>
      <c r="BK1763">
        <v>15.2</v>
      </c>
    </row>
    <row r="1764" spans="1:63" x14ac:dyDescent="0.3">
      <c r="BI1764" t="str">
        <v>28/12/2017</v>
      </c>
      <c r="BJ1764">
        <v>61.9</v>
      </c>
      <c r="BK1764">
        <v>15.2</v>
      </c>
    </row>
    <row r="1765" spans="1:63" x14ac:dyDescent="0.3">
      <c r="BI1765" t="str">
        <v>27/12/2017</v>
      </c>
      <c r="BJ1765">
        <v>61.9</v>
      </c>
      <c r="BK1765">
        <v>15.2</v>
      </c>
    </row>
    <row r="1766" spans="1:63" x14ac:dyDescent="0.3">
      <c r="BI1766" t="str">
        <v>26/12/2017</v>
      </c>
      <c r="BJ1766">
        <v>61.9</v>
      </c>
      <c r="BK1766">
        <v>15.2</v>
      </c>
    </row>
    <row r="1767" spans="1:63" x14ac:dyDescent="0.3">
      <c r="BI1767" t="str">
        <v>25/12/2017</v>
      </c>
      <c r="BJ1767">
        <v>61.9</v>
      </c>
      <c r="BK1767">
        <v>15.2</v>
      </c>
    </row>
    <row r="1768" spans="1:63" x14ac:dyDescent="0.3">
      <c r="BI1768" t="str">
        <v>22/12/2017</v>
      </c>
      <c r="BJ1768" t="e">
        <v>#N/A</v>
      </c>
      <c r="BK1768" t="e">
        <v>#N/A</v>
      </c>
    </row>
    <row r="1769" spans="1:63" x14ac:dyDescent="0.3">
      <c r="BI1769" t="str">
        <v>21/12/2017</v>
      </c>
      <c r="BJ1769" t="e">
        <v>#N/A</v>
      </c>
      <c r="BK1769" t="e">
        <v>#N/A</v>
      </c>
    </row>
    <row r="1770" spans="1:63" x14ac:dyDescent="0.3">
      <c r="BI1770" t="str">
        <v>20/12/2017</v>
      </c>
      <c r="BJ1770" t="e">
        <v>#N/A</v>
      </c>
      <c r="BK1770" t="e">
        <v>#N/A</v>
      </c>
    </row>
    <row r="1771" spans="1:63" x14ac:dyDescent="0.3">
      <c r="BI1771" t="str">
        <v>19/12/2017</v>
      </c>
      <c r="BJ1771" t="e">
        <v>#N/A</v>
      </c>
      <c r="BK1771" t="e">
        <v>#N/A</v>
      </c>
    </row>
    <row r="1772" spans="1:63" x14ac:dyDescent="0.3">
      <c r="BI1772" t="str">
        <v>18/12/2017</v>
      </c>
      <c r="BJ1772" t="e">
        <v>#N/A</v>
      </c>
      <c r="BK1772" t="e">
        <v>#N/A</v>
      </c>
    </row>
    <row r="1773" spans="1:63" x14ac:dyDescent="0.3">
      <c r="BI1773" t="str">
        <v>15/12/2017</v>
      </c>
      <c r="BJ1773">
        <v>64.099999999999994</v>
      </c>
      <c r="BK1773">
        <v>15.1</v>
      </c>
    </row>
    <row r="1774" spans="1:63" x14ac:dyDescent="0.3">
      <c r="BI1774" t="str">
        <v>14/12/2017</v>
      </c>
      <c r="BJ1774">
        <v>64.099999999999994</v>
      </c>
      <c r="BK1774">
        <v>15.1</v>
      </c>
    </row>
    <row r="1775" spans="1:63" x14ac:dyDescent="0.3">
      <c r="BI1775" t="str">
        <v>13/12/2017</v>
      </c>
      <c r="BJ1775">
        <v>64.099999999999994</v>
      </c>
      <c r="BK1775">
        <v>15.1</v>
      </c>
    </row>
    <row r="1776" spans="1:63" x14ac:dyDescent="0.3">
      <c r="BI1776" t="str">
        <v>12/12/2017</v>
      </c>
      <c r="BJ1776">
        <v>64.099999999999994</v>
      </c>
      <c r="BK1776">
        <v>15.1</v>
      </c>
    </row>
    <row r="1777" spans="61:63" x14ac:dyDescent="0.3">
      <c r="BI1777" t="str">
        <v>11/12/2017</v>
      </c>
      <c r="BJ1777">
        <v>64.099999999999994</v>
      </c>
      <c r="BK1777">
        <v>15.1</v>
      </c>
    </row>
    <row r="1778" spans="61:63" x14ac:dyDescent="0.3">
      <c r="BI1778" t="str">
        <v>08/12/2017</v>
      </c>
      <c r="BJ1778">
        <v>61.9</v>
      </c>
      <c r="BK1778">
        <v>15.2</v>
      </c>
    </row>
    <row r="1779" spans="61:63" x14ac:dyDescent="0.3">
      <c r="BI1779" t="str">
        <v>07/12/2017</v>
      </c>
      <c r="BJ1779">
        <v>61.9</v>
      </c>
      <c r="BK1779">
        <v>15.2</v>
      </c>
    </row>
    <row r="1780" spans="61:63" x14ac:dyDescent="0.3">
      <c r="BI1780" t="str">
        <v>06/12/2017</v>
      </c>
      <c r="BJ1780">
        <v>61.9</v>
      </c>
      <c r="BK1780">
        <v>15.2</v>
      </c>
    </row>
    <row r="1781" spans="61:63" x14ac:dyDescent="0.3">
      <c r="BI1781" t="str">
        <v>05/12/2017</v>
      </c>
      <c r="BJ1781">
        <v>61.9</v>
      </c>
      <c r="BK1781">
        <v>15.2</v>
      </c>
    </row>
    <row r="1782" spans="61:63" x14ac:dyDescent="0.3">
      <c r="BI1782" t="str">
        <v>04/12/2017</v>
      </c>
      <c r="BJ1782">
        <v>61.9</v>
      </c>
      <c r="BK1782">
        <v>15.2</v>
      </c>
    </row>
    <row r="1783" spans="61:63" x14ac:dyDescent="0.3">
      <c r="BI1783" t="str">
        <v>01/12/2017</v>
      </c>
      <c r="BJ1783">
        <v>64.2</v>
      </c>
      <c r="BK1783">
        <v>15.1</v>
      </c>
    </row>
    <row r="1784" spans="61:63" x14ac:dyDescent="0.3">
      <c r="BI1784" t="str">
        <v>30/11/2017</v>
      </c>
      <c r="BJ1784">
        <v>64.2</v>
      </c>
      <c r="BK1784">
        <v>15.1</v>
      </c>
    </row>
    <row r="1785" spans="61:63" x14ac:dyDescent="0.3">
      <c r="BI1785" t="str">
        <v>29/11/2017</v>
      </c>
      <c r="BJ1785">
        <v>64.2</v>
      </c>
      <c r="BK1785">
        <v>15.1</v>
      </c>
    </row>
    <row r="1786" spans="61:63" x14ac:dyDescent="0.3">
      <c r="BI1786" t="str">
        <v>28/11/2017</v>
      </c>
      <c r="BJ1786">
        <v>64.2</v>
      </c>
      <c r="BK1786">
        <v>15.1</v>
      </c>
    </row>
    <row r="1787" spans="61:63" x14ac:dyDescent="0.3">
      <c r="BI1787" t="str">
        <v>27/11/2017</v>
      </c>
      <c r="BJ1787">
        <v>64.2</v>
      </c>
      <c r="BK1787">
        <v>15.1</v>
      </c>
    </row>
    <row r="1788" spans="61:63" x14ac:dyDescent="0.3">
      <c r="BI1788" t="str">
        <v>24/11/2017</v>
      </c>
      <c r="BJ1788">
        <v>62.3</v>
      </c>
      <c r="BK1788">
        <v>15.1</v>
      </c>
    </row>
    <row r="1789" spans="61:63" x14ac:dyDescent="0.3">
      <c r="BI1789" t="str">
        <v>23/11/2017</v>
      </c>
      <c r="BJ1789">
        <v>62.3</v>
      </c>
      <c r="BK1789">
        <v>15.1</v>
      </c>
    </row>
    <row r="1790" spans="61:63" x14ac:dyDescent="0.3">
      <c r="BI1790" t="str">
        <v>22/11/2017</v>
      </c>
      <c r="BJ1790">
        <v>62.3</v>
      </c>
      <c r="BK1790">
        <v>15.1</v>
      </c>
    </row>
    <row r="1791" spans="61:63" x14ac:dyDescent="0.3">
      <c r="BI1791" t="str">
        <v>21/11/2017</v>
      </c>
      <c r="BJ1791">
        <v>62.3</v>
      </c>
      <c r="BK1791">
        <v>15.1</v>
      </c>
    </row>
    <row r="1792" spans="61:63" x14ac:dyDescent="0.3">
      <c r="BI1792" t="str">
        <v>20/11/2017</v>
      </c>
      <c r="BJ1792">
        <v>62.3</v>
      </c>
      <c r="BK1792">
        <v>15.1</v>
      </c>
    </row>
    <row r="1793" spans="61:63" x14ac:dyDescent="0.3">
      <c r="BI1793" t="str">
        <v>17/11/2017</v>
      </c>
      <c r="BJ1793">
        <v>61.5</v>
      </c>
      <c r="BK1793">
        <v>15.4</v>
      </c>
    </row>
    <row r="1794" spans="61:63" x14ac:dyDescent="0.3">
      <c r="BI1794" t="str">
        <v>16/11/2017</v>
      </c>
      <c r="BJ1794">
        <v>61.5</v>
      </c>
      <c r="BK1794">
        <v>15.4</v>
      </c>
    </row>
    <row r="1795" spans="61:63" x14ac:dyDescent="0.3">
      <c r="BI1795" t="str">
        <v>15/11/2017</v>
      </c>
      <c r="BJ1795">
        <v>61.5</v>
      </c>
      <c r="BK1795">
        <v>15.4</v>
      </c>
    </row>
    <row r="1796" spans="61:63" x14ac:dyDescent="0.3">
      <c r="BI1796" t="str">
        <v>14/11/2017</v>
      </c>
      <c r="BJ1796">
        <v>61.5</v>
      </c>
      <c r="BK1796">
        <v>15.4</v>
      </c>
    </row>
    <row r="1797" spans="61:63" x14ac:dyDescent="0.3">
      <c r="BI1797" t="str">
        <v>13/11/2017</v>
      </c>
      <c r="BJ1797">
        <v>61.5</v>
      </c>
      <c r="BK1797">
        <v>15.4</v>
      </c>
    </row>
    <row r="1798" spans="61:63" x14ac:dyDescent="0.3">
      <c r="BI1798" t="str">
        <v>10/11/2017</v>
      </c>
      <c r="BJ1798">
        <v>63.5</v>
      </c>
      <c r="BK1798">
        <v>15.4</v>
      </c>
    </row>
    <row r="1799" spans="61:63" x14ac:dyDescent="0.3">
      <c r="BI1799" t="str">
        <v>09/11/2017</v>
      </c>
      <c r="BJ1799">
        <v>63.5</v>
      </c>
      <c r="BK1799">
        <v>15.4</v>
      </c>
    </row>
    <row r="1800" spans="61:63" x14ac:dyDescent="0.3">
      <c r="BI1800" t="str">
        <v>08/11/2017</v>
      </c>
      <c r="BJ1800">
        <v>63.5</v>
      </c>
      <c r="BK1800">
        <v>15.4</v>
      </c>
    </row>
    <row r="1801" spans="61:63" x14ac:dyDescent="0.3">
      <c r="BI1801" t="str">
        <v>07/11/2017</v>
      </c>
      <c r="BJ1801">
        <v>63.5</v>
      </c>
      <c r="BK1801">
        <v>15.4</v>
      </c>
    </row>
    <row r="1802" spans="61:63" x14ac:dyDescent="0.3">
      <c r="BI1802" t="str">
        <v>06/11/2017</v>
      </c>
      <c r="BJ1802">
        <v>63.5</v>
      </c>
      <c r="BK1802">
        <v>15.4</v>
      </c>
    </row>
    <row r="1803" spans="61:63" x14ac:dyDescent="0.3">
      <c r="BI1803" t="str">
        <v>03/11/2017</v>
      </c>
      <c r="BJ1803">
        <v>64.400000000000006</v>
      </c>
      <c r="BK1803">
        <v>14.4</v>
      </c>
    </row>
    <row r="1804" spans="61:63" x14ac:dyDescent="0.3">
      <c r="BI1804" t="str">
        <v>02/11/2017</v>
      </c>
      <c r="BJ1804">
        <v>64.400000000000006</v>
      </c>
      <c r="BK1804">
        <v>14.4</v>
      </c>
    </row>
    <row r="1805" spans="61:63" x14ac:dyDescent="0.3">
      <c r="BI1805" t="str">
        <v>01/11/2017</v>
      </c>
      <c r="BJ1805">
        <v>64.400000000000006</v>
      </c>
      <c r="BK1805">
        <v>14.4</v>
      </c>
    </row>
    <row r="1806" spans="61:63" x14ac:dyDescent="0.3">
      <c r="BI1806" t="str">
        <v>31/10/2017</v>
      </c>
      <c r="BJ1806">
        <v>64.400000000000006</v>
      </c>
      <c r="BK1806">
        <v>14.4</v>
      </c>
    </row>
    <row r="1807" spans="61:63" x14ac:dyDescent="0.3">
      <c r="BI1807" t="str">
        <v>30/10/2017</v>
      </c>
      <c r="BJ1807">
        <v>64.400000000000006</v>
      </c>
      <c r="BK1807">
        <v>14.4</v>
      </c>
    </row>
    <row r="1808" spans="61:63" x14ac:dyDescent="0.3">
      <c r="BI1808" t="str">
        <v>27/10/2017</v>
      </c>
      <c r="BJ1808">
        <v>63.5</v>
      </c>
      <c r="BK1808">
        <v>14.4</v>
      </c>
    </row>
    <row r="1809" spans="61:63" x14ac:dyDescent="0.3">
      <c r="BI1809" t="str">
        <v>26/10/2017</v>
      </c>
      <c r="BJ1809">
        <v>63.5</v>
      </c>
      <c r="BK1809">
        <v>14.4</v>
      </c>
    </row>
    <row r="1810" spans="61:63" x14ac:dyDescent="0.3">
      <c r="BI1810" t="str">
        <v>25/10/2017</v>
      </c>
      <c r="BJ1810">
        <v>63.5</v>
      </c>
      <c r="BK1810">
        <v>14.4</v>
      </c>
    </row>
    <row r="1811" spans="61:63" x14ac:dyDescent="0.3">
      <c r="BI1811" t="str">
        <v>24/10/2017</v>
      </c>
      <c r="BJ1811">
        <v>63.5</v>
      </c>
      <c r="BK1811">
        <v>14.4</v>
      </c>
    </row>
    <row r="1812" spans="61:63" x14ac:dyDescent="0.3">
      <c r="BI1812" t="str">
        <v>23/10/2017</v>
      </c>
      <c r="BJ1812">
        <v>63.5</v>
      </c>
      <c r="BK1812">
        <v>14.4</v>
      </c>
    </row>
    <row r="1813" spans="61:63" x14ac:dyDescent="0.3">
      <c r="BI1813" t="str">
        <v>20/10/2017</v>
      </c>
      <c r="BJ1813">
        <v>62.3</v>
      </c>
      <c r="BK1813">
        <v>15.1</v>
      </c>
    </row>
    <row r="1814" spans="61:63" x14ac:dyDescent="0.3">
      <c r="BI1814" t="str">
        <v>19/10/2017</v>
      </c>
      <c r="BJ1814">
        <v>62.3</v>
      </c>
      <c r="BK1814">
        <v>15.1</v>
      </c>
    </row>
    <row r="1815" spans="61:63" x14ac:dyDescent="0.3">
      <c r="BI1815" t="str">
        <v>18/10/2017</v>
      </c>
      <c r="BJ1815">
        <v>62.3</v>
      </c>
      <c r="BK1815">
        <v>15.1</v>
      </c>
    </row>
    <row r="1816" spans="61:63" x14ac:dyDescent="0.3">
      <c r="BI1816" t="str">
        <v>17/10/2017</v>
      </c>
      <c r="BJ1816">
        <v>62.3</v>
      </c>
      <c r="BK1816">
        <v>15.1</v>
      </c>
    </row>
    <row r="1817" spans="61:63" x14ac:dyDescent="0.3">
      <c r="BI1817" t="str">
        <v>16/10/2017</v>
      </c>
      <c r="BJ1817">
        <v>62.3</v>
      </c>
      <c r="BK1817">
        <v>15.1</v>
      </c>
    </row>
    <row r="1818" spans="61:63" x14ac:dyDescent="0.3">
      <c r="BI1818" t="str">
        <v>13/10/2017</v>
      </c>
      <c r="BJ1818">
        <v>60</v>
      </c>
      <c r="BK1818">
        <v>15.2</v>
      </c>
    </row>
    <row r="1819" spans="61:63" x14ac:dyDescent="0.3">
      <c r="BI1819" t="str">
        <v>12/10/2017</v>
      </c>
      <c r="BJ1819">
        <v>60</v>
      </c>
      <c r="BK1819">
        <v>15.2</v>
      </c>
    </row>
    <row r="1820" spans="61:63" x14ac:dyDescent="0.3">
      <c r="BI1820" t="str">
        <v>11/10/2017</v>
      </c>
      <c r="BJ1820">
        <v>60</v>
      </c>
      <c r="BK1820">
        <v>15.2</v>
      </c>
    </row>
    <row r="1821" spans="61:63" x14ac:dyDescent="0.3">
      <c r="BI1821" t="str">
        <v>10/10/2017</v>
      </c>
      <c r="BJ1821">
        <v>60</v>
      </c>
      <c r="BK1821">
        <v>15.2</v>
      </c>
    </row>
    <row r="1822" spans="61:63" x14ac:dyDescent="0.3">
      <c r="BI1822" t="str">
        <v>09/10/2017</v>
      </c>
      <c r="BJ1822">
        <v>60</v>
      </c>
      <c r="BK1822">
        <v>15.2</v>
      </c>
    </row>
    <row r="1823" spans="61:63" x14ac:dyDescent="0.3">
      <c r="BI1823" t="str">
        <v>06/10/2017</v>
      </c>
      <c r="BJ1823">
        <v>60.4</v>
      </c>
      <c r="BK1823">
        <v>15.1</v>
      </c>
    </row>
    <row r="1824" spans="61:63" x14ac:dyDescent="0.3">
      <c r="BI1824" t="str">
        <v>05/10/2017</v>
      </c>
      <c r="BJ1824">
        <v>60.4</v>
      </c>
      <c r="BK1824">
        <v>15.1</v>
      </c>
    </row>
    <row r="1825" spans="61:63" x14ac:dyDescent="0.3">
      <c r="BI1825" t="str">
        <v>04/10/2017</v>
      </c>
      <c r="BJ1825">
        <v>60.4</v>
      </c>
      <c r="BK1825">
        <v>15.1</v>
      </c>
    </row>
    <row r="1826" spans="61:63" x14ac:dyDescent="0.3">
      <c r="BI1826" t="str">
        <v>03/10/2017</v>
      </c>
      <c r="BJ1826">
        <v>60.4</v>
      </c>
      <c r="BK1826">
        <v>15.1</v>
      </c>
    </row>
    <row r="1827" spans="61:63" x14ac:dyDescent="0.3">
      <c r="BI1827" t="str">
        <v>02/10/2017</v>
      </c>
      <c r="BJ1827">
        <v>60.4</v>
      </c>
      <c r="BK1827">
        <v>15.1</v>
      </c>
    </row>
    <row r="1828" spans="61:63" x14ac:dyDescent="0.3">
      <c r="BI1828" t="str">
        <v>29/09/2017</v>
      </c>
      <c r="BJ1828">
        <v>57.5</v>
      </c>
      <c r="BK1828">
        <v>17</v>
      </c>
    </row>
    <row r="1829" spans="61:63" x14ac:dyDescent="0.3">
      <c r="BI1829" t="str">
        <v>28/09/2017</v>
      </c>
      <c r="BJ1829">
        <v>57.5</v>
      </c>
      <c r="BK1829">
        <v>17</v>
      </c>
    </row>
    <row r="1830" spans="61:63" x14ac:dyDescent="0.3">
      <c r="BI1830" t="str">
        <v>27/09/2017</v>
      </c>
      <c r="BJ1830">
        <v>57.5</v>
      </c>
      <c r="BK1830">
        <v>17</v>
      </c>
    </row>
    <row r="1831" spans="61:63" x14ac:dyDescent="0.3">
      <c r="BI1831" t="str">
        <v>26/09/2017</v>
      </c>
      <c r="BJ1831">
        <v>57.5</v>
      </c>
      <c r="BK1831">
        <v>17</v>
      </c>
    </row>
    <row r="1832" spans="61:63" x14ac:dyDescent="0.3">
      <c r="BI1832" t="str">
        <v>25/09/2017</v>
      </c>
      <c r="BJ1832">
        <v>57.5</v>
      </c>
      <c r="BK1832">
        <v>17</v>
      </c>
    </row>
    <row r="1833" spans="61:63" x14ac:dyDescent="0.3">
      <c r="BI1833" t="str">
        <v>22/09/2017</v>
      </c>
      <c r="BJ1833">
        <v>54.3</v>
      </c>
      <c r="BK1833">
        <v>17.100000000000001</v>
      </c>
    </row>
    <row r="1834" spans="61:63" x14ac:dyDescent="0.3">
      <c r="BI1834" t="str">
        <v>21/09/2017</v>
      </c>
      <c r="BJ1834">
        <v>54.3</v>
      </c>
      <c r="BK1834">
        <v>17.100000000000001</v>
      </c>
    </row>
    <row r="1835" spans="61:63" x14ac:dyDescent="0.3">
      <c r="BI1835" t="str">
        <v>20/09/2017</v>
      </c>
      <c r="BJ1835">
        <v>54.3</v>
      </c>
      <c r="BK1835">
        <v>17.100000000000001</v>
      </c>
    </row>
    <row r="1836" spans="61:63" x14ac:dyDescent="0.3">
      <c r="BI1836" t="str">
        <v>19/09/2017</v>
      </c>
      <c r="BJ1836">
        <v>54.3</v>
      </c>
      <c r="BK1836">
        <v>17.100000000000001</v>
      </c>
    </row>
    <row r="1837" spans="61:63" x14ac:dyDescent="0.3">
      <c r="BI1837" t="str">
        <v>18/09/2017</v>
      </c>
      <c r="BJ1837">
        <v>54.3</v>
      </c>
      <c r="BK1837">
        <v>17.100000000000001</v>
      </c>
    </row>
    <row r="1838" spans="61:63" x14ac:dyDescent="0.3">
      <c r="BI1838" t="str">
        <v>15/09/2017</v>
      </c>
      <c r="BJ1838">
        <v>50.5</v>
      </c>
      <c r="BK1838">
        <v>19</v>
      </c>
    </row>
    <row r="1839" spans="61:63" x14ac:dyDescent="0.3">
      <c r="BI1839" t="str">
        <v>14/09/2017</v>
      </c>
      <c r="BJ1839">
        <v>50.5</v>
      </c>
      <c r="BK1839">
        <v>19</v>
      </c>
    </row>
    <row r="1840" spans="61:63" x14ac:dyDescent="0.3">
      <c r="BI1840" t="str">
        <v>13/09/2017</v>
      </c>
      <c r="BJ1840">
        <v>50.5</v>
      </c>
      <c r="BK1840">
        <v>19</v>
      </c>
    </row>
    <row r="1841" spans="61:63" x14ac:dyDescent="0.3">
      <c r="BI1841" t="str">
        <v>12/09/2017</v>
      </c>
      <c r="BJ1841">
        <v>50.5</v>
      </c>
      <c r="BK1841">
        <v>19</v>
      </c>
    </row>
    <row r="1842" spans="61:63" x14ac:dyDescent="0.3">
      <c r="BI1842" t="str">
        <v>11/09/2017</v>
      </c>
      <c r="BJ1842">
        <v>50.5</v>
      </c>
      <c r="BK1842">
        <v>19</v>
      </c>
    </row>
    <row r="1843" spans="61:63" x14ac:dyDescent="0.3">
      <c r="BI1843" t="str">
        <v>08/09/2017</v>
      </c>
      <c r="BJ1843">
        <v>47.1</v>
      </c>
      <c r="BK1843">
        <v>20.2</v>
      </c>
    </row>
    <row r="1844" spans="61:63" x14ac:dyDescent="0.3">
      <c r="BI1844" t="str">
        <v>07/09/2017</v>
      </c>
      <c r="BJ1844">
        <v>47.1</v>
      </c>
      <c r="BK1844">
        <v>20.2</v>
      </c>
    </row>
    <row r="1845" spans="61:63" x14ac:dyDescent="0.3">
      <c r="BI1845" t="str">
        <v>06/09/2017</v>
      </c>
      <c r="BJ1845">
        <v>47.1</v>
      </c>
      <c r="BK1845">
        <v>20.2</v>
      </c>
    </row>
    <row r="1846" spans="61:63" x14ac:dyDescent="0.3">
      <c r="BI1846" t="str">
        <v>05/09/2017</v>
      </c>
      <c r="BJ1846">
        <v>47.1</v>
      </c>
      <c r="BK1846">
        <v>20.2</v>
      </c>
    </row>
    <row r="1847" spans="61:63" x14ac:dyDescent="0.3">
      <c r="BI1847" t="str">
        <v>04/09/2017</v>
      </c>
      <c r="BJ1847">
        <v>47.1</v>
      </c>
      <c r="BK1847">
        <v>20.2</v>
      </c>
    </row>
    <row r="1848" spans="61:63" x14ac:dyDescent="0.3">
      <c r="BI1848" t="str">
        <v>01/09/2017</v>
      </c>
      <c r="BJ1848">
        <v>49.5</v>
      </c>
      <c r="BK1848">
        <v>19.100000000000001</v>
      </c>
    </row>
    <row r="1849" spans="61:63" x14ac:dyDescent="0.3">
      <c r="BI1849" t="str">
        <v>31/08/2017</v>
      </c>
      <c r="BJ1849">
        <v>49.5</v>
      </c>
      <c r="BK1849">
        <v>19.100000000000001</v>
      </c>
    </row>
    <row r="1850" spans="61:63" x14ac:dyDescent="0.3">
      <c r="BI1850" t="str">
        <v>30/08/2017</v>
      </c>
      <c r="BJ1850">
        <v>49.5</v>
      </c>
      <c r="BK1850">
        <v>19.100000000000001</v>
      </c>
    </row>
    <row r="1851" spans="61:63" x14ac:dyDescent="0.3">
      <c r="BI1851" t="str">
        <v>29/08/2017</v>
      </c>
      <c r="BJ1851">
        <v>49.5</v>
      </c>
      <c r="BK1851">
        <v>19.100000000000001</v>
      </c>
    </row>
    <row r="1852" spans="61:63" x14ac:dyDescent="0.3">
      <c r="BI1852" t="str">
        <v>28/08/2017</v>
      </c>
      <c r="BJ1852">
        <v>49.5</v>
      </c>
      <c r="BK1852">
        <v>19.100000000000001</v>
      </c>
    </row>
    <row r="1853" spans="61:63" x14ac:dyDescent="0.3">
      <c r="BI1853" t="str">
        <v>25/08/2017</v>
      </c>
      <c r="BJ1853">
        <v>49.5</v>
      </c>
      <c r="BK1853">
        <v>19.100000000000001</v>
      </c>
    </row>
    <row r="1854" spans="61:63" x14ac:dyDescent="0.3">
      <c r="BI1854" t="str">
        <v>24/08/2017</v>
      </c>
      <c r="BJ1854">
        <v>49.5</v>
      </c>
      <c r="BK1854">
        <v>19.100000000000001</v>
      </c>
    </row>
    <row r="1855" spans="61:63" x14ac:dyDescent="0.3">
      <c r="BI1855" t="str">
        <v>23/08/2017</v>
      </c>
      <c r="BJ1855">
        <v>49.5</v>
      </c>
      <c r="BK1855">
        <v>19.100000000000001</v>
      </c>
    </row>
    <row r="1856" spans="61:63" x14ac:dyDescent="0.3">
      <c r="BI1856" t="str">
        <v>22/08/2017</v>
      </c>
      <c r="BJ1856">
        <v>49.5</v>
      </c>
      <c r="BK1856">
        <v>19.100000000000001</v>
      </c>
    </row>
    <row r="1857" spans="61:63" x14ac:dyDescent="0.3">
      <c r="BI1857" t="str">
        <v>21/08/2017</v>
      </c>
      <c r="BJ1857">
        <v>49.5</v>
      </c>
      <c r="BK1857">
        <v>19.100000000000001</v>
      </c>
    </row>
    <row r="1858" spans="61:63" x14ac:dyDescent="0.3">
      <c r="BI1858" t="str">
        <v>18/08/2017</v>
      </c>
      <c r="BJ1858">
        <v>48.1</v>
      </c>
      <c r="BK1858">
        <v>18.3</v>
      </c>
    </row>
    <row r="1859" spans="61:63" x14ac:dyDescent="0.3">
      <c r="BI1859" t="str">
        <v>17/08/2017</v>
      </c>
      <c r="BJ1859">
        <v>48.1</v>
      </c>
      <c r="BK1859">
        <v>18.3</v>
      </c>
    </row>
    <row r="1860" spans="61:63" x14ac:dyDescent="0.3">
      <c r="BI1860" t="str">
        <v>16/08/2017</v>
      </c>
      <c r="BJ1860">
        <v>48.1</v>
      </c>
      <c r="BK1860">
        <v>18.3</v>
      </c>
    </row>
    <row r="1861" spans="61:63" x14ac:dyDescent="0.3">
      <c r="BI1861" t="str">
        <v>15/08/2017</v>
      </c>
      <c r="BJ1861">
        <v>48.1</v>
      </c>
      <c r="BK1861">
        <v>18.3</v>
      </c>
    </row>
    <row r="1862" spans="61:63" x14ac:dyDescent="0.3">
      <c r="BI1862" t="str">
        <v>14/08/2017</v>
      </c>
      <c r="BJ1862">
        <v>48.1</v>
      </c>
      <c r="BK1862">
        <v>18.3</v>
      </c>
    </row>
    <row r="1863" spans="61:63" x14ac:dyDescent="0.3">
      <c r="BI1863" t="str">
        <v>11/08/2017</v>
      </c>
      <c r="BJ1863">
        <v>50.5</v>
      </c>
      <c r="BK1863">
        <v>18.100000000000001</v>
      </c>
    </row>
    <row r="1864" spans="61:63" x14ac:dyDescent="0.3">
      <c r="BI1864" t="str">
        <v>10/08/2017</v>
      </c>
      <c r="BJ1864">
        <v>50.5</v>
      </c>
      <c r="BK1864">
        <v>18.100000000000001</v>
      </c>
    </row>
    <row r="1865" spans="61:63" x14ac:dyDescent="0.3">
      <c r="BI1865" t="str">
        <v>09/08/2017</v>
      </c>
      <c r="BJ1865">
        <v>50.5</v>
      </c>
      <c r="BK1865">
        <v>18.100000000000001</v>
      </c>
    </row>
    <row r="1866" spans="61:63" x14ac:dyDescent="0.3">
      <c r="BI1866" t="str">
        <v>08/08/2017</v>
      </c>
      <c r="BJ1866">
        <v>50.5</v>
      </c>
      <c r="BK1866">
        <v>18.100000000000001</v>
      </c>
    </row>
    <row r="1867" spans="61:63" x14ac:dyDescent="0.3">
      <c r="BI1867" t="str">
        <v>07/08/2017</v>
      </c>
      <c r="BJ1867">
        <v>50.5</v>
      </c>
      <c r="BK1867">
        <v>18.100000000000001</v>
      </c>
    </row>
    <row r="1868" spans="61:63" x14ac:dyDescent="0.3">
      <c r="BI1868" t="str">
        <v>04/08/2017</v>
      </c>
      <c r="BJ1868">
        <v>57.5</v>
      </c>
      <c r="BK1868">
        <v>17</v>
      </c>
    </row>
    <row r="1869" spans="61:63" x14ac:dyDescent="0.3">
      <c r="BI1869" t="str">
        <v>03/08/2017</v>
      </c>
      <c r="BJ1869">
        <v>57.5</v>
      </c>
      <c r="BK1869">
        <v>17</v>
      </c>
    </row>
    <row r="1870" spans="61:63" x14ac:dyDescent="0.3">
      <c r="BI1870" t="str">
        <v>02/08/2017</v>
      </c>
      <c r="BJ1870">
        <v>57.5</v>
      </c>
      <c r="BK1870">
        <v>17</v>
      </c>
    </row>
    <row r="1871" spans="61:63" x14ac:dyDescent="0.3">
      <c r="BI1871" t="str">
        <v>01/08/2017</v>
      </c>
      <c r="BJ1871">
        <v>57.5</v>
      </c>
      <c r="BK1871">
        <v>17</v>
      </c>
    </row>
    <row r="1872" spans="61:63" x14ac:dyDescent="0.3">
      <c r="BI1872" t="str">
        <v>31/07/2017</v>
      </c>
      <c r="BJ1872">
        <v>57.5</v>
      </c>
      <c r="BK1872">
        <v>17</v>
      </c>
    </row>
    <row r="1873" spans="61:63" x14ac:dyDescent="0.3">
      <c r="BI1873" t="str">
        <v>28/07/2017</v>
      </c>
      <c r="BJ1873">
        <v>60</v>
      </c>
      <c r="BK1873">
        <v>16.2</v>
      </c>
    </row>
    <row r="1874" spans="61:63" x14ac:dyDescent="0.3">
      <c r="BI1874" t="str">
        <v>27/07/2017</v>
      </c>
      <c r="BJ1874">
        <v>60</v>
      </c>
      <c r="BK1874">
        <v>16.2</v>
      </c>
    </row>
    <row r="1875" spans="61:63" x14ac:dyDescent="0.3">
      <c r="BI1875" t="str">
        <v>26/07/2017</v>
      </c>
      <c r="BJ1875">
        <v>60</v>
      </c>
      <c r="BK1875">
        <v>16.2</v>
      </c>
    </row>
    <row r="1876" spans="61:63" x14ac:dyDescent="0.3">
      <c r="BI1876" t="str">
        <v>25/07/2017</v>
      </c>
      <c r="BJ1876">
        <v>60</v>
      </c>
      <c r="BK1876">
        <v>16.2</v>
      </c>
    </row>
    <row r="1877" spans="61:63" x14ac:dyDescent="0.3">
      <c r="BI1877" t="str">
        <v>24/07/2017</v>
      </c>
      <c r="BJ1877">
        <v>60</v>
      </c>
      <c r="BK1877">
        <v>16.2</v>
      </c>
    </row>
    <row r="1878" spans="61:63" x14ac:dyDescent="0.3">
      <c r="BI1878" t="str">
        <v>21/07/2017</v>
      </c>
      <c r="BJ1878">
        <v>60.2</v>
      </c>
      <c r="BK1878">
        <v>16.5</v>
      </c>
    </row>
    <row r="1879" spans="61:63" x14ac:dyDescent="0.3">
      <c r="BI1879" t="str">
        <v>20/07/2017</v>
      </c>
      <c r="BJ1879">
        <v>60.2</v>
      </c>
      <c r="BK1879">
        <v>16.5</v>
      </c>
    </row>
    <row r="1880" spans="61:63" x14ac:dyDescent="0.3">
      <c r="BI1880" t="str">
        <v>19/07/2017</v>
      </c>
      <c r="BJ1880">
        <v>60.2</v>
      </c>
      <c r="BK1880">
        <v>16.5</v>
      </c>
    </row>
    <row r="1881" spans="61:63" x14ac:dyDescent="0.3">
      <c r="BI1881" t="str">
        <v>18/07/2017</v>
      </c>
      <c r="BJ1881">
        <v>60.2</v>
      </c>
      <c r="BK1881">
        <v>16.5</v>
      </c>
    </row>
    <row r="1882" spans="61:63" x14ac:dyDescent="0.3">
      <c r="BI1882" t="str">
        <v>17/07/2017</v>
      </c>
      <c r="BJ1882">
        <v>60.2</v>
      </c>
      <c r="BK1882">
        <v>16.5</v>
      </c>
    </row>
    <row r="1883" spans="61:63" x14ac:dyDescent="0.3">
      <c r="BI1883" t="str">
        <v>14/07/2017</v>
      </c>
      <c r="BJ1883">
        <v>57.8</v>
      </c>
      <c r="BK1883">
        <v>16.7</v>
      </c>
    </row>
    <row r="1884" spans="61:63" x14ac:dyDescent="0.3">
      <c r="BI1884" t="str">
        <v>13/07/2017</v>
      </c>
      <c r="BJ1884">
        <v>57.8</v>
      </c>
      <c r="BK1884">
        <v>16.7</v>
      </c>
    </row>
    <row r="1885" spans="61:63" x14ac:dyDescent="0.3">
      <c r="BI1885" t="str">
        <v>12/07/2017</v>
      </c>
      <c r="BJ1885">
        <v>57.8</v>
      </c>
      <c r="BK1885">
        <v>16.7</v>
      </c>
    </row>
    <row r="1886" spans="61:63" x14ac:dyDescent="0.3">
      <c r="BI1886" t="str">
        <v>11/07/2017</v>
      </c>
      <c r="BJ1886">
        <v>57.8</v>
      </c>
      <c r="BK1886">
        <v>16.7</v>
      </c>
    </row>
    <row r="1887" spans="61:63" x14ac:dyDescent="0.3">
      <c r="BI1887" t="str">
        <v>10/07/2017</v>
      </c>
      <c r="BJ1887">
        <v>57.8</v>
      </c>
      <c r="BK1887">
        <v>16.7</v>
      </c>
    </row>
    <row r="1888" spans="61:63" x14ac:dyDescent="0.3">
      <c r="BI1888" t="str">
        <v>07/07/2017</v>
      </c>
      <c r="BJ1888">
        <v>50</v>
      </c>
      <c r="BK1888">
        <v>18.600000000000001</v>
      </c>
    </row>
    <row r="1889" spans="61:63" x14ac:dyDescent="0.3">
      <c r="BI1889" t="str">
        <v>06/07/2017</v>
      </c>
      <c r="BJ1889">
        <v>50</v>
      </c>
      <c r="BK1889">
        <v>18.600000000000001</v>
      </c>
    </row>
    <row r="1890" spans="61:63" x14ac:dyDescent="0.3">
      <c r="BI1890" t="str">
        <v>05/07/2017</v>
      </c>
      <c r="BJ1890">
        <v>50</v>
      </c>
      <c r="BK1890">
        <v>18.600000000000001</v>
      </c>
    </row>
    <row r="1891" spans="61:63" x14ac:dyDescent="0.3">
      <c r="BI1891" t="str">
        <v>04/07/2017</v>
      </c>
      <c r="BJ1891">
        <v>50</v>
      </c>
      <c r="BK1891">
        <v>18.600000000000001</v>
      </c>
    </row>
    <row r="1892" spans="61:63" x14ac:dyDescent="0.3">
      <c r="BI1892" t="str">
        <v>03/07/2017</v>
      </c>
      <c r="BJ1892">
        <v>50</v>
      </c>
      <c r="BK1892">
        <v>18.600000000000001</v>
      </c>
    </row>
    <row r="1893" spans="61:63" x14ac:dyDescent="0.3">
      <c r="BI1893" t="str">
        <v>30/06/2017</v>
      </c>
      <c r="BJ1893">
        <v>52.5</v>
      </c>
      <c r="BK1893">
        <v>18.8</v>
      </c>
    </row>
    <row r="1894" spans="61:63" x14ac:dyDescent="0.3">
      <c r="BI1894" t="str">
        <v>29/06/2017</v>
      </c>
      <c r="BJ1894">
        <v>52.5</v>
      </c>
      <c r="BK1894">
        <v>18.8</v>
      </c>
    </row>
    <row r="1895" spans="61:63" x14ac:dyDescent="0.3">
      <c r="BI1895" t="str">
        <v>28/06/2017</v>
      </c>
      <c r="BJ1895">
        <v>52.5</v>
      </c>
      <c r="BK1895">
        <v>18.8</v>
      </c>
    </row>
    <row r="1896" spans="61:63" x14ac:dyDescent="0.3">
      <c r="BI1896" t="str">
        <v>27/06/2017</v>
      </c>
      <c r="BJ1896">
        <v>52.5</v>
      </c>
      <c r="BK1896">
        <v>18.8</v>
      </c>
    </row>
    <row r="1897" spans="61:63" x14ac:dyDescent="0.3">
      <c r="BI1897" t="str">
        <v>26/06/2017</v>
      </c>
      <c r="BJ1897">
        <v>52.5</v>
      </c>
      <c r="BK1897">
        <v>18.8</v>
      </c>
    </row>
    <row r="1898" spans="61:63" x14ac:dyDescent="0.3">
      <c r="BI1898" t="str">
        <v>23/06/2017</v>
      </c>
      <c r="BJ1898">
        <v>54.9</v>
      </c>
      <c r="BK1898">
        <v>18.600000000000001</v>
      </c>
    </row>
    <row r="1899" spans="61:63" x14ac:dyDescent="0.3">
      <c r="BI1899" t="str">
        <v>22/06/2017</v>
      </c>
      <c r="BJ1899">
        <v>54.9</v>
      </c>
      <c r="BK1899">
        <v>18.600000000000001</v>
      </c>
    </row>
    <row r="1900" spans="61:63" x14ac:dyDescent="0.3">
      <c r="BI1900" t="str">
        <v>21/06/2017</v>
      </c>
      <c r="BJ1900">
        <v>54.9</v>
      </c>
      <c r="BK1900">
        <v>18.600000000000001</v>
      </c>
    </row>
    <row r="1901" spans="61:63" x14ac:dyDescent="0.3">
      <c r="BI1901" t="str">
        <v>20/06/2017</v>
      </c>
      <c r="BJ1901">
        <v>54.9</v>
      </c>
      <c r="BK1901">
        <v>18.600000000000001</v>
      </c>
    </row>
    <row r="1902" spans="61:63" x14ac:dyDescent="0.3">
      <c r="BI1902" t="str">
        <v>19/06/2017</v>
      </c>
      <c r="BJ1902">
        <v>54.9</v>
      </c>
      <c r="BK1902">
        <v>18.600000000000001</v>
      </c>
    </row>
    <row r="1903" spans="61:63" x14ac:dyDescent="0.3">
      <c r="BI1903" t="str">
        <v>16/06/2017</v>
      </c>
      <c r="BJ1903">
        <v>51.5</v>
      </c>
      <c r="BK1903">
        <v>19.399999999999999</v>
      </c>
    </row>
    <row r="1904" spans="61:63" x14ac:dyDescent="0.3">
      <c r="BI1904" t="str">
        <v>15/06/2017</v>
      </c>
      <c r="BJ1904">
        <v>51.5</v>
      </c>
      <c r="BK1904">
        <v>19.399999999999999</v>
      </c>
    </row>
    <row r="1905" spans="61:63" x14ac:dyDescent="0.3">
      <c r="BI1905" t="str">
        <v>14/06/2017</v>
      </c>
      <c r="BJ1905">
        <v>51.5</v>
      </c>
      <c r="BK1905">
        <v>19.399999999999999</v>
      </c>
    </row>
    <row r="1906" spans="61:63" x14ac:dyDescent="0.3">
      <c r="BI1906" t="str">
        <v>13/06/2017</v>
      </c>
      <c r="BJ1906">
        <v>51.5</v>
      </c>
      <c r="BK1906">
        <v>19.399999999999999</v>
      </c>
    </row>
    <row r="1907" spans="61:63" x14ac:dyDescent="0.3">
      <c r="BI1907" t="str">
        <v>12/06/2017</v>
      </c>
      <c r="BJ1907">
        <v>51.5</v>
      </c>
      <c r="BK1907">
        <v>19.399999999999999</v>
      </c>
    </row>
    <row r="1908" spans="61:63" x14ac:dyDescent="0.3">
      <c r="BI1908" t="str">
        <v>09/06/2017</v>
      </c>
      <c r="BJ1908">
        <v>50</v>
      </c>
      <c r="BK1908">
        <v>18.600000000000001</v>
      </c>
    </row>
    <row r="1909" spans="61:63" x14ac:dyDescent="0.3">
      <c r="BI1909" t="str">
        <v>08/06/2017</v>
      </c>
      <c r="BJ1909">
        <v>50</v>
      </c>
      <c r="BK1909">
        <v>18.600000000000001</v>
      </c>
    </row>
    <row r="1910" spans="61:63" x14ac:dyDescent="0.3">
      <c r="BI1910" t="str">
        <v>07/06/2017</v>
      </c>
      <c r="BJ1910">
        <v>50</v>
      </c>
      <c r="BK1910">
        <v>18.600000000000001</v>
      </c>
    </row>
    <row r="1911" spans="61:63" x14ac:dyDescent="0.3">
      <c r="BI1911" t="str">
        <v>06/06/2017</v>
      </c>
      <c r="BJ1911">
        <v>50</v>
      </c>
      <c r="BK1911">
        <v>18.600000000000001</v>
      </c>
    </row>
    <row r="1912" spans="61:63" x14ac:dyDescent="0.3">
      <c r="BI1912" t="str">
        <v>05/06/2017</v>
      </c>
      <c r="BJ1912">
        <v>50</v>
      </c>
      <c r="BK1912">
        <v>18.600000000000001</v>
      </c>
    </row>
    <row r="1913" spans="61:63" x14ac:dyDescent="0.3">
      <c r="BI1913" t="str">
        <v>02/06/2017</v>
      </c>
      <c r="BJ1913">
        <v>55.8</v>
      </c>
      <c r="BK1913">
        <v>18.3</v>
      </c>
    </row>
    <row r="1914" spans="61:63" x14ac:dyDescent="0.3">
      <c r="BI1914" t="str">
        <v>01/06/2017</v>
      </c>
      <c r="BJ1914">
        <v>55.8</v>
      </c>
      <c r="BK1914">
        <v>18.3</v>
      </c>
    </row>
    <row r="1915" spans="61:63" x14ac:dyDescent="0.3">
      <c r="BI1915" t="str">
        <v>31/05/2017</v>
      </c>
      <c r="BJ1915">
        <v>55.8</v>
      </c>
      <c r="BK1915">
        <v>18.3</v>
      </c>
    </row>
    <row r="1916" spans="61:63" x14ac:dyDescent="0.3">
      <c r="BI1916" t="str">
        <v>30/05/2017</v>
      </c>
      <c r="BJ1916">
        <v>55.8</v>
      </c>
      <c r="BK1916">
        <v>18.3</v>
      </c>
    </row>
    <row r="1917" spans="61:63" x14ac:dyDescent="0.3">
      <c r="BI1917" t="str">
        <v>29/05/2017</v>
      </c>
      <c r="BJ1917">
        <v>55.8</v>
      </c>
      <c r="BK1917">
        <v>18.3</v>
      </c>
    </row>
    <row r="1918" spans="61:63" x14ac:dyDescent="0.3">
      <c r="BI1918" t="str">
        <v>26/05/2017</v>
      </c>
      <c r="BJ1918">
        <v>50</v>
      </c>
      <c r="BK1918">
        <v>19.2</v>
      </c>
    </row>
    <row r="1919" spans="61:63" x14ac:dyDescent="0.3">
      <c r="BI1919" t="str">
        <v>25/05/2017</v>
      </c>
      <c r="BJ1919">
        <v>50</v>
      </c>
      <c r="BK1919">
        <v>19.2</v>
      </c>
    </row>
    <row r="1920" spans="61:63" x14ac:dyDescent="0.3">
      <c r="BI1920" t="str">
        <v>24/05/2017</v>
      </c>
      <c r="BJ1920">
        <v>50</v>
      </c>
      <c r="BK1920">
        <v>19.2</v>
      </c>
    </row>
    <row r="1921" spans="61:63" x14ac:dyDescent="0.3">
      <c r="BI1921" t="str">
        <v>23/05/2017</v>
      </c>
      <c r="BJ1921">
        <v>50</v>
      </c>
      <c r="BK1921">
        <v>19.2</v>
      </c>
    </row>
    <row r="1922" spans="61:63" x14ac:dyDescent="0.3">
      <c r="BI1922" t="str">
        <v>22/05/2017</v>
      </c>
      <c r="BJ1922">
        <v>50</v>
      </c>
      <c r="BK1922">
        <v>19.2</v>
      </c>
    </row>
    <row r="1923" spans="61:63" x14ac:dyDescent="0.3">
      <c r="BI1923" t="str">
        <v>19/05/2017</v>
      </c>
      <c r="BJ1923">
        <v>51.9</v>
      </c>
      <c r="BK1923">
        <v>18.3</v>
      </c>
    </row>
    <row r="1924" spans="61:63" x14ac:dyDescent="0.3">
      <c r="BI1924" t="str">
        <v>18/05/2017</v>
      </c>
      <c r="BJ1924">
        <v>51.9</v>
      </c>
      <c r="BK1924">
        <v>18.3</v>
      </c>
    </row>
    <row r="1925" spans="61:63" x14ac:dyDescent="0.3">
      <c r="BI1925" t="str">
        <v>17/05/2017</v>
      </c>
      <c r="BJ1925">
        <v>51.9</v>
      </c>
      <c r="BK1925">
        <v>18.3</v>
      </c>
    </row>
    <row r="1926" spans="61:63" x14ac:dyDescent="0.3">
      <c r="BI1926" t="str">
        <v>16/05/2017</v>
      </c>
      <c r="BJ1926">
        <v>51.9</v>
      </c>
      <c r="BK1926">
        <v>18.3</v>
      </c>
    </row>
    <row r="1927" spans="61:63" x14ac:dyDescent="0.3">
      <c r="BI1927" t="str">
        <v>15/05/2017</v>
      </c>
      <c r="BJ1927">
        <v>51.9</v>
      </c>
      <c r="BK1927">
        <v>18.3</v>
      </c>
    </row>
    <row r="1928" spans="61:63" x14ac:dyDescent="0.3">
      <c r="BI1928" t="str">
        <v>12/05/2017</v>
      </c>
      <c r="BJ1928">
        <v>58.1</v>
      </c>
      <c r="BK1928">
        <v>17.100000000000001</v>
      </c>
    </row>
    <row r="1929" spans="61:63" x14ac:dyDescent="0.3">
      <c r="BI1929" t="str">
        <v>11/05/2017</v>
      </c>
      <c r="BJ1929">
        <v>58.1</v>
      </c>
      <c r="BK1929">
        <v>17.100000000000001</v>
      </c>
    </row>
    <row r="1930" spans="61:63" x14ac:dyDescent="0.3">
      <c r="BI1930" t="str">
        <v>10/05/2017</v>
      </c>
      <c r="BJ1930">
        <v>58.1</v>
      </c>
      <c r="BK1930">
        <v>17.100000000000001</v>
      </c>
    </row>
    <row r="1931" spans="61:63" x14ac:dyDescent="0.3">
      <c r="BI1931" t="str">
        <v>09/05/2017</v>
      </c>
      <c r="BJ1931">
        <v>58.1</v>
      </c>
      <c r="BK1931">
        <v>17.100000000000001</v>
      </c>
    </row>
    <row r="1932" spans="61:63" x14ac:dyDescent="0.3">
      <c r="BI1932" t="str">
        <v>08/05/2017</v>
      </c>
      <c r="BJ1932">
        <v>58.1</v>
      </c>
      <c r="BK1932">
        <v>17.100000000000001</v>
      </c>
    </row>
    <row r="1933" spans="61:63" x14ac:dyDescent="0.3">
      <c r="BI1933" t="str">
        <v>05/05/2017</v>
      </c>
      <c r="BJ1933">
        <v>58.7</v>
      </c>
      <c r="BK1933">
        <v>17.3</v>
      </c>
    </row>
    <row r="1934" spans="61:63" x14ac:dyDescent="0.3">
      <c r="BI1934" t="str">
        <v>04/05/2017</v>
      </c>
      <c r="BJ1934">
        <v>58.7</v>
      </c>
      <c r="BK1934">
        <v>17.3</v>
      </c>
    </row>
    <row r="1935" spans="61:63" x14ac:dyDescent="0.3">
      <c r="BI1935" t="str">
        <v>03/05/2017</v>
      </c>
      <c r="BJ1935">
        <v>58.7</v>
      </c>
      <c r="BK1935">
        <v>17.3</v>
      </c>
    </row>
    <row r="1936" spans="61:63" x14ac:dyDescent="0.3">
      <c r="BI1936" t="str">
        <v>02/05/2017</v>
      </c>
      <c r="BJ1936">
        <v>58.7</v>
      </c>
      <c r="BK1936">
        <v>17.3</v>
      </c>
    </row>
    <row r="1937" spans="61:63" x14ac:dyDescent="0.3">
      <c r="BI1937" t="str">
        <v>01/05/2017</v>
      </c>
      <c r="BJ1937">
        <v>58.7</v>
      </c>
      <c r="BK1937">
        <v>17.3</v>
      </c>
    </row>
    <row r="1938" spans="61:63" x14ac:dyDescent="0.3">
      <c r="BI1938" t="str">
        <v>28/04/2017</v>
      </c>
      <c r="BJ1938">
        <v>58.5</v>
      </c>
      <c r="BK1938">
        <v>17.899999999999999</v>
      </c>
    </row>
    <row r="1939" spans="61:63" x14ac:dyDescent="0.3">
      <c r="BI1939" t="str">
        <v>27/04/2017</v>
      </c>
      <c r="BJ1939">
        <v>58.5</v>
      </c>
      <c r="BK1939">
        <v>17.899999999999999</v>
      </c>
    </row>
    <row r="1940" spans="61:63" x14ac:dyDescent="0.3">
      <c r="BI1940" t="str">
        <v>26/04/2017</v>
      </c>
      <c r="BJ1940">
        <v>58.5</v>
      </c>
      <c r="BK1940">
        <v>17.899999999999999</v>
      </c>
    </row>
    <row r="1941" spans="61:63" x14ac:dyDescent="0.3">
      <c r="BI1941" t="str">
        <v>25/04/2017</v>
      </c>
      <c r="BJ1941">
        <v>58.5</v>
      </c>
      <c r="BK1941">
        <v>17.899999999999999</v>
      </c>
    </row>
    <row r="1942" spans="61:63" x14ac:dyDescent="0.3">
      <c r="BI1942" t="str">
        <v>24/04/2017</v>
      </c>
      <c r="BJ1942">
        <v>58.5</v>
      </c>
      <c r="BK1942">
        <v>17.899999999999999</v>
      </c>
    </row>
    <row r="1943" spans="61:63" x14ac:dyDescent="0.3">
      <c r="BI1943" t="str">
        <v>21/04/2017</v>
      </c>
      <c r="BJ1943">
        <v>54.7</v>
      </c>
      <c r="BK1943">
        <v>17.899999999999999</v>
      </c>
    </row>
    <row r="1944" spans="61:63" x14ac:dyDescent="0.3">
      <c r="BI1944" t="str">
        <v>20/04/2017</v>
      </c>
      <c r="BJ1944">
        <v>54.7</v>
      </c>
      <c r="BK1944">
        <v>17.899999999999999</v>
      </c>
    </row>
    <row r="1945" spans="61:63" x14ac:dyDescent="0.3">
      <c r="BI1945" t="str">
        <v>19/04/2017</v>
      </c>
      <c r="BJ1945">
        <v>54.7</v>
      </c>
      <c r="BK1945">
        <v>17.899999999999999</v>
      </c>
    </row>
    <row r="1946" spans="61:63" x14ac:dyDescent="0.3">
      <c r="BI1946" t="str">
        <v>18/04/2017</v>
      </c>
      <c r="BJ1946">
        <v>54.7</v>
      </c>
      <c r="BK1946">
        <v>17.899999999999999</v>
      </c>
    </row>
    <row r="1947" spans="61:63" x14ac:dyDescent="0.3">
      <c r="BI1947" t="str">
        <v>17/04/2017</v>
      </c>
      <c r="BJ1947">
        <v>54.7</v>
      </c>
      <c r="BK1947">
        <v>17.899999999999999</v>
      </c>
    </row>
    <row r="1948" spans="61:63" x14ac:dyDescent="0.3">
      <c r="BI1948" t="str">
        <v>14/04/2017</v>
      </c>
      <c r="BJ1948">
        <v>51.9</v>
      </c>
      <c r="BK1948">
        <v>18.3</v>
      </c>
    </row>
    <row r="1949" spans="61:63" x14ac:dyDescent="0.3">
      <c r="BI1949" t="str">
        <v>13/04/2017</v>
      </c>
      <c r="BJ1949">
        <v>51.9</v>
      </c>
      <c r="BK1949">
        <v>18.3</v>
      </c>
    </row>
    <row r="1950" spans="61:63" x14ac:dyDescent="0.3">
      <c r="BI1950" t="str">
        <v>12/04/2017</v>
      </c>
      <c r="BJ1950">
        <v>51.9</v>
      </c>
      <c r="BK1950">
        <v>18.3</v>
      </c>
    </row>
    <row r="1951" spans="61:63" x14ac:dyDescent="0.3">
      <c r="BI1951" t="str">
        <v>11/04/2017</v>
      </c>
      <c r="BJ1951">
        <v>51.9</v>
      </c>
      <c r="BK1951">
        <v>18.3</v>
      </c>
    </row>
    <row r="1952" spans="61:63" x14ac:dyDescent="0.3">
      <c r="BI1952" t="str">
        <v>10/04/2017</v>
      </c>
      <c r="BJ1952">
        <v>51.9</v>
      </c>
      <c r="BK1952">
        <v>18.3</v>
      </c>
    </row>
    <row r="1953" spans="61:63" x14ac:dyDescent="0.3">
      <c r="BI1953" t="str">
        <v>07/04/2017</v>
      </c>
      <c r="BJ1953">
        <v>56.3</v>
      </c>
      <c r="BK1953">
        <v>17.5</v>
      </c>
    </row>
    <row r="1954" spans="61:63" x14ac:dyDescent="0.3">
      <c r="BI1954" t="str">
        <v>06/04/2017</v>
      </c>
      <c r="BJ1954">
        <v>56.3</v>
      </c>
      <c r="BK1954">
        <v>17.5</v>
      </c>
    </row>
    <row r="1955" spans="61:63" x14ac:dyDescent="0.3">
      <c r="BI1955" t="str">
        <v>05/04/2017</v>
      </c>
      <c r="BJ1955">
        <v>56.3</v>
      </c>
      <c r="BK1955">
        <v>17.5</v>
      </c>
    </row>
    <row r="1956" spans="61:63" x14ac:dyDescent="0.3">
      <c r="BI1956" t="str">
        <v>04/04/2017</v>
      </c>
      <c r="BJ1956">
        <v>56.3</v>
      </c>
      <c r="BK1956">
        <v>17.5</v>
      </c>
    </row>
    <row r="1957" spans="61:63" x14ac:dyDescent="0.3">
      <c r="BI1957" t="str">
        <v>03/04/2017</v>
      </c>
      <c r="BJ1957">
        <v>56.3</v>
      </c>
      <c r="BK1957">
        <v>17.5</v>
      </c>
    </row>
    <row r="1958" spans="61:63" x14ac:dyDescent="0.3">
      <c r="BI1958" t="str">
        <v>31/03/2017</v>
      </c>
      <c r="BJ1958">
        <v>55.8</v>
      </c>
      <c r="BK1958">
        <v>18.3</v>
      </c>
    </row>
    <row r="1959" spans="61:63" x14ac:dyDescent="0.3">
      <c r="BI1959" t="str">
        <v>30/03/2017</v>
      </c>
      <c r="BJ1959">
        <v>55.8</v>
      </c>
      <c r="BK1959">
        <v>18.3</v>
      </c>
    </row>
    <row r="1960" spans="61:63" x14ac:dyDescent="0.3">
      <c r="BI1960" t="str">
        <v>29/03/2017</v>
      </c>
      <c r="BJ1960">
        <v>55.8</v>
      </c>
      <c r="BK1960">
        <v>18.3</v>
      </c>
    </row>
    <row r="1961" spans="61:63" x14ac:dyDescent="0.3">
      <c r="BI1961" t="str">
        <v>28/03/2017</v>
      </c>
      <c r="BJ1961">
        <v>55.8</v>
      </c>
      <c r="BK1961">
        <v>18.3</v>
      </c>
    </row>
    <row r="1962" spans="61:63" x14ac:dyDescent="0.3">
      <c r="BI1962" t="str">
        <v>27/03/2017</v>
      </c>
      <c r="BJ1962">
        <v>55.8</v>
      </c>
      <c r="BK1962">
        <v>18.3</v>
      </c>
    </row>
    <row r="1963" spans="61:63" x14ac:dyDescent="0.3">
      <c r="BI1963" t="str">
        <v>24/03/2017</v>
      </c>
      <c r="BJ1963">
        <v>49.5</v>
      </c>
      <c r="BK1963">
        <v>18.100000000000001</v>
      </c>
    </row>
    <row r="1964" spans="61:63" x14ac:dyDescent="0.3">
      <c r="BI1964" t="str">
        <v>23/03/2017</v>
      </c>
      <c r="BJ1964">
        <v>49.5</v>
      </c>
      <c r="BK1964">
        <v>18.100000000000001</v>
      </c>
    </row>
    <row r="1965" spans="61:63" x14ac:dyDescent="0.3">
      <c r="BI1965" t="str">
        <v>22/03/2017</v>
      </c>
      <c r="BJ1965">
        <v>49.5</v>
      </c>
      <c r="BK1965">
        <v>18.100000000000001</v>
      </c>
    </row>
    <row r="1966" spans="61:63" x14ac:dyDescent="0.3">
      <c r="BI1966" t="str">
        <v>21/03/2017</v>
      </c>
      <c r="BJ1966">
        <v>49.5</v>
      </c>
      <c r="BK1966">
        <v>18.100000000000001</v>
      </c>
    </row>
    <row r="1967" spans="61:63" x14ac:dyDescent="0.3">
      <c r="BI1967" t="str">
        <v>20/03/2017</v>
      </c>
      <c r="BJ1967">
        <v>49.5</v>
      </c>
      <c r="BK1967">
        <v>18.100000000000001</v>
      </c>
    </row>
    <row r="1968" spans="61:63" x14ac:dyDescent="0.3">
      <c r="BI1968" t="str">
        <v>17/03/2017</v>
      </c>
      <c r="BJ1968">
        <v>56.7</v>
      </c>
      <c r="BK1968">
        <v>17.3</v>
      </c>
    </row>
    <row r="1969" spans="61:63" x14ac:dyDescent="0.3">
      <c r="BI1969" t="str">
        <v>16/03/2017</v>
      </c>
      <c r="BJ1969">
        <v>56.7</v>
      </c>
      <c r="BK1969">
        <v>17.3</v>
      </c>
    </row>
    <row r="1970" spans="61:63" x14ac:dyDescent="0.3">
      <c r="BI1970" t="str">
        <v>15/03/2017</v>
      </c>
      <c r="BJ1970">
        <v>56.7</v>
      </c>
      <c r="BK1970">
        <v>17.3</v>
      </c>
    </row>
    <row r="1971" spans="61:63" x14ac:dyDescent="0.3">
      <c r="BI1971" t="str">
        <v>14/03/2017</v>
      </c>
      <c r="BJ1971">
        <v>56.7</v>
      </c>
      <c r="BK1971">
        <v>17.3</v>
      </c>
    </row>
    <row r="1972" spans="61:63" x14ac:dyDescent="0.3">
      <c r="BI1972" t="str">
        <v>13/03/2017</v>
      </c>
      <c r="BJ1972">
        <v>56.7</v>
      </c>
      <c r="BK1972">
        <v>17.3</v>
      </c>
    </row>
    <row r="1973" spans="61:63" x14ac:dyDescent="0.3">
      <c r="BI1973" t="str">
        <v>10/03/2017</v>
      </c>
      <c r="BJ1973">
        <v>53.4</v>
      </c>
      <c r="BK1973">
        <v>17.5</v>
      </c>
    </row>
    <row r="1974" spans="61:63" x14ac:dyDescent="0.3">
      <c r="BI1974" t="str">
        <v>09/03/2017</v>
      </c>
      <c r="BJ1974">
        <v>53.4</v>
      </c>
      <c r="BK1974">
        <v>17.5</v>
      </c>
    </row>
    <row r="1975" spans="61:63" x14ac:dyDescent="0.3">
      <c r="BI1975" t="str">
        <v>08/03/2017</v>
      </c>
      <c r="BJ1975">
        <v>53.4</v>
      </c>
      <c r="BK1975">
        <v>17.5</v>
      </c>
    </row>
    <row r="1976" spans="61:63" x14ac:dyDescent="0.3">
      <c r="BI1976" t="str">
        <v>07/03/2017</v>
      </c>
      <c r="BJ1976">
        <v>53.4</v>
      </c>
      <c r="BK1976">
        <v>17.5</v>
      </c>
    </row>
    <row r="1977" spans="61:63" x14ac:dyDescent="0.3">
      <c r="BI1977" t="str">
        <v>06/03/2017</v>
      </c>
      <c r="BJ1977">
        <v>53.4</v>
      </c>
      <c r="BK1977">
        <v>17.5</v>
      </c>
    </row>
    <row r="1978" spans="61:63" x14ac:dyDescent="0.3">
      <c r="BI1978" t="str">
        <v>03/03/2017</v>
      </c>
      <c r="BJ1978">
        <v>57.7</v>
      </c>
      <c r="BK1978">
        <v>17.3</v>
      </c>
    </row>
    <row r="1979" spans="61:63" x14ac:dyDescent="0.3">
      <c r="BI1979" t="str">
        <v>02/03/2017</v>
      </c>
      <c r="BJ1979">
        <v>57.7</v>
      </c>
      <c r="BK1979">
        <v>17.3</v>
      </c>
    </row>
    <row r="1980" spans="61:63" x14ac:dyDescent="0.3">
      <c r="BI1980" t="str">
        <v>01/03/2017</v>
      </c>
      <c r="BJ1980">
        <v>57.7</v>
      </c>
      <c r="BK1980">
        <v>17.3</v>
      </c>
    </row>
    <row r="1981" spans="61:63" x14ac:dyDescent="0.3">
      <c r="BI1981" t="str">
        <v>28/02/2017</v>
      </c>
      <c r="BJ1981">
        <v>57.7</v>
      </c>
      <c r="BK1981">
        <v>17.3</v>
      </c>
    </row>
    <row r="1982" spans="61:63" x14ac:dyDescent="0.3">
      <c r="BI1982" t="str">
        <v>27/02/2017</v>
      </c>
      <c r="BJ1982">
        <v>57.7</v>
      </c>
      <c r="BK1982">
        <v>17.3</v>
      </c>
    </row>
    <row r="1983" spans="61:63" x14ac:dyDescent="0.3">
      <c r="BI1983" t="str">
        <v>24/02/2017</v>
      </c>
      <c r="BJ1983">
        <v>63.1</v>
      </c>
      <c r="BK1983">
        <v>16.5</v>
      </c>
    </row>
    <row r="1984" spans="61:63" x14ac:dyDescent="0.3">
      <c r="BI1984" t="str">
        <v>23/02/2017</v>
      </c>
      <c r="BJ1984">
        <v>63.1</v>
      </c>
      <c r="BK1984">
        <v>16.5</v>
      </c>
    </row>
    <row r="1985" spans="61:63" x14ac:dyDescent="0.3">
      <c r="BI1985" t="str">
        <v>22/02/2017</v>
      </c>
      <c r="BJ1985">
        <v>63.1</v>
      </c>
      <c r="BK1985">
        <v>16.5</v>
      </c>
    </row>
    <row r="1986" spans="61:63" x14ac:dyDescent="0.3">
      <c r="BI1986" t="str">
        <v>21/02/2017</v>
      </c>
      <c r="BJ1986">
        <v>63.1</v>
      </c>
      <c r="BK1986">
        <v>16.5</v>
      </c>
    </row>
    <row r="1987" spans="61:63" x14ac:dyDescent="0.3">
      <c r="BI1987" t="str">
        <v>20/02/2017</v>
      </c>
      <c r="BJ1987">
        <v>63.1</v>
      </c>
      <c r="BK1987">
        <v>16.5</v>
      </c>
    </row>
    <row r="1988" spans="61:63" x14ac:dyDescent="0.3">
      <c r="BI1988" t="str">
        <v>17/02/2017</v>
      </c>
      <c r="BJ1988">
        <v>61.2</v>
      </c>
      <c r="BK1988">
        <v>17.5</v>
      </c>
    </row>
    <row r="1989" spans="61:63" x14ac:dyDescent="0.3">
      <c r="BI1989" t="str">
        <v>16/02/2017</v>
      </c>
      <c r="BJ1989">
        <v>61.2</v>
      </c>
      <c r="BK1989">
        <v>17.5</v>
      </c>
    </row>
    <row r="1990" spans="61:63" x14ac:dyDescent="0.3">
      <c r="BI1990" t="str">
        <v>15/02/2017</v>
      </c>
      <c r="BJ1990">
        <v>61.2</v>
      </c>
      <c r="BK1990">
        <v>17.5</v>
      </c>
    </row>
    <row r="1991" spans="61:63" x14ac:dyDescent="0.3">
      <c r="BI1991" t="str">
        <v>14/02/2017</v>
      </c>
      <c r="BJ1991">
        <v>61.2</v>
      </c>
      <c r="BK1991">
        <v>17.5</v>
      </c>
    </row>
    <row r="1992" spans="61:63" x14ac:dyDescent="0.3">
      <c r="BI1992" t="str">
        <v>13/02/2017</v>
      </c>
      <c r="BJ1992">
        <v>61.2</v>
      </c>
      <c r="BK1992">
        <v>17.5</v>
      </c>
    </row>
    <row r="1993" spans="61:63" x14ac:dyDescent="0.3">
      <c r="BI1993" t="str">
        <v>10/02/2017</v>
      </c>
      <c r="BJ1993">
        <v>61.8</v>
      </c>
      <c r="BK1993">
        <v>17.600000000000001</v>
      </c>
    </row>
    <row r="1994" spans="61:63" x14ac:dyDescent="0.3">
      <c r="BI1994" t="str">
        <v>09/02/2017</v>
      </c>
      <c r="BJ1994">
        <v>61.8</v>
      </c>
      <c r="BK1994">
        <v>17.600000000000001</v>
      </c>
    </row>
    <row r="1995" spans="61:63" x14ac:dyDescent="0.3">
      <c r="BI1995" t="str">
        <v>08/02/2017</v>
      </c>
      <c r="BJ1995">
        <v>61.8</v>
      </c>
      <c r="BK1995">
        <v>17.600000000000001</v>
      </c>
    </row>
    <row r="1996" spans="61:63" x14ac:dyDescent="0.3">
      <c r="BI1996" t="str">
        <v>07/02/2017</v>
      </c>
      <c r="BJ1996">
        <v>61.8</v>
      </c>
      <c r="BK1996">
        <v>17.600000000000001</v>
      </c>
    </row>
    <row r="1997" spans="61:63" x14ac:dyDescent="0.3">
      <c r="BI1997" t="str">
        <v>06/02/2017</v>
      </c>
      <c r="BJ1997">
        <v>61.8</v>
      </c>
      <c r="BK1997">
        <v>17.600000000000001</v>
      </c>
    </row>
    <row r="1998" spans="61:63" x14ac:dyDescent="0.3">
      <c r="BI1998" t="str">
        <v>03/02/2017</v>
      </c>
      <c r="BJ1998">
        <v>62.7</v>
      </c>
      <c r="BK1998">
        <v>16.7</v>
      </c>
    </row>
    <row r="1999" spans="61:63" x14ac:dyDescent="0.3">
      <c r="BI1999" t="str">
        <v>02/02/2017</v>
      </c>
      <c r="BJ1999">
        <v>62.7</v>
      </c>
      <c r="BK1999">
        <v>16.7</v>
      </c>
    </row>
    <row r="2000" spans="61:63" x14ac:dyDescent="0.3">
      <c r="BI2000" t="str">
        <v>01/02/2017</v>
      </c>
      <c r="BJ2000">
        <v>62.7</v>
      </c>
      <c r="BK2000">
        <v>16.7</v>
      </c>
    </row>
    <row r="2001" spans="61:63" x14ac:dyDescent="0.3">
      <c r="BI2001" t="str">
        <v>31/01/2017</v>
      </c>
      <c r="BJ2001">
        <v>62.7</v>
      </c>
      <c r="BK2001">
        <v>16.7</v>
      </c>
    </row>
    <row r="2002" spans="61:63" x14ac:dyDescent="0.3">
      <c r="BI2002" t="str">
        <v>30/01/2017</v>
      </c>
      <c r="BJ2002">
        <v>62.7</v>
      </c>
      <c r="BK2002">
        <v>16.7</v>
      </c>
    </row>
    <row r="2003" spans="61:63" x14ac:dyDescent="0.3">
      <c r="BI2003" t="str">
        <v>27/01/2017</v>
      </c>
      <c r="BJ2003">
        <v>61.8</v>
      </c>
      <c r="BK2003">
        <v>17.600000000000001</v>
      </c>
    </row>
    <row r="2004" spans="61:63" x14ac:dyDescent="0.3">
      <c r="BI2004" t="str">
        <v>26/01/2017</v>
      </c>
      <c r="BJ2004">
        <v>61.8</v>
      </c>
      <c r="BK2004">
        <v>17.600000000000001</v>
      </c>
    </row>
    <row r="2005" spans="61:63" x14ac:dyDescent="0.3">
      <c r="BI2005" t="str">
        <v>25/01/2017</v>
      </c>
      <c r="BJ2005">
        <v>61.8</v>
      </c>
      <c r="BK2005">
        <v>17.600000000000001</v>
      </c>
    </row>
    <row r="2006" spans="61:63" x14ac:dyDescent="0.3">
      <c r="BI2006" t="str">
        <v>24/01/2017</v>
      </c>
      <c r="BJ2006">
        <v>61.8</v>
      </c>
      <c r="BK2006">
        <v>17.600000000000001</v>
      </c>
    </row>
    <row r="2007" spans="61:63" x14ac:dyDescent="0.3">
      <c r="BI2007" t="str">
        <v>23/01/2017</v>
      </c>
      <c r="BJ2007">
        <v>61.8</v>
      </c>
      <c r="BK2007">
        <v>17.600000000000001</v>
      </c>
    </row>
    <row r="2008" spans="61:63" x14ac:dyDescent="0.3">
      <c r="BI2008" t="str">
        <v>20/01/2017</v>
      </c>
      <c r="BJ2008">
        <v>58.2</v>
      </c>
      <c r="BK2008">
        <v>17.5</v>
      </c>
    </row>
    <row r="2009" spans="61:63" x14ac:dyDescent="0.3">
      <c r="BI2009" t="str">
        <v>19/01/2017</v>
      </c>
      <c r="BJ2009">
        <v>58.2</v>
      </c>
      <c r="BK2009">
        <v>17.5</v>
      </c>
    </row>
    <row r="2010" spans="61:63" x14ac:dyDescent="0.3">
      <c r="BI2010" t="str">
        <v>18/01/2017</v>
      </c>
      <c r="BJ2010">
        <v>58.2</v>
      </c>
      <c r="BK2010">
        <v>17.5</v>
      </c>
    </row>
    <row r="2011" spans="61:63" x14ac:dyDescent="0.3">
      <c r="BI2011" t="str">
        <v>17/01/2017</v>
      </c>
      <c r="BJ2011">
        <v>58.2</v>
      </c>
      <c r="BK2011">
        <v>17.5</v>
      </c>
    </row>
    <row r="2012" spans="61:63" x14ac:dyDescent="0.3">
      <c r="BI2012" t="str">
        <v>16/01/2017</v>
      </c>
      <c r="BJ2012">
        <v>58.2</v>
      </c>
      <c r="BK2012">
        <v>17.5</v>
      </c>
    </row>
    <row r="2013" spans="61:63" x14ac:dyDescent="0.3">
      <c r="BI2013" t="str">
        <v>13/01/2017</v>
      </c>
      <c r="BJ2013">
        <v>60.6</v>
      </c>
      <c r="BK2013">
        <v>17.3</v>
      </c>
    </row>
    <row r="2014" spans="61:63" x14ac:dyDescent="0.3">
      <c r="BI2014" t="str">
        <v>12/01/2017</v>
      </c>
      <c r="BJ2014">
        <v>60.6</v>
      </c>
      <c r="BK2014">
        <v>17.3</v>
      </c>
    </row>
    <row r="2015" spans="61:63" x14ac:dyDescent="0.3">
      <c r="BI2015" t="str">
        <v>11/01/2017</v>
      </c>
      <c r="BJ2015">
        <v>60.6</v>
      </c>
      <c r="BK2015">
        <v>17.3</v>
      </c>
    </row>
    <row r="2016" spans="61:63" x14ac:dyDescent="0.3">
      <c r="BI2016" t="str">
        <v>10/01/2017</v>
      </c>
      <c r="BJ2016">
        <v>60.6</v>
      </c>
      <c r="BK2016">
        <v>17.3</v>
      </c>
    </row>
    <row r="2017" spans="61:63" x14ac:dyDescent="0.3">
      <c r="BI2017" t="str">
        <v>09/01/2017</v>
      </c>
      <c r="BJ2017">
        <v>60.6</v>
      </c>
      <c r="BK2017">
        <v>17.3</v>
      </c>
    </row>
    <row r="2018" spans="61:63" x14ac:dyDescent="0.3">
      <c r="BI2018" t="str">
        <v>06/01/2017</v>
      </c>
      <c r="BJ2018">
        <v>58.6</v>
      </c>
      <c r="BK2018">
        <v>18.3</v>
      </c>
    </row>
    <row r="2019" spans="61:63" x14ac:dyDescent="0.3">
      <c r="BI2019" t="str">
        <v>05/01/2017</v>
      </c>
      <c r="BJ2019">
        <v>58.6</v>
      </c>
      <c r="BK2019">
        <v>18.3</v>
      </c>
    </row>
    <row r="2020" spans="61:63" x14ac:dyDescent="0.3">
      <c r="BI2020" t="str">
        <v>04/01/2017</v>
      </c>
      <c r="BJ2020">
        <v>58.6</v>
      </c>
      <c r="BK2020">
        <v>18.3</v>
      </c>
    </row>
    <row r="2021" spans="61:63" x14ac:dyDescent="0.3">
      <c r="BI2021" t="str">
        <v>03/01/2017</v>
      </c>
      <c r="BJ2021">
        <v>58.6</v>
      </c>
      <c r="BK2021">
        <v>18.3</v>
      </c>
    </row>
    <row r="2022" spans="61:63" x14ac:dyDescent="0.3">
      <c r="BI2022" t="str">
        <v>02/01/2017</v>
      </c>
      <c r="BJ2022">
        <v>58.6</v>
      </c>
      <c r="BK2022">
        <v>18.3</v>
      </c>
    </row>
    <row r="2023" spans="61:63" x14ac:dyDescent="0.3">
      <c r="BI2023" t="str">
        <v>30/12/2016</v>
      </c>
      <c r="BJ2023">
        <v>60.2</v>
      </c>
      <c r="BK2023">
        <v>18.399999999999999</v>
      </c>
    </row>
    <row r="2024" spans="61:63" x14ac:dyDescent="0.3">
      <c r="BI2024" t="str">
        <v>29/12/2016</v>
      </c>
      <c r="BJ2024">
        <v>60.2</v>
      </c>
      <c r="BK2024">
        <v>18.399999999999999</v>
      </c>
    </row>
    <row r="2025" spans="61:63" x14ac:dyDescent="0.3">
      <c r="BI2025" t="str">
        <v>28/12/2016</v>
      </c>
      <c r="BJ2025">
        <v>60.2</v>
      </c>
      <c r="BK2025">
        <v>18.399999999999999</v>
      </c>
    </row>
    <row r="2026" spans="61:63" x14ac:dyDescent="0.3">
      <c r="BI2026" t="str">
        <v>27/12/2016</v>
      </c>
      <c r="BJ2026">
        <v>60.2</v>
      </c>
      <c r="BK2026">
        <v>18.399999999999999</v>
      </c>
    </row>
    <row r="2027" spans="61:63" x14ac:dyDescent="0.3">
      <c r="BI2027" t="str">
        <v>26/12/2016</v>
      </c>
      <c r="BJ2027">
        <v>60.2</v>
      </c>
      <c r="BK2027">
        <v>18.399999999999999</v>
      </c>
    </row>
    <row r="2028" spans="61:63" x14ac:dyDescent="0.3">
      <c r="BI2028" t="str">
        <v>23/12/2016</v>
      </c>
      <c r="BJ2028" t="e">
        <v>#N/A</v>
      </c>
      <c r="BK2028" t="e">
        <v>#N/A</v>
      </c>
    </row>
    <row r="2029" spans="61:63" x14ac:dyDescent="0.3">
      <c r="BI2029" t="str">
        <v>22/12/2016</v>
      </c>
      <c r="BJ2029" t="e">
        <v>#N/A</v>
      </c>
      <c r="BK2029" t="e">
        <v>#N/A</v>
      </c>
    </row>
    <row r="2030" spans="61:63" x14ac:dyDescent="0.3">
      <c r="BI2030" t="str">
        <v>21/12/2016</v>
      </c>
      <c r="BJ2030" t="e">
        <v>#N/A</v>
      </c>
      <c r="BK2030" t="e">
        <v>#N/A</v>
      </c>
    </row>
    <row r="2031" spans="61:63" x14ac:dyDescent="0.3">
      <c r="BI2031" t="str">
        <v>20/12/2016</v>
      </c>
      <c r="BJ2031" t="e">
        <v>#N/A</v>
      </c>
      <c r="BK2031" t="e">
        <v>#N/A</v>
      </c>
    </row>
    <row r="2032" spans="61:63" x14ac:dyDescent="0.3">
      <c r="BI2032" t="str">
        <v>19/12/2016</v>
      </c>
      <c r="BJ2032" t="e">
        <v>#N/A</v>
      </c>
      <c r="BK2032" t="e">
        <v>#N/A</v>
      </c>
    </row>
    <row r="2033" spans="61:63" x14ac:dyDescent="0.3">
      <c r="BI2033" t="str">
        <v>16/12/2016</v>
      </c>
      <c r="BJ2033">
        <v>59.8</v>
      </c>
      <c r="BK2033">
        <v>19.600000000000001</v>
      </c>
    </row>
    <row r="2034" spans="61:63" x14ac:dyDescent="0.3">
      <c r="BI2034" t="str">
        <v>15/12/2016</v>
      </c>
      <c r="BJ2034">
        <v>59.8</v>
      </c>
      <c r="BK2034">
        <v>19.600000000000001</v>
      </c>
    </row>
    <row r="2035" spans="61:63" x14ac:dyDescent="0.3">
      <c r="BI2035" t="str">
        <v>14/12/2016</v>
      </c>
      <c r="BJ2035">
        <v>59.8</v>
      </c>
      <c r="BK2035">
        <v>19.600000000000001</v>
      </c>
    </row>
    <row r="2036" spans="61:63" x14ac:dyDescent="0.3">
      <c r="BI2036" t="str">
        <v>13/12/2016</v>
      </c>
      <c r="BJ2036">
        <v>59.8</v>
      </c>
      <c r="BK2036">
        <v>19.600000000000001</v>
      </c>
    </row>
    <row r="2037" spans="61:63" x14ac:dyDescent="0.3">
      <c r="BI2037" t="str">
        <v>12/12/2016</v>
      </c>
      <c r="BJ2037">
        <v>59.8</v>
      </c>
      <c r="BK2037">
        <v>19.600000000000001</v>
      </c>
    </row>
    <row r="2038" spans="61:63" x14ac:dyDescent="0.3">
      <c r="BI2038" t="str">
        <v>09/12/2016</v>
      </c>
      <c r="BJ2038">
        <v>59.6</v>
      </c>
      <c r="BK2038">
        <v>19.2</v>
      </c>
    </row>
    <row r="2039" spans="61:63" x14ac:dyDescent="0.3">
      <c r="BI2039" t="str">
        <v>08/12/2016</v>
      </c>
      <c r="BJ2039">
        <v>59.6</v>
      </c>
      <c r="BK2039">
        <v>19.2</v>
      </c>
    </row>
    <row r="2040" spans="61:63" x14ac:dyDescent="0.3">
      <c r="BI2040" t="str">
        <v>07/12/2016</v>
      </c>
      <c r="BJ2040">
        <v>59.6</v>
      </c>
      <c r="BK2040">
        <v>19.2</v>
      </c>
    </row>
    <row r="2041" spans="61:63" x14ac:dyDescent="0.3">
      <c r="BI2041" t="str">
        <v>06/12/2016</v>
      </c>
      <c r="BJ2041">
        <v>59.6</v>
      </c>
      <c r="BK2041">
        <v>19.2</v>
      </c>
    </row>
    <row r="2042" spans="61:63" x14ac:dyDescent="0.3">
      <c r="BI2042" t="str">
        <v>05/12/2016</v>
      </c>
      <c r="BJ2042">
        <v>59.6</v>
      </c>
      <c r="BK2042">
        <v>19.2</v>
      </c>
    </row>
    <row r="2043" spans="61:63" x14ac:dyDescent="0.3">
      <c r="BI2043" t="str">
        <v>02/12/2016</v>
      </c>
      <c r="BJ2043">
        <v>58.8</v>
      </c>
      <c r="BK2043">
        <v>19.600000000000001</v>
      </c>
    </row>
    <row r="2044" spans="61:63" x14ac:dyDescent="0.3">
      <c r="BI2044" t="str">
        <v>01/12/2016</v>
      </c>
      <c r="BJ2044">
        <v>58.8</v>
      </c>
      <c r="BK2044">
        <v>19.600000000000001</v>
      </c>
    </row>
    <row r="2045" spans="61:63" x14ac:dyDescent="0.3">
      <c r="BI2045" t="str">
        <v>30/11/2016</v>
      </c>
      <c r="BJ2045">
        <v>58.8</v>
      </c>
      <c r="BK2045">
        <v>19.600000000000001</v>
      </c>
    </row>
    <row r="2046" spans="61:63" x14ac:dyDescent="0.3">
      <c r="BI2046" t="str">
        <v>29/11/2016</v>
      </c>
      <c r="BJ2046">
        <v>58.8</v>
      </c>
      <c r="BK2046">
        <v>19.600000000000001</v>
      </c>
    </row>
    <row r="2047" spans="61:63" x14ac:dyDescent="0.3">
      <c r="BI2047" t="str">
        <v>28/11/2016</v>
      </c>
      <c r="BJ2047">
        <v>58.8</v>
      </c>
      <c r="BK2047">
        <v>19.600000000000001</v>
      </c>
    </row>
    <row r="2048" spans="61:63" x14ac:dyDescent="0.3">
      <c r="BI2048" t="str">
        <v>25/11/2016</v>
      </c>
      <c r="BJ2048">
        <v>56.3</v>
      </c>
      <c r="BK2048">
        <v>22.3</v>
      </c>
    </row>
    <row r="2049" spans="61:63" x14ac:dyDescent="0.3">
      <c r="BI2049" t="str">
        <v>24/11/2016</v>
      </c>
      <c r="BJ2049">
        <v>56.3</v>
      </c>
      <c r="BK2049">
        <v>22.3</v>
      </c>
    </row>
    <row r="2050" spans="61:63" x14ac:dyDescent="0.3">
      <c r="BI2050" t="str">
        <v>23/11/2016</v>
      </c>
      <c r="BJ2050">
        <v>56.3</v>
      </c>
      <c r="BK2050">
        <v>22.3</v>
      </c>
    </row>
    <row r="2051" spans="61:63" x14ac:dyDescent="0.3">
      <c r="BI2051" t="str">
        <v>22/11/2016</v>
      </c>
      <c r="BJ2051">
        <v>56.3</v>
      </c>
      <c r="BK2051">
        <v>22.3</v>
      </c>
    </row>
    <row r="2052" spans="61:63" x14ac:dyDescent="0.3">
      <c r="BI2052" t="str">
        <v>21/11/2016</v>
      </c>
      <c r="BJ2052">
        <v>56.3</v>
      </c>
      <c r="BK2052">
        <v>22.3</v>
      </c>
    </row>
    <row r="2053" spans="61:63" x14ac:dyDescent="0.3">
      <c r="BI2053" t="str">
        <v>18/11/2016</v>
      </c>
      <c r="BJ2053">
        <v>55.9</v>
      </c>
      <c r="BK2053">
        <v>21.6</v>
      </c>
    </row>
    <row r="2054" spans="61:63" x14ac:dyDescent="0.3">
      <c r="BI2054" t="str">
        <v>17/11/2016</v>
      </c>
      <c r="BJ2054">
        <v>55.9</v>
      </c>
      <c r="BK2054">
        <v>21.6</v>
      </c>
    </row>
    <row r="2055" spans="61:63" x14ac:dyDescent="0.3">
      <c r="BI2055" t="str">
        <v>16/11/2016</v>
      </c>
      <c r="BJ2055">
        <v>55.9</v>
      </c>
      <c r="BK2055">
        <v>21.6</v>
      </c>
    </row>
    <row r="2056" spans="61:63" x14ac:dyDescent="0.3">
      <c r="BI2056" t="str">
        <v>15/11/2016</v>
      </c>
      <c r="BJ2056">
        <v>55.9</v>
      </c>
      <c r="BK2056">
        <v>21.6</v>
      </c>
    </row>
    <row r="2057" spans="61:63" x14ac:dyDescent="0.3">
      <c r="BI2057" t="str">
        <v>14/11/2016</v>
      </c>
      <c r="BJ2057">
        <v>55.9</v>
      </c>
      <c r="BK2057">
        <v>21.6</v>
      </c>
    </row>
    <row r="2058" spans="61:63" x14ac:dyDescent="0.3">
      <c r="BI2058" t="str">
        <v>11/11/2016</v>
      </c>
      <c r="BJ2058">
        <v>51</v>
      </c>
      <c r="BK2058">
        <v>23.5</v>
      </c>
    </row>
    <row r="2059" spans="61:63" x14ac:dyDescent="0.3">
      <c r="BI2059" t="str">
        <v>10/11/2016</v>
      </c>
      <c r="BJ2059">
        <v>51</v>
      </c>
      <c r="BK2059">
        <v>23.5</v>
      </c>
    </row>
    <row r="2060" spans="61:63" x14ac:dyDescent="0.3">
      <c r="BI2060" t="str">
        <v>09/11/2016</v>
      </c>
      <c r="BJ2060">
        <v>51</v>
      </c>
      <c r="BK2060">
        <v>23.5</v>
      </c>
    </row>
    <row r="2061" spans="61:63" x14ac:dyDescent="0.3">
      <c r="BI2061" t="str">
        <v>08/11/2016</v>
      </c>
      <c r="BJ2061">
        <v>51</v>
      </c>
      <c r="BK2061">
        <v>23.5</v>
      </c>
    </row>
    <row r="2062" spans="61:63" x14ac:dyDescent="0.3">
      <c r="BI2062" t="str">
        <v>07/11/2016</v>
      </c>
      <c r="BJ2062">
        <v>51</v>
      </c>
      <c r="BK2062">
        <v>23.5</v>
      </c>
    </row>
    <row r="2063" spans="61:63" x14ac:dyDescent="0.3">
      <c r="BI2063" t="str">
        <v>04/11/2016</v>
      </c>
      <c r="BJ2063">
        <v>42.9</v>
      </c>
      <c r="BK2063">
        <v>25.7</v>
      </c>
    </row>
    <row r="2064" spans="61:63" x14ac:dyDescent="0.3">
      <c r="BI2064" t="str">
        <v>03/11/2016</v>
      </c>
      <c r="BJ2064">
        <v>42.9</v>
      </c>
      <c r="BK2064">
        <v>25.7</v>
      </c>
    </row>
    <row r="2065" spans="61:63" x14ac:dyDescent="0.3">
      <c r="BI2065" t="str">
        <v>02/11/2016</v>
      </c>
      <c r="BJ2065">
        <v>42.9</v>
      </c>
      <c r="BK2065">
        <v>25.7</v>
      </c>
    </row>
    <row r="2066" spans="61:63" x14ac:dyDescent="0.3">
      <c r="BI2066" t="str">
        <v>01/11/2016</v>
      </c>
      <c r="BJ2066">
        <v>42.9</v>
      </c>
      <c r="BK2066">
        <v>25.7</v>
      </c>
    </row>
    <row r="2067" spans="61:63" x14ac:dyDescent="0.3">
      <c r="BI2067" t="str">
        <v>31/10/2016</v>
      </c>
      <c r="BJ2067">
        <v>42.9</v>
      </c>
      <c r="BK2067">
        <v>25.7</v>
      </c>
    </row>
    <row r="2068" spans="61:63" x14ac:dyDescent="0.3">
      <c r="BI2068" t="str">
        <v>28/10/2016</v>
      </c>
      <c r="BJ2068">
        <v>41.7</v>
      </c>
      <c r="BK2068">
        <v>24.3</v>
      </c>
    </row>
    <row r="2069" spans="61:63" x14ac:dyDescent="0.3">
      <c r="BI2069" t="str">
        <v>27/10/2016</v>
      </c>
      <c r="BJ2069">
        <v>41.7</v>
      </c>
      <c r="BK2069">
        <v>24.3</v>
      </c>
    </row>
    <row r="2070" spans="61:63" x14ac:dyDescent="0.3">
      <c r="BI2070" t="str">
        <v>26/10/2016</v>
      </c>
      <c r="BJ2070">
        <v>41.7</v>
      </c>
      <c r="BK2070">
        <v>24.3</v>
      </c>
    </row>
    <row r="2071" spans="61:63" x14ac:dyDescent="0.3">
      <c r="BI2071" t="str">
        <v>25/10/2016</v>
      </c>
      <c r="BJ2071">
        <v>41.7</v>
      </c>
      <c r="BK2071">
        <v>24.3</v>
      </c>
    </row>
    <row r="2072" spans="61:63" x14ac:dyDescent="0.3">
      <c r="BI2072" t="str">
        <v>24/10/2016</v>
      </c>
      <c r="BJ2072">
        <v>41.7</v>
      </c>
      <c r="BK2072">
        <v>24.3</v>
      </c>
    </row>
    <row r="2073" spans="61:63" x14ac:dyDescent="0.3">
      <c r="BI2073" t="str">
        <v>21/10/2016</v>
      </c>
      <c r="BJ2073">
        <v>47.1</v>
      </c>
      <c r="BK2073">
        <v>23.1</v>
      </c>
    </row>
    <row r="2074" spans="61:63" x14ac:dyDescent="0.3">
      <c r="BI2074" t="str">
        <v>20/10/2016</v>
      </c>
      <c r="BJ2074">
        <v>47.1</v>
      </c>
      <c r="BK2074">
        <v>23.1</v>
      </c>
    </row>
    <row r="2075" spans="61:63" x14ac:dyDescent="0.3">
      <c r="BI2075" t="str">
        <v>19/10/2016</v>
      </c>
      <c r="BJ2075">
        <v>47.1</v>
      </c>
      <c r="BK2075">
        <v>23.1</v>
      </c>
    </row>
    <row r="2076" spans="61:63" x14ac:dyDescent="0.3">
      <c r="BI2076" t="str">
        <v>18/10/2016</v>
      </c>
      <c r="BJ2076">
        <v>47.1</v>
      </c>
      <c r="BK2076">
        <v>23.1</v>
      </c>
    </row>
    <row r="2077" spans="61:63" x14ac:dyDescent="0.3">
      <c r="BI2077" t="str">
        <v>17/10/2016</v>
      </c>
      <c r="BJ2077">
        <v>47.1</v>
      </c>
      <c r="BK2077">
        <v>23.1</v>
      </c>
    </row>
    <row r="2078" spans="61:63" x14ac:dyDescent="0.3">
      <c r="BI2078" t="str">
        <v>14/10/2016</v>
      </c>
      <c r="BJ2078">
        <v>42.9</v>
      </c>
      <c r="BK2078">
        <v>23.8</v>
      </c>
    </row>
    <row r="2079" spans="61:63" x14ac:dyDescent="0.3">
      <c r="BI2079" t="str">
        <v>13/10/2016</v>
      </c>
      <c r="BJ2079">
        <v>42.9</v>
      </c>
      <c r="BK2079">
        <v>23.8</v>
      </c>
    </row>
    <row r="2080" spans="61:63" x14ac:dyDescent="0.3">
      <c r="BI2080" t="str">
        <v>12/10/2016</v>
      </c>
      <c r="BJ2080">
        <v>42.9</v>
      </c>
      <c r="BK2080">
        <v>23.8</v>
      </c>
    </row>
    <row r="2081" spans="61:63" x14ac:dyDescent="0.3">
      <c r="BI2081" t="str">
        <v>11/10/2016</v>
      </c>
      <c r="BJ2081">
        <v>42.9</v>
      </c>
      <c r="BK2081">
        <v>23.8</v>
      </c>
    </row>
    <row r="2082" spans="61:63" x14ac:dyDescent="0.3">
      <c r="BI2082" t="str">
        <v>10/10/2016</v>
      </c>
      <c r="BJ2082">
        <v>42.9</v>
      </c>
      <c r="BK2082">
        <v>23.8</v>
      </c>
    </row>
    <row r="2083" spans="61:63" x14ac:dyDescent="0.3">
      <c r="BI2083" t="str">
        <v>07/10/2016</v>
      </c>
      <c r="BJ2083">
        <v>46.1</v>
      </c>
      <c r="BK2083">
        <v>23.1</v>
      </c>
    </row>
    <row r="2084" spans="61:63" x14ac:dyDescent="0.3">
      <c r="BI2084" t="str">
        <v>06/10/2016</v>
      </c>
      <c r="BJ2084">
        <v>46.1</v>
      </c>
      <c r="BK2084">
        <v>23.1</v>
      </c>
    </row>
    <row r="2085" spans="61:63" x14ac:dyDescent="0.3">
      <c r="BI2085" t="str">
        <v>05/10/2016</v>
      </c>
      <c r="BJ2085">
        <v>46.1</v>
      </c>
      <c r="BK2085">
        <v>23.1</v>
      </c>
    </row>
    <row r="2086" spans="61:63" x14ac:dyDescent="0.3">
      <c r="BI2086" t="str">
        <v>04/10/2016</v>
      </c>
      <c r="BJ2086">
        <v>46.1</v>
      </c>
      <c r="BK2086">
        <v>23.1</v>
      </c>
    </row>
    <row r="2087" spans="61:63" x14ac:dyDescent="0.3">
      <c r="BI2087" t="str">
        <v>03/10/2016</v>
      </c>
      <c r="BJ2087">
        <v>46.1</v>
      </c>
      <c r="BK2087">
        <v>23.1</v>
      </c>
    </row>
    <row r="2088" spans="61:63" x14ac:dyDescent="0.3">
      <c r="BI2088" t="str">
        <v>30/09/2016</v>
      </c>
      <c r="BJ2088">
        <v>46.7</v>
      </c>
      <c r="BK2088">
        <v>22.8</v>
      </c>
    </row>
    <row r="2089" spans="61:63" x14ac:dyDescent="0.3">
      <c r="BI2089" t="str">
        <v>29/09/2016</v>
      </c>
      <c r="BJ2089">
        <v>46.7</v>
      </c>
      <c r="BK2089">
        <v>22.8</v>
      </c>
    </row>
    <row r="2090" spans="61:63" x14ac:dyDescent="0.3">
      <c r="BI2090" t="str">
        <v>28/09/2016</v>
      </c>
      <c r="BJ2090">
        <v>46.7</v>
      </c>
      <c r="BK2090">
        <v>22.8</v>
      </c>
    </row>
    <row r="2091" spans="61:63" x14ac:dyDescent="0.3">
      <c r="BI2091" t="str">
        <v>27/09/2016</v>
      </c>
      <c r="BJ2091">
        <v>46.7</v>
      </c>
      <c r="BK2091">
        <v>22.8</v>
      </c>
    </row>
    <row r="2092" spans="61:63" x14ac:dyDescent="0.3">
      <c r="BI2092" t="str">
        <v>26/09/2016</v>
      </c>
      <c r="BJ2092">
        <v>46.7</v>
      </c>
      <c r="BK2092">
        <v>22.8</v>
      </c>
    </row>
    <row r="2093" spans="61:63" x14ac:dyDescent="0.3">
      <c r="BI2093" t="str">
        <v>23/09/2016</v>
      </c>
      <c r="BJ2093">
        <v>45.2</v>
      </c>
      <c r="BK2093">
        <v>23.1</v>
      </c>
    </row>
    <row r="2094" spans="61:63" x14ac:dyDescent="0.3">
      <c r="BI2094" t="str">
        <v>22/09/2016</v>
      </c>
      <c r="BJ2094">
        <v>45.2</v>
      </c>
      <c r="BK2094">
        <v>23.1</v>
      </c>
    </row>
    <row r="2095" spans="61:63" x14ac:dyDescent="0.3">
      <c r="BI2095" t="str">
        <v>21/09/2016</v>
      </c>
      <c r="BJ2095">
        <v>45.2</v>
      </c>
      <c r="BK2095">
        <v>23.1</v>
      </c>
    </row>
    <row r="2096" spans="61:63" x14ac:dyDescent="0.3">
      <c r="BI2096" t="str">
        <v>20/09/2016</v>
      </c>
      <c r="BJ2096">
        <v>45.2</v>
      </c>
      <c r="BK2096">
        <v>23.1</v>
      </c>
    </row>
    <row r="2097" spans="61:63" x14ac:dyDescent="0.3">
      <c r="BI2097" t="str">
        <v>19/09/2016</v>
      </c>
      <c r="BJ2097">
        <v>45.2</v>
      </c>
      <c r="BK2097">
        <v>23.1</v>
      </c>
    </row>
    <row r="2098" spans="61:63" x14ac:dyDescent="0.3">
      <c r="BI2098" t="str">
        <v>16/09/2016</v>
      </c>
      <c r="BJ2098">
        <v>44.6</v>
      </c>
      <c r="BK2098">
        <v>24.3</v>
      </c>
    </row>
    <row r="2099" spans="61:63" x14ac:dyDescent="0.3">
      <c r="BI2099" t="str">
        <v>15/09/2016</v>
      </c>
      <c r="BJ2099">
        <v>44.6</v>
      </c>
      <c r="BK2099">
        <v>24.3</v>
      </c>
    </row>
    <row r="2100" spans="61:63" x14ac:dyDescent="0.3">
      <c r="BI2100" t="str">
        <v>14/09/2016</v>
      </c>
      <c r="BJ2100">
        <v>44.6</v>
      </c>
      <c r="BK2100">
        <v>24.3</v>
      </c>
    </row>
    <row r="2101" spans="61:63" x14ac:dyDescent="0.3">
      <c r="BI2101" t="str">
        <v>13/09/2016</v>
      </c>
      <c r="BJ2101">
        <v>44.6</v>
      </c>
      <c r="BK2101">
        <v>24.3</v>
      </c>
    </row>
    <row r="2102" spans="61:63" x14ac:dyDescent="0.3">
      <c r="BI2102" t="str">
        <v>12/09/2016</v>
      </c>
      <c r="BJ2102">
        <v>44.6</v>
      </c>
      <c r="BK2102">
        <v>24.3</v>
      </c>
    </row>
    <row r="2103" spans="61:63" x14ac:dyDescent="0.3">
      <c r="BI2103" t="str">
        <v>09/09/2016</v>
      </c>
      <c r="BJ2103">
        <v>49</v>
      </c>
      <c r="BK2103">
        <v>22.6</v>
      </c>
    </row>
    <row r="2104" spans="61:63" x14ac:dyDescent="0.3">
      <c r="BI2104" t="str">
        <v>08/09/2016</v>
      </c>
      <c r="BJ2104">
        <v>49</v>
      </c>
      <c r="BK2104">
        <v>22.6</v>
      </c>
    </row>
    <row r="2105" spans="61:63" x14ac:dyDescent="0.3">
      <c r="BI2105" t="str">
        <v>07/09/2016</v>
      </c>
      <c r="BJ2105">
        <v>49</v>
      </c>
      <c r="BK2105">
        <v>22.6</v>
      </c>
    </row>
    <row r="2106" spans="61:63" x14ac:dyDescent="0.3">
      <c r="BI2106" t="str">
        <v>06/09/2016</v>
      </c>
      <c r="BJ2106">
        <v>49</v>
      </c>
      <c r="BK2106">
        <v>22.6</v>
      </c>
    </row>
    <row r="2107" spans="61:63" x14ac:dyDescent="0.3">
      <c r="BI2107" t="str">
        <v>05/09/2016</v>
      </c>
      <c r="BJ2107">
        <v>49</v>
      </c>
      <c r="BK2107">
        <v>22.6</v>
      </c>
    </row>
    <row r="2108" spans="61:63" x14ac:dyDescent="0.3">
      <c r="BI2108" t="str">
        <v>02/09/2016</v>
      </c>
      <c r="BJ2108">
        <v>52.5</v>
      </c>
      <c r="BK2108">
        <v>22.8</v>
      </c>
    </row>
    <row r="2109" spans="61:63" x14ac:dyDescent="0.3">
      <c r="BI2109" t="str">
        <v>01/09/2016</v>
      </c>
      <c r="BJ2109">
        <v>52.5</v>
      </c>
      <c r="BK2109">
        <v>22.8</v>
      </c>
    </row>
    <row r="2110" spans="61:63" x14ac:dyDescent="0.3">
      <c r="BI2110" t="str">
        <v>31/08/2016</v>
      </c>
      <c r="BJ2110">
        <v>52.5</v>
      </c>
      <c r="BK2110">
        <v>22.8</v>
      </c>
    </row>
    <row r="2111" spans="61:63" x14ac:dyDescent="0.3">
      <c r="BI2111" t="str">
        <v>30/08/2016</v>
      </c>
      <c r="BJ2111">
        <v>52.5</v>
      </c>
      <c r="BK2111">
        <v>22.8</v>
      </c>
    </row>
    <row r="2112" spans="61:63" x14ac:dyDescent="0.3">
      <c r="BI2112" t="str">
        <v>29/08/2016</v>
      </c>
      <c r="BJ2112">
        <v>52.5</v>
      </c>
      <c r="BK2112">
        <v>22.8</v>
      </c>
    </row>
    <row r="2113" spans="61:63" x14ac:dyDescent="0.3">
      <c r="BI2113" t="str">
        <v>26/08/2016</v>
      </c>
      <c r="BJ2113">
        <v>55.9</v>
      </c>
      <c r="BK2113">
        <v>20.6</v>
      </c>
    </row>
    <row r="2114" spans="61:63" x14ac:dyDescent="0.3">
      <c r="BI2114" t="str">
        <v>25/08/2016</v>
      </c>
      <c r="BJ2114">
        <v>55.9</v>
      </c>
      <c r="BK2114">
        <v>20.6</v>
      </c>
    </row>
    <row r="2115" spans="61:63" x14ac:dyDescent="0.3">
      <c r="BI2115" t="str">
        <v>24/08/2016</v>
      </c>
      <c r="BJ2115">
        <v>55.9</v>
      </c>
      <c r="BK2115">
        <v>20.6</v>
      </c>
    </row>
    <row r="2116" spans="61:63" x14ac:dyDescent="0.3">
      <c r="BI2116" t="str">
        <v>23/08/2016</v>
      </c>
      <c r="BJ2116">
        <v>55.9</v>
      </c>
      <c r="BK2116">
        <v>20.6</v>
      </c>
    </row>
    <row r="2117" spans="61:63" x14ac:dyDescent="0.3">
      <c r="BI2117" t="str">
        <v>22/08/2016</v>
      </c>
      <c r="BJ2117">
        <v>55.9</v>
      </c>
      <c r="BK2117">
        <v>20.6</v>
      </c>
    </row>
    <row r="2118" spans="61:63" x14ac:dyDescent="0.3">
      <c r="BI2118" t="str">
        <v>19/08/2016</v>
      </c>
      <c r="BJ2118">
        <v>56.7</v>
      </c>
      <c r="BK2118">
        <v>20.2</v>
      </c>
    </row>
    <row r="2119" spans="61:63" x14ac:dyDescent="0.3">
      <c r="BI2119" t="str">
        <v>18/08/2016</v>
      </c>
      <c r="BJ2119">
        <v>56.7</v>
      </c>
      <c r="BK2119">
        <v>20.2</v>
      </c>
    </row>
    <row r="2120" spans="61:63" x14ac:dyDescent="0.3">
      <c r="BI2120" t="str">
        <v>17/08/2016</v>
      </c>
      <c r="BJ2120">
        <v>56.7</v>
      </c>
      <c r="BK2120">
        <v>20.2</v>
      </c>
    </row>
    <row r="2121" spans="61:63" x14ac:dyDescent="0.3">
      <c r="BI2121" t="str">
        <v>16/08/2016</v>
      </c>
      <c r="BJ2121">
        <v>56.7</v>
      </c>
      <c r="BK2121">
        <v>20.2</v>
      </c>
    </row>
    <row r="2122" spans="61:63" x14ac:dyDescent="0.3">
      <c r="BI2122" t="str">
        <v>15/08/2016</v>
      </c>
      <c r="BJ2122">
        <v>56.7</v>
      </c>
      <c r="BK2122">
        <v>20.2</v>
      </c>
    </row>
    <row r="2123" spans="61:63" x14ac:dyDescent="0.3">
      <c r="BI2123" t="str">
        <v>12/08/2016</v>
      </c>
      <c r="BJ2123">
        <v>56.2</v>
      </c>
      <c r="BK2123">
        <v>20</v>
      </c>
    </row>
    <row r="2124" spans="61:63" x14ac:dyDescent="0.3">
      <c r="BI2124" t="str">
        <v>11/08/2016</v>
      </c>
      <c r="BJ2124">
        <v>56.2</v>
      </c>
      <c r="BK2124">
        <v>20</v>
      </c>
    </row>
    <row r="2125" spans="61:63" x14ac:dyDescent="0.3">
      <c r="BI2125" t="str">
        <v>10/08/2016</v>
      </c>
      <c r="BJ2125">
        <v>56.2</v>
      </c>
      <c r="BK2125">
        <v>20</v>
      </c>
    </row>
    <row r="2126" spans="61:63" x14ac:dyDescent="0.3">
      <c r="BI2126" t="str">
        <v>09/08/2016</v>
      </c>
      <c r="BJ2126">
        <v>56.2</v>
      </c>
      <c r="BK2126">
        <v>20</v>
      </c>
    </row>
    <row r="2127" spans="61:63" x14ac:dyDescent="0.3">
      <c r="BI2127" t="str">
        <v>08/08/2016</v>
      </c>
      <c r="BJ2127">
        <v>56.2</v>
      </c>
      <c r="BK2127">
        <v>20</v>
      </c>
    </row>
    <row r="2128" spans="61:63" x14ac:dyDescent="0.3">
      <c r="BI2128" t="str">
        <v>05/08/2016</v>
      </c>
      <c r="BJ2128">
        <v>54.3</v>
      </c>
      <c r="BK2128">
        <v>20.9</v>
      </c>
    </row>
    <row r="2129" spans="61:63" x14ac:dyDescent="0.3">
      <c r="BI2129" t="str">
        <v>04/08/2016</v>
      </c>
      <c r="BJ2129">
        <v>54.3</v>
      </c>
      <c r="BK2129">
        <v>20.9</v>
      </c>
    </row>
    <row r="2130" spans="61:63" x14ac:dyDescent="0.3">
      <c r="BI2130" t="str">
        <v>03/08/2016</v>
      </c>
      <c r="BJ2130">
        <v>54.3</v>
      </c>
      <c r="BK2130">
        <v>20.9</v>
      </c>
    </row>
    <row r="2131" spans="61:63" x14ac:dyDescent="0.3">
      <c r="BI2131" t="str">
        <v>02/08/2016</v>
      </c>
      <c r="BJ2131">
        <v>54.3</v>
      </c>
      <c r="BK2131">
        <v>20.9</v>
      </c>
    </row>
    <row r="2132" spans="61:63" x14ac:dyDescent="0.3">
      <c r="BI2132" t="str">
        <v>01/08/2016</v>
      </c>
      <c r="BJ2132">
        <v>54.3</v>
      </c>
      <c r="BK2132">
        <v>20.9</v>
      </c>
    </row>
    <row r="2133" spans="61:63" x14ac:dyDescent="0.3">
      <c r="BI2133" t="str">
        <v>29/07/2016</v>
      </c>
      <c r="BJ2133">
        <v>52.9</v>
      </c>
      <c r="BK2133">
        <v>21.2</v>
      </c>
    </row>
    <row r="2134" spans="61:63" x14ac:dyDescent="0.3">
      <c r="BI2134" t="str">
        <v>28/07/2016</v>
      </c>
      <c r="BJ2134">
        <v>52.9</v>
      </c>
      <c r="BK2134">
        <v>21.2</v>
      </c>
    </row>
    <row r="2135" spans="61:63" x14ac:dyDescent="0.3">
      <c r="BI2135" t="str">
        <v>27/07/2016</v>
      </c>
      <c r="BJ2135">
        <v>52.9</v>
      </c>
      <c r="BK2135">
        <v>21.2</v>
      </c>
    </row>
    <row r="2136" spans="61:63" x14ac:dyDescent="0.3">
      <c r="BI2136" t="str">
        <v>26/07/2016</v>
      </c>
      <c r="BJ2136">
        <v>52.9</v>
      </c>
      <c r="BK2136">
        <v>21.2</v>
      </c>
    </row>
    <row r="2137" spans="61:63" x14ac:dyDescent="0.3">
      <c r="BI2137" t="str">
        <v>25/07/2016</v>
      </c>
      <c r="BJ2137">
        <v>52.9</v>
      </c>
      <c r="BK2137">
        <v>21.2</v>
      </c>
    </row>
    <row r="2138" spans="61:63" x14ac:dyDescent="0.3">
      <c r="BI2138" t="str">
        <v>22/07/2016</v>
      </c>
      <c r="BJ2138">
        <v>53.9</v>
      </c>
      <c r="BK2138">
        <v>21.6</v>
      </c>
    </row>
    <row r="2139" spans="61:63" x14ac:dyDescent="0.3">
      <c r="BI2139" t="str">
        <v>21/07/2016</v>
      </c>
      <c r="BJ2139">
        <v>53.9</v>
      </c>
      <c r="BK2139">
        <v>21.6</v>
      </c>
    </row>
    <row r="2140" spans="61:63" x14ac:dyDescent="0.3">
      <c r="BI2140" t="str">
        <v>20/07/2016</v>
      </c>
      <c r="BJ2140">
        <v>53.9</v>
      </c>
      <c r="BK2140">
        <v>21.6</v>
      </c>
    </row>
    <row r="2141" spans="61:63" x14ac:dyDescent="0.3">
      <c r="BI2141" t="str">
        <v>19/07/2016</v>
      </c>
      <c r="BJ2141">
        <v>53.9</v>
      </c>
      <c r="BK2141">
        <v>21.6</v>
      </c>
    </row>
    <row r="2142" spans="61:63" x14ac:dyDescent="0.3">
      <c r="BI2142" t="str">
        <v>18/07/2016</v>
      </c>
      <c r="BJ2142">
        <v>53.9</v>
      </c>
      <c r="BK2142">
        <v>21.6</v>
      </c>
    </row>
    <row r="2143" spans="61:63" x14ac:dyDescent="0.3">
      <c r="BI2143" t="str">
        <v>15/07/2016</v>
      </c>
      <c r="BJ2143">
        <v>54.4</v>
      </c>
      <c r="BK2143">
        <v>23.3</v>
      </c>
    </row>
    <row r="2144" spans="61:63" x14ac:dyDescent="0.3">
      <c r="BI2144" t="str">
        <v>14/07/2016</v>
      </c>
      <c r="BJ2144">
        <v>54.4</v>
      </c>
      <c r="BK2144">
        <v>23.3</v>
      </c>
    </row>
    <row r="2145" spans="61:63" x14ac:dyDescent="0.3">
      <c r="BI2145" t="str">
        <v>13/07/2016</v>
      </c>
      <c r="BJ2145">
        <v>54.4</v>
      </c>
      <c r="BK2145">
        <v>23.3</v>
      </c>
    </row>
    <row r="2146" spans="61:63" x14ac:dyDescent="0.3">
      <c r="BI2146" t="str">
        <v>12/07/2016</v>
      </c>
      <c r="BJ2146">
        <v>54.4</v>
      </c>
      <c r="BK2146">
        <v>23.3</v>
      </c>
    </row>
    <row r="2147" spans="61:63" x14ac:dyDescent="0.3">
      <c r="BI2147" t="str">
        <v>11/07/2016</v>
      </c>
      <c r="BJ2147">
        <v>54.4</v>
      </c>
      <c r="BK2147">
        <v>23.3</v>
      </c>
    </row>
    <row r="2148" spans="61:63" x14ac:dyDescent="0.3">
      <c r="BI2148" t="str">
        <v>08/07/2016</v>
      </c>
      <c r="BJ2148">
        <v>52.5</v>
      </c>
      <c r="BK2148">
        <v>24.7</v>
      </c>
    </row>
    <row r="2149" spans="61:63" x14ac:dyDescent="0.3">
      <c r="BI2149" t="str">
        <v>07/07/2016</v>
      </c>
      <c r="BJ2149">
        <v>52.5</v>
      </c>
      <c r="BK2149">
        <v>24.7</v>
      </c>
    </row>
    <row r="2150" spans="61:63" x14ac:dyDescent="0.3">
      <c r="BI2150" t="str">
        <v>06/07/2016</v>
      </c>
      <c r="BJ2150">
        <v>52.5</v>
      </c>
      <c r="BK2150">
        <v>24.7</v>
      </c>
    </row>
    <row r="2151" spans="61:63" x14ac:dyDescent="0.3">
      <c r="BI2151" t="str">
        <v>05/07/2016</v>
      </c>
      <c r="BJ2151">
        <v>52.5</v>
      </c>
      <c r="BK2151">
        <v>24.7</v>
      </c>
    </row>
    <row r="2152" spans="61:63" x14ac:dyDescent="0.3">
      <c r="BI2152" t="str">
        <v>04/07/2016</v>
      </c>
      <c r="BJ2152">
        <v>52.5</v>
      </c>
      <c r="BK2152">
        <v>24.7</v>
      </c>
    </row>
    <row r="2153" spans="61:63" x14ac:dyDescent="0.3">
      <c r="BI2153" t="str">
        <v>01/07/2016</v>
      </c>
      <c r="BJ2153">
        <v>47.1</v>
      </c>
      <c r="BK2153">
        <v>24.5</v>
      </c>
    </row>
    <row r="2154" spans="61:63" x14ac:dyDescent="0.3">
      <c r="BI2154" t="str">
        <v>30/06/2016</v>
      </c>
      <c r="BJ2154">
        <v>47.1</v>
      </c>
      <c r="BK2154">
        <v>24.5</v>
      </c>
    </row>
    <row r="2155" spans="61:63" x14ac:dyDescent="0.3">
      <c r="BI2155" t="str">
        <v>29/06/2016</v>
      </c>
      <c r="BJ2155">
        <v>47.1</v>
      </c>
      <c r="BK2155">
        <v>24.5</v>
      </c>
    </row>
    <row r="2156" spans="61:63" x14ac:dyDescent="0.3">
      <c r="BI2156" t="str">
        <v>28/06/2016</v>
      </c>
      <c r="BJ2156">
        <v>47.1</v>
      </c>
      <c r="BK2156">
        <v>24.5</v>
      </c>
    </row>
    <row r="2157" spans="61:63" x14ac:dyDescent="0.3">
      <c r="BI2157" t="str">
        <v>27/06/2016</v>
      </c>
      <c r="BJ2157">
        <v>47.1</v>
      </c>
      <c r="BK2157">
        <v>24.5</v>
      </c>
    </row>
    <row r="2158" spans="61:63" x14ac:dyDescent="0.3">
      <c r="BI2158" t="str">
        <v>24/06/2016</v>
      </c>
      <c r="BJ2158">
        <v>41.6</v>
      </c>
      <c r="BK2158">
        <v>23.8</v>
      </c>
    </row>
    <row r="2159" spans="61:63" x14ac:dyDescent="0.3">
      <c r="BI2159" t="str">
        <v>23/06/2016</v>
      </c>
      <c r="BJ2159">
        <v>41.6</v>
      </c>
      <c r="BK2159">
        <v>23.8</v>
      </c>
    </row>
    <row r="2160" spans="61:63" x14ac:dyDescent="0.3">
      <c r="BI2160" t="str">
        <v>22/06/2016</v>
      </c>
      <c r="BJ2160">
        <v>41.6</v>
      </c>
      <c r="BK2160">
        <v>23.8</v>
      </c>
    </row>
    <row r="2161" spans="61:63" x14ac:dyDescent="0.3">
      <c r="BI2161" t="str">
        <v>21/06/2016</v>
      </c>
      <c r="BJ2161">
        <v>41.6</v>
      </c>
      <c r="BK2161">
        <v>23.8</v>
      </c>
    </row>
    <row r="2162" spans="61:63" x14ac:dyDescent="0.3">
      <c r="BI2162" t="str">
        <v>20/06/2016</v>
      </c>
      <c r="BJ2162">
        <v>41.6</v>
      </c>
      <c r="BK2162">
        <v>23.8</v>
      </c>
    </row>
    <row r="2163" spans="61:63" x14ac:dyDescent="0.3">
      <c r="BI2163" t="str">
        <v>17/06/2016</v>
      </c>
      <c r="BJ2163">
        <v>47.5</v>
      </c>
      <c r="BK2163">
        <v>23.2</v>
      </c>
    </row>
    <row r="2164" spans="61:63" x14ac:dyDescent="0.3">
      <c r="BI2164" t="str">
        <v>16/06/2016</v>
      </c>
      <c r="BJ2164">
        <v>47.5</v>
      </c>
      <c r="BK2164">
        <v>23.2</v>
      </c>
    </row>
    <row r="2165" spans="61:63" x14ac:dyDescent="0.3">
      <c r="BI2165" t="str">
        <v>15/06/2016</v>
      </c>
      <c r="BJ2165">
        <v>47.5</v>
      </c>
      <c r="BK2165">
        <v>23.2</v>
      </c>
    </row>
    <row r="2166" spans="61:63" x14ac:dyDescent="0.3">
      <c r="BI2166" t="str">
        <v>14/06/2016</v>
      </c>
      <c r="BJ2166">
        <v>47.5</v>
      </c>
      <c r="BK2166">
        <v>23.2</v>
      </c>
    </row>
    <row r="2167" spans="61:63" x14ac:dyDescent="0.3">
      <c r="BI2167" t="str">
        <v>13/06/2016</v>
      </c>
      <c r="BJ2167">
        <v>47.5</v>
      </c>
      <c r="BK2167">
        <v>23.2</v>
      </c>
    </row>
    <row r="2168" spans="61:63" x14ac:dyDescent="0.3">
      <c r="BI2168" t="str">
        <v>10/06/2016</v>
      </c>
      <c r="BJ2168">
        <v>45.9</v>
      </c>
      <c r="BK2168">
        <v>23.5</v>
      </c>
    </row>
    <row r="2169" spans="61:63" x14ac:dyDescent="0.3">
      <c r="BI2169" t="str">
        <v>09/06/2016</v>
      </c>
      <c r="BJ2169">
        <v>45.9</v>
      </c>
      <c r="BK2169">
        <v>23.5</v>
      </c>
    </row>
    <row r="2170" spans="61:63" x14ac:dyDescent="0.3">
      <c r="BI2170" t="str">
        <v>08/06/2016</v>
      </c>
      <c r="BJ2170">
        <v>45.9</v>
      </c>
      <c r="BK2170">
        <v>23.5</v>
      </c>
    </row>
    <row r="2171" spans="61:63" x14ac:dyDescent="0.3">
      <c r="BI2171" t="str">
        <v>07/06/2016</v>
      </c>
      <c r="BJ2171">
        <v>45.9</v>
      </c>
      <c r="BK2171">
        <v>23.5</v>
      </c>
    </row>
    <row r="2172" spans="61:63" x14ac:dyDescent="0.3">
      <c r="BI2172" t="str">
        <v>06/06/2016</v>
      </c>
      <c r="BJ2172">
        <v>45.9</v>
      </c>
      <c r="BK2172">
        <v>23.5</v>
      </c>
    </row>
    <row r="2173" spans="61:63" x14ac:dyDescent="0.3">
      <c r="BI2173" t="str">
        <v>03/06/2016</v>
      </c>
      <c r="BJ2173">
        <v>47.3</v>
      </c>
      <c r="BK2173">
        <v>23.8</v>
      </c>
    </row>
    <row r="2174" spans="61:63" x14ac:dyDescent="0.3">
      <c r="BI2174" t="str">
        <v>02/06/2016</v>
      </c>
      <c r="BJ2174">
        <v>47.3</v>
      </c>
      <c r="BK2174">
        <v>23.8</v>
      </c>
    </row>
    <row r="2175" spans="61:63" x14ac:dyDescent="0.3">
      <c r="BI2175" t="str">
        <v>01/06/2016</v>
      </c>
      <c r="BJ2175">
        <v>47.3</v>
      </c>
      <c r="BK2175">
        <v>23.8</v>
      </c>
    </row>
    <row r="2176" spans="61:63" x14ac:dyDescent="0.3">
      <c r="BI2176" t="str">
        <v>31/05/2016</v>
      </c>
      <c r="BJ2176">
        <v>47.3</v>
      </c>
      <c r="BK2176">
        <v>23.8</v>
      </c>
    </row>
    <row r="2177" spans="61:63" x14ac:dyDescent="0.3">
      <c r="BI2177" t="str">
        <v>30/05/2016</v>
      </c>
      <c r="BJ2177">
        <v>47.3</v>
      </c>
      <c r="BK2177">
        <v>23.8</v>
      </c>
    </row>
    <row r="2178" spans="61:63" x14ac:dyDescent="0.3">
      <c r="BI2178" t="str">
        <v>27/05/2016</v>
      </c>
      <c r="BJ2178">
        <v>45.4</v>
      </c>
      <c r="BK2178">
        <v>23.7</v>
      </c>
    </row>
    <row r="2179" spans="61:63" x14ac:dyDescent="0.3">
      <c r="BI2179" t="str">
        <v>26/05/2016</v>
      </c>
      <c r="BJ2179">
        <v>45.4</v>
      </c>
      <c r="BK2179">
        <v>23.7</v>
      </c>
    </row>
    <row r="2180" spans="61:63" x14ac:dyDescent="0.3">
      <c r="BI2180" t="str">
        <v>25/05/2016</v>
      </c>
      <c r="BJ2180">
        <v>45.4</v>
      </c>
      <c r="BK2180">
        <v>23.7</v>
      </c>
    </row>
    <row r="2181" spans="61:63" x14ac:dyDescent="0.3">
      <c r="BI2181" t="str">
        <v>24/05/2016</v>
      </c>
      <c r="BJ2181">
        <v>45.4</v>
      </c>
      <c r="BK2181">
        <v>23.7</v>
      </c>
    </row>
    <row r="2182" spans="61:63" x14ac:dyDescent="0.3">
      <c r="BI2182" t="str">
        <v>23/05/2016</v>
      </c>
      <c r="BJ2182">
        <v>45.4</v>
      </c>
      <c r="BK2182">
        <v>23.7</v>
      </c>
    </row>
    <row r="2183" spans="61:63" x14ac:dyDescent="0.3">
      <c r="BI2183" t="str">
        <v>20/05/2016</v>
      </c>
      <c r="BJ2183">
        <v>35.4</v>
      </c>
      <c r="BK2183">
        <v>24</v>
      </c>
    </row>
    <row r="2184" spans="61:63" x14ac:dyDescent="0.3">
      <c r="BI2184" t="str">
        <v>19/05/2016</v>
      </c>
      <c r="BJ2184">
        <v>35.4</v>
      </c>
      <c r="BK2184">
        <v>24</v>
      </c>
    </row>
    <row r="2185" spans="61:63" x14ac:dyDescent="0.3">
      <c r="BI2185" t="str">
        <v>18/05/2016</v>
      </c>
      <c r="BJ2185">
        <v>35.4</v>
      </c>
      <c r="BK2185">
        <v>24</v>
      </c>
    </row>
    <row r="2186" spans="61:63" x14ac:dyDescent="0.3">
      <c r="BI2186" t="str">
        <v>17/05/2016</v>
      </c>
      <c r="BJ2186">
        <v>35.4</v>
      </c>
      <c r="BK2186">
        <v>24</v>
      </c>
    </row>
    <row r="2187" spans="61:63" x14ac:dyDescent="0.3">
      <c r="BI2187" t="str">
        <v>16/05/2016</v>
      </c>
      <c r="BJ2187">
        <v>35.4</v>
      </c>
      <c r="BK2187">
        <v>24</v>
      </c>
    </row>
    <row r="2188" spans="61:63" x14ac:dyDescent="0.3">
      <c r="BI2188" t="str">
        <v>13/05/2016</v>
      </c>
      <c r="BJ2188">
        <v>40.200000000000003</v>
      </c>
      <c r="BK2188">
        <v>21.7</v>
      </c>
    </row>
    <row r="2189" spans="61:63" x14ac:dyDescent="0.3">
      <c r="BI2189" t="str">
        <v>12/05/2016</v>
      </c>
      <c r="BJ2189">
        <v>40.200000000000003</v>
      </c>
      <c r="BK2189">
        <v>21.7</v>
      </c>
    </row>
    <row r="2190" spans="61:63" x14ac:dyDescent="0.3">
      <c r="BI2190" t="str">
        <v>11/05/2016</v>
      </c>
      <c r="BJ2190">
        <v>40.200000000000003</v>
      </c>
      <c r="BK2190">
        <v>21.7</v>
      </c>
    </row>
    <row r="2191" spans="61:63" x14ac:dyDescent="0.3">
      <c r="BI2191" t="str">
        <v>10/05/2016</v>
      </c>
      <c r="BJ2191">
        <v>40.200000000000003</v>
      </c>
      <c r="BK2191">
        <v>21.7</v>
      </c>
    </row>
    <row r="2192" spans="61:63" x14ac:dyDescent="0.3">
      <c r="BI2192" t="str">
        <v>09/05/2016</v>
      </c>
      <c r="BJ2192">
        <v>40.200000000000003</v>
      </c>
      <c r="BK2192">
        <v>21.7</v>
      </c>
    </row>
    <row r="2193" spans="61:63" x14ac:dyDescent="0.3">
      <c r="BI2193" t="str">
        <v>06/05/2016</v>
      </c>
      <c r="BJ2193">
        <v>39.200000000000003</v>
      </c>
      <c r="BK2193">
        <v>21.6</v>
      </c>
    </row>
    <row r="2194" spans="61:63" x14ac:dyDescent="0.3">
      <c r="BI2194" t="str">
        <v>05/05/2016</v>
      </c>
      <c r="BJ2194">
        <v>39.200000000000003</v>
      </c>
      <c r="BK2194">
        <v>21.6</v>
      </c>
    </row>
    <row r="2195" spans="61:63" x14ac:dyDescent="0.3">
      <c r="BI2195" t="str">
        <v>04/05/2016</v>
      </c>
      <c r="BJ2195">
        <v>39.200000000000003</v>
      </c>
      <c r="BK2195">
        <v>21.6</v>
      </c>
    </row>
    <row r="2196" spans="61:63" x14ac:dyDescent="0.3">
      <c r="BI2196" t="str">
        <v>03/05/2016</v>
      </c>
      <c r="BJ2196">
        <v>39.200000000000003</v>
      </c>
      <c r="BK2196">
        <v>21.6</v>
      </c>
    </row>
    <row r="2197" spans="61:63" x14ac:dyDescent="0.3">
      <c r="BI2197" t="str">
        <v>02/05/2016</v>
      </c>
      <c r="BJ2197">
        <v>39.200000000000003</v>
      </c>
      <c r="BK2197">
        <v>21.6</v>
      </c>
    </row>
    <row r="2198" spans="61:63" x14ac:dyDescent="0.3">
      <c r="BI2198" t="str">
        <v>29/04/2016</v>
      </c>
      <c r="BJ2198">
        <v>40.200000000000003</v>
      </c>
      <c r="BK2198">
        <v>21.7</v>
      </c>
    </row>
    <row r="2199" spans="61:63" x14ac:dyDescent="0.3">
      <c r="BI2199" t="str">
        <v>28/04/2016</v>
      </c>
      <c r="BJ2199">
        <v>40.200000000000003</v>
      </c>
      <c r="BK2199">
        <v>21.7</v>
      </c>
    </row>
    <row r="2200" spans="61:63" x14ac:dyDescent="0.3">
      <c r="BI2200" t="str">
        <v>27/04/2016</v>
      </c>
      <c r="BJ2200">
        <v>40.200000000000003</v>
      </c>
      <c r="BK2200">
        <v>21.7</v>
      </c>
    </row>
    <row r="2201" spans="61:63" x14ac:dyDescent="0.3">
      <c r="BI2201" t="str">
        <v>26/04/2016</v>
      </c>
      <c r="BJ2201">
        <v>40.200000000000003</v>
      </c>
      <c r="BK2201">
        <v>21.7</v>
      </c>
    </row>
    <row r="2202" spans="61:63" x14ac:dyDescent="0.3">
      <c r="BI2202" t="str">
        <v>25/04/2016</v>
      </c>
      <c r="BJ2202">
        <v>40.200000000000003</v>
      </c>
      <c r="BK2202">
        <v>21.7</v>
      </c>
    </row>
    <row r="2203" spans="61:63" x14ac:dyDescent="0.3">
      <c r="BI2203" t="str">
        <v>22/04/2016</v>
      </c>
      <c r="BJ2203">
        <v>44.3</v>
      </c>
      <c r="BK2203">
        <v>20.6</v>
      </c>
    </row>
    <row r="2204" spans="61:63" x14ac:dyDescent="0.3">
      <c r="BI2204" t="str">
        <v>21/04/2016</v>
      </c>
      <c r="BJ2204">
        <v>44.3</v>
      </c>
      <c r="BK2204">
        <v>20.6</v>
      </c>
    </row>
    <row r="2205" spans="61:63" x14ac:dyDescent="0.3">
      <c r="BI2205" t="str">
        <v>20/04/2016</v>
      </c>
      <c r="BJ2205">
        <v>44.3</v>
      </c>
      <c r="BK2205">
        <v>20.6</v>
      </c>
    </row>
    <row r="2206" spans="61:63" x14ac:dyDescent="0.3">
      <c r="BI2206" t="str">
        <v>19/04/2016</v>
      </c>
      <c r="BJ2206">
        <v>44.3</v>
      </c>
      <c r="BK2206">
        <v>20.6</v>
      </c>
    </row>
    <row r="2207" spans="61:63" x14ac:dyDescent="0.3">
      <c r="BI2207" t="str">
        <v>18/04/2016</v>
      </c>
      <c r="BJ2207">
        <v>44.3</v>
      </c>
      <c r="BK2207">
        <v>20.6</v>
      </c>
    </row>
    <row r="2208" spans="61:63" x14ac:dyDescent="0.3">
      <c r="BI2208" t="str">
        <v>15/04/2016</v>
      </c>
      <c r="BJ2208">
        <v>47.4</v>
      </c>
      <c r="BK2208">
        <v>21.7</v>
      </c>
    </row>
    <row r="2209" spans="61:63" x14ac:dyDescent="0.3">
      <c r="BI2209" t="str">
        <v>14/04/2016</v>
      </c>
      <c r="BJ2209">
        <v>47.4</v>
      </c>
      <c r="BK2209">
        <v>21.7</v>
      </c>
    </row>
    <row r="2210" spans="61:63" x14ac:dyDescent="0.3">
      <c r="BI2210" t="str">
        <v>13/04/2016</v>
      </c>
      <c r="BJ2210">
        <v>47.4</v>
      </c>
      <c r="BK2210">
        <v>21.7</v>
      </c>
    </row>
    <row r="2211" spans="61:63" x14ac:dyDescent="0.3">
      <c r="BI2211" t="str">
        <v>12/04/2016</v>
      </c>
      <c r="BJ2211">
        <v>47.4</v>
      </c>
      <c r="BK2211">
        <v>21.7</v>
      </c>
    </row>
    <row r="2212" spans="61:63" x14ac:dyDescent="0.3">
      <c r="BI2212" t="str">
        <v>11/04/2016</v>
      </c>
      <c r="BJ2212">
        <v>47.4</v>
      </c>
      <c r="BK2212">
        <v>21.7</v>
      </c>
    </row>
    <row r="2213" spans="61:63" x14ac:dyDescent="0.3">
      <c r="BI2213" t="str">
        <v>08/04/2016</v>
      </c>
      <c r="BJ2213">
        <v>41.2</v>
      </c>
      <c r="BK2213">
        <v>27.8</v>
      </c>
    </row>
    <row r="2214" spans="61:63" x14ac:dyDescent="0.3">
      <c r="BI2214" t="str">
        <v>07/04/2016</v>
      </c>
      <c r="BJ2214">
        <v>41.2</v>
      </c>
      <c r="BK2214">
        <v>27.8</v>
      </c>
    </row>
    <row r="2215" spans="61:63" x14ac:dyDescent="0.3">
      <c r="BI2215" t="str">
        <v>06/04/2016</v>
      </c>
      <c r="BJ2215">
        <v>41.2</v>
      </c>
      <c r="BK2215">
        <v>27.8</v>
      </c>
    </row>
    <row r="2216" spans="61:63" x14ac:dyDescent="0.3">
      <c r="BI2216" t="str">
        <v>05/04/2016</v>
      </c>
      <c r="BJ2216">
        <v>41.2</v>
      </c>
      <c r="BK2216">
        <v>27.8</v>
      </c>
    </row>
    <row r="2217" spans="61:63" x14ac:dyDescent="0.3">
      <c r="BI2217" t="str">
        <v>04/04/2016</v>
      </c>
      <c r="BJ2217">
        <v>41.2</v>
      </c>
      <c r="BK2217">
        <v>27.8</v>
      </c>
    </row>
    <row r="2218" spans="61:63" x14ac:dyDescent="0.3">
      <c r="BI2218" t="str">
        <v>01/04/2016</v>
      </c>
      <c r="BJ2218">
        <v>45.4</v>
      </c>
      <c r="BK2218">
        <v>27.8</v>
      </c>
    </row>
    <row r="2219" spans="61:63" x14ac:dyDescent="0.3">
      <c r="BI2219" t="str">
        <v>31/03/2016</v>
      </c>
      <c r="BJ2219">
        <v>45.4</v>
      </c>
      <c r="BK2219">
        <v>27.8</v>
      </c>
    </row>
    <row r="2220" spans="61:63" x14ac:dyDescent="0.3">
      <c r="BI2220" t="str">
        <v>30/03/2016</v>
      </c>
      <c r="BJ2220">
        <v>45.4</v>
      </c>
      <c r="BK2220">
        <v>27.8</v>
      </c>
    </row>
    <row r="2221" spans="61:63" x14ac:dyDescent="0.3">
      <c r="BI2221" t="str">
        <v>29/03/2016</v>
      </c>
      <c r="BJ2221">
        <v>45.4</v>
      </c>
      <c r="BK2221">
        <v>27.8</v>
      </c>
    </row>
    <row r="2222" spans="61:63" x14ac:dyDescent="0.3">
      <c r="BI2222" t="str">
        <v>28/03/2016</v>
      </c>
      <c r="BJ2222">
        <v>45.4</v>
      </c>
      <c r="BK2222">
        <v>27.8</v>
      </c>
    </row>
    <row r="2223" spans="61:63" x14ac:dyDescent="0.3">
      <c r="BI2223" t="str">
        <v>25/03/2016</v>
      </c>
      <c r="BJ2223">
        <v>43.3</v>
      </c>
      <c r="BK2223">
        <v>28.9</v>
      </c>
    </row>
    <row r="2224" spans="61:63" x14ac:dyDescent="0.3">
      <c r="BI2224" t="str">
        <v>24/03/2016</v>
      </c>
      <c r="BJ2224">
        <v>43.3</v>
      </c>
      <c r="BK2224">
        <v>28.9</v>
      </c>
    </row>
    <row r="2225" spans="61:63" x14ac:dyDescent="0.3">
      <c r="BI2225" t="str">
        <v>23/03/2016</v>
      </c>
      <c r="BJ2225">
        <v>43.3</v>
      </c>
      <c r="BK2225">
        <v>28.9</v>
      </c>
    </row>
    <row r="2226" spans="61:63" x14ac:dyDescent="0.3">
      <c r="BI2226" t="str">
        <v>22/03/2016</v>
      </c>
      <c r="BJ2226">
        <v>43.3</v>
      </c>
      <c r="BK2226">
        <v>28.9</v>
      </c>
    </row>
    <row r="2227" spans="61:63" x14ac:dyDescent="0.3">
      <c r="BI2227" t="str">
        <v>21/03/2016</v>
      </c>
      <c r="BJ2227">
        <v>43.3</v>
      </c>
      <c r="BK2227">
        <v>28.9</v>
      </c>
    </row>
    <row r="2228" spans="61:63" x14ac:dyDescent="0.3">
      <c r="BI2228" t="str">
        <v>18/03/2016</v>
      </c>
      <c r="BJ2228">
        <v>47.4</v>
      </c>
      <c r="BK2228">
        <v>27.8</v>
      </c>
    </row>
    <row r="2229" spans="61:63" x14ac:dyDescent="0.3">
      <c r="BI2229" t="str">
        <v>17/03/2016</v>
      </c>
      <c r="BJ2229">
        <v>47.4</v>
      </c>
      <c r="BK2229">
        <v>27.8</v>
      </c>
    </row>
    <row r="2230" spans="61:63" x14ac:dyDescent="0.3">
      <c r="BI2230" t="str">
        <v>16/03/2016</v>
      </c>
      <c r="BJ2230">
        <v>47.4</v>
      </c>
      <c r="BK2230">
        <v>27.8</v>
      </c>
    </row>
    <row r="2231" spans="61:63" x14ac:dyDescent="0.3">
      <c r="BI2231" t="str">
        <v>15/03/2016</v>
      </c>
      <c r="BJ2231">
        <v>47.4</v>
      </c>
      <c r="BK2231">
        <v>27.8</v>
      </c>
    </row>
    <row r="2232" spans="61:63" x14ac:dyDescent="0.3">
      <c r="BI2232" t="str">
        <v>14/03/2016</v>
      </c>
      <c r="BJ2232">
        <v>47.4</v>
      </c>
      <c r="BK2232">
        <v>27.8</v>
      </c>
    </row>
    <row r="2233" spans="61:63" x14ac:dyDescent="0.3">
      <c r="BI2233" t="str">
        <v>11/03/2016</v>
      </c>
      <c r="BJ2233">
        <v>44.4</v>
      </c>
      <c r="BK2233">
        <v>30.3</v>
      </c>
    </row>
    <row r="2234" spans="61:63" x14ac:dyDescent="0.3">
      <c r="BI2234" t="str">
        <v>10/03/2016</v>
      </c>
      <c r="BJ2234">
        <v>44.4</v>
      </c>
      <c r="BK2234">
        <v>30.3</v>
      </c>
    </row>
    <row r="2235" spans="61:63" x14ac:dyDescent="0.3">
      <c r="BI2235" t="str">
        <v>09/03/2016</v>
      </c>
      <c r="BJ2235">
        <v>44.4</v>
      </c>
      <c r="BK2235">
        <v>30.3</v>
      </c>
    </row>
    <row r="2236" spans="61:63" x14ac:dyDescent="0.3">
      <c r="BI2236" t="str">
        <v>08/03/2016</v>
      </c>
      <c r="BJ2236">
        <v>44.4</v>
      </c>
      <c r="BK2236">
        <v>30.3</v>
      </c>
    </row>
    <row r="2237" spans="61:63" x14ac:dyDescent="0.3">
      <c r="BI2237" t="str">
        <v>07/03/2016</v>
      </c>
      <c r="BJ2237">
        <v>44.4</v>
      </c>
      <c r="BK2237">
        <v>30.3</v>
      </c>
    </row>
    <row r="2238" spans="61:63" x14ac:dyDescent="0.3">
      <c r="BI2238" t="str">
        <v>04/03/2016</v>
      </c>
      <c r="BJ2238">
        <v>39.4</v>
      </c>
      <c r="BK2238">
        <v>35.4</v>
      </c>
    </row>
    <row r="2239" spans="61:63" x14ac:dyDescent="0.3">
      <c r="BI2239" t="str">
        <v>03/03/2016</v>
      </c>
      <c r="BJ2239">
        <v>39.4</v>
      </c>
      <c r="BK2239">
        <v>35.4</v>
      </c>
    </row>
    <row r="2240" spans="61:63" x14ac:dyDescent="0.3">
      <c r="BI2240" t="str">
        <v>02/03/2016</v>
      </c>
      <c r="BJ2240">
        <v>39.4</v>
      </c>
      <c r="BK2240">
        <v>35.4</v>
      </c>
    </row>
    <row r="2241" spans="61:63" x14ac:dyDescent="0.3">
      <c r="BI2241" t="str">
        <v>01/03/2016</v>
      </c>
      <c r="BJ2241">
        <v>39.4</v>
      </c>
      <c r="BK2241">
        <v>35.4</v>
      </c>
    </row>
    <row r="2242" spans="61:63" x14ac:dyDescent="0.3">
      <c r="BI2242" t="str">
        <v>29/02/2016</v>
      </c>
      <c r="BJ2242">
        <v>39.4</v>
      </c>
      <c r="BK2242">
        <v>35.4</v>
      </c>
    </row>
    <row r="2243" spans="61:63" x14ac:dyDescent="0.3">
      <c r="BI2243" t="str">
        <v>26/02/2016</v>
      </c>
      <c r="BJ2243">
        <v>36.4</v>
      </c>
      <c r="BK2243">
        <v>34.299999999999997</v>
      </c>
    </row>
    <row r="2244" spans="61:63" x14ac:dyDescent="0.3">
      <c r="BI2244" t="str">
        <v>25/02/2016</v>
      </c>
      <c r="BJ2244">
        <v>36.4</v>
      </c>
      <c r="BK2244">
        <v>34.299999999999997</v>
      </c>
    </row>
    <row r="2245" spans="61:63" x14ac:dyDescent="0.3">
      <c r="BI2245" t="str">
        <v>24/02/2016</v>
      </c>
      <c r="BJ2245">
        <v>36.4</v>
      </c>
      <c r="BK2245">
        <v>34.299999999999997</v>
      </c>
    </row>
    <row r="2246" spans="61:63" x14ac:dyDescent="0.3">
      <c r="BI2246" t="str">
        <v>23/02/2016</v>
      </c>
      <c r="BJ2246">
        <v>36.4</v>
      </c>
      <c r="BK2246">
        <v>34.299999999999997</v>
      </c>
    </row>
    <row r="2247" spans="61:63" x14ac:dyDescent="0.3">
      <c r="BI2247" t="str">
        <v>22/02/2016</v>
      </c>
      <c r="BJ2247">
        <v>36.4</v>
      </c>
      <c r="BK2247">
        <v>34.299999999999997</v>
      </c>
    </row>
    <row r="2248" spans="61:63" x14ac:dyDescent="0.3">
      <c r="BI2248" t="str">
        <v>19/02/2016</v>
      </c>
      <c r="BJ2248">
        <v>34.700000000000003</v>
      </c>
      <c r="BK2248">
        <v>35.700000000000003</v>
      </c>
    </row>
    <row r="2249" spans="61:63" x14ac:dyDescent="0.3">
      <c r="BI2249" t="str">
        <v>18/02/2016</v>
      </c>
      <c r="BJ2249">
        <v>34.700000000000003</v>
      </c>
      <c r="BK2249">
        <v>35.700000000000003</v>
      </c>
    </row>
    <row r="2250" spans="61:63" x14ac:dyDescent="0.3">
      <c r="BI2250" t="str">
        <v>17/02/2016</v>
      </c>
      <c r="BJ2250">
        <v>34.700000000000003</v>
      </c>
      <c r="BK2250">
        <v>35.700000000000003</v>
      </c>
    </row>
    <row r="2251" spans="61:63" x14ac:dyDescent="0.3">
      <c r="BI2251" t="str">
        <v>16/02/2016</v>
      </c>
      <c r="BJ2251">
        <v>34.700000000000003</v>
      </c>
      <c r="BK2251">
        <v>35.700000000000003</v>
      </c>
    </row>
    <row r="2252" spans="61:63" x14ac:dyDescent="0.3">
      <c r="BI2252" t="str">
        <v>15/02/2016</v>
      </c>
      <c r="BJ2252">
        <v>34.700000000000003</v>
      </c>
      <c r="BK2252">
        <v>35.700000000000003</v>
      </c>
    </row>
    <row r="2253" spans="61:63" x14ac:dyDescent="0.3">
      <c r="BI2253" t="str">
        <v>12/02/2016</v>
      </c>
      <c r="BJ2253">
        <v>26.5</v>
      </c>
      <c r="BK2253">
        <v>39.799999999999997</v>
      </c>
    </row>
    <row r="2254" spans="61:63" x14ac:dyDescent="0.3">
      <c r="BI2254" t="str">
        <v>11/02/2016</v>
      </c>
      <c r="BJ2254">
        <v>26.5</v>
      </c>
      <c r="BK2254">
        <v>39.799999999999997</v>
      </c>
    </row>
    <row r="2255" spans="61:63" x14ac:dyDescent="0.3">
      <c r="BI2255" t="str">
        <v>10/02/2016</v>
      </c>
      <c r="BJ2255">
        <v>26.5</v>
      </c>
      <c r="BK2255">
        <v>39.799999999999997</v>
      </c>
    </row>
    <row r="2256" spans="61:63" x14ac:dyDescent="0.3">
      <c r="BI2256" t="str">
        <v>09/02/2016</v>
      </c>
      <c r="BJ2256">
        <v>26.5</v>
      </c>
      <c r="BK2256">
        <v>39.799999999999997</v>
      </c>
    </row>
    <row r="2257" spans="61:63" x14ac:dyDescent="0.3">
      <c r="BI2257" t="str">
        <v>08/02/2016</v>
      </c>
      <c r="BJ2257">
        <v>26.5</v>
      </c>
      <c r="BK2257">
        <v>39.799999999999997</v>
      </c>
    </row>
    <row r="2258" spans="61:63" x14ac:dyDescent="0.3">
      <c r="BI2258" t="str">
        <v>05/02/2016</v>
      </c>
      <c r="BJ2258">
        <v>24.7</v>
      </c>
      <c r="BK2258">
        <v>39.200000000000003</v>
      </c>
    </row>
    <row r="2259" spans="61:63" x14ac:dyDescent="0.3">
      <c r="BI2259" t="str">
        <v>04/02/2016</v>
      </c>
      <c r="BJ2259">
        <v>24.7</v>
      </c>
      <c r="BK2259">
        <v>39.200000000000003</v>
      </c>
    </row>
    <row r="2260" spans="61:63" x14ac:dyDescent="0.3">
      <c r="BI2260" t="str">
        <v>03/02/2016</v>
      </c>
      <c r="BJ2260">
        <v>24.7</v>
      </c>
      <c r="BK2260">
        <v>39.200000000000003</v>
      </c>
    </row>
    <row r="2261" spans="61:63" x14ac:dyDescent="0.3">
      <c r="BI2261" t="str">
        <v>02/02/2016</v>
      </c>
      <c r="BJ2261">
        <v>24.7</v>
      </c>
      <c r="BK2261">
        <v>39.200000000000003</v>
      </c>
    </row>
    <row r="2262" spans="61:63" x14ac:dyDescent="0.3">
      <c r="BI2262" t="str">
        <v>01/02/2016</v>
      </c>
      <c r="BJ2262">
        <v>24.7</v>
      </c>
      <c r="BK2262">
        <v>39.200000000000003</v>
      </c>
    </row>
    <row r="2263" spans="61:63" x14ac:dyDescent="0.3">
      <c r="BI2263" t="str">
        <v>29/01/2016</v>
      </c>
      <c r="BJ2263">
        <v>34</v>
      </c>
      <c r="BK2263">
        <v>38.1</v>
      </c>
    </row>
    <row r="2264" spans="61:63" x14ac:dyDescent="0.3">
      <c r="BI2264" t="str">
        <v>28/01/2016</v>
      </c>
      <c r="BJ2264">
        <v>34</v>
      </c>
      <c r="BK2264">
        <v>38.1</v>
      </c>
    </row>
    <row r="2265" spans="61:63" x14ac:dyDescent="0.3">
      <c r="BI2265" t="str">
        <v>27/01/2016</v>
      </c>
      <c r="BJ2265">
        <v>34</v>
      </c>
      <c r="BK2265">
        <v>38.1</v>
      </c>
    </row>
    <row r="2266" spans="61:63" x14ac:dyDescent="0.3">
      <c r="BI2266" t="str">
        <v>26/01/2016</v>
      </c>
      <c r="BJ2266">
        <v>34</v>
      </c>
      <c r="BK2266">
        <v>38.1</v>
      </c>
    </row>
    <row r="2267" spans="61:63" x14ac:dyDescent="0.3">
      <c r="BI2267" t="str">
        <v>25/01/2016</v>
      </c>
      <c r="BJ2267">
        <v>34</v>
      </c>
      <c r="BK2267">
        <v>38.1</v>
      </c>
    </row>
    <row r="2268" spans="61:63" x14ac:dyDescent="0.3">
      <c r="BI2268" t="str">
        <v>22/01/2016</v>
      </c>
      <c r="BJ2268">
        <v>29.2</v>
      </c>
      <c r="BK2268">
        <v>35.4</v>
      </c>
    </row>
    <row r="2269" spans="61:63" x14ac:dyDescent="0.3">
      <c r="BI2269" t="str">
        <v>21/01/2016</v>
      </c>
      <c r="BJ2269">
        <v>29.2</v>
      </c>
      <c r="BK2269">
        <v>35.4</v>
      </c>
    </row>
    <row r="2270" spans="61:63" x14ac:dyDescent="0.3">
      <c r="BI2270" t="str">
        <v>20/01/2016</v>
      </c>
      <c r="BJ2270">
        <v>29.2</v>
      </c>
      <c r="BK2270">
        <v>35.4</v>
      </c>
    </row>
    <row r="2271" spans="61:63" x14ac:dyDescent="0.3">
      <c r="BI2271" t="str">
        <v>19/01/2016</v>
      </c>
      <c r="BJ2271">
        <v>29.2</v>
      </c>
      <c r="BK2271">
        <v>35.4</v>
      </c>
    </row>
    <row r="2272" spans="61:63" x14ac:dyDescent="0.3">
      <c r="BI2272" t="str">
        <v>18/01/2016</v>
      </c>
      <c r="BJ2272">
        <v>29.2</v>
      </c>
      <c r="BK2272">
        <v>35.4</v>
      </c>
    </row>
    <row r="2273" spans="61:63" x14ac:dyDescent="0.3">
      <c r="BI2273" t="str">
        <v>15/01/2016</v>
      </c>
      <c r="BJ2273">
        <v>26.8</v>
      </c>
      <c r="BK2273">
        <v>36.1</v>
      </c>
    </row>
    <row r="2274" spans="61:63" x14ac:dyDescent="0.3">
      <c r="BI2274" t="str">
        <v>14/01/2016</v>
      </c>
      <c r="BJ2274">
        <v>26.8</v>
      </c>
      <c r="BK2274">
        <v>36.1</v>
      </c>
    </row>
    <row r="2275" spans="61:63" x14ac:dyDescent="0.3">
      <c r="BI2275" t="str">
        <v>13/01/2016</v>
      </c>
      <c r="BJ2275">
        <v>26.8</v>
      </c>
      <c r="BK2275">
        <v>36.1</v>
      </c>
    </row>
    <row r="2276" spans="61:63" x14ac:dyDescent="0.3">
      <c r="BI2276" t="str">
        <v>12/01/2016</v>
      </c>
      <c r="BJ2276">
        <v>26.8</v>
      </c>
      <c r="BK2276">
        <v>36.1</v>
      </c>
    </row>
    <row r="2277" spans="61:63" x14ac:dyDescent="0.3">
      <c r="BI2277" t="str">
        <v>11/01/2016</v>
      </c>
      <c r="BJ2277">
        <v>26.8</v>
      </c>
      <c r="BK2277">
        <v>36.1</v>
      </c>
    </row>
    <row r="2278" spans="61:63" x14ac:dyDescent="0.3">
      <c r="BI2278" t="str">
        <v>08/01/2016</v>
      </c>
      <c r="BJ2278">
        <v>28.6</v>
      </c>
      <c r="BK2278">
        <v>35.700000000000003</v>
      </c>
    </row>
    <row r="2279" spans="61:63" x14ac:dyDescent="0.3">
      <c r="BI2279" t="str">
        <v>07/01/2016</v>
      </c>
      <c r="BJ2279">
        <v>28.6</v>
      </c>
      <c r="BK2279">
        <v>35.700000000000003</v>
      </c>
    </row>
    <row r="2280" spans="61:63" x14ac:dyDescent="0.3">
      <c r="BI2280" t="str">
        <v>06/01/2016</v>
      </c>
      <c r="BJ2280">
        <v>28.6</v>
      </c>
      <c r="BK2280">
        <v>35.700000000000003</v>
      </c>
    </row>
    <row r="2281" spans="61:63" x14ac:dyDescent="0.3">
      <c r="BI2281" t="str">
        <v>05/01/2016</v>
      </c>
      <c r="BJ2281">
        <v>28.6</v>
      </c>
      <c r="BK2281">
        <v>35.700000000000003</v>
      </c>
    </row>
    <row r="2282" spans="61:63" x14ac:dyDescent="0.3">
      <c r="BI2282" t="str">
        <v>04/01/2016</v>
      </c>
      <c r="BJ2282">
        <v>28.6</v>
      </c>
      <c r="BK2282">
        <v>35.700000000000003</v>
      </c>
    </row>
    <row r="2283" spans="61:63" x14ac:dyDescent="0.3">
      <c r="BI2283" t="str">
        <v>01/01/2016</v>
      </c>
      <c r="BJ2283">
        <v>34.700000000000003</v>
      </c>
      <c r="BK2283">
        <v>31.6</v>
      </c>
    </row>
    <row r="2284" spans="61:63" x14ac:dyDescent="0.3">
      <c r="BI2284" t="str">
        <v>31/12/2015</v>
      </c>
      <c r="BJ2284">
        <v>34.700000000000003</v>
      </c>
      <c r="BK2284">
        <v>31.6</v>
      </c>
    </row>
    <row r="2285" spans="61:63" x14ac:dyDescent="0.3">
      <c r="BI2285" t="str">
        <v>30/12/2015</v>
      </c>
      <c r="BJ2285">
        <v>34.700000000000003</v>
      </c>
      <c r="BK2285">
        <v>31.6</v>
      </c>
    </row>
    <row r="2286" spans="61:63" x14ac:dyDescent="0.3">
      <c r="BI2286" t="str">
        <v>29/12/2015</v>
      </c>
      <c r="BJ2286">
        <v>34.700000000000003</v>
      </c>
      <c r="BK2286">
        <v>31.6</v>
      </c>
    </row>
    <row r="2287" spans="61:63" x14ac:dyDescent="0.3">
      <c r="BI2287" t="str">
        <v>28/12/2015</v>
      </c>
      <c r="BJ2287">
        <v>34.700000000000003</v>
      </c>
      <c r="BK2287">
        <v>31.6</v>
      </c>
    </row>
    <row r="2288" spans="61:63" x14ac:dyDescent="0.3">
      <c r="BI2288" t="str">
        <v>25/12/2015</v>
      </c>
      <c r="BJ2288" t="e">
        <v>#N/A</v>
      </c>
      <c r="BK2288" t="e">
        <v>#N/A</v>
      </c>
    </row>
    <row r="2289" spans="61:63" x14ac:dyDescent="0.3">
      <c r="BI2289" t="str">
        <v>24/12/2015</v>
      </c>
      <c r="BJ2289" t="e">
        <v>#N/A</v>
      </c>
      <c r="BK2289" t="e">
        <v>#N/A</v>
      </c>
    </row>
    <row r="2290" spans="61:63" x14ac:dyDescent="0.3">
      <c r="BI2290" t="str">
        <v>23/12/2015</v>
      </c>
      <c r="BJ2290" t="e">
        <v>#N/A</v>
      </c>
      <c r="BK2290" t="e">
        <v>#N/A</v>
      </c>
    </row>
    <row r="2291" spans="61:63" x14ac:dyDescent="0.3">
      <c r="BI2291" t="str">
        <v>22/12/2015</v>
      </c>
      <c r="BJ2291" t="e">
        <v>#N/A</v>
      </c>
      <c r="BK2291" t="e">
        <v>#N/A</v>
      </c>
    </row>
    <row r="2292" spans="61:63" x14ac:dyDescent="0.3">
      <c r="BI2292" t="str">
        <v>21/12/2015</v>
      </c>
      <c r="BJ2292" t="e">
        <v>#N/A</v>
      </c>
      <c r="BK2292" t="e">
        <v>#N/A</v>
      </c>
    </row>
    <row r="2293" spans="61:63" x14ac:dyDescent="0.3">
      <c r="BI2293" t="str">
        <v>18/12/2015</v>
      </c>
      <c r="BJ2293">
        <v>36.700000000000003</v>
      </c>
      <c r="BK2293">
        <v>29.6</v>
      </c>
    </row>
    <row r="2294" spans="61:63" x14ac:dyDescent="0.3">
      <c r="BI2294" t="str">
        <v>17/12/2015</v>
      </c>
      <c r="BJ2294">
        <v>36.700000000000003</v>
      </c>
      <c r="BK2294">
        <v>29.6</v>
      </c>
    </row>
    <row r="2295" spans="61:63" x14ac:dyDescent="0.3">
      <c r="BI2295" t="str">
        <v>16/12/2015</v>
      </c>
      <c r="BJ2295">
        <v>36.700000000000003</v>
      </c>
      <c r="BK2295">
        <v>29.6</v>
      </c>
    </row>
    <row r="2296" spans="61:63" x14ac:dyDescent="0.3">
      <c r="BI2296" t="str">
        <v>15/12/2015</v>
      </c>
      <c r="BJ2296">
        <v>36.700000000000003</v>
      </c>
      <c r="BK2296">
        <v>29.6</v>
      </c>
    </row>
    <row r="2297" spans="61:63" x14ac:dyDescent="0.3">
      <c r="BI2297" t="str">
        <v>14/12/2015</v>
      </c>
      <c r="BJ2297">
        <v>36.700000000000003</v>
      </c>
      <c r="BK2297">
        <v>29.6</v>
      </c>
    </row>
    <row r="2298" spans="61:63" x14ac:dyDescent="0.3">
      <c r="BI2298" t="str">
        <v>11/12/2015</v>
      </c>
      <c r="BJ2298">
        <v>37.799999999999997</v>
      </c>
      <c r="BK2298">
        <v>29.6</v>
      </c>
    </row>
    <row r="2299" spans="61:63" x14ac:dyDescent="0.3">
      <c r="BI2299" t="str">
        <v>10/12/2015</v>
      </c>
      <c r="BJ2299">
        <v>37.799999999999997</v>
      </c>
      <c r="BK2299">
        <v>29.6</v>
      </c>
    </row>
    <row r="2300" spans="61:63" x14ac:dyDescent="0.3">
      <c r="BI2300" t="str">
        <v>09/12/2015</v>
      </c>
      <c r="BJ2300">
        <v>37.799999999999997</v>
      </c>
      <c r="BK2300">
        <v>29.6</v>
      </c>
    </row>
    <row r="2301" spans="61:63" x14ac:dyDescent="0.3">
      <c r="BI2301" t="str">
        <v>08/12/2015</v>
      </c>
      <c r="BJ2301">
        <v>37.799999999999997</v>
      </c>
      <c r="BK2301">
        <v>29.6</v>
      </c>
    </row>
    <row r="2302" spans="61:63" x14ac:dyDescent="0.3">
      <c r="BI2302" t="str">
        <v>07/12/2015</v>
      </c>
      <c r="BJ2302">
        <v>37.799999999999997</v>
      </c>
      <c r="BK2302">
        <v>29.6</v>
      </c>
    </row>
    <row r="2303" spans="61:63" x14ac:dyDescent="0.3">
      <c r="BI2303" t="str">
        <v>04/12/2015</v>
      </c>
      <c r="BJ2303">
        <v>44.9</v>
      </c>
      <c r="BK2303">
        <v>27.6</v>
      </c>
    </row>
    <row r="2304" spans="61:63" x14ac:dyDescent="0.3">
      <c r="BI2304" t="str">
        <v>03/12/2015</v>
      </c>
      <c r="BJ2304">
        <v>44.9</v>
      </c>
      <c r="BK2304">
        <v>27.6</v>
      </c>
    </row>
    <row r="2305" spans="61:63" x14ac:dyDescent="0.3">
      <c r="BI2305" t="str">
        <v>02/12/2015</v>
      </c>
      <c r="BJ2305">
        <v>44.9</v>
      </c>
      <c r="BK2305">
        <v>27.6</v>
      </c>
    </row>
    <row r="2306" spans="61:63" x14ac:dyDescent="0.3">
      <c r="BI2306" t="str">
        <v>01/12/2015</v>
      </c>
      <c r="BJ2306">
        <v>44.9</v>
      </c>
      <c r="BK2306">
        <v>27.6</v>
      </c>
    </row>
    <row r="2307" spans="61:63" x14ac:dyDescent="0.3">
      <c r="BI2307" t="str">
        <v>30/11/2015</v>
      </c>
      <c r="BJ2307">
        <v>44.9</v>
      </c>
      <c r="BK2307">
        <v>27.6</v>
      </c>
    </row>
    <row r="2308" spans="61:63" x14ac:dyDescent="0.3">
      <c r="BI2308" t="str">
        <v>27/11/2015</v>
      </c>
      <c r="BJ2308">
        <v>41.2</v>
      </c>
      <c r="BK2308">
        <v>26.8</v>
      </c>
    </row>
    <row r="2309" spans="61:63" x14ac:dyDescent="0.3">
      <c r="BI2309" t="str">
        <v>26/11/2015</v>
      </c>
      <c r="BJ2309">
        <v>41.2</v>
      </c>
      <c r="BK2309">
        <v>26.8</v>
      </c>
    </row>
    <row r="2310" spans="61:63" x14ac:dyDescent="0.3">
      <c r="BI2310" t="str">
        <v>25/11/2015</v>
      </c>
      <c r="BJ2310">
        <v>41.2</v>
      </c>
      <c r="BK2310">
        <v>26.8</v>
      </c>
    </row>
    <row r="2311" spans="61:63" x14ac:dyDescent="0.3">
      <c r="BI2311" t="str">
        <v>24/11/2015</v>
      </c>
      <c r="BJ2311">
        <v>41.2</v>
      </c>
      <c r="BK2311">
        <v>26.8</v>
      </c>
    </row>
    <row r="2312" spans="61:63" x14ac:dyDescent="0.3">
      <c r="BI2312" t="str">
        <v>23/11/2015</v>
      </c>
      <c r="BJ2312">
        <v>41.2</v>
      </c>
      <c r="BK2312">
        <v>26.8</v>
      </c>
    </row>
    <row r="2313" spans="61:63" x14ac:dyDescent="0.3">
      <c r="BI2313" t="str">
        <v>20/11/2015</v>
      </c>
      <c r="BJ2313">
        <v>45.4</v>
      </c>
      <c r="BK2313">
        <v>26.8</v>
      </c>
    </row>
    <row r="2314" spans="61:63" x14ac:dyDescent="0.3">
      <c r="BI2314" t="str">
        <v>19/11/2015</v>
      </c>
      <c r="BJ2314">
        <v>45.4</v>
      </c>
      <c r="BK2314">
        <v>26.8</v>
      </c>
    </row>
    <row r="2315" spans="61:63" x14ac:dyDescent="0.3">
      <c r="BI2315" t="str">
        <v>18/11/2015</v>
      </c>
      <c r="BJ2315">
        <v>45.4</v>
      </c>
      <c r="BK2315">
        <v>26.8</v>
      </c>
    </row>
    <row r="2316" spans="61:63" x14ac:dyDescent="0.3">
      <c r="BI2316" t="str">
        <v>17/11/2015</v>
      </c>
      <c r="BJ2316">
        <v>45.4</v>
      </c>
      <c r="BK2316">
        <v>26.8</v>
      </c>
    </row>
    <row r="2317" spans="61:63" x14ac:dyDescent="0.3">
      <c r="BI2317" t="str">
        <v>16/11/2015</v>
      </c>
      <c r="BJ2317">
        <v>45.4</v>
      </c>
      <c r="BK2317">
        <v>26.8</v>
      </c>
    </row>
    <row r="2318" spans="61:63" x14ac:dyDescent="0.3">
      <c r="BI2318" t="str">
        <v>13/11/2015</v>
      </c>
      <c r="BJ2318">
        <v>43.3</v>
      </c>
      <c r="BK2318">
        <v>26.8</v>
      </c>
    </row>
    <row r="2319" spans="61:63" x14ac:dyDescent="0.3">
      <c r="BI2319" t="str">
        <v>12/11/2015</v>
      </c>
      <c r="BJ2319">
        <v>43.3</v>
      </c>
      <c r="BK2319">
        <v>26.8</v>
      </c>
    </row>
    <row r="2320" spans="61:63" x14ac:dyDescent="0.3">
      <c r="BI2320" t="str">
        <v>11/11/2015</v>
      </c>
      <c r="BJ2320">
        <v>43.3</v>
      </c>
      <c r="BK2320">
        <v>26.8</v>
      </c>
    </row>
    <row r="2321" spans="61:63" x14ac:dyDescent="0.3">
      <c r="BI2321" t="str">
        <v>10/11/2015</v>
      </c>
      <c r="BJ2321">
        <v>43.3</v>
      </c>
      <c r="BK2321">
        <v>26.8</v>
      </c>
    </row>
    <row r="2322" spans="61:63" x14ac:dyDescent="0.3">
      <c r="BI2322" t="str">
        <v>09/11/2015</v>
      </c>
      <c r="BJ2322">
        <v>43.3</v>
      </c>
      <c r="BK2322">
        <v>26.8</v>
      </c>
    </row>
    <row r="2323" spans="61:63" x14ac:dyDescent="0.3">
      <c r="BI2323" t="str">
        <v>06/11/2015</v>
      </c>
      <c r="BJ2323">
        <v>45.3</v>
      </c>
      <c r="BK2323">
        <v>28.9</v>
      </c>
    </row>
    <row r="2324" spans="61:63" x14ac:dyDescent="0.3">
      <c r="BI2324" t="str">
        <v>05/11/2015</v>
      </c>
      <c r="BJ2324">
        <v>45.3</v>
      </c>
      <c r="BK2324">
        <v>28.9</v>
      </c>
    </row>
    <row r="2325" spans="61:63" x14ac:dyDescent="0.3">
      <c r="BI2325" t="str">
        <v>04/11/2015</v>
      </c>
      <c r="BJ2325">
        <v>45.3</v>
      </c>
      <c r="BK2325">
        <v>28.9</v>
      </c>
    </row>
    <row r="2326" spans="61:63" x14ac:dyDescent="0.3">
      <c r="BI2326" t="str">
        <v>03/11/2015</v>
      </c>
      <c r="BJ2326">
        <v>45.3</v>
      </c>
      <c r="BK2326">
        <v>28.9</v>
      </c>
    </row>
    <row r="2327" spans="61:63" x14ac:dyDescent="0.3">
      <c r="BI2327" t="str">
        <v>02/11/2015</v>
      </c>
      <c r="BJ2327">
        <v>45.3</v>
      </c>
      <c r="BK2327">
        <v>28.9</v>
      </c>
    </row>
    <row r="2328" spans="61:63" x14ac:dyDescent="0.3">
      <c r="BI2328" t="str">
        <v>30/10/2015</v>
      </c>
      <c r="BJ2328">
        <v>46.9</v>
      </c>
      <c r="BK2328">
        <v>28.1</v>
      </c>
    </row>
    <row r="2329" spans="61:63" x14ac:dyDescent="0.3">
      <c r="BI2329" t="str">
        <v>29/10/2015</v>
      </c>
      <c r="BJ2329">
        <v>46.9</v>
      </c>
      <c r="BK2329">
        <v>28.1</v>
      </c>
    </row>
    <row r="2330" spans="61:63" x14ac:dyDescent="0.3">
      <c r="BI2330" t="str">
        <v>28/10/2015</v>
      </c>
      <c r="BJ2330">
        <v>46.9</v>
      </c>
      <c r="BK2330">
        <v>28.1</v>
      </c>
    </row>
    <row r="2331" spans="61:63" x14ac:dyDescent="0.3">
      <c r="BI2331" t="str">
        <v>27/10/2015</v>
      </c>
      <c r="BJ2331">
        <v>46.9</v>
      </c>
      <c r="BK2331">
        <v>28.1</v>
      </c>
    </row>
    <row r="2332" spans="61:63" x14ac:dyDescent="0.3">
      <c r="BI2332" t="str">
        <v>26/10/2015</v>
      </c>
      <c r="BJ2332">
        <v>46.9</v>
      </c>
      <c r="BK2332">
        <v>28.1</v>
      </c>
    </row>
    <row r="2333" spans="61:63" x14ac:dyDescent="0.3">
      <c r="BI2333" t="str">
        <v>23/10/2015</v>
      </c>
      <c r="BJ2333">
        <v>43.7</v>
      </c>
      <c r="BK2333">
        <v>29.2</v>
      </c>
    </row>
    <row r="2334" spans="61:63" x14ac:dyDescent="0.3">
      <c r="BI2334" t="str">
        <v>22/10/2015</v>
      </c>
      <c r="BJ2334">
        <v>43.7</v>
      </c>
      <c r="BK2334">
        <v>29.2</v>
      </c>
    </row>
    <row r="2335" spans="61:63" x14ac:dyDescent="0.3">
      <c r="BI2335" t="str">
        <v>21/10/2015</v>
      </c>
      <c r="BJ2335">
        <v>43.7</v>
      </c>
      <c r="BK2335">
        <v>29.2</v>
      </c>
    </row>
    <row r="2336" spans="61:63" x14ac:dyDescent="0.3">
      <c r="BI2336" t="str">
        <v>20/10/2015</v>
      </c>
      <c r="BJ2336">
        <v>43.7</v>
      </c>
      <c r="BK2336">
        <v>29.2</v>
      </c>
    </row>
    <row r="2337" spans="61:63" x14ac:dyDescent="0.3">
      <c r="BI2337" t="str">
        <v>19/10/2015</v>
      </c>
      <c r="BJ2337">
        <v>43.7</v>
      </c>
      <c r="BK2337">
        <v>29.2</v>
      </c>
    </row>
    <row r="2338" spans="61:63" x14ac:dyDescent="0.3">
      <c r="BI2338" t="str">
        <v>16/10/2015</v>
      </c>
      <c r="BJ2338">
        <v>37.5</v>
      </c>
      <c r="BK2338">
        <v>31.3</v>
      </c>
    </row>
    <row r="2339" spans="61:63" x14ac:dyDescent="0.3">
      <c r="BI2339" t="str">
        <v>15/10/2015</v>
      </c>
      <c r="BJ2339">
        <v>37.5</v>
      </c>
      <c r="BK2339">
        <v>31.3</v>
      </c>
    </row>
    <row r="2340" spans="61:63" x14ac:dyDescent="0.3">
      <c r="BI2340" t="str">
        <v>14/10/2015</v>
      </c>
      <c r="BJ2340">
        <v>37.5</v>
      </c>
      <c r="BK2340">
        <v>31.3</v>
      </c>
    </row>
    <row r="2341" spans="61:63" x14ac:dyDescent="0.3">
      <c r="BI2341" t="str">
        <v>13/10/2015</v>
      </c>
      <c r="BJ2341">
        <v>37.5</v>
      </c>
      <c r="BK2341">
        <v>31.3</v>
      </c>
    </row>
    <row r="2342" spans="61:63" x14ac:dyDescent="0.3">
      <c r="BI2342" t="str">
        <v>12/10/2015</v>
      </c>
      <c r="BJ2342">
        <v>37.5</v>
      </c>
      <c r="BK2342">
        <v>31.3</v>
      </c>
    </row>
    <row r="2343" spans="61:63" x14ac:dyDescent="0.3">
      <c r="BI2343" t="str">
        <v>09/10/2015</v>
      </c>
      <c r="BJ2343">
        <v>36.5</v>
      </c>
      <c r="BK2343">
        <v>31.2</v>
      </c>
    </row>
    <row r="2344" spans="61:63" x14ac:dyDescent="0.3">
      <c r="BI2344" t="str">
        <v>08/10/2015</v>
      </c>
      <c r="BJ2344">
        <v>36.5</v>
      </c>
      <c r="BK2344">
        <v>31.2</v>
      </c>
    </row>
    <row r="2345" spans="61:63" x14ac:dyDescent="0.3">
      <c r="BI2345" t="str">
        <v>07/10/2015</v>
      </c>
      <c r="BJ2345">
        <v>36.5</v>
      </c>
      <c r="BK2345">
        <v>31.2</v>
      </c>
    </row>
    <row r="2346" spans="61:63" x14ac:dyDescent="0.3">
      <c r="BI2346" t="str">
        <v>06/10/2015</v>
      </c>
      <c r="BJ2346">
        <v>36.5</v>
      </c>
      <c r="BK2346">
        <v>31.2</v>
      </c>
    </row>
    <row r="2347" spans="61:63" x14ac:dyDescent="0.3">
      <c r="BI2347" t="str">
        <v>05/10/2015</v>
      </c>
      <c r="BJ2347">
        <v>36.5</v>
      </c>
      <c r="BK2347">
        <v>31.2</v>
      </c>
    </row>
    <row r="2348" spans="61:63" x14ac:dyDescent="0.3">
      <c r="BI2348" t="str">
        <v>02/10/2015</v>
      </c>
      <c r="BJ2348">
        <v>30.2</v>
      </c>
      <c r="BK2348">
        <v>34.4</v>
      </c>
    </row>
    <row r="2349" spans="61:63" x14ac:dyDescent="0.3">
      <c r="BI2349" t="str">
        <v>01/10/2015</v>
      </c>
      <c r="BJ2349">
        <v>30.2</v>
      </c>
      <c r="BK2349">
        <v>34.4</v>
      </c>
    </row>
    <row r="2350" spans="61:63" x14ac:dyDescent="0.3">
      <c r="BI2350" t="str">
        <v>30/09/2015</v>
      </c>
      <c r="BJ2350">
        <v>30.2</v>
      </c>
      <c r="BK2350">
        <v>34.4</v>
      </c>
    </row>
    <row r="2351" spans="61:63" x14ac:dyDescent="0.3">
      <c r="BI2351" t="str">
        <v>29/09/2015</v>
      </c>
      <c r="BJ2351">
        <v>30.2</v>
      </c>
      <c r="BK2351">
        <v>34.4</v>
      </c>
    </row>
    <row r="2352" spans="61:63" x14ac:dyDescent="0.3">
      <c r="BI2352" t="str">
        <v>28/09/2015</v>
      </c>
      <c r="BJ2352">
        <v>30.2</v>
      </c>
      <c r="BK2352">
        <v>34.4</v>
      </c>
    </row>
    <row r="2353" spans="61:63" x14ac:dyDescent="0.3">
      <c r="BI2353" t="str">
        <v>25/09/2015</v>
      </c>
      <c r="BJ2353">
        <v>24.7</v>
      </c>
      <c r="BK2353">
        <v>35.1</v>
      </c>
    </row>
    <row r="2354" spans="61:63" x14ac:dyDescent="0.3">
      <c r="BI2354" t="str">
        <v>24/09/2015</v>
      </c>
      <c r="BJ2354">
        <v>24.7</v>
      </c>
      <c r="BK2354">
        <v>35.1</v>
      </c>
    </row>
    <row r="2355" spans="61:63" x14ac:dyDescent="0.3">
      <c r="BI2355" t="str">
        <v>23/09/2015</v>
      </c>
      <c r="BJ2355">
        <v>24.7</v>
      </c>
      <c r="BK2355">
        <v>35.1</v>
      </c>
    </row>
    <row r="2356" spans="61:63" x14ac:dyDescent="0.3">
      <c r="BI2356" t="str">
        <v>22/09/2015</v>
      </c>
      <c r="BJ2356">
        <v>24.7</v>
      </c>
      <c r="BK2356">
        <v>35.1</v>
      </c>
    </row>
    <row r="2357" spans="61:63" x14ac:dyDescent="0.3">
      <c r="BI2357" t="str">
        <v>21/09/2015</v>
      </c>
      <c r="BJ2357">
        <v>24.7</v>
      </c>
      <c r="BK2357">
        <v>35.1</v>
      </c>
    </row>
    <row r="2358" spans="61:63" x14ac:dyDescent="0.3">
      <c r="BI2358" t="str">
        <v>18/09/2015</v>
      </c>
      <c r="BJ2358">
        <v>26</v>
      </c>
      <c r="BK2358">
        <v>30.2</v>
      </c>
    </row>
    <row r="2359" spans="61:63" x14ac:dyDescent="0.3">
      <c r="BI2359" t="str">
        <v>17/09/2015</v>
      </c>
      <c r="BJ2359">
        <v>26</v>
      </c>
      <c r="BK2359">
        <v>30.2</v>
      </c>
    </row>
    <row r="2360" spans="61:63" x14ac:dyDescent="0.3">
      <c r="BI2360" t="str">
        <v>16/09/2015</v>
      </c>
      <c r="BJ2360">
        <v>26</v>
      </c>
      <c r="BK2360">
        <v>30.2</v>
      </c>
    </row>
    <row r="2361" spans="61:63" x14ac:dyDescent="0.3">
      <c r="BI2361" t="str">
        <v>15/09/2015</v>
      </c>
      <c r="BJ2361">
        <v>26</v>
      </c>
      <c r="BK2361">
        <v>30.2</v>
      </c>
    </row>
    <row r="2362" spans="61:63" x14ac:dyDescent="0.3">
      <c r="BI2362" t="str">
        <v>14/09/2015</v>
      </c>
      <c r="BJ2362">
        <v>26</v>
      </c>
      <c r="BK2362">
        <v>30.2</v>
      </c>
    </row>
    <row r="2363" spans="61:63" x14ac:dyDescent="0.3">
      <c r="BI2363" t="str">
        <v>11/09/2015</v>
      </c>
      <c r="BJ2363">
        <v>26.8</v>
      </c>
      <c r="BK2363">
        <v>26.8</v>
      </c>
    </row>
    <row r="2364" spans="61:63" x14ac:dyDescent="0.3">
      <c r="BI2364" t="str">
        <v>10/09/2015</v>
      </c>
      <c r="BJ2364">
        <v>26.8</v>
      </c>
      <c r="BK2364">
        <v>26.8</v>
      </c>
    </row>
    <row r="2365" spans="61:63" x14ac:dyDescent="0.3">
      <c r="BI2365" t="str">
        <v>09/09/2015</v>
      </c>
      <c r="BJ2365">
        <v>26.8</v>
      </c>
      <c r="BK2365">
        <v>26.8</v>
      </c>
    </row>
    <row r="2366" spans="61:63" x14ac:dyDescent="0.3">
      <c r="BI2366" t="str">
        <v>08/09/2015</v>
      </c>
      <c r="BJ2366">
        <v>26.8</v>
      </c>
      <c r="BK2366">
        <v>26.8</v>
      </c>
    </row>
    <row r="2367" spans="61:63" x14ac:dyDescent="0.3">
      <c r="BI2367" t="str">
        <v>07/09/2015</v>
      </c>
      <c r="BJ2367">
        <v>26.8</v>
      </c>
      <c r="BK2367">
        <v>26.8</v>
      </c>
    </row>
    <row r="2368" spans="61:63" x14ac:dyDescent="0.3">
      <c r="BI2368" t="str">
        <v>04/09/2015</v>
      </c>
      <c r="BJ2368">
        <v>25.7</v>
      </c>
      <c r="BK2368">
        <v>27.9</v>
      </c>
    </row>
    <row r="2369" spans="61:63" x14ac:dyDescent="0.3">
      <c r="BI2369" t="str">
        <v>03/09/2015</v>
      </c>
      <c r="BJ2369">
        <v>25.7</v>
      </c>
      <c r="BK2369">
        <v>27.9</v>
      </c>
    </row>
    <row r="2370" spans="61:63" x14ac:dyDescent="0.3">
      <c r="BI2370" t="str">
        <v>02/09/2015</v>
      </c>
      <c r="BJ2370">
        <v>25.7</v>
      </c>
      <c r="BK2370">
        <v>27.9</v>
      </c>
    </row>
    <row r="2371" spans="61:63" x14ac:dyDescent="0.3">
      <c r="BI2371" t="str">
        <v>01/09/2015</v>
      </c>
      <c r="BJ2371">
        <v>25.7</v>
      </c>
      <c r="BK2371">
        <v>27.9</v>
      </c>
    </row>
    <row r="2372" spans="61:63" x14ac:dyDescent="0.3">
      <c r="BI2372" t="str">
        <v>31/08/2015</v>
      </c>
      <c r="BJ2372">
        <v>25.7</v>
      </c>
      <c r="BK2372">
        <v>27.9</v>
      </c>
    </row>
    <row r="2373" spans="61:63" x14ac:dyDescent="0.3">
      <c r="BI2373" t="str">
        <v>28/08/2015</v>
      </c>
      <c r="BJ2373">
        <v>27.8</v>
      </c>
      <c r="BK2373">
        <v>26.8</v>
      </c>
    </row>
    <row r="2374" spans="61:63" x14ac:dyDescent="0.3">
      <c r="BI2374" t="str">
        <v>27/08/2015</v>
      </c>
      <c r="BJ2374">
        <v>27.8</v>
      </c>
      <c r="BK2374">
        <v>26.8</v>
      </c>
    </row>
    <row r="2375" spans="61:63" x14ac:dyDescent="0.3">
      <c r="BI2375" t="str">
        <v>26/08/2015</v>
      </c>
      <c r="BJ2375">
        <v>27.8</v>
      </c>
      <c r="BK2375">
        <v>26.8</v>
      </c>
    </row>
    <row r="2376" spans="61:63" x14ac:dyDescent="0.3">
      <c r="BI2376" t="str">
        <v>25/08/2015</v>
      </c>
      <c r="BJ2376">
        <v>27.8</v>
      </c>
      <c r="BK2376">
        <v>26.8</v>
      </c>
    </row>
    <row r="2377" spans="61:63" x14ac:dyDescent="0.3">
      <c r="BI2377" t="str">
        <v>24/08/2015</v>
      </c>
      <c r="BJ2377">
        <v>27.8</v>
      </c>
      <c r="BK2377">
        <v>26.8</v>
      </c>
    </row>
    <row r="2378" spans="61:63" x14ac:dyDescent="0.3">
      <c r="BI2378" t="str">
        <v>21/08/2015</v>
      </c>
      <c r="BJ2378">
        <v>31.6</v>
      </c>
      <c r="BK2378">
        <v>22.5</v>
      </c>
    </row>
    <row r="2379" spans="61:63" x14ac:dyDescent="0.3">
      <c r="BI2379" t="str">
        <v>20/08/2015</v>
      </c>
      <c r="BJ2379">
        <v>31.6</v>
      </c>
      <c r="BK2379">
        <v>22.5</v>
      </c>
    </row>
    <row r="2380" spans="61:63" x14ac:dyDescent="0.3">
      <c r="BI2380" t="str">
        <v>19/08/2015</v>
      </c>
      <c r="BJ2380">
        <v>31.6</v>
      </c>
      <c r="BK2380">
        <v>22.5</v>
      </c>
    </row>
    <row r="2381" spans="61:63" x14ac:dyDescent="0.3">
      <c r="BI2381" t="str">
        <v>18/08/2015</v>
      </c>
      <c r="BJ2381">
        <v>31.6</v>
      </c>
      <c r="BK2381">
        <v>22.5</v>
      </c>
    </row>
    <row r="2382" spans="61:63" x14ac:dyDescent="0.3">
      <c r="BI2382" t="str">
        <v>17/08/2015</v>
      </c>
      <c r="BJ2382">
        <v>31.6</v>
      </c>
      <c r="BK2382">
        <v>22.5</v>
      </c>
    </row>
    <row r="2383" spans="61:63" x14ac:dyDescent="0.3">
      <c r="BI2383" t="str">
        <v>14/08/2015</v>
      </c>
      <c r="BJ2383">
        <v>37.700000000000003</v>
      </c>
      <c r="BK2383">
        <v>18.399999999999999</v>
      </c>
    </row>
    <row r="2384" spans="61:63" x14ac:dyDescent="0.3">
      <c r="BI2384" t="str">
        <v>13/08/2015</v>
      </c>
      <c r="BJ2384">
        <v>37.700000000000003</v>
      </c>
      <c r="BK2384">
        <v>18.399999999999999</v>
      </c>
    </row>
    <row r="2385" spans="61:63" x14ac:dyDescent="0.3">
      <c r="BI2385" t="str">
        <v>12/08/2015</v>
      </c>
      <c r="BJ2385">
        <v>37.700000000000003</v>
      </c>
      <c r="BK2385">
        <v>18.399999999999999</v>
      </c>
    </row>
    <row r="2386" spans="61:63" x14ac:dyDescent="0.3">
      <c r="BI2386" t="str">
        <v>11/08/2015</v>
      </c>
      <c r="BJ2386">
        <v>37.700000000000003</v>
      </c>
      <c r="BK2386">
        <v>18.399999999999999</v>
      </c>
    </row>
    <row r="2387" spans="61:63" x14ac:dyDescent="0.3">
      <c r="BI2387" t="str">
        <v>10/08/2015</v>
      </c>
      <c r="BJ2387">
        <v>37.700000000000003</v>
      </c>
      <c r="BK2387">
        <v>18.399999999999999</v>
      </c>
    </row>
    <row r="2388" spans="61:63" x14ac:dyDescent="0.3">
      <c r="BI2388" t="str">
        <v>07/08/2015</v>
      </c>
      <c r="BJ2388">
        <v>40.200000000000003</v>
      </c>
      <c r="BK2388">
        <v>18.600000000000001</v>
      </c>
    </row>
    <row r="2389" spans="61:63" x14ac:dyDescent="0.3">
      <c r="BI2389" t="str">
        <v>06/08/2015</v>
      </c>
      <c r="BJ2389">
        <v>40.200000000000003</v>
      </c>
      <c r="BK2389">
        <v>18.600000000000001</v>
      </c>
    </row>
    <row r="2390" spans="61:63" x14ac:dyDescent="0.3">
      <c r="BI2390" t="str">
        <v>05/08/2015</v>
      </c>
      <c r="BJ2390">
        <v>40.200000000000003</v>
      </c>
      <c r="BK2390">
        <v>18.600000000000001</v>
      </c>
    </row>
    <row r="2391" spans="61:63" x14ac:dyDescent="0.3">
      <c r="BI2391" t="str">
        <v>04/08/2015</v>
      </c>
      <c r="BJ2391">
        <v>40.200000000000003</v>
      </c>
      <c r="BK2391">
        <v>18.600000000000001</v>
      </c>
    </row>
    <row r="2392" spans="61:63" x14ac:dyDescent="0.3">
      <c r="BI2392" t="str">
        <v>03/08/2015</v>
      </c>
      <c r="BJ2392">
        <v>40.200000000000003</v>
      </c>
      <c r="BK2392">
        <v>18.600000000000001</v>
      </c>
    </row>
    <row r="2393" spans="61:63" x14ac:dyDescent="0.3">
      <c r="BI2393" t="str">
        <v>31/07/2015</v>
      </c>
      <c r="BJ2393">
        <v>42.2</v>
      </c>
      <c r="BK2393">
        <v>17.5</v>
      </c>
    </row>
    <row r="2394" spans="61:63" x14ac:dyDescent="0.3">
      <c r="BI2394" t="str">
        <v>30/07/2015</v>
      </c>
      <c r="BJ2394">
        <v>42.2</v>
      </c>
      <c r="BK2394">
        <v>17.5</v>
      </c>
    </row>
    <row r="2395" spans="61:63" x14ac:dyDescent="0.3">
      <c r="BI2395" t="str">
        <v>29/07/2015</v>
      </c>
      <c r="BJ2395">
        <v>42.2</v>
      </c>
      <c r="BK2395">
        <v>17.5</v>
      </c>
    </row>
    <row r="2396" spans="61:63" x14ac:dyDescent="0.3">
      <c r="BI2396" t="str">
        <v>28/07/2015</v>
      </c>
      <c r="BJ2396">
        <v>42.2</v>
      </c>
      <c r="BK2396">
        <v>17.5</v>
      </c>
    </row>
    <row r="2397" spans="61:63" x14ac:dyDescent="0.3">
      <c r="BI2397" t="str">
        <v>27/07/2015</v>
      </c>
      <c r="BJ2397">
        <v>42.2</v>
      </c>
      <c r="BK2397">
        <v>17.5</v>
      </c>
    </row>
    <row r="2398" spans="61:63" x14ac:dyDescent="0.3">
      <c r="BI2398" t="str">
        <v>24/07/2015</v>
      </c>
      <c r="BJ2398">
        <v>43.3</v>
      </c>
      <c r="BK2398">
        <v>17.5</v>
      </c>
    </row>
    <row r="2399" spans="61:63" x14ac:dyDescent="0.3">
      <c r="BI2399" t="str">
        <v>23/07/2015</v>
      </c>
      <c r="BJ2399">
        <v>43.3</v>
      </c>
      <c r="BK2399">
        <v>17.5</v>
      </c>
    </row>
    <row r="2400" spans="61:63" x14ac:dyDescent="0.3">
      <c r="BI2400" t="str">
        <v>22/07/2015</v>
      </c>
      <c r="BJ2400">
        <v>43.3</v>
      </c>
      <c r="BK2400">
        <v>17.5</v>
      </c>
    </row>
    <row r="2401" spans="61:63" x14ac:dyDescent="0.3">
      <c r="BI2401" t="str">
        <v>21/07/2015</v>
      </c>
      <c r="BJ2401">
        <v>43.3</v>
      </c>
      <c r="BK2401">
        <v>17.5</v>
      </c>
    </row>
    <row r="2402" spans="61:63" x14ac:dyDescent="0.3">
      <c r="BI2402" t="str">
        <v>20/07/2015</v>
      </c>
      <c r="BJ2402">
        <v>43.3</v>
      </c>
      <c r="BK2402">
        <v>17.5</v>
      </c>
    </row>
    <row r="2403" spans="61:63" x14ac:dyDescent="0.3">
      <c r="BI2403" t="str">
        <v>17/07/2015</v>
      </c>
      <c r="BJ2403">
        <v>49</v>
      </c>
      <c r="BK2403">
        <v>15.6</v>
      </c>
    </row>
    <row r="2404" spans="61:63" x14ac:dyDescent="0.3">
      <c r="BI2404" t="str">
        <v>16/07/2015</v>
      </c>
      <c r="BJ2404">
        <v>49</v>
      </c>
      <c r="BK2404">
        <v>15.6</v>
      </c>
    </row>
    <row r="2405" spans="61:63" x14ac:dyDescent="0.3">
      <c r="BI2405" t="str">
        <v>15/07/2015</v>
      </c>
      <c r="BJ2405">
        <v>49</v>
      </c>
      <c r="BK2405">
        <v>15.6</v>
      </c>
    </row>
    <row r="2406" spans="61:63" x14ac:dyDescent="0.3">
      <c r="BI2406" t="str">
        <v>14/07/2015</v>
      </c>
      <c r="BJ2406">
        <v>49</v>
      </c>
      <c r="BK2406">
        <v>15.6</v>
      </c>
    </row>
    <row r="2407" spans="61:63" x14ac:dyDescent="0.3">
      <c r="BI2407" t="str">
        <v>13/07/2015</v>
      </c>
      <c r="BJ2407">
        <v>49</v>
      </c>
      <c r="BK2407">
        <v>15.6</v>
      </c>
    </row>
    <row r="2408" spans="61:63" x14ac:dyDescent="0.3">
      <c r="BI2408" t="str">
        <v>10/07/2015</v>
      </c>
      <c r="BJ2408">
        <v>43.7</v>
      </c>
      <c r="BK2408">
        <v>15.6</v>
      </c>
    </row>
    <row r="2409" spans="61:63" x14ac:dyDescent="0.3">
      <c r="BI2409" t="str">
        <v>09/07/2015</v>
      </c>
      <c r="BJ2409">
        <v>43.7</v>
      </c>
      <c r="BK2409">
        <v>15.6</v>
      </c>
    </row>
    <row r="2410" spans="61:63" x14ac:dyDescent="0.3">
      <c r="BI2410" t="str">
        <v>08/07/2015</v>
      </c>
      <c r="BJ2410">
        <v>43.7</v>
      </c>
      <c r="BK2410">
        <v>15.6</v>
      </c>
    </row>
    <row r="2411" spans="61:63" x14ac:dyDescent="0.3">
      <c r="BI2411" t="str">
        <v>07/07/2015</v>
      </c>
      <c r="BJ2411">
        <v>43.7</v>
      </c>
      <c r="BK2411">
        <v>15.6</v>
      </c>
    </row>
    <row r="2412" spans="61:63" x14ac:dyDescent="0.3">
      <c r="BI2412" t="str">
        <v>06/07/2015</v>
      </c>
      <c r="BJ2412">
        <v>43.7</v>
      </c>
      <c r="BK2412">
        <v>15.6</v>
      </c>
    </row>
    <row r="2413" spans="61:63" x14ac:dyDescent="0.3">
      <c r="BI2413" t="str">
        <v>03/07/2015</v>
      </c>
      <c r="BJ2413">
        <v>44.8</v>
      </c>
      <c r="BK2413">
        <v>15.6</v>
      </c>
    </row>
    <row r="2414" spans="61:63" x14ac:dyDescent="0.3">
      <c r="BI2414" t="str">
        <v>02/07/2015</v>
      </c>
      <c r="BJ2414">
        <v>44.8</v>
      </c>
      <c r="BK2414">
        <v>15.6</v>
      </c>
    </row>
    <row r="2415" spans="61:63" x14ac:dyDescent="0.3">
      <c r="BI2415" t="str">
        <v>01/07/2015</v>
      </c>
      <c r="BJ2415">
        <v>44.8</v>
      </c>
      <c r="BK2415">
        <v>15.6</v>
      </c>
    </row>
    <row r="2416" spans="61:63" x14ac:dyDescent="0.3">
      <c r="BI2416" t="str">
        <v>30/06/2015</v>
      </c>
      <c r="BJ2416">
        <v>44.8</v>
      </c>
      <c r="BK2416">
        <v>15.6</v>
      </c>
    </row>
    <row r="2417" spans="61:63" x14ac:dyDescent="0.3">
      <c r="BI2417" t="str">
        <v>29/06/2015</v>
      </c>
      <c r="BJ2417">
        <v>44.8</v>
      </c>
      <c r="BK2417">
        <v>15.6</v>
      </c>
    </row>
    <row r="2418" spans="61:63" x14ac:dyDescent="0.3">
      <c r="BI2418" t="str">
        <v>26/06/2015</v>
      </c>
      <c r="BJ2418">
        <v>49.5</v>
      </c>
      <c r="BK2418">
        <v>15.4</v>
      </c>
    </row>
    <row r="2419" spans="61:63" x14ac:dyDescent="0.3">
      <c r="BI2419" t="str">
        <v>25/06/2015</v>
      </c>
      <c r="BJ2419">
        <v>49.5</v>
      </c>
      <c r="BK2419">
        <v>15.4</v>
      </c>
    </row>
    <row r="2420" spans="61:63" x14ac:dyDescent="0.3">
      <c r="BI2420" t="str">
        <v>24/06/2015</v>
      </c>
      <c r="BJ2420">
        <v>49.5</v>
      </c>
      <c r="BK2420">
        <v>15.4</v>
      </c>
    </row>
    <row r="2421" spans="61:63" x14ac:dyDescent="0.3">
      <c r="BI2421" t="str">
        <v>23/06/2015</v>
      </c>
      <c r="BJ2421">
        <v>49.5</v>
      </c>
      <c r="BK2421">
        <v>15.4</v>
      </c>
    </row>
    <row r="2422" spans="61:63" x14ac:dyDescent="0.3">
      <c r="BI2422" t="str">
        <v>22/06/2015</v>
      </c>
      <c r="BJ2422">
        <v>49.5</v>
      </c>
      <c r="BK2422">
        <v>15.4</v>
      </c>
    </row>
    <row r="2423" spans="61:63" x14ac:dyDescent="0.3">
      <c r="BI2423" t="str">
        <v>19/06/2015</v>
      </c>
      <c r="BJ2423">
        <v>51.6</v>
      </c>
      <c r="BK2423">
        <v>15.4</v>
      </c>
    </row>
    <row r="2424" spans="61:63" x14ac:dyDescent="0.3">
      <c r="BI2424" t="str">
        <v>18/06/2015</v>
      </c>
      <c r="BJ2424">
        <v>51.6</v>
      </c>
      <c r="BK2424">
        <v>15.4</v>
      </c>
    </row>
    <row r="2425" spans="61:63" x14ac:dyDescent="0.3">
      <c r="BI2425" t="str">
        <v>17/06/2015</v>
      </c>
      <c r="BJ2425">
        <v>51.6</v>
      </c>
      <c r="BK2425">
        <v>15.4</v>
      </c>
    </row>
    <row r="2426" spans="61:63" x14ac:dyDescent="0.3">
      <c r="BI2426" t="str">
        <v>16/06/2015</v>
      </c>
      <c r="BJ2426">
        <v>51.6</v>
      </c>
      <c r="BK2426">
        <v>15.4</v>
      </c>
    </row>
    <row r="2427" spans="61:63" x14ac:dyDescent="0.3">
      <c r="BI2427" t="str">
        <v>15/06/2015</v>
      </c>
      <c r="BJ2427">
        <v>51.6</v>
      </c>
      <c r="BK2427">
        <v>15.4</v>
      </c>
    </row>
    <row r="2428" spans="61:63" x14ac:dyDescent="0.3">
      <c r="BI2428" t="str">
        <v>12/06/2015</v>
      </c>
      <c r="BJ2428">
        <v>45.5</v>
      </c>
      <c r="BK2428">
        <v>16.5</v>
      </c>
    </row>
    <row r="2429" spans="61:63" x14ac:dyDescent="0.3">
      <c r="BI2429" t="str">
        <v>11/06/2015</v>
      </c>
      <c r="BJ2429">
        <v>45.5</v>
      </c>
      <c r="BK2429">
        <v>16.5</v>
      </c>
    </row>
    <row r="2430" spans="61:63" x14ac:dyDescent="0.3">
      <c r="BI2430" t="str">
        <v>10/06/2015</v>
      </c>
      <c r="BJ2430">
        <v>45.5</v>
      </c>
      <c r="BK2430">
        <v>16.5</v>
      </c>
    </row>
    <row r="2431" spans="61:63" x14ac:dyDescent="0.3">
      <c r="BI2431" t="str">
        <v>09/06/2015</v>
      </c>
      <c r="BJ2431">
        <v>45.5</v>
      </c>
      <c r="BK2431">
        <v>16.5</v>
      </c>
    </row>
    <row r="2432" spans="61:63" x14ac:dyDescent="0.3">
      <c r="BI2432" t="str">
        <v>08/06/2015</v>
      </c>
      <c r="BJ2432">
        <v>45.5</v>
      </c>
      <c r="BK2432">
        <v>16.5</v>
      </c>
    </row>
    <row r="2433" spans="61:63" x14ac:dyDescent="0.3">
      <c r="BI2433" t="str">
        <v>05/06/2015</v>
      </c>
      <c r="BJ2433">
        <v>47.4</v>
      </c>
      <c r="BK2433">
        <v>16.5</v>
      </c>
    </row>
    <row r="2434" spans="61:63" x14ac:dyDescent="0.3">
      <c r="BI2434" t="str">
        <v>04/06/2015</v>
      </c>
      <c r="BJ2434">
        <v>47.4</v>
      </c>
      <c r="BK2434">
        <v>16.5</v>
      </c>
    </row>
    <row r="2435" spans="61:63" x14ac:dyDescent="0.3">
      <c r="BI2435" t="str">
        <v>03/06/2015</v>
      </c>
      <c r="BJ2435">
        <v>47.4</v>
      </c>
      <c r="BK2435">
        <v>16.5</v>
      </c>
    </row>
    <row r="2436" spans="61:63" x14ac:dyDescent="0.3">
      <c r="BI2436" t="str">
        <v>02/06/2015</v>
      </c>
      <c r="BJ2436">
        <v>47.4</v>
      </c>
      <c r="BK2436">
        <v>16.5</v>
      </c>
    </row>
    <row r="2437" spans="61:63" x14ac:dyDescent="0.3">
      <c r="BI2437" t="str">
        <v>01/06/2015</v>
      </c>
      <c r="BJ2437">
        <v>47.4</v>
      </c>
      <c r="BK2437">
        <v>16.5</v>
      </c>
    </row>
    <row r="2438" spans="61:63" x14ac:dyDescent="0.3">
      <c r="BI2438" t="str">
        <v>29/05/2015</v>
      </c>
      <c r="BJ2438">
        <v>51.5</v>
      </c>
      <c r="BK2438">
        <v>15.8</v>
      </c>
    </row>
    <row r="2439" spans="61:63" x14ac:dyDescent="0.3">
      <c r="BI2439" t="str">
        <v>28/05/2015</v>
      </c>
      <c r="BJ2439">
        <v>51.5</v>
      </c>
      <c r="BK2439">
        <v>15.8</v>
      </c>
    </row>
    <row r="2440" spans="61:63" x14ac:dyDescent="0.3">
      <c r="BI2440" t="str">
        <v>27/05/2015</v>
      </c>
      <c r="BJ2440">
        <v>51.5</v>
      </c>
      <c r="BK2440">
        <v>15.8</v>
      </c>
    </row>
    <row r="2441" spans="61:63" x14ac:dyDescent="0.3">
      <c r="BI2441" t="str">
        <v>26/05/2015</v>
      </c>
      <c r="BJ2441">
        <v>51.5</v>
      </c>
      <c r="BK2441">
        <v>15.8</v>
      </c>
    </row>
    <row r="2442" spans="61:63" x14ac:dyDescent="0.3">
      <c r="BI2442" t="str">
        <v>25/05/2015</v>
      </c>
      <c r="BJ2442">
        <v>51.5</v>
      </c>
      <c r="BK2442">
        <v>15.8</v>
      </c>
    </row>
    <row r="2443" spans="61:63" x14ac:dyDescent="0.3">
      <c r="BI2443" t="str">
        <v>22/05/2015</v>
      </c>
      <c r="BJ2443">
        <v>48.5</v>
      </c>
      <c r="BK2443">
        <v>14.9</v>
      </c>
    </row>
    <row r="2444" spans="61:63" x14ac:dyDescent="0.3">
      <c r="BI2444" t="str">
        <v>21/05/2015</v>
      </c>
      <c r="BJ2444">
        <v>48.5</v>
      </c>
      <c r="BK2444">
        <v>14.9</v>
      </c>
    </row>
    <row r="2445" spans="61:63" x14ac:dyDescent="0.3">
      <c r="BI2445" t="str">
        <v>20/05/2015</v>
      </c>
      <c r="BJ2445">
        <v>48.5</v>
      </c>
      <c r="BK2445">
        <v>14.9</v>
      </c>
    </row>
    <row r="2446" spans="61:63" x14ac:dyDescent="0.3">
      <c r="BI2446" t="str">
        <v>19/05/2015</v>
      </c>
      <c r="BJ2446">
        <v>48.5</v>
      </c>
      <c r="BK2446">
        <v>14.9</v>
      </c>
    </row>
    <row r="2447" spans="61:63" x14ac:dyDescent="0.3">
      <c r="BI2447" t="str">
        <v>18/05/2015</v>
      </c>
      <c r="BJ2447">
        <v>48.5</v>
      </c>
      <c r="BK2447">
        <v>14.9</v>
      </c>
    </row>
    <row r="2448" spans="61:63" x14ac:dyDescent="0.3">
      <c r="BI2448" t="str">
        <v>15/05/2015</v>
      </c>
      <c r="BJ2448">
        <v>50.6</v>
      </c>
      <c r="BK2448">
        <v>15.8</v>
      </c>
    </row>
    <row r="2449" spans="61:63" x14ac:dyDescent="0.3">
      <c r="BI2449" t="str">
        <v>14/05/2015</v>
      </c>
      <c r="BJ2449">
        <v>50.6</v>
      </c>
      <c r="BK2449">
        <v>15.8</v>
      </c>
    </row>
    <row r="2450" spans="61:63" x14ac:dyDescent="0.3">
      <c r="BI2450" t="str">
        <v>13/05/2015</v>
      </c>
      <c r="BJ2450">
        <v>50.6</v>
      </c>
      <c r="BK2450">
        <v>15.8</v>
      </c>
    </row>
    <row r="2451" spans="61:63" x14ac:dyDescent="0.3">
      <c r="BI2451" t="str">
        <v>12/05/2015</v>
      </c>
      <c r="BJ2451">
        <v>50.6</v>
      </c>
      <c r="BK2451">
        <v>15.8</v>
      </c>
    </row>
    <row r="2452" spans="61:63" x14ac:dyDescent="0.3">
      <c r="BI2452" t="str">
        <v>11/05/2015</v>
      </c>
      <c r="BJ2452">
        <v>50.6</v>
      </c>
      <c r="BK2452">
        <v>15.8</v>
      </c>
    </row>
    <row r="2453" spans="61:63" x14ac:dyDescent="0.3">
      <c r="BI2453" t="str">
        <v>08/05/2015</v>
      </c>
      <c r="BJ2453">
        <v>47.5</v>
      </c>
      <c r="BK2453">
        <v>15.8</v>
      </c>
    </row>
    <row r="2454" spans="61:63" x14ac:dyDescent="0.3">
      <c r="BI2454" t="str">
        <v>07/05/2015</v>
      </c>
      <c r="BJ2454">
        <v>47.5</v>
      </c>
      <c r="BK2454">
        <v>15.8</v>
      </c>
    </row>
    <row r="2455" spans="61:63" x14ac:dyDescent="0.3">
      <c r="BI2455" t="str">
        <v>06/05/2015</v>
      </c>
      <c r="BJ2455">
        <v>47.5</v>
      </c>
      <c r="BK2455">
        <v>15.8</v>
      </c>
    </row>
    <row r="2456" spans="61:63" x14ac:dyDescent="0.3">
      <c r="BI2456" t="str">
        <v>05/05/2015</v>
      </c>
      <c r="BJ2456">
        <v>47.5</v>
      </c>
      <c r="BK2456">
        <v>15.8</v>
      </c>
    </row>
    <row r="2457" spans="61:63" x14ac:dyDescent="0.3">
      <c r="BI2457" t="str">
        <v>04/05/2015</v>
      </c>
      <c r="BJ2457">
        <v>47.5</v>
      </c>
      <c r="BK2457">
        <v>15.8</v>
      </c>
    </row>
    <row r="2458" spans="61:63" x14ac:dyDescent="0.3">
      <c r="BI2458" t="str">
        <v>01/05/2015</v>
      </c>
      <c r="BJ2458">
        <v>52.5</v>
      </c>
      <c r="BK2458">
        <v>13.9</v>
      </c>
    </row>
    <row r="2459" spans="61:63" x14ac:dyDescent="0.3">
      <c r="BI2459" t="str">
        <v>30/04/2015</v>
      </c>
      <c r="BJ2459">
        <v>52.5</v>
      </c>
      <c r="BK2459">
        <v>13.9</v>
      </c>
    </row>
    <row r="2460" spans="61:63" x14ac:dyDescent="0.3">
      <c r="BI2460" t="str">
        <v>29/04/2015</v>
      </c>
      <c r="BJ2460">
        <v>52.5</v>
      </c>
      <c r="BK2460">
        <v>13.9</v>
      </c>
    </row>
    <row r="2461" spans="61:63" x14ac:dyDescent="0.3">
      <c r="BI2461" t="str">
        <v>28/04/2015</v>
      </c>
      <c r="BJ2461">
        <v>52.5</v>
      </c>
      <c r="BK2461">
        <v>13.9</v>
      </c>
    </row>
    <row r="2462" spans="61:63" x14ac:dyDescent="0.3">
      <c r="BI2462" t="str">
        <v>27/04/2015</v>
      </c>
      <c r="BJ2462">
        <v>52.5</v>
      </c>
      <c r="BK2462">
        <v>13.9</v>
      </c>
    </row>
    <row r="2463" spans="61:63" x14ac:dyDescent="0.3">
      <c r="BI2463" t="str">
        <v>24/04/2015</v>
      </c>
      <c r="BJ2463">
        <v>57.4</v>
      </c>
      <c r="BK2463">
        <v>13.9</v>
      </c>
    </row>
    <row r="2464" spans="61:63" x14ac:dyDescent="0.3">
      <c r="BI2464" t="str">
        <v>23/04/2015</v>
      </c>
      <c r="BJ2464">
        <v>57.4</v>
      </c>
      <c r="BK2464">
        <v>13.9</v>
      </c>
    </row>
    <row r="2465" spans="61:63" x14ac:dyDescent="0.3">
      <c r="BI2465" t="str">
        <v>22/04/2015</v>
      </c>
      <c r="BJ2465">
        <v>57.4</v>
      </c>
      <c r="BK2465">
        <v>13.9</v>
      </c>
    </row>
    <row r="2466" spans="61:63" x14ac:dyDescent="0.3">
      <c r="BI2466" t="str">
        <v>21/04/2015</v>
      </c>
      <c r="BJ2466">
        <v>57.4</v>
      </c>
      <c r="BK2466">
        <v>13.9</v>
      </c>
    </row>
    <row r="2467" spans="61:63" x14ac:dyDescent="0.3">
      <c r="BI2467" t="str">
        <v>20/04/2015</v>
      </c>
      <c r="BJ2467">
        <v>57.4</v>
      </c>
      <c r="BK2467">
        <v>13.9</v>
      </c>
    </row>
    <row r="2468" spans="61:63" x14ac:dyDescent="0.3">
      <c r="BI2468" t="str">
        <v>17/04/2015</v>
      </c>
      <c r="BJ2468">
        <v>52.5</v>
      </c>
      <c r="BK2468">
        <v>15.2</v>
      </c>
    </row>
    <row r="2469" spans="61:63" x14ac:dyDescent="0.3">
      <c r="BI2469" t="str">
        <v>16/04/2015</v>
      </c>
      <c r="BJ2469">
        <v>52.5</v>
      </c>
      <c r="BK2469">
        <v>15.2</v>
      </c>
    </row>
    <row r="2470" spans="61:63" x14ac:dyDescent="0.3">
      <c r="BI2470" t="str">
        <v>15/04/2015</v>
      </c>
      <c r="BJ2470">
        <v>52.5</v>
      </c>
      <c r="BK2470">
        <v>15.2</v>
      </c>
    </row>
    <row r="2471" spans="61:63" x14ac:dyDescent="0.3">
      <c r="BI2471" t="str">
        <v>14/04/2015</v>
      </c>
      <c r="BJ2471">
        <v>52.5</v>
      </c>
      <c r="BK2471">
        <v>15.2</v>
      </c>
    </row>
    <row r="2472" spans="61:63" x14ac:dyDescent="0.3">
      <c r="BI2472" t="str">
        <v>13/04/2015</v>
      </c>
      <c r="BJ2472">
        <v>52.5</v>
      </c>
      <c r="BK2472">
        <v>15.2</v>
      </c>
    </row>
    <row r="2473" spans="61:63" x14ac:dyDescent="0.3">
      <c r="BI2473" t="str">
        <v>10/04/2015</v>
      </c>
      <c r="BJ2473">
        <v>50.5</v>
      </c>
      <c r="BK2473">
        <v>13.9</v>
      </c>
    </row>
    <row r="2474" spans="61:63" x14ac:dyDescent="0.3">
      <c r="BI2474" t="str">
        <v>09/04/2015</v>
      </c>
      <c r="BJ2474">
        <v>50.5</v>
      </c>
      <c r="BK2474">
        <v>13.9</v>
      </c>
    </row>
    <row r="2475" spans="61:63" x14ac:dyDescent="0.3">
      <c r="BI2475" t="str">
        <v>08/04/2015</v>
      </c>
      <c r="BJ2475">
        <v>50.5</v>
      </c>
      <c r="BK2475">
        <v>13.9</v>
      </c>
    </row>
    <row r="2476" spans="61:63" x14ac:dyDescent="0.3">
      <c r="BI2476" t="str">
        <v>07/04/2015</v>
      </c>
      <c r="BJ2476">
        <v>50.5</v>
      </c>
      <c r="BK2476">
        <v>13.9</v>
      </c>
    </row>
    <row r="2477" spans="61:63" x14ac:dyDescent="0.3">
      <c r="BI2477" t="str">
        <v>06/04/2015</v>
      </c>
      <c r="BJ2477">
        <v>50.5</v>
      </c>
      <c r="BK2477">
        <v>13.9</v>
      </c>
    </row>
    <row r="2478" spans="61:63" x14ac:dyDescent="0.3">
      <c r="BI2478" t="str">
        <v>03/04/2015</v>
      </c>
      <c r="BJ2478">
        <v>50.4</v>
      </c>
      <c r="BK2478">
        <v>14.2</v>
      </c>
    </row>
    <row r="2479" spans="61:63" x14ac:dyDescent="0.3">
      <c r="BI2479" t="str">
        <v>02/04/2015</v>
      </c>
      <c r="BJ2479">
        <v>50.4</v>
      </c>
      <c r="BK2479">
        <v>14.2</v>
      </c>
    </row>
    <row r="2480" spans="61:63" x14ac:dyDescent="0.3">
      <c r="BI2480" t="str">
        <v>01/04/2015</v>
      </c>
      <c r="BJ2480">
        <v>50.4</v>
      </c>
      <c r="BK2480">
        <v>14.2</v>
      </c>
    </row>
    <row r="2481" spans="61:63" x14ac:dyDescent="0.3">
      <c r="BI2481" t="str">
        <v>31/03/2015</v>
      </c>
      <c r="BJ2481">
        <v>50.4</v>
      </c>
      <c r="BK2481">
        <v>14.2</v>
      </c>
    </row>
    <row r="2482" spans="61:63" x14ac:dyDescent="0.3">
      <c r="BI2482" t="str">
        <v>30/03/2015</v>
      </c>
      <c r="BJ2482">
        <v>50.4</v>
      </c>
      <c r="BK2482">
        <v>14.2</v>
      </c>
    </row>
    <row r="2483" spans="61:63" x14ac:dyDescent="0.3">
      <c r="BI2483" t="str">
        <v>27/03/2015</v>
      </c>
      <c r="BJ2483">
        <v>54.5</v>
      </c>
      <c r="BK2483">
        <v>14.2</v>
      </c>
    </row>
    <row r="2484" spans="61:63" x14ac:dyDescent="0.3">
      <c r="BI2484" t="str">
        <v>26/03/2015</v>
      </c>
      <c r="BJ2484">
        <v>54.5</v>
      </c>
      <c r="BK2484">
        <v>14.2</v>
      </c>
    </row>
    <row r="2485" spans="61:63" x14ac:dyDescent="0.3">
      <c r="BI2485" t="str">
        <v>25/03/2015</v>
      </c>
      <c r="BJ2485">
        <v>54.5</v>
      </c>
      <c r="BK2485">
        <v>14.2</v>
      </c>
    </row>
    <row r="2486" spans="61:63" x14ac:dyDescent="0.3">
      <c r="BI2486" t="str">
        <v>24/03/2015</v>
      </c>
      <c r="BJ2486">
        <v>54.5</v>
      </c>
      <c r="BK2486">
        <v>14.2</v>
      </c>
    </row>
    <row r="2487" spans="61:63" x14ac:dyDescent="0.3">
      <c r="BI2487" t="str">
        <v>23/03/2015</v>
      </c>
      <c r="BJ2487">
        <v>54.5</v>
      </c>
      <c r="BK2487">
        <v>14.2</v>
      </c>
    </row>
    <row r="2488" spans="61:63" x14ac:dyDescent="0.3">
      <c r="BI2488" t="str">
        <v>20/03/2015</v>
      </c>
      <c r="BJ2488">
        <v>56.6</v>
      </c>
      <c r="BK2488">
        <v>14.1</v>
      </c>
    </row>
    <row r="2489" spans="61:63" x14ac:dyDescent="0.3">
      <c r="BI2489" t="str">
        <v>19/03/2015</v>
      </c>
      <c r="BJ2489">
        <v>56.6</v>
      </c>
      <c r="BK2489">
        <v>14.1</v>
      </c>
    </row>
    <row r="2490" spans="61:63" x14ac:dyDescent="0.3">
      <c r="BI2490" t="str">
        <v>18/03/2015</v>
      </c>
      <c r="BJ2490">
        <v>56.6</v>
      </c>
      <c r="BK2490">
        <v>14.1</v>
      </c>
    </row>
    <row r="2491" spans="61:63" x14ac:dyDescent="0.3">
      <c r="BI2491" t="str">
        <v>17/03/2015</v>
      </c>
      <c r="BJ2491">
        <v>56.6</v>
      </c>
      <c r="BK2491">
        <v>14.1</v>
      </c>
    </row>
    <row r="2492" spans="61:63" x14ac:dyDescent="0.3">
      <c r="BI2492" t="str">
        <v>16/03/2015</v>
      </c>
      <c r="BJ2492">
        <v>56.6</v>
      </c>
      <c r="BK2492">
        <v>14.1</v>
      </c>
    </row>
    <row r="2493" spans="61:63" x14ac:dyDescent="0.3">
      <c r="BI2493" t="str">
        <v>13/03/2015</v>
      </c>
      <c r="BJ2493">
        <v>52</v>
      </c>
      <c r="BK2493">
        <v>14.3</v>
      </c>
    </row>
    <row r="2494" spans="61:63" x14ac:dyDescent="0.3">
      <c r="BI2494" t="str">
        <v>12/03/2015</v>
      </c>
      <c r="BJ2494">
        <v>52</v>
      </c>
      <c r="BK2494">
        <v>14.3</v>
      </c>
    </row>
    <row r="2495" spans="61:63" x14ac:dyDescent="0.3">
      <c r="BI2495" t="str">
        <v>11/03/2015</v>
      </c>
      <c r="BJ2495">
        <v>52</v>
      </c>
      <c r="BK2495">
        <v>14.3</v>
      </c>
    </row>
    <row r="2496" spans="61:63" x14ac:dyDescent="0.3">
      <c r="BI2496" t="str">
        <v>10/03/2015</v>
      </c>
      <c r="BJ2496">
        <v>52</v>
      </c>
      <c r="BK2496">
        <v>14.3</v>
      </c>
    </row>
    <row r="2497" spans="61:63" x14ac:dyDescent="0.3">
      <c r="BI2497" t="str">
        <v>09/03/2015</v>
      </c>
      <c r="BJ2497">
        <v>52</v>
      </c>
      <c r="BK2497">
        <v>14.3</v>
      </c>
    </row>
    <row r="2498" spans="61:63" x14ac:dyDescent="0.3">
      <c r="BI2498" t="str">
        <v>06/03/2015</v>
      </c>
      <c r="BJ2498">
        <v>53.6</v>
      </c>
      <c r="BK2498">
        <v>14.1</v>
      </c>
    </row>
    <row r="2499" spans="61:63" x14ac:dyDescent="0.3">
      <c r="BI2499" t="str">
        <v>05/03/2015</v>
      </c>
      <c r="BJ2499">
        <v>53.6</v>
      </c>
      <c r="BK2499">
        <v>14.1</v>
      </c>
    </row>
    <row r="2500" spans="61:63" x14ac:dyDescent="0.3">
      <c r="BI2500" t="str">
        <v>04/03/2015</v>
      </c>
      <c r="BJ2500">
        <v>53.6</v>
      </c>
      <c r="BK2500">
        <v>14.1</v>
      </c>
    </row>
    <row r="2501" spans="61:63" x14ac:dyDescent="0.3">
      <c r="BI2501" t="str">
        <v>03/03/2015</v>
      </c>
      <c r="BJ2501">
        <v>53.6</v>
      </c>
      <c r="BK2501">
        <v>14.1</v>
      </c>
    </row>
    <row r="2502" spans="61:63" x14ac:dyDescent="0.3">
      <c r="BI2502" t="str">
        <v>02/03/2015</v>
      </c>
      <c r="BJ2502">
        <v>53.6</v>
      </c>
      <c r="BK2502">
        <v>14.1</v>
      </c>
    </row>
    <row r="2503" spans="61:63" x14ac:dyDescent="0.3">
      <c r="BI2503" t="str">
        <v>27/02/2015</v>
      </c>
      <c r="BJ2503">
        <v>58.7</v>
      </c>
      <c r="BK2503">
        <v>14.1</v>
      </c>
    </row>
    <row r="2504" spans="61:63" x14ac:dyDescent="0.3">
      <c r="BI2504" t="str">
        <v>26/02/2015</v>
      </c>
      <c r="BJ2504">
        <v>58.7</v>
      </c>
      <c r="BK2504">
        <v>14.1</v>
      </c>
    </row>
    <row r="2505" spans="61:63" x14ac:dyDescent="0.3">
      <c r="BI2505" t="str">
        <v>25/02/2015</v>
      </c>
      <c r="BJ2505">
        <v>58.7</v>
      </c>
      <c r="BK2505">
        <v>14.1</v>
      </c>
    </row>
    <row r="2506" spans="61:63" x14ac:dyDescent="0.3">
      <c r="BI2506" t="str">
        <v>24/02/2015</v>
      </c>
      <c r="BJ2506">
        <v>58.7</v>
      </c>
      <c r="BK2506">
        <v>14.1</v>
      </c>
    </row>
    <row r="2507" spans="61:63" x14ac:dyDescent="0.3">
      <c r="BI2507" t="str">
        <v>23/02/2015</v>
      </c>
      <c r="BJ2507">
        <v>58.7</v>
      </c>
      <c r="BK2507">
        <v>14.1</v>
      </c>
    </row>
    <row r="2508" spans="61:63" x14ac:dyDescent="0.3">
      <c r="BI2508" t="str">
        <v>20/02/2015</v>
      </c>
      <c r="BJ2508">
        <v>59.5</v>
      </c>
      <c r="BK2508">
        <v>14.1</v>
      </c>
    </row>
    <row r="2509" spans="61:63" x14ac:dyDescent="0.3">
      <c r="BI2509" t="str">
        <v>19/02/2015</v>
      </c>
      <c r="BJ2509">
        <v>59.5</v>
      </c>
      <c r="BK2509">
        <v>14.1</v>
      </c>
    </row>
    <row r="2510" spans="61:63" x14ac:dyDescent="0.3">
      <c r="BI2510" t="str">
        <v>18/02/2015</v>
      </c>
      <c r="BJ2510">
        <v>59.5</v>
      </c>
      <c r="BK2510">
        <v>14.1</v>
      </c>
    </row>
    <row r="2511" spans="61:63" x14ac:dyDescent="0.3">
      <c r="BI2511" t="str">
        <v>17/02/2015</v>
      </c>
      <c r="BJ2511">
        <v>59.5</v>
      </c>
      <c r="BK2511">
        <v>14.1</v>
      </c>
    </row>
    <row r="2512" spans="61:63" x14ac:dyDescent="0.3">
      <c r="BI2512" t="str">
        <v>16/02/2015</v>
      </c>
      <c r="BJ2512">
        <v>59.5</v>
      </c>
      <c r="BK2512">
        <v>14.1</v>
      </c>
    </row>
    <row r="2513" spans="61:63" x14ac:dyDescent="0.3">
      <c r="BI2513" t="str">
        <v>13/02/2015</v>
      </c>
      <c r="BJ2513">
        <v>56.6</v>
      </c>
      <c r="BK2513">
        <v>14.1</v>
      </c>
    </row>
    <row r="2514" spans="61:63" x14ac:dyDescent="0.3">
      <c r="BI2514" t="str">
        <v>12/02/2015</v>
      </c>
      <c r="BJ2514">
        <v>56.6</v>
      </c>
      <c r="BK2514">
        <v>14.1</v>
      </c>
    </row>
    <row r="2515" spans="61:63" x14ac:dyDescent="0.3">
      <c r="BI2515" t="str">
        <v>11/02/2015</v>
      </c>
      <c r="BJ2515">
        <v>56.6</v>
      </c>
      <c r="BK2515">
        <v>14.1</v>
      </c>
    </row>
    <row r="2516" spans="61:63" x14ac:dyDescent="0.3">
      <c r="BI2516" t="str">
        <v>10/02/2015</v>
      </c>
      <c r="BJ2516">
        <v>56.6</v>
      </c>
      <c r="BK2516">
        <v>14.1</v>
      </c>
    </row>
    <row r="2517" spans="61:63" x14ac:dyDescent="0.3">
      <c r="BI2517" t="str">
        <v>09/02/2015</v>
      </c>
      <c r="BJ2517">
        <v>56.6</v>
      </c>
      <c r="BK2517">
        <v>14.1</v>
      </c>
    </row>
    <row r="2518" spans="61:63" x14ac:dyDescent="0.3">
      <c r="BI2518" t="str">
        <v>06/02/2015</v>
      </c>
      <c r="BJ2518">
        <v>52.5</v>
      </c>
      <c r="BK2518">
        <v>15.2</v>
      </c>
    </row>
    <row r="2519" spans="61:63" x14ac:dyDescent="0.3">
      <c r="BI2519" t="str">
        <v>05/02/2015</v>
      </c>
      <c r="BJ2519">
        <v>52.5</v>
      </c>
      <c r="BK2519">
        <v>15.2</v>
      </c>
    </row>
    <row r="2520" spans="61:63" x14ac:dyDescent="0.3">
      <c r="BI2520" t="str">
        <v>04/02/2015</v>
      </c>
      <c r="BJ2520">
        <v>52.5</v>
      </c>
      <c r="BK2520">
        <v>15.2</v>
      </c>
    </row>
    <row r="2521" spans="61:63" x14ac:dyDescent="0.3">
      <c r="BI2521" t="str">
        <v>03/02/2015</v>
      </c>
      <c r="BJ2521">
        <v>52.5</v>
      </c>
      <c r="BK2521">
        <v>15.2</v>
      </c>
    </row>
    <row r="2522" spans="61:63" x14ac:dyDescent="0.3">
      <c r="BI2522" t="str">
        <v>02/02/2015</v>
      </c>
      <c r="BJ2522">
        <v>52.5</v>
      </c>
      <c r="BK2522">
        <v>15.2</v>
      </c>
    </row>
    <row r="2523" spans="61:63" x14ac:dyDescent="0.3">
      <c r="BI2523" t="str">
        <v>30/01/2015</v>
      </c>
      <c r="BJ2523">
        <v>49</v>
      </c>
      <c r="BK2523">
        <v>16.3</v>
      </c>
    </row>
    <row r="2524" spans="61:63" x14ac:dyDescent="0.3">
      <c r="BI2524" t="str">
        <v>29/01/2015</v>
      </c>
      <c r="BJ2524">
        <v>49</v>
      </c>
      <c r="BK2524">
        <v>16.3</v>
      </c>
    </row>
    <row r="2525" spans="61:63" x14ac:dyDescent="0.3">
      <c r="BI2525" t="str">
        <v>28/01/2015</v>
      </c>
      <c r="BJ2525">
        <v>49</v>
      </c>
      <c r="BK2525">
        <v>16.3</v>
      </c>
    </row>
    <row r="2526" spans="61:63" x14ac:dyDescent="0.3">
      <c r="BI2526" t="str">
        <v>27/01/2015</v>
      </c>
      <c r="BJ2526">
        <v>49</v>
      </c>
      <c r="BK2526">
        <v>16.3</v>
      </c>
    </row>
    <row r="2527" spans="61:63" x14ac:dyDescent="0.3">
      <c r="BI2527" t="str">
        <v>26/01/2015</v>
      </c>
      <c r="BJ2527">
        <v>49</v>
      </c>
      <c r="BK2527">
        <v>16.3</v>
      </c>
    </row>
    <row r="2528" spans="61:63" x14ac:dyDescent="0.3">
      <c r="BI2528" t="str">
        <v>23/01/2015</v>
      </c>
      <c r="BJ2528">
        <v>53.1</v>
      </c>
      <c r="BK2528">
        <v>16.3</v>
      </c>
    </row>
    <row r="2529" spans="61:63" x14ac:dyDescent="0.3">
      <c r="BI2529" t="str">
        <v>22/01/2015</v>
      </c>
      <c r="BJ2529">
        <v>53.1</v>
      </c>
      <c r="BK2529">
        <v>16.3</v>
      </c>
    </row>
    <row r="2530" spans="61:63" x14ac:dyDescent="0.3">
      <c r="BI2530" t="str">
        <v>21/01/2015</v>
      </c>
      <c r="BJ2530">
        <v>53.1</v>
      </c>
      <c r="BK2530">
        <v>16.3</v>
      </c>
    </row>
    <row r="2531" spans="61:63" x14ac:dyDescent="0.3">
      <c r="BI2531" t="str">
        <v>20/01/2015</v>
      </c>
      <c r="BJ2531">
        <v>53.1</v>
      </c>
      <c r="BK2531">
        <v>16.3</v>
      </c>
    </row>
    <row r="2532" spans="61:63" x14ac:dyDescent="0.3">
      <c r="BI2532" t="str">
        <v>19/01/2015</v>
      </c>
      <c r="BJ2532">
        <v>53.1</v>
      </c>
      <c r="BK2532">
        <v>16.3</v>
      </c>
    </row>
    <row r="2533" spans="61:63" x14ac:dyDescent="0.3">
      <c r="BI2533" t="str">
        <v>16/01/2015</v>
      </c>
      <c r="BJ2533">
        <v>49</v>
      </c>
      <c r="BK2533">
        <v>17.399999999999999</v>
      </c>
    </row>
    <row r="2534" spans="61:63" x14ac:dyDescent="0.3">
      <c r="BI2534" t="str">
        <v>15/01/2015</v>
      </c>
      <c r="BJ2534">
        <v>49</v>
      </c>
      <c r="BK2534">
        <v>17.399999999999999</v>
      </c>
    </row>
    <row r="2535" spans="61:63" x14ac:dyDescent="0.3">
      <c r="BI2535" t="str">
        <v>14/01/2015</v>
      </c>
      <c r="BJ2535">
        <v>49</v>
      </c>
      <c r="BK2535">
        <v>17.399999999999999</v>
      </c>
    </row>
    <row r="2536" spans="61:63" x14ac:dyDescent="0.3">
      <c r="BI2536" t="str">
        <v>13/01/2015</v>
      </c>
      <c r="BJ2536">
        <v>49</v>
      </c>
      <c r="BK2536">
        <v>17.399999999999999</v>
      </c>
    </row>
    <row r="2537" spans="61:63" x14ac:dyDescent="0.3">
      <c r="BI2537" t="str">
        <v>12/01/2015</v>
      </c>
      <c r="BJ2537">
        <v>49</v>
      </c>
      <c r="BK2537">
        <v>17.399999999999999</v>
      </c>
    </row>
    <row r="2538" spans="61:63" x14ac:dyDescent="0.3">
      <c r="BI2538" t="str">
        <v>09/01/2015</v>
      </c>
      <c r="BJ2538">
        <v>48</v>
      </c>
      <c r="BK2538">
        <v>16.3</v>
      </c>
    </row>
    <row r="2539" spans="61:63" x14ac:dyDescent="0.3">
      <c r="BI2539" t="str">
        <v>08/01/2015</v>
      </c>
      <c r="BJ2539">
        <v>48</v>
      </c>
      <c r="BK2539">
        <v>16.3</v>
      </c>
    </row>
    <row r="2540" spans="61:63" x14ac:dyDescent="0.3">
      <c r="BI2540" t="str">
        <v>07/01/2015</v>
      </c>
      <c r="BJ2540">
        <v>48</v>
      </c>
      <c r="BK2540">
        <v>16.3</v>
      </c>
    </row>
    <row r="2541" spans="61:63" x14ac:dyDescent="0.3">
      <c r="BI2541" t="str">
        <v>06/01/2015</v>
      </c>
      <c r="BJ2541">
        <v>48</v>
      </c>
      <c r="BK2541">
        <v>16.3</v>
      </c>
    </row>
    <row r="2542" spans="61:63" x14ac:dyDescent="0.3">
      <c r="BI2542" t="str">
        <v>05/01/2015</v>
      </c>
      <c r="BJ2542">
        <v>48</v>
      </c>
      <c r="BK2542">
        <v>16.3</v>
      </c>
    </row>
    <row r="2543" spans="61:63" x14ac:dyDescent="0.3">
      <c r="BI2543" t="str">
        <v>02/01/2015</v>
      </c>
      <c r="BJ2543">
        <v>50.5</v>
      </c>
      <c r="BK2543">
        <v>15.2</v>
      </c>
    </row>
    <row r="2544" spans="61:63" x14ac:dyDescent="0.3">
      <c r="BI2544" t="str">
        <v>01/01/2015</v>
      </c>
      <c r="BJ2544">
        <v>50.5</v>
      </c>
      <c r="BK2544">
        <v>15.2</v>
      </c>
    </row>
    <row r="2545" spans="61:63" x14ac:dyDescent="0.3">
      <c r="BI2545" t="str">
        <v>31/12/2014</v>
      </c>
      <c r="BJ2545">
        <v>50.5</v>
      </c>
      <c r="BK2545">
        <v>15.2</v>
      </c>
    </row>
    <row r="2546" spans="61:63" x14ac:dyDescent="0.3">
      <c r="BI2546" t="str">
        <v>30/12/2014</v>
      </c>
      <c r="BJ2546">
        <v>50.5</v>
      </c>
      <c r="BK2546">
        <v>15.2</v>
      </c>
    </row>
    <row r="2547" spans="61:63" x14ac:dyDescent="0.3">
      <c r="BI2547" t="str">
        <v>29/12/2014</v>
      </c>
      <c r="BJ2547">
        <v>50.5</v>
      </c>
      <c r="BK2547">
        <v>15.2</v>
      </c>
    </row>
    <row r="2548" spans="61:63" x14ac:dyDescent="0.3">
      <c r="BI2548" t="str">
        <v>26/12/2014</v>
      </c>
      <c r="BJ2548">
        <v>56.4</v>
      </c>
      <c r="BK2548">
        <v>14.9</v>
      </c>
    </row>
    <row r="2549" spans="61:63" x14ac:dyDescent="0.3">
      <c r="BI2549" t="str">
        <v>25/12/2014</v>
      </c>
      <c r="BJ2549">
        <v>56.4</v>
      </c>
      <c r="BK2549">
        <v>14.9</v>
      </c>
    </row>
    <row r="2550" spans="61:63" x14ac:dyDescent="0.3">
      <c r="BI2550" t="str">
        <v>24/12/2014</v>
      </c>
      <c r="BJ2550">
        <v>56.4</v>
      </c>
      <c r="BK2550">
        <v>14.9</v>
      </c>
    </row>
    <row r="2551" spans="61:63" x14ac:dyDescent="0.3">
      <c r="BI2551" t="str">
        <v>23/12/2014</v>
      </c>
      <c r="BJ2551">
        <v>56.4</v>
      </c>
      <c r="BK2551">
        <v>14.9</v>
      </c>
    </row>
    <row r="2552" spans="61:63" x14ac:dyDescent="0.3">
      <c r="BI2552" t="str">
        <v>22/12/2014</v>
      </c>
      <c r="BJ2552">
        <v>56.4</v>
      </c>
      <c r="BK2552">
        <v>14.9</v>
      </c>
    </row>
    <row r="2553" spans="61:63" x14ac:dyDescent="0.3">
      <c r="BI2553" t="str">
        <v>19/12/2014</v>
      </c>
      <c r="BJ2553">
        <v>52.5</v>
      </c>
      <c r="BK2553">
        <v>15.8</v>
      </c>
    </row>
    <row r="2554" spans="61:63" x14ac:dyDescent="0.3">
      <c r="BI2554" t="str">
        <v>18/12/2014</v>
      </c>
      <c r="BJ2554">
        <v>52.5</v>
      </c>
      <c r="BK2554">
        <v>15.8</v>
      </c>
    </row>
    <row r="2555" spans="61:63" x14ac:dyDescent="0.3">
      <c r="BI2555" t="str">
        <v>17/12/2014</v>
      </c>
      <c r="BJ2555">
        <v>52.5</v>
      </c>
      <c r="BK2555">
        <v>15.8</v>
      </c>
    </row>
    <row r="2556" spans="61:63" x14ac:dyDescent="0.3">
      <c r="BI2556" t="str">
        <v>16/12/2014</v>
      </c>
      <c r="BJ2556">
        <v>52.5</v>
      </c>
      <c r="BK2556">
        <v>15.8</v>
      </c>
    </row>
    <row r="2557" spans="61:63" x14ac:dyDescent="0.3">
      <c r="BI2557" t="str">
        <v>15/12/2014</v>
      </c>
      <c r="BJ2557">
        <v>52.5</v>
      </c>
      <c r="BK2557">
        <v>15.8</v>
      </c>
    </row>
    <row r="2558" spans="61:63" x14ac:dyDescent="0.3">
      <c r="BI2558" t="str">
        <v>12/12/2014</v>
      </c>
      <c r="BJ2558">
        <v>49.5</v>
      </c>
      <c r="BK2558">
        <v>14.9</v>
      </c>
    </row>
    <row r="2559" spans="61:63" x14ac:dyDescent="0.3">
      <c r="BI2559" t="str">
        <v>11/12/2014</v>
      </c>
      <c r="BJ2559">
        <v>49.5</v>
      </c>
      <c r="BK2559">
        <v>14.9</v>
      </c>
    </row>
    <row r="2560" spans="61:63" x14ac:dyDescent="0.3">
      <c r="BI2560" t="str">
        <v>10/12/2014</v>
      </c>
      <c r="BJ2560">
        <v>49.5</v>
      </c>
      <c r="BK2560">
        <v>14.9</v>
      </c>
    </row>
    <row r="2561" spans="61:63" x14ac:dyDescent="0.3">
      <c r="BI2561" t="str">
        <v>09/12/2014</v>
      </c>
      <c r="BJ2561">
        <v>49.5</v>
      </c>
      <c r="BK2561">
        <v>14.9</v>
      </c>
    </row>
    <row r="2562" spans="61:63" x14ac:dyDescent="0.3">
      <c r="BI2562" t="str">
        <v>08/12/2014</v>
      </c>
      <c r="BJ2562">
        <v>49.5</v>
      </c>
      <c r="BK2562">
        <v>14.9</v>
      </c>
    </row>
    <row r="2563" spans="61:63" x14ac:dyDescent="0.3">
      <c r="BI2563" t="str">
        <v>05/12/2014</v>
      </c>
      <c r="BJ2563">
        <v>51.5</v>
      </c>
      <c r="BK2563">
        <v>14.8</v>
      </c>
    </row>
    <row r="2564" spans="61:63" x14ac:dyDescent="0.3">
      <c r="BI2564" t="str">
        <v>04/12/2014</v>
      </c>
      <c r="BJ2564">
        <v>51.5</v>
      </c>
      <c r="BK2564">
        <v>14.8</v>
      </c>
    </row>
    <row r="2565" spans="61:63" x14ac:dyDescent="0.3">
      <c r="BI2565" t="str">
        <v>03/12/2014</v>
      </c>
      <c r="BJ2565">
        <v>51.5</v>
      </c>
      <c r="BK2565">
        <v>14.8</v>
      </c>
    </row>
    <row r="2566" spans="61:63" x14ac:dyDescent="0.3">
      <c r="BI2566" t="str">
        <v>02/12/2014</v>
      </c>
      <c r="BJ2566">
        <v>51.5</v>
      </c>
      <c r="BK2566">
        <v>14.8</v>
      </c>
    </row>
    <row r="2567" spans="61:63" x14ac:dyDescent="0.3">
      <c r="BI2567" t="str">
        <v>01/12/2014</v>
      </c>
      <c r="BJ2567">
        <v>51.5</v>
      </c>
      <c r="BK2567">
        <v>14.8</v>
      </c>
    </row>
    <row r="2568" spans="61:63" x14ac:dyDescent="0.3">
      <c r="BI2568" t="str">
        <v>28/11/2014</v>
      </c>
      <c r="BJ2568">
        <v>53.4</v>
      </c>
      <c r="BK2568">
        <v>13.9</v>
      </c>
    </row>
    <row r="2569" spans="61:63" x14ac:dyDescent="0.3">
      <c r="BI2569" t="str">
        <v>27/11/2014</v>
      </c>
      <c r="BJ2569">
        <v>53.4</v>
      </c>
      <c r="BK2569">
        <v>13.9</v>
      </c>
    </row>
    <row r="2570" spans="61:63" x14ac:dyDescent="0.3">
      <c r="BI2570" t="str">
        <v>26/11/2014</v>
      </c>
      <c r="BJ2570">
        <v>53.4</v>
      </c>
      <c r="BK2570">
        <v>13.9</v>
      </c>
    </row>
    <row r="2571" spans="61:63" x14ac:dyDescent="0.3">
      <c r="BI2571" t="str">
        <v>25/11/2014</v>
      </c>
      <c r="BJ2571">
        <v>53.4</v>
      </c>
      <c r="BK2571">
        <v>13.9</v>
      </c>
    </row>
    <row r="2572" spans="61:63" x14ac:dyDescent="0.3">
      <c r="BI2572" t="str">
        <v>24/11/2014</v>
      </c>
      <c r="BJ2572">
        <v>53.4</v>
      </c>
      <c r="BK2572">
        <v>13.9</v>
      </c>
    </row>
    <row r="2573" spans="61:63" x14ac:dyDescent="0.3">
      <c r="BI2573" t="str">
        <v>21/11/2014</v>
      </c>
      <c r="BJ2573">
        <v>56.5</v>
      </c>
      <c r="BK2573">
        <v>13.8</v>
      </c>
    </row>
    <row r="2574" spans="61:63" x14ac:dyDescent="0.3">
      <c r="BI2574" t="str">
        <v>20/11/2014</v>
      </c>
      <c r="BJ2574">
        <v>56.5</v>
      </c>
      <c r="BK2574">
        <v>13.8</v>
      </c>
    </row>
    <row r="2575" spans="61:63" x14ac:dyDescent="0.3">
      <c r="BI2575" t="str">
        <v>19/11/2014</v>
      </c>
      <c r="BJ2575">
        <v>56.5</v>
      </c>
      <c r="BK2575">
        <v>13.8</v>
      </c>
    </row>
    <row r="2576" spans="61:63" x14ac:dyDescent="0.3">
      <c r="BI2576" t="str">
        <v>18/11/2014</v>
      </c>
      <c r="BJ2576">
        <v>56.5</v>
      </c>
      <c r="BK2576">
        <v>13.8</v>
      </c>
    </row>
    <row r="2577" spans="61:63" x14ac:dyDescent="0.3">
      <c r="BI2577" t="str">
        <v>17/11/2014</v>
      </c>
      <c r="BJ2577">
        <v>56.5</v>
      </c>
      <c r="BK2577">
        <v>13.8</v>
      </c>
    </row>
    <row r="2578" spans="61:63" x14ac:dyDescent="0.3">
      <c r="BI2578" t="str">
        <v>14/11/2014</v>
      </c>
      <c r="BJ2578">
        <v>56.4</v>
      </c>
      <c r="BK2578">
        <v>14.9</v>
      </c>
    </row>
    <row r="2579" spans="61:63" x14ac:dyDescent="0.3">
      <c r="BI2579" t="str">
        <v>13/11/2014</v>
      </c>
      <c r="BJ2579">
        <v>56.4</v>
      </c>
      <c r="BK2579">
        <v>14.9</v>
      </c>
    </row>
    <row r="2580" spans="61:63" x14ac:dyDescent="0.3">
      <c r="BI2580" t="str">
        <v>12/11/2014</v>
      </c>
      <c r="BJ2580">
        <v>56.4</v>
      </c>
      <c r="BK2580">
        <v>14.9</v>
      </c>
    </row>
    <row r="2581" spans="61:63" x14ac:dyDescent="0.3">
      <c r="BI2581" t="str">
        <v>11/11/2014</v>
      </c>
      <c r="BJ2581">
        <v>56.4</v>
      </c>
      <c r="BK2581">
        <v>14.9</v>
      </c>
    </row>
    <row r="2582" spans="61:63" x14ac:dyDescent="0.3">
      <c r="BI2582" t="str">
        <v>10/11/2014</v>
      </c>
      <c r="BJ2582">
        <v>56.4</v>
      </c>
      <c r="BK2582">
        <v>14.9</v>
      </c>
    </row>
    <row r="2583" spans="61:63" x14ac:dyDescent="0.3">
      <c r="BI2583" t="str">
        <v>07/11/2014</v>
      </c>
      <c r="BJ2583">
        <v>55.5</v>
      </c>
      <c r="BK2583">
        <v>14.8</v>
      </c>
    </row>
    <row r="2584" spans="61:63" x14ac:dyDescent="0.3">
      <c r="BI2584" t="str">
        <v>06/11/2014</v>
      </c>
      <c r="BJ2584">
        <v>55.5</v>
      </c>
      <c r="BK2584">
        <v>14.8</v>
      </c>
    </row>
    <row r="2585" spans="61:63" x14ac:dyDescent="0.3">
      <c r="BI2585" t="str">
        <v>05/11/2014</v>
      </c>
      <c r="BJ2585">
        <v>55.5</v>
      </c>
      <c r="BK2585">
        <v>14.8</v>
      </c>
    </row>
    <row r="2586" spans="61:63" x14ac:dyDescent="0.3">
      <c r="BI2586" t="str">
        <v>04/11/2014</v>
      </c>
      <c r="BJ2586">
        <v>55.5</v>
      </c>
      <c r="BK2586">
        <v>14.8</v>
      </c>
    </row>
    <row r="2587" spans="61:63" x14ac:dyDescent="0.3">
      <c r="BI2587" t="str">
        <v>03/11/2014</v>
      </c>
      <c r="BJ2587">
        <v>55.5</v>
      </c>
      <c r="BK2587">
        <v>14.8</v>
      </c>
    </row>
    <row r="2588" spans="61:63" x14ac:dyDescent="0.3">
      <c r="BI2588" t="str">
        <v>31/10/2014</v>
      </c>
      <c r="BJ2588">
        <v>54.6</v>
      </c>
      <c r="BK2588">
        <v>15.1</v>
      </c>
    </row>
    <row r="2589" spans="61:63" x14ac:dyDescent="0.3">
      <c r="BI2589" t="str">
        <v>30/10/2014</v>
      </c>
      <c r="BJ2589">
        <v>54.6</v>
      </c>
      <c r="BK2589">
        <v>15.1</v>
      </c>
    </row>
    <row r="2590" spans="61:63" x14ac:dyDescent="0.3">
      <c r="BI2590" t="str">
        <v>29/10/2014</v>
      </c>
      <c r="BJ2590">
        <v>54.6</v>
      </c>
      <c r="BK2590">
        <v>15.1</v>
      </c>
    </row>
    <row r="2591" spans="61:63" x14ac:dyDescent="0.3">
      <c r="BI2591" t="str">
        <v>28/10/2014</v>
      </c>
      <c r="BJ2591">
        <v>54.6</v>
      </c>
      <c r="BK2591">
        <v>15.1</v>
      </c>
    </row>
    <row r="2592" spans="61:63" x14ac:dyDescent="0.3">
      <c r="BI2592" t="str">
        <v>27/10/2014</v>
      </c>
      <c r="BJ2592">
        <v>54.6</v>
      </c>
      <c r="BK2592">
        <v>15.1</v>
      </c>
    </row>
    <row r="2593" spans="61:63" x14ac:dyDescent="0.3">
      <c r="BI2593" t="str">
        <v>24/10/2014</v>
      </c>
      <c r="BJ2593">
        <v>47</v>
      </c>
      <c r="BK2593">
        <v>16.3</v>
      </c>
    </row>
    <row r="2594" spans="61:63" x14ac:dyDescent="0.3">
      <c r="BI2594" t="str">
        <v>23/10/2014</v>
      </c>
      <c r="BJ2594">
        <v>47</v>
      </c>
      <c r="BK2594">
        <v>16.3</v>
      </c>
    </row>
    <row r="2595" spans="61:63" x14ac:dyDescent="0.3">
      <c r="BI2595" t="str">
        <v>22/10/2014</v>
      </c>
      <c r="BJ2595">
        <v>47</v>
      </c>
      <c r="BK2595">
        <v>16.3</v>
      </c>
    </row>
    <row r="2596" spans="61:63" x14ac:dyDescent="0.3">
      <c r="BI2596" t="str">
        <v>21/10/2014</v>
      </c>
      <c r="BJ2596">
        <v>47</v>
      </c>
      <c r="BK2596">
        <v>16.3</v>
      </c>
    </row>
    <row r="2597" spans="61:63" x14ac:dyDescent="0.3">
      <c r="BI2597" t="str">
        <v>20/10/2014</v>
      </c>
      <c r="BJ2597">
        <v>47</v>
      </c>
      <c r="BK2597">
        <v>16.3</v>
      </c>
    </row>
    <row r="2598" spans="61:63" x14ac:dyDescent="0.3">
      <c r="BI2598" t="str">
        <v>17/10/2014</v>
      </c>
      <c r="BJ2598">
        <v>35.299999999999997</v>
      </c>
      <c r="BK2598">
        <v>18.2</v>
      </c>
    </row>
    <row r="2599" spans="61:63" x14ac:dyDescent="0.3">
      <c r="BI2599" t="str">
        <v>16/10/2014</v>
      </c>
      <c r="BJ2599">
        <v>35.299999999999997</v>
      </c>
      <c r="BK2599">
        <v>18.2</v>
      </c>
    </row>
    <row r="2600" spans="61:63" x14ac:dyDescent="0.3">
      <c r="BI2600" t="str">
        <v>15/10/2014</v>
      </c>
      <c r="BJ2600">
        <v>35.299999999999997</v>
      </c>
      <c r="BK2600">
        <v>18.2</v>
      </c>
    </row>
    <row r="2601" spans="61:63" x14ac:dyDescent="0.3">
      <c r="BI2601" t="str">
        <v>14/10/2014</v>
      </c>
      <c r="BJ2601">
        <v>35.299999999999997</v>
      </c>
      <c r="BK2601">
        <v>18.2</v>
      </c>
    </row>
    <row r="2602" spans="61:63" x14ac:dyDescent="0.3">
      <c r="BI2602" t="str">
        <v>13/10/2014</v>
      </c>
      <c r="BJ2602">
        <v>35.299999999999997</v>
      </c>
      <c r="BK2602">
        <v>18.2</v>
      </c>
    </row>
    <row r="2603" spans="61:63" x14ac:dyDescent="0.3">
      <c r="BI2603" t="str">
        <v>10/10/2014</v>
      </c>
      <c r="BJ2603">
        <v>37.799999999999997</v>
      </c>
      <c r="BK2603">
        <v>17.3</v>
      </c>
    </row>
    <row r="2604" spans="61:63" x14ac:dyDescent="0.3">
      <c r="BI2604" t="str">
        <v>09/10/2014</v>
      </c>
      <c r="BJ2604">
        <v>37.799999999999997</v>
      </c>
      <c r="BK2604">
        <v>17.3</v>
      </c>
    </row>
    <row r="2605" spans="61:63" x14ac:dyDescent="0.3">
      <c r="BI2605" t="str">
        <v>08/10/2014</v>
      </c>
      <c r="BJ2605">
        <v>37.799999999999997</v>
      </c>
      <c r="BK2605">
        <v>17.3</v>
      </c>
    </row>
    <row r="2606" spans="61:63" x14ac:dyDescent="0.3">
      <c r="BI2606" t="str">
        <v>07/10/2014</v>
      </c>
      <c r="BJ2606">
        <v>37.799999999999997</v>
      </c>
      <c r="BK2606">
        <v>17.3</v>
      </c>
    </row>
    <row r="2607" spans="61:63" x14ac:dyDescent="0.3">
      <c r="BI2607" t="str">
        <v>06/10/2014</v>
      </c>
      <c r="BJ2607">
        <v>37.799999999999997</v>
      </c>
      <c r="BK2607">
        <v>17.3</v>
      </c>
    </row>
    <row r="2608" spans="61:63" x14ac:dyDescent="0.3">
      <c r="BI2608" t="str">
        <v>03/10/2014</v>
      </c>
      <c r="BJ2608">
        <v>45.5</v>
      </c>
      <c r="BK2608">
        <v>14.1</v>
      </c>
    </row>
    <row r="2609" spans="61:63" x14ac:dyDescent="0.3">
      <c r="BI2609" t="str">
        <v>02/10/2014</v>
      </c>
      <c r="BJ2609">
        <v>45.5</v>
      </c>
      <c r="BK2609">
        <v>14.1</v>
      </c>
    </row>
    <row r="2610" spans="61:63" x14ac:dyDescent="0.3">
      <c r="BI2610" t="str">
        <v>01/10/2014</v>
      </c>
      <c r="BJ2610">
        <v>45.5</v>
      </c>
      <c r="BK2610">
        <v>14.1</v>
      </c>
    </row>
    <row r="2611" spans="61:63" x14ac:dyDescent="0.3">
      <c r="BI2611" t="str">
        <v>30/09/2014</v>
      </c>
      <c r="BJ2611">
        <v>45.5</v>
      </c>
      <c r="BK2611">
        <v>14.1</v>
      </c>
    </row>
    <row r="2612" spans="61:63" x14ac:dyDescent="0.3">
      <c r="BI2612" t="str">
        <v>29/09/2014</v>
      </c>
      <c r="BJ2612">
        <v>45.5</v>
      </c>
      <c r="BK2612">
        <v>14.1</v>
      </c>
    </row>
    <row r="2613" spans="61:63" x14ac:dyDescent="0.3">
      <c r="BI2613" t="str">
        <v>26/09/2014</v>
      </c>
      <c r="BJ2613">
        <v>47.5</v>
      </c>
      <c r="BK2613">
        <v>15.1</v>
      </c>
    </row>
    <row r="2614" spans="61:63" x14ac:dyDescent="0.3">
      <c r="BI2614" t="str">
        <v>25/09/2014</v>
      </c>
      <c r="BJ2614">
        <v>47.5</v>
      </c>
      <c r="BK2614">
        <v>15.1</v>
      </c>
    </row>
    <row r="2615" spans="61:63" x14ac:dyDescent="0.3">
      <c r="BI2615" t="str">
        <v>24/09/2014</v>
      </c>
      <c r="BJ2615">
        <v>47.5</v>
      </c>
      <c r="BK2615">
        <v>15.1</v>
      </c>
    </row>
    <row r="2616" spans="61:63" x14ac:dyDescent="0.3">
      <c r="BI2616" t="str">
        <v>23/09/2014</v>
      </c>
      <c r="BJ2616">
        <v>47.5</v>
      </c>
      <c r="BK2616">
        <v>15.1</v>
      </c>
    </row>
    <row r="2617" spans="61:63" x14ac:dyDescent="0.3">
      <c r="BI2617" t="str">
        <v>22/09/2014</v>
      </c>
      <c r="BJ2617">
        <v>47.5</v>
      </c>
      <c r="BK2617">
        <v>15.1</v>
      </c>
    </row>
    <row r="2618" spans="61:63" x14ac:dyDescent="0.3">
      <c r="BI2618" t="str">
        <v>19/09/2014</v>
      </c>
      <c r="BJ2618">
        <v>48</v>
      </c>
      <c r="BK2618">
        <v>15.3</v>
      </c>
    </row>
    <row r="2619" spans="61:63" x14ac:dyDescent="0.3">
      <c r="BI2619" t="str">
        <v>18/09/2014</v>
      </c>
      <c r="BJ2619">
        <v>48</v>
      </c>
      <c r="BK2619">
        <v>15.3</v>
      </c>
    </row>
    <row r="2620" spans="61:63" x14ac:dyDescent="0.3">
      <c r="BI2620" t="str">
        <v>17/09/2014</v>
      </c>
      <c r="BJ2620">
        <v>48</v>
      </c>
      <c r="BK2620">
        <v>15.3</v>
      </c>
    </row>
    <row r="2621" spans="61:63" x14ac:dyDescent="0.3">
      <c r="BI2621" t="str">
        <v>16/09/2014</v>
      </c>
      <c r="BJ2621">
        <v>48</v>
      </c>
      <c r="BK2621">
        <v>15.3</v>
      </c>
    </row>
    <row r="2622" spans="61:63" x14ac:dyDescent="0.3">
      <c r="BI2622" t="str">
        <v>15/09/2014</v>
      </c>
      <c r="BJ2622">
        <v>48</v>
      </c>
      <c r="BK2622">
        <v>15.3</v>
      </c>
    </row>
    <row r="2623" spans="61:63" x14ac:dyDescent="0.3">
      <c r="BI2623" t="str">
        <v>12/09/2014</v>
      </c>
      <c r="BJ2623">
        <v>52.5</v>
      </c>
      <c r="BK2623">
        <v>15.2</v>
      </c>
    </row>
    <row r="2624" spans="61:63" x14ac:dyDescent="0.3">
      <c r="BI2624" t="str">
        <v>11/09/2014</v>
      </c>
      <c r="BJ2624">
        <v>52.5</v>
      </c>
      <c r="BK2624">
        <v>15.2</v>
      </c>
    </row>
    <row r="2625" spans="61:63" x14ac:dyDescent="0.3">
      <c r="BI2625" t="str">
        <v>10/09/2014</v>
      </c>
      <c r="BJ2625">
        <v>52.5</v>
      </c>
      <c r="BK2625">
        <v>15.2</v>
      </c>
    </row>
    <row r="2626" spans="61:63" x14ac:dyDescent="0.3">
      <c r="BI2626" t="str">
        <v>09/09/2014</v>
      </c>
      <c r="BJ2626">
        <v>52.5</v>
      </c>
      <c r="BK2626">
        <v>15.2</v>
      </c>
    </row>
    <row r="2627" spans="61:63" x14ac:dyDescent="0.3">
      <c r="BI2627" t="str">
        <v>08/09/2014</v>
      </c>
      <c r="BJ2627">
        <v>52.5</v>
      </c>
      <c r="BK2627">
        <v>15.2</v>
      </c>
    </row>
    <row r="2628" spans="61:63" x14ac:dyDescent="0.3">
      <c r="BI2628" t="str">
        <v>05/09/2014</v>
      </c>
      <c r="BJ2628">
        <v>57.6</v>
      </c>
      <c r="BK2628">
        <v>14.1</v>
      </c>
    </row>
    <row r="2629" spans="61:63" x14ac:dyDescent="0.3">
      <c r="BI2629" t="str">
        <v>04/09/2014</v>
      </c>
      <c r="BJ2629">
        <v>57.6</v>
      </c>
      <c r="BK2629">
        <v>14.1</v>
      </c>
    </row>
    <row r="2630" spans="61:63" x14ac:dyDescent="0.3">
      <c r="BI2630" t="str">
        <v>03/09/2014</v>
      </c>
      <c r="BJ2630">
        <v>57.6</v>
      </c>
      <c r="BK2630">
        <v>14.1</v>
      </c>
    </row>
    <row r="2631" spans="61:63" x14ac:dyDescent="0.3">
      <c r="BI2631" t="str">
        <v>02/09/2014</v>
      </c>
      <c r="BJ2631">
        <v>57.6</v>
      </c>
      <c r="BK2631">
        <v>14.1</v>
      </c>
    </row>
    <row r="2632" spans="61:63" x14ac:dyDescent="0.3">
      <c r="BI2632" t="str">
        <v>01/09/2014</v>
      </c>
      <c r="BJ2632">
        <v>57.6</v>
      </c>
      <c r="BK2632">
        <v>14.1</v>
      </c>
    </row>
    <row r="2633" spans="61:63" x14ac:dyDescent="0.3">
      <c r="BI2633" t="str">
        <v>29/08/2014</v>
      </c>
      <c r="BJ2633">
        <v>56.1</v>
      </c>
      <c r="BK2633">
        <v>13.3</v>
      </c>
    </row>
    <row r="2634" spans="61:63" x14ac:dyDescent="0.3">
      <c r="BI2634" t="str">
        <v>28/08/2014</v>
      </c>
      <c r="BJ2634">
        <v>56.1</v>
      </c>
      <c r="BK2634">
        <v>13.3</v>
      </c>
    </row>
    <row r="2635" spans="61:63" x14ac:dyDescent="0.3">
      <c r="BI2635" t="str">
        <v>27/08/2014</v>
      </c>
      <c r="BJ2635">
        <v>56.1</v>
      </c>
      <c r="BK2635">
        <v>13.3</v>
      </c>
    </row>
    <row r="2636" spans="61:63" x14ac:dyDescent="0.3">
      <c r="BI2636" t="str">
        <v>26/08/2014</v>
      </c>
      <c r="BJ2636">
        <v>56.1</v>
      </c>
      <c r="BK2636">
        <v>13.3</v>
      </c>
    </row>
    <row r="2637" spans="61:63" x14ac:dyDescent="0.3">
      <c r="BI2637" t="str">
        <v>25/08/2014</v>
      </c>
      <c r="BJ2637">
        <v>56.1</v>
      </c>
      <c r="BK2637">
        <v>13.3</v>
      </c>
    </row>
    <row r="2638" spans="61:63" x14ac:dyDescent="0.3">
      <c r="BI2638" t="str">
        <v>22/08/2014</v>
      </c>
      <c r="BJ2638">
        <v>52.5</v>
      </c>
      <c r="BK2638">
        <v>15.1</v>
      </c>
    </row>
    <row r="2639" spans="61:63" x14ac:dyDescent="0.3">
      <c r="BI2639" t="str">
        <v>21/08/2014</v>
      </c>
      <c r="BJ2639">
        <v>52.5</v>
      </c>
      <c r="BK2639">
        <v>15.1</v>
      </c>
    </row>
    <row r="2640" spans="61:63" x14ac:dyDescent="0.3">
      <c r="BI2640" t="str">
        <v>20/08/2014</v>
      </c>
      <c r="BJ2640">
        <v>52.5</v>
      </c>
      <c r="BK2640">
        <v>15.1</v>
      </c>
    </row>
    <row r="2641" spans="61:63" x14ac:dyDescent="0.3">
      <c r="BI2641" t="str">
        <v>19/08/2014</v>
      </c>
      <c r="BJ2641">
        <v>52.5</v>
      </c>
      <c r="BK2641">
        <v>15.1</v>
      </c>
    </row>
    <row r="2642" spans="61:63" x14ac:dyDescent="0.3">
      <c r="BI2642" t="str">
        <v>18/08/2014</v>
      </c>
      <c r="BJ2642">
        <v>52.5</v>
      </c>
      <c r="BK2642">
        <v>15.1</v>
      </c>
    </row>
    <row r="2643" spans="61:63" x14ac:dyDescent="0.3">
      <c r="BI2643" t="str">
        <v>15/08/2014</v>
      </c>
      <c r="BJ2643">
        <v>49.5</v>
      </c>
      <c r="BK2643">
        <v>16.2</v>
      </c>
    </row>
    <row r="2644" spans="61:63" x14ac:dyDescent="0.3">
      <c r="BI2644" t="str">
        <v>14/08/2014</v>
      </c>
      <c r="BJ2644">
        <v>49.5</v>
      </c>
      <c r="BK2644">
        <v>16.2</v>
      </c>
    </row>
    <row r="2645" spans="61:63" x14ac:dyDescent="0.3">
      <c r="BI2645" t="str">
        <v>13/08/2014</v>
      </c>
      <c r="BJ2645">
        <v>49.5</v>
      </c>
      <c r="BK2645">
        <v>16.2</v>
      </c>
    </row>
    <row r="2646" spans="61:63" x14ac:dyDescent="0.3">
      <c r="BI2646" t="str">
        <v>12/08/2014</v>
      </c>
      <c r="BJ2646">
        <v>49.5</v>
      </c>
      <c r="BK2646">
        <v>16.2</v>
      </c>
    </row>
    <row r="2647" spans="61:63" x14ac:dyDescent="0.3">
      <c r="BI2647" t="str">
        <v>11/08/2014</v>
      </c>
      <c r="BJ2647">
        <v>49.5</v>
      </c>
      <c r="BK2647">
        <v>16.2</v>
      </c>
    </row>
    <row r="2648" spans="61:63" x14ac:dyDescent="0.3">
      <c r="BI2648" t="str">
        <v>08/08/2014</v>
      </c>
      <c r="BJ2648">
        <v>46.4</v>
      </c>
      <c r="BK2648">
        <v>16.2</v>
      </c>
    </row>
    <row r="2649" spans="61:63" x14ac:dyDescent="0.3">
      <c r="BI2649" t="str">
        <v>07/08/2014</v>
      </c>
      <c r="BJ2649">
        <v>46.4</v>
      </c>
      <c r="BK2649">
        <v>16.2</v>
      </c>
    </row>
    <row r="2650" spans="61:63" x14ac:dyDescent="0.3">
      <c r="BI2650" t="str">
        <v>06/08/2014</v>
      </c>
      <c r="BJ2650">
        <v>46.4</v>
      </c>
      <c r="BK2650">
        <v>16.2</v>
      </c>
    </row>
    <row r="2651" spans="61:63" x14ac:dyDescent="0.3">
      <c r="BI2651" t="str">
        <v>05/08/2014</v>
      </c>
      <c r="BJ2651">
        <v>46.4</v>
      </c>
      <c r="BK2651">
        <v>16.2</v>
      </c>
    </row>
    <row r="2652" spans="61:63" x14ac:dyDescent="0.3">
      <c r="BI2652" t="str">
        <v>04/08/2014</v>
      </c>
      <c r="BJ2652">
        <v>46.4</v>
      </c>
      <c r="BK2652">
        <v>16.2</v>
      </c>
    </row>
    <row r="2653" spans="61:63" x14ac:dyDescent="0.3">
      <c r="BI2653" t="str">
        <v>01/08/2014</v>
      </c>
      <c r="BJ2653">
        <v>50.5</v>
      </c>
      <c r="BK2653">
        <v>17.100000000000001</v>
      </c>
    </row>
    <row r="2654" spans="61:63" x14ac:dyDescent="0.3">
      <c r="BI2654" t="str">
        <v>31/07/2014</v>
      </c>
      <c r="BJ2654">
        <v>50.5</v>
      </c>
      <c r="BK2654">
        <v>17.100000000000001</v>
      </c>
    </row>
    <row r="2655" spans="61:63" x14ac:dyDescent="0.3">
      <c r="BI2655" t="str">
        <v>30/07/2014</v>
      </c>
      <c r="BJ2655">
        <v>50.5</v>
      </c>
      <c r="BK2655">
        <v>17.100000000000001</v>
      </c>
    </row>
    <row r="2656" spans="61:63" x14ac:dyDescent="0.3">
      <c r="BI2656" t="str">
        <v>29/07/2014</v>
      </c>
      <c r="BJ2656">
        <v>50.5</v>
      </c>
      <c r="BK2656">
        <v>17.100000000000001</v>
      </c>
    </row>
    <row r="2657" spans="61:63" x14ac:dyDescent="0.3">
      <c r="BI2657" t="str">
        <v>28/07/2014</v>
      </c>
      <c r="BJ2657">
        <v>50.5</v>
      </c>
      <c r="BK2657">
        <v>17.100000000000001</v>
      </c>
    </row>
    <row r="2658" spans="61:63" x14ac:dyDescent="0.3">
      <c r="BI2658" t="str">
        <v>25/07/2014</v>
      </c>
      <c r="BJ2658">
        <v>55.6</v>
      </c>
      <c r="BK2658">
        <v>16.2</v>
      </c>
    </row>
    <row r="2659" spans="61:63" x14ac:dyDescent="0.3">
      <c r="BI2659" t="str">
        <v>24/07/2014</v>
      </c>
      <c r="BJ2659">
        <v>55.6</v>
      </c>
      <c r="BK2659">
        <v>16.2</v>
      </c>
    </row>
    <row r="2660" spans="61:63" x14ac:dyDescent="0.3">
      <c r="BI2660" t="str">
        <v>23/07/2014</v>
      </c>
      <c r="BJ2660">
        <v>55.6</v>
      </c>
      <c r="BK2660">
        <v>16.2</v>
      </c>
    </row>
    <row r="2661" spans="61:63" x14ac:dyDescent="0.3">
      <c r="BI2661" t="str">
        <v>22/07/2014</v>
      </c>
      <c r="BJ2661">
        <v>55.6</v>
      </c>
      <c r="BK2661">
        <v>16.2</v>
      </c>
    </row>
    <row r="2662" spans="61:63" x14ac:dyDescent="0.3">
      <c r="BI2662" t="str">
        <v>21/07/2014</v>
      </c>
      <c r="BJ2662">
        <v>55.6</v>
      </c>
      <c r="BK2662">
        <v>16.2</v>
      </c>
    </row>
    <row r="2663" spans="61:63" x14ac:dyDescent="0.3">
      <c r="BI2663" t="str">
        <v>18/07/2014</v>
      </c>
      <c r="BJ2663">
        <v>56.5</v>
      </c>
      <c r="BK2663">
        <v>17.2</v>
      </c>
    </row>
    <row r="2664" spans="61:63" x14ac:dyDescent="0.3">
      <c r="BI2664" t="str">
        <v>17/07/2014</v>
      </c>
      <c r="BJ2664">
        <v>56.5</v>
      </c>
      <c r="BK2664">
        <v>17.2</v>
      </c>
    </row>
    <row r="2665" spans="61:63" x14ac:dyDescent="0.3">
      <c r="BI2665" t="str">
        <v>16/07/2014</v>
      </c>
      <c r="BJ2665">
        <v>56.5</v>
      </c>
      <c r="BK2665">
        <v>17.2</v>
      </c>
    </row>
    <row r="2666" spans="61:63" x14ac:dyDescent="0.3">
      <c r="BI2666" t="str">
        <v>15/07/2014</v>
      </c>
      <c r="BJ2666">
        <v>56.5</v>
      </c>
      <c r="BK2666">
        <v>17.2</v>
      </c>
    </row>
    <row r="2667" spans="61:63" x14ac:dyDescent="0.3">
      <c r="BI2667" t="str">
        <v>14/07/2014</v>
      </c>
      <c r="BJ2667">
        <v>56.5</v>
      </c>
      <c r="BK2667">
        <v>17.2</v>
      </c>
    </row>
    <row r="2668" spans="61:63" x14ac:dyDescent="0.3">
      <c r="BI2668" t="str">
        <v>11/07/2014</v>
      </c>
      <c r="BJ2668">
        <v>56.6</v>
      </c>
      <c r="BK2668">
        <v>15.1</v>
      </c>
    </row>
    <row r="2669" spans="61:63" x14ac:dyDescent="0.3">
      <c r="BI2669" t="str">
        <v>10/07/2014</v>
      </c>
      <c r="BJ2669">
        <v>56.6</v>
      </c>
      <c r="BK2669">
        <v>15.1</v>
      </c>
    </row>
    <row r="2670" spans="61:63" x14ac:dyDescent="0.3">
      <c r="BI2670" t="str">
        <v>09/07/2014</v>
      </c>
      <c r="BJ2670">
        <v>56.6</v>
      </c>
      <c r="BK2670">
        <v>15.1</v>
      </c>
    </row>
    <row r="2671" spans="61:63" x14ac:dyDescent="0.3">
      <c r="BI2671" t="str">
        <v>08/07/2014</v>
      </c>
      <c r="BJ2671">
        <v>56.6</v>
      </c>
      <c r="BK2671">
        <v>15.1</v>
      </c>
    </row>
    <row r="2672" spans="61:63" x14ac:dyDescent="0.3">
      <c r="BI2672" t="str">
        <v>07/07/2014</v>
      </c>
      <c r="BJ2672">
        <v>56.6</v>
      </c>
      <c r="BK2672">
        <v>15.1</v>
      </c>
    </row>
    <row r="2673" spans="61:63" x14ac:dyDescent="0.3">
      <c r="BI2673" t="str">
        <v>04/07/2014</v>
      </c>
      <c r="BJ2673">
        <v>60.6</v>
      </c>
      <c r="BK2673">
        <v>15.2</v>
      </c>
    </row>
    <row r="2674" spans="61:63" x14ac:dyDescent="0.3">
      <c r="BI2674" t="str">
        <v>03/07/2014</v>
      </c>
      <c r="BJ2674">
        <v>60.6</v>
      </c>
      <c r="BK2674">
        <v>15.2</v>
      </c>
    </row>
    <row r="2675" spans="61:63" x14ac:dyDescent="0.3">
      <c r="BI2675" t="str">
        <v>02/07/2014</v>
      </c>
      <c r="BJ2675">
        <v>60.6</v>
      </c>
      <c r="BK2675">
        <v>15.2</v>
      </c>
    </row>
    <row r="2676" spans="61:63" x14ac:dyDescent="0.3">
      <c r="BI2676" t="str">
        <v>01/07/2014</v>
      </c>
      <c r="BJ2676">
        <v>60.6</v>
      </c>
      <c r="BK2676">
        <v>15.2</v>
      </c>
    </row>
    <row r="2677" spans="61:63" x14ac:dyDescent="0.3">
      <c r="BI2677" t="str">
        <v>30/06/2014</v>
      </c>
      <c r="BJ2677">
        <v>60.6</v>
      </c>
      <c r="BK2677">
        <v>15.2</v>
      </c>
    </row>
    <row r="2678" spans="61:63" x14ac:dyDescent="0.3">
      <c r="BI2678" t="str">
        <v>27/06/2014</v>
      </c>
      <c r="BJ2678">
        <v>57.6</v>
      </c>
      <c r="BK2678">
        <v>16.100000000000001</v>
      </c>
    </row>
    <row r="2679" spans="61:63" x14ac:dyDescent="0.3">
      <c r="BI2679" t="str">
        <v>26/06/2014</v>
      </c>
      <c r="BJ2679">
        <v>57.6</v>
      </c>
      <c r="BK2679">
        <v>16.100000000000001</v>
      </c>
    </row>
    <row r="2680" spans="61:63" x14ac:dyDescent="0.3">
      <c r="BI2680" t="str">
        <v>25/06/2014</v>
      </c>
      <c r="BJ2680">
        <v>57.6</v>
      </c>
      <c r="BK2680">
        <v>16.100000000000001</v>
      </c>
    </row>
    <row r="2681" spans="61:63" x14ac:dyDescent="0.3">
      <c r="BI2681" t="str">
        <v>24/06/2014</v>
      </c>
      <c r="BJ2681">
        <v>57.6</v>
      </c>
      <c r="BK2681">
        <v>16.100000000000001</v>
      </c>
    </row>
    <row r="2682" spans="61:63" x14ac:dyDescent="0.3">
      <c r="BI2682" t="str">
        <v>23/06/2014</v>
      </c>
      <c r="BJ2682">
        <v>57.6</v>
      </c>
      <c r="BK2682">
        <v>16.100000000000001</v>
      </c>
    </row>
    <row r="2683" spans="61:63" x14ac:dyDescent="0.3">
      <c r="BI2683" t="str">
        <v>20/06/2014</v>
      </c>
      <c r="BJ2683">
        <v>60.2</v>
      </c>
      <c r="BK2683">
        <v>16.3</v>
      </c>
    </row>
    <row r="2684" spans="61:63" x14ac:dyDescent="0.3">
      <c r="BI2684" t="str">
        <v>19/06/2014</v>
      </c>
      <c r="BJ2684">
        <v>60.2</v>
      </c>
      <c r="BK2684">
        <v>16.3</v>
      </c>
    </row>
    <row r="2685" spans="61:63" x14ac:dyDescent="0.3">
      <c r="BI2685" t="str">
        <v>18/06/2014</v>
      </c>
      <c r="BJ2685">
        <v>60.2</v>
      </c>
      <c r="BK2685">
        <v>16.3</v>
      </c>
    </row>
    <row r="2686" spans="61:63" x14ac:dyDescent="0.3">
      <c r="BI2686" t="str">
        <v>17/06/2014</v>
      </c>
      <c r="BJ2686">
        <v>60.2</v>
      </c>
      <c r="BK2686">
        <v>16.3</v>
      </c>
    </row>
    <row r="2687" spans="61:63" x14ac:dyDescent="0.3">
      <c r="BI2687" t="str">
        <v>16/06/2014</v>
      </c>
      <c r="BJ2687">
        <v>60.2</v>
      </c>
      <c r="BK2687">
        <v>16.3</v>
      </c>
    </row>
    <row r="2688" spans="61:63" x14ac:dyDescent="0.3">
      <c r="BI2688" t="str">
        <v>13/06/2014</v>
      </c>
      <c r="BJ2688">
        <v>61.4</v>
      </c>
      <c r="BK2688">
        <v>16.3</v>
      </c>
    </row>
    <row r="2689" spans="61:63" x14ac:dyDescent="0.3">
      <c r="BI2689" t="str">
        <v>12/06/2014</v>
      </c>
      <c r="BJ2689">
        <v>61.4</v>
      </c>
      <c r="BK2689">
        <v>16.3</v>
      </c>
    </row>
    <row r="2690" spans="61:63" x14ac:dyDescent="0.3">
      <c r="BI2690" t="str">
        <v>11/06/2014</v>
      </c>
      <c r="BJ2690">
        <v>61.4</v>
      </c>
      <c r="BK2690">
        <v>16.3</v>
      </c>
    </row>
    <row r="2691" spans="61:63" x14ac:dyDescent="0.3">
      <c r="BI2691" t="str">
        <v>10/06/2014</v>
      </c>
      <c r="BJ2691">
        <v>61.4</v>
      </c>
      <c r="BK2691">
        <v>16.3</v>
      </c>
    </row>
    <row r="2692" spans="61:63" x14ac:dyDescent="0.3">
      <c r="BI2692" t="str">
        <v>09/06/2014</v>
      </c>
      <c r="BJ2692">
        <v>61.4</v>
      </c>
      <c r="BK2692">
        <v>16.3</v>
      </c>
    </row>
    <row r="2693" spans="61:63" x14ac:dyDescent="0.3">
      <c r="BI2693" t="str">
        <v>06/06/2014</v>
      </c>
      <c r="BJ2693">
        <v>62.6</v>
      </c>
      <c r="BK2693">
        <v>17.2</v>
      </c>
    </row>
    <row r="2694" spans="61:63" x14ac:dyDescent="0.3">
      <c r="BI2694" t="str">
        <v>05/06/2014</v>
      </c>
      <c r="BJ2694">
        <v>62.6</v>
      </c>
      <c r="BK2694">
        <v>17.2</v>
      </c>
    </row>
    <row r="2695" spans="61:63" x14ac:dyDescent="0.3">
      <c r="BI2695" t="str">
        <v>04/06/2014</v>
      </c>
      <c r="BJ2695">
        <v>62.6</v>
      </c>
      <c r="BK2695">
        <v>17.2</v>
      </c>
    </row>
    <row r="2696" spans="61:63" x14ac:dyDescent="0.3">
      <c r="BI2696" t="str">
        <v>03/06/2014</v>
      </c>
      <c r="BJ2696">
        <v>62.6</v>
      </c>
      <c r="BK2696">
        <v>17.2</v>
      </c>
    </row>
    <row r="2697" spans="61:63" x14ac:dyDescent="0.3">
      <c r="BI2697" t="str">
        <v>02/06/2014</v>
      </c>
      <c r="BJ2697">
        <v>62.6</v>
      </c>
      <c r="BK2697">
        <v>17.2</v>
      </c>
    </row>
    <row r="2698" spans="61:63" x14ac:dyDescent="0.3">
      <c r="BI2698" t="str">
        <v>30/05/2014</v>
      </c>
      <c r="BJ2698">
        <v>62.2</v>
      </c>
      <c r="BK2698">
        <v>17.399999999999999</v>
      </c>
    </row>
    <row r="2699" spans="61:63" x14ac:dyDescent="0.3">
      <c r="BI2699" t="str">
        <v>29/05/2014</v>
      </c>
      <c r="BJ2699">
        <v>62.2</v>
      </c>
      <c r="BK2699">
        <v>17.399999999999999</v>
      </c>
    </row>
    <row r="2700" spans="61:63" x14ac:dyDescent="0.3">
      <c r="BI2700" t="str">
        <v>28/05/2014</v>
      </c>
      <c r="BJ2700">
        <v>62.2</v>
      </c>
      <c r="BK2700">
        <v>17.399999999999999</v>
      </c>
    </row>
    <row r="2701" spans="61:63" x14ac:dyDescent="0.3">
      <c r="BI2701" t="str">
        <v>27/05/2014</v>
      </c>
      <c r="BJ2701">
        <v>62.2</v>
      </c>
      <c r="BK2701">
        <v>17.399999999999999</v>
      </c>
    </row>
    <row r="2702" spans="61:63" x14ac:dyDescent="0.3">
      <c r="BI2702" t="str">
        <v>26/05/2014</v>
      </c>
      <c r="BJ2702">
        <v>62.2</v>
      </c>
      <c r="BK2702">
        <v>17.399999999999999</v>
      </c>
    </row>
    <row r="2703" spans="61:63" x14ac:dyDescent="0.3">
      <c r="BI2703" t="str">
        <v>23/05/2014</v>
      </c>
      <c r="BJ2703">
        <v>58.3</v>
      </c>
      <c r="BK2703">
        <v>17.3</v>
      </c>
    </row>
    <row r="2704" spans="61:63" x14ac:dyDescent="0.3">
      <c r="BI2704" t="str">
        <v>22/05/2014</v>
      </c>
      <c r="BJ2704">
        <v>58.3</v>
      </c>
      <c r="BK2704">
        <v>17.3</v>
      </c>
    </row>
    <row r="2705" spans="61:63" x14ac:dyDescent="0.3">
      <c r="BI2705" t="str">
        <v>21/05/2014</v>
      </c>
      <c r="BJ2705">
        <v>58.3</v>
      </c>
      <c r="BK2705">
        <v>17.3</v>
      </c>
    </row>
    <row r="2706" spans="61:63" x14ac:dyDescent="0.3">
      <c r="BI2706" t="str">
        <v>20/05/2014</v>
      </c>
      <c r="BJ2706">
        <v>58.3</v>
      </c>
      <c r="BK2706">
        <v>17.3</v>
      </c>
    </row>
    <row r="2707" spans="61:63" x14ac:dyDescent="0.3">
      <c r="BI2707" t="str">
        <v>19/05/2014</v>
      </c>
      <c r="BJ2707">
        <v>58.3</v>
      </c>
      <c r="BK2707">
        <v>17.3</v>
      </c>
    </row>
    <row r="2708" spans="61:63" x14ac:dyDescent="0.3">
      <c r="BI2708" t="str">
        <v>16/05/2014</v>
      </c>
      <c r="BJ2708">
        <v>57.2</v>
      </c>
      <c r="BK2708">
        <v>18.3</v>
      </c>
    </row>
    <row r="2709" spans="61:63" x14ac:dyDescent="0.3">
      <c r="BI2709" t="str">
        <v>15/05/2014</v>
      </c>
      <c r="BJ2709">
        <v>57.2</v>
      </c>
      <c r="BK2709">
        <v>18.3</v>
      </c>
    </row>
    <row r="2710" spans="61:63" x14ac:dyDescent="0.3">
      <c r="BI2710" t="str">
        <v>14/05/2014</v>
      </c>
      <c r="BJ2710">
        <v>57.2</v>
      </c>
      <c r="BK2710">
        <v>18.3</v>
      </c>
    </row>
    <row r="2711" spans="61:63" x14ac:dyDescent="0.3">
      <c r="BI2711" t="str">
        <v>13/05/2014</v>
      </c>
      <c r="BJ2711">
        <v>57.2</v>
      </c>
      <c r="BK2711">
        <v>18.3</v>
      </c>
    </row>
    <row r="2712" spans="61:63" x14ac:dyDescent="0.3">
      <c r="BI2712" t="str">
        <v>12/05/2014</v>
      </c>
      <c r="BJ2712">
        <v>57.2</v>
      </c>
      <c r="BK2712">
        <v>18.3</v>
      </c>
    </row>
    <row r="2713" spans="61:63" x14ac:dyDescent="0.3">
      <c r="BI2713" t="str">
        <v>09/05/2014</v>
      </c>
      <c r="BJ2713">
        <v>55.1</v>
      </c>
      <c r="BK2713">
        <v>19.399999999999999</v>
      </c>
    </row>
    <row r="2714" spans="61:63" x14ac:dyDescent="0.3">
      <c r="BI2714" t="str">
        <v>08/05/2014</v>
      </c>
      <c r="BJ2714">
        <v>55.1</v>
      </c>
      <c r="BK2714">
        <v>19.399999999999999</v>
      </c>
    </row>
    <row r="2715" spans="61:63" x14ac:dyDescent="0.3">
      <c r="BI2715" t="str">
        <v>07/05/2014</v>
      </c>
      <c r="BJ2715">
        <v>55.1</v>
      </c>
      <c r="BK2715">
        <v>19.399999999999999</v>
      </c>
    </row>
    <row r="2716" spans="61:63" x14ac:dyDescent="0.3">
      <c r="BI2716" t="str">
        <v>06/05/2014</v>
      </c>
      <c r="BJ2716">
        <v>55.1</v>
      </c>
      <c r="BK2716">
        <v>19.399999999999999</v>
      </c>
    </row>
    <row r="2717" spans="61:63" x14ac:dyDescent="0.3">
      <c r="BI2717" t="str">
        <v>05/05/2014</v>
      </c>
      <c r="BJ2717">
        <v>55.1</v>
      </c>
      <c r="BK2717">
        <v>19.399999999999999</v>
      </c>
    </row>
    <row r="2718" spans="61:63" x14ac:dyDescent="0.3">
      <c r="BI2718" t="str">
        <v>02/05/2014</v>
      </c>
      <c r="BJ2718">
        <v>55.8</v>
      </c>
      <c r="BK2718">
        <v>19.7</v>
      </c>
    </row>
    <row r="2719" spans="61:63" x14ac:dyDescent="0.3">
      <c r="BI2719" t="str">
        <v>01/05/2014</v>
      </c>
      <c r="BJ2719">
        <v>55.8</v>
      </c>
      <c r="BK2719">
        <v>19.7</v>
      </c>
    </row>
    <row r="2720" spans="61:63" x14ac:dyDescent="0.3">
      <c r="BI2720" t="str">
        <v>30/04/2014</v>
      </c>
      <c r="BJ2720">
        <v>55.8</v>
      </c>
      <c r="BK2720">
        <v>19.7</v>
      </c>
    </row>
    <row r="2721" spans="61:63" x14ac:dyDescent="0.3">
      <c r="BI2721" t="str">
        <v>29/04/2014</v>
      </c>
      <c r="BJ2721">
        <v>55.8</v>
      </c>
      <c r="BK2721">
        <v>19.7</v>
      </c>
    </row>
    <row r="2722" spans="61:63" x14ac:dyDescent="0.3">
      <c r="BI2722" t="str">
        <v>28/04/2014</v>
      </c>
      <c r="BJ2722">
        <v>55.8</v>
      </c>
      <c r="BK2722">
        <v>19.7</v>
      </c>
    </row>
    <row r="2723" spans="61:63" x14ac:dyDescent="0.3">
      <c r="BI2723" t="str">
        <v>25/04/2014</v>
      </c>
      <c r="BJ2723">
        <v>54.7</v>
      </c>
      <c r="BK2723">
        <v>20.6</v>
      </c>
    </row>
    <row r="2724" spans="61:63" x14ac:dyDescent="0.3">
      <c r="BI2724" t="str">
        <v>24/04/2014</v>
      </c>
      <c r="BJ2724">
        <v>54.7</v>
      </c>
      <c r="BK2724">
        <v>20.6</v>
      </c>
    </row>
    <row r="2725" spans="61:63" x14ac:dyDescent="0.3">
      <c r="BI2725" t="str">
        <v>23/04/2014</v>
      </c>
      <c r="BJ2725">
        <v>54.7</v>
      </c>
      <c r="BK2725">
        <v>20.6</v>
      </c>
    </row>
    <row r="2726" spans="61:63" x14ac:dyDescent="0.3">
      <c r="BI2726" t="str">
        <v>22/04/2014</v>
      </c>
      <c r="BJ2726">
        <v>54.7</v>
      </c>
      <c r="BK2726">
        <v>20.6</v>
      </c>
    </row>
    <row r="2727" spans="61:63" x14ac:dyDescent="0.3">
      <c r="BI2727" t="str">
        <v>21/04/2014</v>
      </c>
      <c r="BJ2727">
        <v>54.7</v>
      </c>
      <c r="BK2727">
        <v>20.6</v>
      </c>
    </row>
    <row r="2728" spans="61:63" x14ac:dyDescent="0.3">
      <c r="BI2728" t="str">
        <v>18/04/2014</v>
      </c>
      <c r="BJ2728">
        <v>51.6</v>
      </c>
      <c r="BK2728">
        <v>21.7</v>
      </c>
    </row>
    <row r="2729" spans="61:63" x14ac:dyDescent="0.3">
      <c r="BI2729" t="str">
        <v>17/04/2014</v>
      </c>
      <c r="BJ2729">
        <v>51.6</v>
      </c>
      <c r="BK2729">
        <v>21.7</v>
      </c>
    </row>
    <row r="2730" spans="61:63" x14ac:dyDescent="0.3">
      <c r="BI2730" t="str">
        <v>16/04/2014</v>
      </c>
      <c r="BJ2730">
        <v>51.6</v>
      </c>
      <c r="BK2730">
        <v>21.7</v>
      </c>
    </row>
    <row r="2731" spans="61:63" x14ac:dyDescent="0.3">
      <c r="BI2731" t="str">
        <v>15/04/2014</v>
      </c>
      <c r="BJ2731">
        <v>51.6</v>
      </c>
      <c r="BK2731">
        <v>21.7</v>
      </c>
    </row>
    <row r="2732" spans="61:63" x14ac:dyDescent="0.3">
      <c r="BI2732" t="str">
        <v>14/04/2014</v>
      </c>
      <c r="BJ2732">
        <v>51.6</v>
      </c>
      <c r="BK2732">
        <v>21.7</v>
      </c>
    </row>
    <row r="2733" spans="61:63" x14ac:dyDescent="0.3">
      <c r="BI2733" t="str">
        <v>11/04/2014</v>
      </c>
      <c r="BJ2733">
        <v>50.5</v>
      </c>
      <c r="BK2733">
        <v>20.6</v>
      </c>
    </row>
    <row r="2734" spans="61:63" x14ac:dyDescent="0.3">
      <c r="BI2734" t="str">
        <v>10/04/2014</v>
      </c>
      <c r="BJ2734">
        <v>50.5</v>
      </c>
      <c r="BK2734">
        <v>20.6</v>
      </c>
    </row>
    <row r="2735" spans="61:63" x14ac:dyDescent="0.3">
      <c r="BI2735" t="str">
        <v>09/04/2014</v>
      </c>
      <c r="BJ2735">
        <v>50.5</v>
      </c>
      <c r="BK2735">
        <v>20.6</v>
      </c>
    </row>
    <row r="2736" spans="61:63" x14ac:dyDescent="0.3">
      <c r="BI2736" t="str">
        <v>08/04/2014</v>
      </c>
      <c r="BJ2736">
        <v>50.5</v>
      </c>
      <c r="BK2736">
        <v>20.6</v>
      </c>
    </row>
    <row r="2737" spans="61:63" x14ac:dyDescent="0.3">
      <c r="BI2737" t="str">
        <v>07/04/2014</v>
      </c>
      <c r="BJ2737">
        <v>50.5</v>
      </c>
      <c r="BK2737">
        <v>20.6</v>
      </c>
    </row>
    <row r="2738" spans="61:63" x14ac:dyDescent="0.3">
      <c r="BI2738" t="str">
        <v>04/04/2014</v>
      </c>
      <c r="BJ2738">
        <v>54.6</v>
      </c>
      <c r="BK2738">
        <v>18.600000000000001</v>
      </c>
    </row>
    <row r="2739" spans="61:63" x14ac:dyDescent="0.3">
      <c r="BI2739" t="str">
        <v>03/04/2014</v>
      </c>
      <c r="BJ2739">
        <v>54.6</v>
      </c>
      <c r="BK2739">
        <v>18.600000000000001</v>
      </c>
    </row>
    <row r="2740" spans="61:63" x14ac:dyDescent="0.3">
      <c r="BI2740" t="str">
        <v>02/04/2014</v>
      </c>
      <c r="BJ2740">
        <v>54.6</v>
      </c>
      <c r="BK2740">
        <v>18.600000000000001</v>
      </c>
    </row>
    <row r="2741" spans="61:63" x14ac:dyDescent="0.3">
      <c r="BI2741" t="str">
        <v>01/04/2014</v>
      </c>
      <c r="BJ2741">
        <v>54.6</v>
      </c>
      <c r="BK2741">
        <v>18.600000000000001</v>
      </c>
    </row>
    <row r="2742" spans="61:63" x14ac:dyDescent="0.3">
      <c r="BI2742" t="str">
        <v>31/03/2014</v>
      </c>
      <c r="BJ2742">
        <v>54.6</v>
      </c>
      <c r="BK2742">
        <v>18.600000000000001</v>
      </c>
    </row>
    <row r="2743" spans="61:63" x14ac:dyDescent="0.3">
      <c r="BI2743" t="str">
        <v>28/03/2014</v>
      </c>
      <c r="BJ2743">
        <v>50.5</v>
      </c>
      <c r="BK2743">
        <v>18.600000000000001</v>
      </c>
    </row>
    <row r="2744" spans="61:63" x14ac:dyDescent="0.3">
      <c r="BI2744" t="str">
        <v>27/03/2014</v>
      </c>
      <c r="BJ2744">
        <v>50.5</v>
      </c>
      <c r="BK2744">
        <v>18.600000000000001</v>
      </c>
    </row>
    <row r="2745" spans="61:63" x14ac:dyDescent="0.3">
      <c r="BI2745" t="str">
        <v>26/03/2014</v>
      </c>
      <c r="BJ2745">
        <v>50.5</v>
      </c>
      <c r="BK2745">
        <v>18.600000000000001</v>
      </c>
    </row>
    <row r="2746" spans="61:63" x14ac:dyDescent="0.3">
      <c r="BI2746" t="str">
        <v>25/03/2014</v>
      </c>
      <c r="BJ2746">
        <v>50.5</v>
      </c>
      <c r="BK2746">
        <v>18.600000000000001</v>
      </c>
    </row>
    <row r="2747" spans="61:63" x14ac:dyDescent="0.3">
      <c r="BI2747" t="str">
        <v>24/03/2014</v>
      </c>
      <c r="BJ2747">
        <v>50.5</v>
      </c>
      <c r="BK2747">
        <v>18.600000000000001</v>
      </c>
    </row>
    <row r="2748" spans="61:63" x14ac:dyDescent="0.3">
      <c r="BI2748" t="str">
        <v>21/03/2014</v>
      </c>
      <c r="BJ2748">
        <v>54.7</v>
      </c>
      <c r="BK2748">
        <v>17.5</v>
      </c>
    </row>
    <row r="2749" spans="61:63" x14ac:dyDescent="0.3">
      <c r="BI2749" t="str">
        <v>20/03/2014</v>
      </c>
      <c r="BJ2749">
        <v>54.7</v>
      </c>
      <c r="BK2749">
        <v>17.5</v>
      </c>
    </row>
    <row r="2750" spans="61:63" x14ac:dyDescent="0.3">
      <c r="BI2750" t="str">
        <v>19/03/2014</v>
      </c>
      <c r="BJ2750">
        <v>54.7</v>
      </c>
      <c r="BK2750">
        <v>17.5</v>
      </c>
    </row>
    <row r="2751" spans="61:63" x14ac:dyDescent="0.3">
      <c r="BI2751" t="str">
        <v>18/03/2014</v>
      </c>
      <c r="BJ2751">
        <v>54.7</v>
      </c>
      <c r="BK2751">
        <v>17.5</v>
      </c>
    </row>
    <row r="2752" spans="61:63" x14ac:dyDescent="0.3">
      <c r="BI2752" t="str">
        <v>17/03/2014</v>
      </c>
      <c r="BJ2752">
        <v>54.7</v>
      </c>
      <c r="BK2752">
        <v>17.5</v>
      </c>
    </row>
    <row r="2753" spans="61:63" x14ac:dyDescent="0.3">
      <c r="BI2753" t="str">
        <v>14/03/2014</v>
      </c>
      <c r="BJ2753">
        <v>52</v>
      </c>
      <c r="BK2753">
        <v>17.399999999999999</v>
      </c>
    </row>
    <row r="2754" spans="61:63" x14ac:dyDescent="0.3">
      <c r="BI2754" t="str">
        <v>13/03/2014</v>
      </c>
      <c r="BJ2754">
        <v>52</v>
      </c>
      <c r="BK2754">
        <v>17.399999999999999</v>
      </c>
    </row>
    <row r="2755" spans="61:63" x14ac:dyDescent="0.3">
      <c r="BI2755" t="str">
        <v>12/03/2014</v>
      </c>
      <c r="BJ2755">
        <v>52</v>
      </c>
      <c r="BK2755">
        <v>17.399999999999999</v>
      </c>
    </row>
    <row r="2756" spans="61:63" x14ac:dyDescent="0.3">
      <c r="BI2756" t="str">
        <v>11/03/2014</v>
      </c>
      <c r="BJ2756">
        <v>52</v>
      </c>
      <c r="BK2756">
        <v>17.399999999999999</v>
      </c>
    </row>
    <row r="2757" spans="61:63" x14ac:dyDescent="0.3">
      <c r="BI2757" t="str">
        <v>10/03/2014</v>
      </c>
      <c r="BJ2757">
        <v>52</v>
      </c>
      <c r="BK2757">
        <v>17.399999999999999</v>
      </c>
    </row>
    <row r="2758" spans="61:63" x14ac:dyDescent="0.3">
      <c r="BI2758" t="str">
        <v>07/03/2014</v>
      </c>
      <c r="BJ2758">
        <v>55.1</v>
      </c>
      <c r="BK2758">
        <v>17.399999999999999</v>
      </c>
    </row>
    <row r="2759" spans="61:63" x14ac:dyDescent="0.3">
      <c r="BI2759" t="str">
        <v>06/03/2014</v>
      </c>
      <c r="BJ2759">
        <v>55.1</v>
      </c>
      <c r="BK2759">
        <v>17.399999999999999</v>
      </c>
    </row>
    <row r="2760" spans="61:63" x14ac:dyDescent="0.3">
      <c r="BI2760" t="str">
        <v>05/03/2014</v>
      </c>
      <c r="BJ2760">
        <v>55.1</v>
      </c>
      <c r="BK2760">
        <v>17.399999999999999</v>
      </c>
    </row>
    <row r="2761" spans="61:63" x14ac:dyDescent="0.3">
      <c r="BI2761" t="str">
        <v>04/03/2014</v>
      </c>
      <c r="BJ2761">
        <v>55.1</v>
      </c>
      <c r="BK2761">
        <v>17.399999999999999</v>
      </c>
    </row>
    <row r="2762" spans="61:63" x14ac:dyDescent="0.3">
      <c r="BI2762" t="str">
        <v>03/03/2014</v>
      </c>
      <c r="BJ2762">
        <v>55.1</v>
      </c>
      <c r="BK2762">
        <v>17.399999999999999</v>
      </c>
    </row>
    <row r="2763" spans="61:63" x14ac:dyDescent="0.3">
      <c r="BI2763" t="str">
        <v>28/02/2014</v>
      </c>
      <c r="BJ2763">
        <v>54.6</v>
      </c>
      <c r="BK2763">
        <v>15.1</v>
      </c>
    </row>
    <row r="2764" spans="61:63" x14ac:dyDescent="0.3">
      <c r="BI2764" t="str">
        <v>27/02/2014</v>
      </c>
      <c r="BJ2764">
        <v>54.6</v>
      </c>
      <c r="BK2764">
        <v>15.1</v>
      </c>
    </row>
    <row r="2765" spans="61:63" x14ac:dyDescent="0.3">
      <c r="BI2765" t="str">
        <v>26/02/2014</v>
      </c>
      <c r="BJ2765">
        <v>54.6</v>
      </c>
      <c r="BK2765">
        <v>15.1</v>
      </c>
    </row>
    <row r="2766" spans="61:63" x14ac:dyDescent="0.3">
      <c r="BI2766" t="str">
        <v>25/02/2014</v>
      </c>
      <c r="BJ2766">
        <v>54.6</v>
      </c>
      <c r="BK2766">
        <v>15.1</v>
      </c>
    </row>
    <row r="2767" spans="61:63" x14ac:dyDescent="0.3">
      <c r="BI2767" t="str">
        <v>24/02/2014</v>
      </c>
      <c r="BJ2767">
        <v>54.6</v>
      </c>
      <c r="BK2767">
        <v>15.1</v>
      </c>
    </row>
    <row r="2768" spans="61:63" x14ac:dyDescent="0.3">
      <c r="BI2768" t="str">
        <v>21/02/2014</v>
      </c>
      <c r="BJ2768">
        <v>53.5</v>
      </c>
      <c r="BK2768">
        <v>17.2</v>
      </c>
    </row>
    <row r="2769" spans="61:63" x14ac:dyDescent="0.3">
      <c r="BI2769" t="str">
        <v>20/02/2014</v>
      </c>
      <c r="BJ2769">
        <v>53.5</v>
      </c>
      <c r="BK2769">
        <v>17.2</v>
      </c>
    </row>
    <row r="2770" spans="61:63" x14ac:dyDescent="0.3">
      <c r="BI2770" t="str">
        <v>19/02/2014</v>
      </c>
      <c r="BJ2770">
        <v>53.5</v>
      </c>
      <c r="BK2770">
        <v>17.2</v>
      </c>
    </row>
    <row r="2771" spans="61:63" x14ac:dyDescent="0.3">
      <c r="BI2771" t="str">
        <v>18/02/2014</v>
      </c>
      <c r="BJ2771">
        <v>53.5</v>
      </c>
      <c r="BK2771">
        <v>17.2</v>
      </c>
    </row>
    <row r="2772" spans="61:63" x14ac:dyDescent="0.3">
      <c r="BI2772" t="str">
        <v>17/02/2014</v>
      </c>
      <c r="BJ2772">
        <v>53.5</v>
      </c>
      <c r="BK2772">
        <v>17.2</v>
      </c>
    </row>
    <row r="2773" spans="61:63" x14ac:dyDescent="0.3">
      <c r="BI2773" t="str">
        <v>14/02/2014</v>
      </c>
      <c r="BJ2773">
        <v>46.5</v>
      </c>
      <c r="BK2773">
        <v>17.2</v>
      </c>
    </row>
    <row r="2774" spans="61:63" x14ac:dyDescent="0.3">
      <c r="BI2774" t="str">
        <v>13/02/2014</v>
      </c>
      <c r="BJ2774">
        <v>46.5</v>
      </c>
      <c r="BK2774">
        <v>17.2</v>
      </c>
    </row>
    <row r="2775" spans="61:63" x14ac:dyDescent="0.3">
      <c r="BI2775" t="str">
        <v>12/02/2014</v>
      </c>
      <c r="BJ2775">
        <v>46.5</v>
      </c>
      <c r="BK2775">
        <v>17.2</v>
      </c>
    </row>
    <row r="2776" spans="61:63" x14ac:dyDescent="0.3">
      <c r="BI2776" t="str">
        <v>11/02/2014</v>
      </c>
      <c r="BJ2776">
        <v>46.5</v>
      </c>
      <c r="BK2776">
        <v>17.2</v>
      </c>
    </row>
    <row r="2777" spans="61:63" x14ac:dyDescent="0.3">
      <c r="BI2777" t="str">
        <v>10/02/2014</v>
      </c>
      <c r="BJ2777">
        <v>46.5</v>
      </c>
      <c r="BK2777">
        <v>17.2</v>
      </c>
    </row>
    <row r="2778" spans="61:63" x14ac:dyDescent="0.3">
      <c r="BI2778" t="str">
        <v>07/02/2014</v>
      </c>
      <c r="BJ2778">
        <v>41.8</v>
      </c>
      <c r="BK2778">
        <v>17.399999999999999</v>
      </c>
    </row>
    <row r="2779" spans="61:63" x14ac:dyDescent="0.3">
      <c r="BI2779" t="str">
        <v>06/02/2014</v>
      </c>
      <c r="BJ2779">
        <v>41.8</v>
      </c>
      <c r="BK2779">
        <v>17.399999999999999</v>
      </c>
    </row>
    <row r="2780" spans="61:63" x14ac:dyDescent="0.3">
      <c r="BI2780" t="str">
        <v>05/02/2014</v>
      </c>
      <c r="BJ2780">
        <v>41.8</v>
      </c>
      <c r="BK2780">
        <v>17.399999999999999</v>
      </c>
    </row>
    <row r="2781" spans="61:63" x14ac:dyDescent="0.3">
      <c r="BI2781" t="str">
        <v>04/02/2014</v>
      </c>
      <c r="BJ2781">
        <v>41.8</v>
      </c>
      <c r="BK2781">
        <v>17.399999999999999</v>
      </c>
    </row>
    <row r="2782" spans="61:63" x14ac:dyDescent="0.3">
      <c r="BI2782" t="str">
        <v>03/02/2014</v>
      </c>
      <c r="BJ2782">
        <v>41.8</v>
      </c>
      <c r="BK2782">
        <v>17.399999999999999</v>
      </c>
    </row>
    <row r="2783" spans="61:63" x14ac:dyDescent="0.3">
      <c r="BI2783" t="str">
        <v>31/01/2014</v>
      </c>
      <c r="BJ2783">
        <v>45.9</v>
      </c>
      <c r="BK2783">
        <v>17.399999999999999</v>
      </c>
    </row>
    <row r="2784" spans="61:63" x14ac:dyDescent="0.3">
      <c r="BI2784" t="str">
        <v>30/01/2014</v>
      </c>
      <c r="BJ2784">
        <v>45.9</v>
      </c>
      <c r="BK2784">
        <v>17.399999999999999</v>
      </c>
    </row>
    <row r="2785" spans="61:63" x14ac:dyDescent="0.3">
      <c r="BI2785" t="str">
        <v>29/01/2014</v>
      </c>
      <c r="BJ2785">
        <v>45.9</v>
      </c>
      <c r="BK2785">
        <v>17.399999999999999</v>
      </c>
    </row>
    <row r="2786" spans="61:63" x14ac:dyDescent="0.3">
      <c r="BI2786" t="str">
        <v>28/01/2014</v>
      </c>
      <c r="BJ2786">
        <v>45.9</v>
      </c>
      <c r="BK2786">
        <v>17.399999999999999</v>
      </c>
    </row>
    <row r="2787" spans="61:63" x14ac:dyDescent="0.3">
      <c r="BI2787" t="str">
        <v>27/01/2014</v>
      </c>
      <c r="BJ2787">
        <v>45.9</v>
      </c>
      <c r="BK2787">
        <v>17.399999999999999</v>
      </c>
    </row>
    <row r="2788" spans="61:63" x14ac:dyDescent="0.3">
      <c r="BI2788" t="str">
        <v>24/01/2014</v>
      </c>
      <c r="BJ2788">
        <v>53.1</v>
      </c>
      <c r="BK2788">
        <v>15.3</v>
      </c>
    </row>
    <row r="2789" spans="61:63" x14ac:dyDescent="0.3">
      <c r="BI2789" t="str">
        <v>23/01/2014</v>
      </c>
      <c r="BJ2789">
        <v>53.1</v>
      </c>
      <c r="BK2789">
        <v>15.3</v>
      </c>
    </row>
    <row r="2790" spans="61:63" x14ac:dyDescent="0.3">
      <c r="BI2790" t="str">
        <v>22/01/2014</v>
      </c>
      <c r="BJ2790">
        <v>53.1</v>
      </c>
      <c r="BK2790">
        <v>15.3</v>
      </c>
    </row>
    <row r="2791" spans="61:63" x14ac:dyDescent="0.3">
      <c r="BI2791" t="str">
        <v>21/01/2014</v>
      </c>
      <c r="BJ2791">
        <v>53.1</v>
      </c>
      <c r="BK2791">
        <v>15.3</v>
      </c>
    </row>
    <row r="2792" spans="61:63" x14ac:dyDescent="0.3">
      <c r="BI2792" t="str">
        <v>20/01/2014</v>
      </c>
      <c r="BJ2792">
        <v>53.1</v>
      </c>
      <c r="BK2792">
        <v>15.3</v>
      </c>
    </row>
    <row r="2793" spans="61:63" x14ac:dyDescent="0.3">
      <c r="BI2793" t="str">
        <v>17/01/2014</v>
      </c>
      <c r="BJ2793">
        <v>57.6</v>
      </c>
      <c r="BK2793">
        <v>15.1</v>
      </c>
    </row>
    <row r="2794" spans="61:63" x14ac:dyDescent="0.3">
      <c r="BI2794" t="str">
        <v>16/01/2014</v>
      </c>
      <c r="BJ2794">
        <v>57.6</v>
      </c>
      <c r="BK2794">
        <v>15.1</v>
      </c>
    </row>
    <row r="2795" spans="61:63" x14ac:dyDescent="0.3">
      <c r="BI2795" t="str">
        <v>15/01/2014</v>
      </c>
      <c r="BJ2795">
        <v>57.6</v>
      </c>
      <c r="BK2795">
        <v>15.1</v>
      </c>
    </row>
    <row r="2796" spans="61:63" x14ac:dyDescent="0.3">
      <c r="BI2796" t="str">
        <v>14/01/2014</v>
      </c>
      <c r="BJ2796">
        <v>57.6</v>
      </c>
      <c r="BK2796">
        <v>15.1</v>
      </c>
    </row>
    <row r="2797" spans="61:63" x14ac:dyDescent="0.3">
      <c r="BI2797" t="str">
        <v>13/01/2014</v>
      </c>
      <c r="BJ2797">
        <v>57.6</v>
      </c>
      <c r="BK2797">
        <v>15.1</v>
      </c>
    </row>
    <row r="2798" spans="61:63" x14ac:dyDescent="0.3">
      <c r="BI2798" t="str">
        <v>10/01/2014</v>
      </c>
      <c r="BJ2798">
        <v>56.1</v>
      </c>
      <c r="BK2798">
        <v>15.3</v>
      </c>
    </row>
    <row r="2799" spans="61:63" x14ac:dyDescent="0.3">
      <c r="BI2799" t="str">
        <v>09/01/2014</v>
      </c>
      <c r="BJ2799">
        <v>56.1</v>
      </c>
      <c r="BK2799">
        <v>15.3</v>
      </c>
    </row>
    <row r="2800" spans="61:63" x14ac:dyDescent="0.3">
      <c r="BI2800" t="str">
        <v>08/01/2014</v>
      </c>
      <c r="BJ2800">
        <v>56.1</v>
      </c>
      <c r="BK2800">
        <v>15.3</v>
      </c>
    </row>
    <row r="2801" spans="61:63" x14ac:dyDescent="0.3">
      <c r="BI2801" t="str">
        <v>07/01/2014</v>
      </c>
      <c r="BJ2801">
        <v>56.1</v>
      </c>
      <c r="BK2801">
        <v>15.3</v>
      </c>
    </row>
    <row r="2802" spans="61:63" x14ac:dyDescent="0.3">
      <c r="BI2802" t="str">
        <v>06/01/2014</v>
      </c>
      <c r="BJ2802">
        <v>56.1</v>
      </c>
      <c r="BK2802">
        <v>15.3</v>
      </c>
    </row>
    <row r="2803" spans="61:63" x14ac:dyDescent="0.3">
      <c r="BI2803" t="str">
        <v>03/01/2014</v>
      </c>
      <c r="BJ2803">
        <v>60.6</v>
      </c>
      <c r="BK2803">
        <v>15.2</v>
      </c>
    </row>
    <row r="2804" spans="61:63" x14ac:dyDescent="0.3">
      <c r="BI2804" t="str">
        <v>02/01/2014</v>
      </c>
      <c r="BJ2804">
        <v>60.6</v>
      </c>
      <c r="BK2804">
        <v>15.2</v>
      </c>
    </row>
    <row r="2805" spans="61:63" x14ac:dyDescent="0.3">
      <c r="BI2805" t="str">
        <v>01/01/2014</v>
      </c>
      <c r="BJ2805">
        <v>60.6</v>
      </c>
      <c r="BK2805">
        <v>15.2</v>
      </c>
    </row>
    <row r="2806" spans="61:63" x14ac:dyDescent="0.3">
      <c r="BI2806" t="str">
        <v>31/12/2013</v>
      </c>
      <c r="BJ2806">
        <v>60.6</v>
      </c>
      <c r="BK2806">
        <v>15.2</v>
      </c>
    </row>
    <row r="2807" spans="61:63" x14ac:dyDescent="0.3">
      <c r="BI2807" t="str">
        <v>30/12/2013</v>
      </c>
      <c r="BJ2807">
        <v>60.6</v>
      </c>
      <c r="BK2807">
        <v>15.2</v>
      </c>
    </row>
    <row r="2808" spans="61:63" x14ac:dyDescent="0.3">
      <c r="BI2808" t="str">
        <v>27/12/2013</v>
      </c>
      <c r="BJ2808">
        <v>61.6</v>
      </c>
      <c r="BK2808">
        <v>15.2</v>
      </c>
    </row>
    <row r="2809" spans="61:63" x14ac:dyDescent="0.3">
      <c r="BI2809" t="str">
        <v>26/12/2013</v>
      </c>
      <c r="BJ2809">
        <v>61.6</v>
      </c>
      <c r="BK2809">
        <v>15.2</v>
      </c>
    </row>
    <row r="2810" spans="61:63" x14ac:dyDescent="0.3">
      <c r="BI2810" t="str">
        <v>25/12/2013</v>
      </c>
      <c r="BJ2810">
        <v>61.6</v>
      </c>
      <c r="BK2810">
        <v>15.2</v>
      </c>
    </row>
    <row r="2811" spans="61:63" x14ac:dyDescent="0.3">
      <c r="BI2811" t="str">
        <v>24/12/2013</v>
      </c>
      <c r="BJ2811">
        <v>61.6</v>
      </c>
      <c r="BK2811">
        <v>15.2</v>
      </c>
    </row>
    <row r="2812" spans="61:63" x14ac:dyDescent="0.3">
      <c r="BI2812" t="str">
        <v>23/12/2013</v>
      </c>
      <c r="BJ2812">
        <v>61.6</v>
      </c>
      <c r="BK2812">
        <v>15.2</v>
      </c>
    </row>
    <row r="2813" spans="61:63" x14ac:dyDescent="0.3">
      <c r="BI2813" t="str">
        <v>20/12/2013</v>
      </c>
      <c r="BJ2813">
        <v>59.6</v>
      </c>
      <c r="BK2813">
        <v>14.1</v>
      </c>
    </row>
    <row r="2814" spans="61:63" x14ac:dyDescent="0.3">
      <c r="BI2814" t="str">
        <v>19/12/2013</v>
      </c>
      <c r="BJ2814">
        <v>59.6</v>
      </c>
      <c r="BK2814">
        <v>14.1</v>
      </c>
    </row>
    <row r="2815" spans="61:63" x14ac:dyDescent="0.3">
      <c r="BI2815" t="str">
        <v>18/12/2013</v>
      </c>
      <c r="BJ2815">
        <v>59.6</v>
      </c>
      <c r="BK2815">
        <v>14.1</v>
      </c>
    </row>
    <row r="2816" spans="61:63" x14ac:dyDescent="0.3">
      <c r="BI2816" t="str">
        <v>17/12/2013</v>
      </c>
      <c r="BJ2816">
        <v>59.6</v>
      </c>
      <c r="BK2816">
        <v>14.1</v>
      </c>
    </row>
    <row r="2817" spans="61:63" x14ac:dyDescent="0.3">
      <c r="BI2817" t="str">
        <v>16/12/2013</v>
      </c>
      <c r="BJ2817">
        <v>59.6</v>
      </c>
      <c r="BK2817">
        <v>14.1</v>
      </c>
    </row>
    <row r="2818" spans="61:63" x14ac:dyDescent="0.3">
      <c r="BI2818" t="str">
        <v>13/12/2013</v>
      </c>
      <c r="BJ2818">
        <v>58.2</v>
      </c>
      <c r="BK2818">
        <v>14.3</v>
      </c>
    </row>
    <row r="2819" spans="61:63" x14ac:dyDescent="0.3">
      <c r="BI2819" t="str">
        <v>12/12/2013</v>
      </c>
      <c r="BJ2819">
        <v>58.2</v>
      </c>
      <c r="BK2819">
        <v>14.3</v>
      </c>
    </row>
    <row r="2820" spans="61:63" x14ac:dyDescent="0.3">
      <c r="BI2820" t="str">
        <v>11/12/2013</v>
      </c>
      <c r="BJ2820">
        <v>58.2</v>
      </c>
      <c r="BK2820">
        <v>14.3</v>
      </c>
    </row>
    <row r="2821" spans="61:63" x14ac:dyDescent="0.3">
      <c r="BI2821" t="str">
        <v>10/12/2013</v>
      </c>
      <c r="BJ2821">
        <v>58.2</v>
      </c>
      <c r="BK2821">
        <v>14.3</v>
      </c>
    </row>
    <row r="2822" spans="61:63" x14ac:dyDescent="0.3">
      <c r="BI2822" t="str">
        <v>09/12/2013</v>
      </c>
      <c r="BJ2822">
        <v>58.2</v>
      </c>
      <c r="BK2822">
        <v>14.3</v>
      </c>
    </row>
    <row r="2823" spans="61:63" x14ac:dyDescent="0.3">
      <c r="BI2823" t="str">
        <v>06/12/2013</v>
      </c>
      <c r="BJ2823">
        <v>58.2</v>
      </c>
      <c r="BK2823">
        <v>14.3</v>
      </c>
    </row>
    <row r="2824" spans="61:63" x14ac:dyDescent="0.3">
      <c r="BI2824" t="str">
        <v>05/12/2013</v>
      </c>
      <c r="BJ2824">
        <v>58.2</v>
      </c>
      <c r="BK2824">
        <v>14.3</v>
      </c>
    </row>
    <row r="2825" spans="61:63" x14ac:dyDescent="0.3">
      <c r="BI2825" t="str">
        <v>04/12/2013</v>
      </c>
      <c r="BJ2825">
        <v>58.2</v>
      </c>
      <c r="BK2825">
        <v>14.3</v>
      </c>
    </row>
    <row r="2826" spans="61:63" x14ac:dyDescent="0.3">
      <c r="BI2826" t="str">
        <v>03/12/2013</v>
      </c>
      <c r="BJ2826">
        <v>58.2</v>
      </c>
      <c r="BK2826">
        <v>14.3</v>
      </c>
    </row>
    <row r="2827" spans="61:63" x14ac:dyDescent="0.3">
      <c r="BI2827" t="str">
        <v>02/12/2013</v>
      </c>
      <c r="BJ2827">
        <v>58.2</v>
      </c>
      <c r="BK2827">
        <v>14.3</v>
      </c>
    </row>
    <row r="2828" spans="61:63" x14ac:dyDescent="0.3">
      <c r="BI2828" t="str">
        <v>29/11/2013</v>
      </c>
      <c r="BJ2828">
        <v>57.1</v>
      </c>
      <c r="BK2828">
        <v>14.3</v>
      </c>
    </row>
    <row r="2829" spans="61:63" x14ac:dyDescent="0.3">
      <c r="BI2829" t="str">
        <v>28/11/2013</v>
      </c>
      <c r="BJ2829">
        <v>57.1</v>
      </c>
      <c r="BK2829">
        <v>14.3</v>
      </c>
    </row>
    <row r="2830" spans="61:63" x14ac:dyDescent="0.3">
      <c r="BI2830" t="str">
        <v>27/11/2013</v>
      </c>
      <c r="BJ2830">
        <v>57.1</v>
      </c>
      <c r="BK2830">
        <v>14.3</v>
      </c>
    </row>
    <row r="2831" spans="61:63" x14ac:dyDescent="0.3">
      <c r="BI2831" t="str">
        <v>26/11/2013</v>
      </c>
      <c r="BJ2831">
        <v>57.1</v>
      </c>
      <c r="BK2831">
        <v>14.3</v>
      </c>
    </row>
    <row r="2832" spans="61:63" x14ac:dyDescent="0.3">
      <c r="BI2832" t="str">
        <v>25/11/2013</v>
      </c>
      <c r="BJ2832">
        <v>57.1</v>
      </c>
      <c r="BK2832">
        <v>14.3</v>
      </c>
    </row>
    <row r="2833" spans="61:63" x14ac:dyDescent="0.3">
      <c r="BI2833" t="str">
        <v>22/11/2013</v>
      </c>
      <c r="BJ2833">
        <v>55.7</v>
      </c>
      <c r="BK2833">
        <v>14.4</v>
      </c>
    </row>
    <row r="2834" spans="61:63" x14ac:dyDescent="0.3">
      <c r="BI2834" t="str">
        <v>21/11/2013</v>
      </c>
      <c r="BJ2834">
        <v>55.7</v>
      </c>
      <c r="BK2834">
        <v>14.4</v>
      </c>
    </row>
    <row r="2835" spans="61:63" x14ac:dyDescent="0.3">
      <c r="BI2835" t="str">
        <v>20/11/2013</v>
      </c>
      <c r="BJ2835">
        <v>55.7</v>
      </c>
      <c r="BK2835">
        <v>14.4</v>
      </c>
    </row>
    <row r="2836" spans="61:63" x14ac:dyDescent="0.3">
      <c r="BI2836" t="str">
        <v>19/11/2013</v>
      </c>
      <c r="BJ2836">
        <v>55.7</v>
      </c>
      <c r="BK2836">
        <v>14.4</v>
      </c>
    </row>
    <row r="2837" spans="61:63" x14ac:dyDescent="0.3">
      <c r="BI2837" t="str">
        <v>18/11/2013</v>
      </c>
      <c r="BJ2837">
        <v>55.7</v>
      </c>
      <c r="BK2837">
        <v>14.4</v>
      </c>
    </row>
    <row r="2838" spans="61:63" x14ac:dyDescent="0.3">
      <c r="BI2838" t="str">
        <v>15/11/2013</v>
      </c>
      <c r="BJ2838">
        <v>53.6</v>
      </c>
      <c r="BK2838">
        <v>15.5</v>
      </c>
    </row>
    <row r="2839" spans="61:63" x14ac:dyDescent="0.3">
      <c r="BI2839" t="str">
        <v>14/11/2013</v>
      </c>
      <c r="BJ2839">
        <v>53.6</v>
      </c>
      <c r="BK2839">
        <v>15.5</v>
      </c>
    </row>
    <row r="2840" spans="61:63" x14ac:dyDescent="0.3">
      <c r="BI2840" t="str">
        <v>13/11/2013</v>
      </c>
      <c r="BJ2840">
        <v>53.6</v>
      </c>
      <c r="BK2840">
        <v>15.5</v>
      </c>
    </row>
    <row r="2841" spans="61:63" x14ac:dyDescent="0.3">
      <c r="BI2841" t="str">
        <v>12/11/2013</v>
      </c>
      <c r="BJ2841">
        <v>53.6</v>
      </c>
      <c r="BK2841">
        <v>15.5</v>
      </c>
    </row>
    <row r="2842" spans="61:63" x14ac:dyDescent="0.3">
      <c r="BI2842" t="str">
        <v>11/11/2013</v>
      </c>
      <c r="BJ2842">
        <v>53.6</v>
      </c>
      <c r="BK2842">
        <v>15.5</v>
      </c>
    </row>
    <row r="2843" spans="61:63" x14ac:dyDescent="0.3">
      <c r="BI2843" t="str">
        <v>08/11/2013</v>
      </c>
      <c r="BJ2843">
        <v>52.6</v>
      </c>
      <c r="BK2843">
        <v>15.5</v>
      </c>
    </row>
    <row r="2844" spans="61:63" x14ac:dyDescent="0.3">
      <c r="BI2844" t="str">
        <v>07/11/2013</v>
      </c>
      <c r="BJ2844">
        <v>52.6</v>
      </c>
      <c r="BK2844">
        <v>15.5</v>
      </c>
    </row>
    <row r="2845" spans="61:63" x14ac:dyDescent="0.3">
      <c r="BI2845" t="str">
        <v>06/11/2013</v>
      </c>
      <c r="BJ2845">
        <v>52.6</v>
      </c>
      <c r="BK2845">
        <v>15.5</v>
      </c>
    </row>
    <row r="2846" spans="61:63" x14ac:dyDescent="0.3">
      <c r="BI2846" t="str">
        <v>05/11/2013</v>
      </c>
      <c r="BJ2846">
        <v>52.6</v>
      </c>
      <c r="BK2846">
        <v>15.5</v>
      </c>
    </row>
    <row r="2847" spans="61:63" x14ac:dyDescent="0.3">
      <c r="BI2847" t="str">
        <v>04/11/2013</v>
      </c>
      <c r="BJ2847">
        <v>52.6</v>
      </c>
      <c r="BK2847">
        <v>15.5</v>
      </c>
    </row>
    <row r="2848" spans="61:63" x14ac:dyDescent="0.3">
      <c r="BI2848" t="str">
        <v>01/11/2013</v>
      </c>
      <c r="BJ2848">
        <v>55.2</v>
      </c>
      <c r="BK2848">
        <v>15.6</v>
      </c>
    </row>
    <row r="2849" spans="61:63" x14ac:dyDescent="0.3">
      <c r="BI2849" t="str">
        <v>31/10/2013</v>
      </c>
      <c r="BJ2849">
        <v>55.2</v>
      </c>
      <c r="BK2849">
        <v>15.6</v>
      </c>
    </row>
    <row r="2850" spans="61:63" x14ac:dyDescent="0.3">
      <c r="BI2850" t="str">
        <v>30/10/2013</v>
      </c>
      <c r="BJ2850">
        <v>55.2</v>
      </c>
      <c r="BK2850">
        <v>15.6</v>
      </c>
    </row>
    <row r="2851" spans="61:63" x14ac:dyDescent="0.3">
      <c r="BI2851" t="str">
        <v>29/10/2013</v>
      </c>
      <c r="BJ2851">
        <v>55.2</v>
      </c>
      <c r="BK2851">
        <v>15.6</v>
      </c>
    </row>
    <row r="2852" spans="61:63" x14ac:dyDescent="0.3">
      <c r="BI2852" t="str">
        <v>28/10/2013</v>
      </c>
      <c r="BJ2852">
        <v>55.2</v>
      </c>
      <c r="BK2852">
        <v>15.6</v>
      </c>
    </row>
    <row r="2853" spans="61:63" x14ac:dyDescent="0.3">
      <c r="BI2853" t="str">
        <v>25/10/2013</v>
      </c>
      <c r="BJ2853">
        <v>52.6</v>
      </c>
      <c r="BK2853">
        <v>16.5</v>
      </c>
    </row>
    <row r="2854" spans="61:63" x14ac:dyDescent="0.3">
      <c r="BI2854" t="str">
        <v>24/10/2013</v>
      </c>
      <c r="BJ2854">
        <v>52.6</v>
      </c>
      <c r="BK2854">
        <v>16.5</v>
      </c>
    </row>
    <row r="2855" spans="61:63" x14ac:dyDescent="0.3">
      <c r="BI2855" t="str">
        <v>23/10/2013</v>
      </c>
      <c r="BJ2855">
        <v>52.6</v>
      </c>
      <c r="BK2855">
        <v>16.5</v>
      </c>
    </row>
    <row r="2856" spans="61:63" x14ac:dyDescent="0.3">
      <c r="BI2856" t="str">
        <v>22/10/2013</v>
      </c>
      <c r="BJ2856">
        <v>52.6</v>
      </c>
      <c r="BK2856">
        <v>16.5</v>
      </c>
    </row>
    <row r="2857" spans="61:63" x14ac:dyDescent="0.3">
      <c r="BI2857" t="str">
        <v>21/10/2013</v>
      </c>
      <c r="BJ2857">
        <v>52.6</v>
      </c>
      <c r="BK2857">
        <v>16.5</v>
      </c>
    </row>
    <row r="2858" spans="61:63" x14ac:dyDescent="0.3">
      <c r="BI2858" t="str">
        <v>18/10/2013</v>
      </c>
      <c r="BJ2858">
        <v>49.5</v>
      </c>
      <c r="BK2858">
        <v>18.5</v>
      </c>
    </row>
    <row r="2859" spans="61:63" x14ac:dyDescent="0.3">
      <c r="BI2859" t="str">
        <v>17/10/2013</v>
      </c>
      <c r="BJ2859">
        <v>49.5</v>
      </c>
      <c r="BK2859">
        <v>18.5</v>
      </c>
    </row>
    <row r="2860" spans="61:63" x14ac:dyDescent="0.3">
      <c r="BI2860" t="str">
        <v>16/10/2013</v>
      </c>
      <c r="BJ2860">
        <v>49.5</v>
      </c>
      <c r="BK2860">
        <v>18.5</v>
      </c>
    </row>
    <row r="2861" spans="61:63" x14ac:dyDescent="0.3">
      <c r="BI2861" t="str">
        <v>15/10/2013</v>
      </c>
      <c r="BJ2861">
        <v>49.5</v>
      </c>
      <c r="BK2861">
        <v>18.5</v>
      </c>
    </row>
    <row r="2862" spans="61:63" x14ac:dyDescent="0.3">
      <c r="BI2862" t="str">
        <v>14/10/2013</v>
      </c>
      <c r="BJ2862">
        <v>49.5</v>
      </c>
      <c r="BK2862">
        <v>18.5</v>
      </c>
    </row>
    <row r="2863" spans="61:63" x14ac:dyDescent="0.3">
      <c r="BI2863" t="str">
        <v>11/10/2013</v>
      </c>
      <c r="BJ2863">
        <v>42.3</v>
      </c>
      <c r="BK2863">
        <v>21.6</v>
      </c>
    </row>
    <row r="2864" spans="61:63" x14ac:dyDescent="0.3">
      <c r="BI2864" t="str">
        <v>10/10/2013</v>
      </c>
      <c r="BJ2864">
        <v>42.3</v>
      </c>
      <c r="BK2864">
        <v>21.6</v>
      </c>
    </row>
    <row r="2865" spans="61:63" x14ac:dyDescent="0.3">
      <c r="BI2865" t="str">
        <v>09/10/2013</v>
      </c>
      <c r="BJ2865">
        <v>42.3</v>
      </c>
      <c r="BK2865">
        <v>21.6</v>
      </c>
    </row>
    <row r="2866" spans="61:63" x14ac:dyDescent="0.3">
      <c r="BI2866" t="str">
        <v>08/10/2013</v>
      </c>
      <c r="BJ2866">
        <v>42.3</v>
      </c>
      <c r="BK2866">
        <v>21.6</v>
      </c>
    </row>
    <row r="2867" spans="61:63" x14ac:dyDescent="0.3">
      <c r="BI2867" t="str">
        <v>07/10/2013</v>
      </c>
      <c r="BJ2867">
        <v>42.3</v>
      </c>
      <c r="BK2867">
        <v>21.6</v>
      </c>
    </row>
    <row r="2868" spans="61:63" x14ac:dyDescent="0.3">
      <c r="BI2868" t="str">
        <v>04/10/2013</v>
      </c>
      <c r="BJ2868">
        <v>45.4</v>
      </c>
      <c r="BK2868">
        <v>20.6</v>
      </c>
    </row>
    <row r="2869" spans="61:63" x14ac:dyDescent="0.3">
      <c r="BI2869" t="str">
        <v>03/10/2013</v>
      </c>
      <c r="BJ2869">
        <v>45.4</v>
      </c>
      <c r="BK2869">
        <v>20.6</v>
      </c>
    </row>
    <row r="2870" spans="61:63" x14ac:dyDescent="0.3">
      <c r="BI2870" t="str">
        <v>02/10/2013</v>
      </c>
      <c r="BJ2870">
        <v>45.4</v>
      </c>
      <c r="BK2870">
        <v>20.6</v>
      </c>
    </row>
    <row r="2871" spans="61:63" x14ac:dyDescent="0.3">
      <c r="BI2871" t="str">
        <v>01/10/2013</v>
      </c>
      <c r="BJ2871">
        <v>45.4</v>
      </c>
      <c r="BK2871">
        <v>20.6</v>
      </c>
    </row>
    <row r="2872" spans="61:63" x14ac:dyDescent="0.3">
      <c r="BI2872" t="str">
        <v>30/09/2013</v>
      </c>
      <c r="BJ2872">
        <v>45.4</v>
      </c>
      <c r="BK2872">
        <v>20.6</v>
      </c>
    </row>
    <row r="2873" spans="61:63" x14ac:dyDescent="0.3">
      <c r="BI2873" t="str">
        <v>27/09/2013</v>
      </c>
      <c r="BJ2873">
        <v>46.4</v>
      </c>
      <c r="BK2873">
        <v>18.600000000000001</v>
      </c>
    </row>
    <row r="2874" spans="61:63" x14ac:dyDescent="0.3">
      <c r="BI2874" t="str">
        <v>26/09/2013</v>
      </c>
      <c r="BJ2874">
        <v>46.4</v>
      </c>
      <c r="BK2874">
        <v>18.600000000000001</v>
      </c>
    </row>
    <row r="2875" spans="61:63" x14ac:dyDescent="0.3">
      <c r="BI2875" t="str">
        <v>25/09/2013</v>
      </c>
      <c r="BJ2875">
        <v>46.4</v>
      </c>
      <c r="BK2875">
        <v>18.600000000000001</v>
      </c>
    </row>
    <row r="2876" spans="61:63" x14ac:dyDescent="0.3">
      <c r="BI2876" t="str">
        <v>24/09/2013</v>
      </c>
      <c r="BJ2876">
        <v>46.4</v>
      </c>
      <c r="BK2876">
        <v>18.600000000000001</v>
      </c>
    </row>
    <row r="2877" spans="61:63" x14ac:dyDescent="0.3">
      <c r="BI2877" t="str">
        <v>23/09/2013</v>
      </c>
      <c r="BJ2877">
        <v>46.4</v>
      </c>
      <c r="BK2877">
        <v>18.600000000000001</v>
      </c>
    </row>
    <row r="2878" spans="61:63" x14ac:dyDescent="0.3">
      <c r="BI2878" t="str">
        <v>20/09/2013</v>
      </c>
      <c r="BJ2878">
        <v>44.3</v>
      </c>
      <c r="BK2878">
        <v>20.6</v>
      </c>
    </row>
    <row r="2879" spans="61:63" x14ac:dyDescent="0.3">
      <c r="BI2879" t="str">
        <v>19/09/2013</v>
      </c>
      <c r="BJ2879">
        <v>44.3</v>
      </c>
      <c r="BK2879">
        <v>20.6</v>
      </c>
    </row>
    <row r="2880" spans="61:63" x14ac:dyDescent="0.3">
      <c r="BI2880" t="str">
        <v>18/09/2013</v>
      </c>
      <c r="BJ2880">
        <v>44.3</v>
      </c>
      <c r="BK2880">
        <v>20.6</v>
      </c>
    </row>
    <row r="2881" spans="61:63" x14ac:dyDescent="0.3">
      <c r="BI2881" t="str">
        <v>17/09/2013</v>
      </c>
      <c r="BJ2881">
        <v>44.3</v>
      </c>
      <c r="BK2881">
        <v>20.6</v>
      </c>
    </row>
    <row r="2882" spans="61:63" x14ac:dyDescent="0.3">
      <c r="BI2882" t="str">
        <v>16/09/2013</v>
      </c>
      <c r="BJ2882">
        <v>44.3</v>
      </c>
      <c r="BK2882">
        <v>20.6</v>
      </c>
    </row>
    <row r="2883" spans="61:63" x14ac:dyDescent="0.3">
      <c r="BI2883" t="str">
        <v>13/09/2013</v>
      </c>
      <c r="BJ2883">
        <v>42.3</v>
      </c>
      <c r="BK2883">
        <v>21.6</v>
      </c>
    </row>
    <row r="2884" spans="61:63" x14ac:dyDescent="0.3">
      <c r="BI2884" t="str">
        <v>12/09/2013</v>
      </c>
      <c r="BJ2884">
        <v>42.3</v>
      </c>
      <c r="BK2884">
        <v>21.6</v>
      </c>
    </row>
    <row r="2885" spans="61:63" x14ac:dyDescent="0.3">
      <c r="BI2885" t="str">
        <v>11/09/2013</v>
      </c>
      <c r="BJ2885">
        <v>42.3</v>
      </c>
      <c r="BK2885">
        <v>21.6</v>
      </c>
    </row>
    <row r="2886" spans="61:63" x14ac:dyDescent="0.3">
      <c r="BI2886" t="str">
        <v>10/09/2013</v>
      </c>
      <c r="BJ2886">
        <v>42.3</v>
      </c>
      <c r="BK2886">
        <v>21.6</v>
      </c>
    </row>
    <row r="2887" spans="61:63" x14ac:dyDescent="0.3">
      <c r="BI2887" t="str">
        <v>09/09/2013</v>
      </c>
      <c r="BJ2887">
        <v>42.3</v>
      </c>
      <c r="BK2887">
        <v>21.6</v>
      </c>
    </row>
    <row r="2888" spans="61:63" x14ac:dyDescent="0.3">
      <c r="BI2888" t="str">
        <v>06/09/2013</v>
      </c>
      <c r="BJ2888">
        <v>37.1</v>
      </c>
      <c r="BK2888">
        <v>22.7</v>
      </c>
    </row>
    <row r="2889" spans="61:63" x14ac:dyDescent="0.3">
      <c r="BI2889" t="str">
        <v>05/09/2013</v>
      </c>
      <c r="BJ2889">
        <v>37.1</v>
      </c>
      <c r="BK2889">
        <v>22.7</v>
      </c>
    </row>
    <row r="2890" spans="61:63" x14ac:dyDescent="0.3">
      <c r="BI2890" t="str">
        <v>04/09/2013</v>
      </c>
      <c r="BJ2890">
        <v>37.1</v>
      </c>
      <c r="BK2890">
        <v>22.7</v>
      </c>
    </row>
    <row r="2891" spans="61:63" x14ac:dyDescent="0.3">
      <c r="BI2891" t="str">
        <v>03/09/2013</v>
      </c>
      <c r="BJ2891">
        <v>37.1</v>
      </c>
      <c r="BK2891">
        <v>22.7</v>
      </c>
    </row>
    <row r="2892" spans="61:63" x14ac:dyDescent="0.3">
      <c r="BI2892" t="str">
        <v>02/09/2013</v>
      </c>
      <c r="BJ2892">
        <v>37.1</v>
      </c>
      <c r="BK2892">
        <v>22.7</v>
      </c>
    </row>
    <row r="2893" spans="61:63" x14ac:dyDescent="0.3">
      <c r="BI2893" t="str">
        <v>30/08/2013</v>
      </c>
      <c r="BJ2893">
        <v>37.1</v>
      </c>
      <c r="BK2893">
        <v>23.7</v>
      </c>
    </row>
    <row r="2894" spans="61:63" x14ac:dyDescent="0.3">
      <c r="BI2894" t="str">
        <v>29/08/2013</v>
      </c>
      <c r="BJ2894">
        <v>37.1</v>
      </c>
      <c r="BK2894">
        <v>23.7</v>
      </c>
    </row>
    <row r="2895" spans="61:63" x14ac:dyDescent="0.3">
      <c r="BI2895" t="str">
        <v>28/08/2013</v>
      </c>
      <c r="BJ2895">
        <v>37.1</v>
      </c>
      <c r="BK2895">
        <v>23.7</v>
      </c>
    </row>
    <row r="2896" spans="61:63" x14ac:dyDescent="0.3">
      <c r="BI2896" t="str">
        <v>27/08/2013</v>
      </c>
      <c r="BJ2896">
        <v>37.1</v>
      </c>
      <c r="BK2896">
        <v>23.7</v>
      </c>
    </row>
    <row r="2897" spans="61:63" x14ac:dyDescent="0.3">
      <c r="BI2897" t="str">
        <v>26/08/2013</v>
      </c>
      <c r="BJ2897">
        <v>37.1</v>
      </c>
      <c r="BK2897">
        <v>23.7</v>
      </c>
    </row>
    <row r="2898" spans="61:63" x14ac:dyDescent="0.3">
      <c r="BI2898" t="str">
        <v>23/08/2013</v>
      </c>
      <c r="BJ2898">
        <v>38.1</v>
      </c>
      <c r="BK2898">
        <v>23.8</v>
      </c>
    </row>
    <row r="2899" spans="61:63" x14ac:dyDescent="0.3">
      <c r="BI2899" t="str">
        <v>22/08/2013</v>
      </c>
      <c r="BJ2899">
        <v>38.1</v>
      </c>
      <c r="BK2899">
        <v>23.8</v>
      </c>
    </row>
    <row r="2900" spans="61:63" x14ac:dyDescent="0.3">
      <c r="BI2900" t="str">
        <v>21/08/2013</v>
      </c>
      <c r="BJ2900">
        <v>38.1</v>
      </c>
      <c r="BK2900">
        <v>23.8</v>
      </c>
    </row>
    <row r="2901" spans="61:63" x14ac:dyDescent="0.3">
      <c r="BI2901" t="str">
        <v>20/08/2013</v>
      </c>
      <c r="BJ2901">
        <v>38.1</v>
      </c>
      <c r="BK2901">
        <v>23.8</v>
      </c>
    </row>
    <row r="2902" spans="61:63" x14ac:dyDescent="0.3">
      <c r="BI2902" t="str">
        <v>19/08/2013</v>
      </c>
      <c r="BJ2902">
        <v>38.1</v>
      </c>
      <c r="BK2902">
        <v>23.8</v>
      </c>
    </row>
    <row r="2903" spans="61:63" x14ac:dyDescent="0.3">
      <c r="BI2903" t="str">
        <v>16/08/2013</v>
      </c>
      <c r="BJ2903">
        <v>43.3</v>
      </c>
      <c r="BK2903">
        <v>21.6</v>
      </c>
    </row>
    <row r="2904" spans="61:63" x14ac:dyDescent="0.3">
      <c r="BI2904" t="str">
        <v>15/08/2013</v>
      </c>
      <c r="BJ2904">
        <v>43.3</v>
      </c>
      <c r="BK2904">
        <v>21.6</v>
      </c>
    </row>
    <row r="2905" spans="61:63" x14ac:dyDescent="0.3">
      <c r="BI2905" t="str">
        <v>14/08/2013</v>
      </c>
      <c r="BJ2905">
        <v>43.3</v>
      </c>
      <c r="BK2905">
        <v>21.6</v>
      </c>
    </row>
    <row r="2906" spans="61:63" x14ac:dyDescent="0.3">
      <c r="BI2906" t="str">
        <v>13/08/2013</v>
      </c>
      <c r="BJ2906">
        <v>43.3</v>
      </c>
      <c r="BK2906">
        <v>21.6</v>
      </c>
    </row>
    <row r="2907" spans="61:63" x14ac:dyDescent="0.3">
      <c r="BI2907" t="str">
        <v>12/08/2013</v>
      </c>
      <c r="BJ2907">
        <v>43.3</v>
      </c>
      <c r="BK2907">
        <v>21.6</v>
      </c>
    </row>
    <row r="2908" spans="61:63" x14ac:dyDescent="0.3">
      <c r="BI2908" t="str">
        <v>09/08/2013</v>
      </c>
      <c r="BJ2908">
        <v>47.4</v>
      </c>
      <c r="BK2908">
        <v>20.6</v>
      </c>
    </row>
    <row r="2909" spans="61:63" x14ac:dyDescent="0.3">
      <c r="BI2909" t="str">
        <v>08/08/2013</v>
      </c>
      <c r="BJ2909">
        <v>47.4</v>
      </c>
      <c r="BK2909">
        <v>20.6</v>
      </c>
    </row>
    <row r="2910" spans="61:63" x14ac:dyDescent="0.3">
      <c r="BI2910" t="str">
        <v>07/08/2013</v>
      </c>
      <c r="BJ2910">
        <v>47.4</v>
      </c>
      <c r="BK2910">
        <v>20.6</v>
      </c>
    </row>
    <row r="2911" spans="61:63" x14ac:dyDescent="0.3">
      <c r="BI2911" t="str">
        <v>06/08/2013</v>
      </c>
      <c r="BJ2911">
        <v>47.4</v>
      </c>
      <c r="BK2911">
        <v>20.6</v>
      </c>
    </row>
    <row r="2912" spans="61:63" x14ac:dyDescent="0.3">
      <c r="BI2912" t="str">
        <v>05/08/2013</v>
      </c>
      <c r="BJ2912">
        <v>47.4</v>
      </c>
      <c r="BK2912">
        <v>20.6</v>
      </c>
    </row>
    <row r="2913" spans="61:63" x14ac:dyDescent="0.3">
      <c r="BI2913" t="str">
        <v>02/08/2013</v>
      </c>
      <c r="BJ2913">
        <v>51.6</v>
      </c>
      <c r="BK2913">
        <v>18.5</v>
      </c>
    </row>
    <row r="2914" spans="61:63" x14ac:dyDescent="0.3">
      <c r="BI2914" t="str">
        <v>01/08/2013</v>
      </c>
      <c r="BJ2914">
        <v>51.6</v>
      </c>
      <c r="BK2914">
        <v>18.5</v>
      </c>
    </row>
    <row r="2915" spans="61:63" x14ac:dyDescent="0.3">
      <c r="BI2915" t="str">
        <v>31/07/2013</v>
      </c>
      <c r="BJ2915">
        <v>51.6</v>
      </c>
      <c r="BK2915">
        <v>18.5</v>
      </c>
    </row>
    <row r="2916" spans="61:63" x14ac:dyDescent="0.3">
      <c r="BI2916" t="str">
        <v>30/07/2013</v>
      </c>
      <c r="BJ2916">
        <v>51.6</v>
      </c>
      <c r="BK2916">
        <v>18.5</v>
      </c>
    </row>
    <row r="2917" spans="61:63" x14ac:dyDescent="0.3">
      <c r="BI2917" t="str">
        <v>29/07/2013</v>
      </c>
      <c r="BJ2917">
        <v>51.6</v>
      </c>
      <c r="BK2917">
        <v>18.5</v>
      </c>
    </row>
    <row r="2918" spans="61:63" x14ac:dyDescent="0.3">
      <c r="BI2918" t="str">
        <v>26/07/2013</v>
      </c>
      <c r="BJ2918">
        <v>48.4</v>
      </c>
      <c r="BK2918">
        <v>19.600000000000001</v>
      </c>
    </row>
    <row r="2919" spans="61:63" x14ac:dyDescent="0.3">
      <c r="BI2919" t="str">
        <v>25/07/2013</v>
      </c>
      <c r="BJ2919">
        <v>48.4</v>
      </c>
      <c r="BK2919">
        <v>19.600000000000001</v>
      </c>
    </row>
    <row r="2920" spans="61:63" x14ac:dyDescent="0.3">
      <c r="BI2920" t="str">
        <v>24/07/2013</v>
      </c>
      <c r="BJ2920">
        <v>48.4</v>
      </c>
      <c r="BK2920">
        <v>19.600000000000001</v>
      </c>
    </row>
    <row r="2921" spans="61:63" x14ac:dyDescent="0.3">
      <c r="BI2921" t="str">
        <v>23/07/2013</v>
      </c>
      <c r="BJ2921">
        <v>48.4</v>
      </c>
      <c r="BK2921">
        <v>19.600000000000001</v>
      </c>
    </row>
    <row r="2922" spans="61:63" x14ac:dyDescent="0.3">
      <c r="BI2922" t="str">
        <v>22/07/2013</v>
      </c>
      <c r="BJ2922">
        <v>48.4</v>
      </c>
      <c r="BK2922">
        <v>19.600000000000001</v>
      </c>
    </row>
    <row r="2923" spans="61:63" x14ac:dyDescent="0.3">
      <c r="BI2923" t="str">
        <v>19/07/2013</v>
      </c>
      <c r="BJ2923">
        <v>51.5</v>
      </c>
      <c r="BK2923">
        <v>19.600000000000001</v>
      </c>
    </row>
    <row r="2924" spans="61:63" x14ac:dyDescent="0.3">
      <c r="BI2924" t="str">
        <v>18/07/2013</v>
      </c>
      <c r="BJ2924">
        <v>51.5</v>
      </c>
      <c r="BK2924">
        <v>19.600000000000001</v>
      </c>
    </row>
    <row r="2925" spans="61:63" x14ac:dyDescent="0.3">
      <c r="BI2925" t="str">
        <v>17/07/2013</v>
      </c>
      <c r="BJ2925">
        <v>51.5</v>
      </c>
      <c r="BK2925">
        <v>19.600000000000001</v>
      </c>
    </row>
    <row r="2926" spans="61:63" x14ac:dyDescent="0.3">
      <c r="BI2926" t="str">
        <v>16/07/2013</v>
      </c>
      <c r="BJ2926">
        <v>51.5</v>
      </c>
      <c r="BK2926">
        <v>19.600000000000001</v>
      </c>
    </row>
    <row r="2927" spans="61:63" x14ac:dyDescent="0.3">
      <c r="BI2927" t="str">
        <v>15/07/2013</v>
      </c>
      <c r="BJ2927">
        <v>51.5</v>
      </c>
      <c r="BK2927">
        <v>19.600000000000001</v>
      </c>
    </row>
    <row r="2928" spans="61:63" x14ac:dyDescent="0.3">
      <c r="BI2928" t="str">
        <v>12/07/2013</v>
      </c>
      <c r="BJ2928">
        <v>52.1</v>
      </c>
      <c r="BK2928">
        <v>19.8</v>
      </c>
    </row>
    <row r="2929" spans="61:63" x14ac:dyDescent="0.3">
      <c r="BI2929" t="str">
        <v>11/07/2013</v>
      </c>
      <c r="BJ2929">
        <v>52.1</v>
      </c>
      <c r="BK2929">
        <v>19.8</v>
      </c>
    </row>
    <row r="2930" spans="61:63" x14ac:dyDescent="0.3">
      <c r="BI2930" t="str">
        <v>10/07/2013</v>
      </c>
      <c r="BJ2930">
        <v>52.1</v>
      </c>
      <c r="BK2930">
        <v>19.8</v>
      </c>
    </row>
    <row r="2931" spans="61:63" x14ac:dyDescent="0.3">
      <c r="BI2931" t="str">
        <v>09/07/2013</v>
      </c>
      <c r="BJ2931">
        <v>52.1</v>
      </c>
      <c r="BK2931">
        <v>19.8</v>
      </c>
    </row>
    <row r="2932" spans="61:63" x14ac:dyDescent="0.3">
      <c r="BI2932" t="str">
        <v>08/07/2013</v>
      </c>
      <c r="BJ2932">
        <v>52.1</v>
      </c>
      <c r="BK2932">
        <v>19.8</v>
      </c>
    </row>
    <row r="2933" spans="61:63" x14ac:dyDescent="0.3">
      <c r="BI2933" t="str">
        <v>05/07/2013</v>
      </c>
      <c r="BJ2933">
        <v>46.9</v>
      </c>
      <c r="BK2933">
        <v>22.9</v>
      </c>
    </row>
    <row r="2934" spans="61:63" x14ac:dyDescent="0.3">
      <c r="BI2934" t="str">
        <v>04/07/2013</v>
      </c>
      <c r="BJ2934">
        <v>46.9</v>
      </c>
      <c r="BK2934">
        <v>22.9</v>
      </c>
    </row>
    <row r="2935" spans="61:63" x14ac:dyDescent="0.3">
      <c r="BI2935" t="str">
        <v>03/07/2013</v>
      </c>
      <c r="BJ2935">
        <v>46.9</v>
      </c>
      <c r="BK2935">
        <v>22.9</v>
      </c>
    </row>
    <row r="2936" spans="61:63" x14ac:dyDescent="0.3">
      <c r="BI2936" t="str">
        <v>02/07/2013</v>
      </c>
      <c r="BJ2936">
        <v>46.9</v>
      </c>
      <c r="BK2936">
        <v>22.9</v>
      </c>
    </row>
    <row r="2937" spans="61:63" x14ac:dyDescent="0.3">
      <c r="BI2937" t="str">
        <v>01/07/2013</v>
      </c>
      <c r="BJ2937">
        <v>46.9</v>
      </c>
      <c r="BK2937">
        <v>22.9</v>
      </c>
    </row>
    <row r="2938" spans="61:63" x14ac:dyDescent="0.3">
      <c r="BI2938" t="str">
        <v>28/06/2013</v>
      </c>
      <c r="BJ2938">
        <v>43.8</v>
      </c>
      <c r="BK2938">
        <v>20.8</v>
      </c>
    </row>
    <row r="2939" spans="61:63" x14ac:dyDescent="0.3">
      <c r="BI2939" t="str">
        <v>27/06/2013</v>
      </c>
      <c r="BJ2939">
        <v>43.8</v>
      </c>
      <c r="BK2939">
        <v>20.8</v>
      </c>
    </row>
    <row r="2940" spans="61:63" x14ac:dyDescent="0.3">
      <c r="BI2940" t="str">
        <v>26/06/2013</v>
      </c>
      <c r="BJ2940">
        <v>43.8</v>
      </c>
      <c r="BK2940">
        <v>20.8</v>
      </c>
    </row>
    <row r="2941" spans="61:63" x14ac:dyDescent="0.3">
      <c r="BI2941" t="str">
        <v>25/06/2013</v>
      </c>
      <c r="BJ2941">
        <v>43.8</v>
      </c>
      <c r="BK2941">
        <v>20.8</v>
      </c>
    </row>
    <row r="2942" spans="61:63" x14ac:dyDescent="0.3">
      <c r="BI2942" t="str">
        <v>24/06/2013</v>
      </c>
      <c r="BJ2942">
        <v>43.8</v>
      </c>
      <c r="BK2942">
        <v>20.8</v>
      </c>
    </row>
    <row r="2943" spans="61:63" x14ac:dyDescent="0.3">
      <c r="BI2943" t="str">
        <v>21/06/2013</v>
      </c>
      <c r="BJ2943">
        <v>41.7</v>
      </c>
      <c r="BK2943">
        <v>25</v>
      </c>
    </row>
    <row r="2944" spans="61:63" x14ac:dyDescent="0.3">
      <c r="BI2944" t="str">
        <v>20/06/2013</v>
      </c>
      <c r="BJ2944">
        <v>41.7</v>
      </c>
      <c r="BK2944">
        <v>25</v>
      </c>
    </row>
    <row r="2945" spans="61:63" x14ac:dyDescent="0.3">
      <c r="BI2945" t="str">
        <v>19/06/2013</v>
      </c>
      <c r="BJ2945">
        <v>41.7</v>
      </c>
      <c r="BK2945">
        <v>25</v>
      </c>
    </row>
    <row r="2946" spans="61:63" x14ac:dyDescent="0.3">
      <c r="BI2946" t="str">
        <v>18/06/2013</v>
      </c>
      <c r="BJ2946">
        <v>41.7</v>
      </c>
      <c r="BK2946">
        <v>25</v>
      </c>
    </row>
    <row r="2947" spans="61:63" x14ac:dyDescent="0.3">
      <c r="BI2947" t="str">
        <v>17/06/2013</v>
      </c>
      <c r="BJ2947">
        <v>41.7</v>
      </c>
      <c r="BK2947">
        <v>25</v>
      </c>
    </row>
    <row r="2948" spans="61:63" x14ac:dyDescent="0.3">
      <c r="BI2948" t="str">
        <v>14/06/2013</v>
      </c>
      <c r="BJ2948">
        <v>46.8</v>
      </c>
      <c r="BK2948">
        <v>21.9</v>
      </c>
    </row>
    <row r="2949" spans="61:63" x14ac:dyDescent="0.3">
      <c r="BI2949" t="str">
        <v>13/06/2013</v>
      </c>
      <c r="BJ2949">
        <v>46.8</v>
      </c>
      <c r="BK2949">
        <v>21.9</v>
      </c>
    </row>
    <row r="2950" spans="61:63" x14ac:dyDescent="0.3">
      <c r="BI2950" t="str">
        <v>12/06/2013</v>
      </c>
      <c r="BJ2950">
        <v>46.8</v>
      </c>
      <c r="BK2950">
        <v>21.9</v>
      </c>
    </row>
    <row r="2951" spans="61:63" x14ac:dyDescent="0.3">
      <c r="BI2951" t="str">
        <v>11/06/2013</v>
      </c>
      <c r="BJ2951">
        <v>46.8</v>
      </c>
      <c r="BK2951">
        <v>21.9</v>
      </c>
    </row>
    <row r="2952" spans="61:63" x14ac:dyDescent="0.3">
      <c r="BI2952" t="str">
        <v>10/06/2013</v>
      </c>
      <c r="BJ2952">
        <v>46.8</v>
      </c>
      <c r="BK2952">
        <v>21.9</v>
      </c>
    </row>
    <row r="2953" spans="61:63" x14ac:dyDescent="0.3">
      <c r="BI2953" t="str">
        <v>07/06/2013</v>
      </c>
      <c r="BJ2953">
        <v>43.8</v>
      </c>
      <c r="BK2953">
        <v>22.9</v>
      </c>
    </row>
    <row r="2954" spans="61:63" x14ac:dyDescent="0.3">
      <c r="BI2954" t="str">
        <v>06/06/2013</v>
      </c>
      <c r="BJ2954">
        <v>43.8</v>
      </c>
      <c r="BK2954">
        <v>22.9</v>
      </c>
    </row>
    <row r="2955" spans="61:63" x14ac:dyDescent="0.3">
      <c r="BI2955" t="str">
        <v>05/06/2013</v>
      </c>
      <c r="BJ2955">
        <v>43.8</v>
      </c>
      <c r="BK2955">
        <v>22.9</v>
      </c>
    </row>
    <row r="2956" spans="61:63" x14ac:dyDescent="0.3">
      <c r="BI2956" t="str">
        <v>04/06/2013</v>
      </c>
      <c r="BJ2956">
        <v>43.8</v>
      </c>
      <c r="BK2956">
        <v>22.9</v>
      </c>
    </row>
    <row r="2957" spans="61:63" x14ac:dyDescent="0.3">
      <c r="BI2957" t="str">
        <v>03/06/2013</v>
      </c>
      <c r="BJ2957">
        <v>43.8</v>
      </c>
      <c r="BK2957">
        <v>22.9</v>
      </c>
    </row>
    <row r="2958" spans="61:63" x14ac:dyDescent="0.3">
      <c r="BI2958" t="str">
        <v>31/05/2013</v>
      </c>
      <c r="BJ2958">
        <v>45.8</v>
      </c>
      <c r="BK2958">
        <v>20.8</v>
      </c>
    </row>
    <row r="2959" spans="61:63" x14ac:dyDescent="0.3">
      <c r="BI2959" t="str">
        <v>30/05/2013</v>
      </c>
      <c r="BJ2959">
        <v>45.8</v>
      </c>
      <c r="BK2959">
        <v>20.8</v>
      </c>
    </row>
    <row r="2960" spans="61:63" x14ac:dyDescent="0.3">
      <c r="BI2960" t="str">
        <v>29/05/2013</v>
      </c>
      <c r="BJ2960">
        <v>45.8</v>
      </c>
      <c r="BK2960">
        <v>20.8</v>
      </c>
    </row>
    <row r="2961" spans="61:63" x14ac:dyDescent="0.3">
      <c r="BI2961" t="str">
        <v>28/05/2013</v>
      </c>
      <c r="BJ2961">
        <v>45.8</v>
      </c>
      <c r="BK2961">
        <v>20.8</v>
      </c>
    </row>
    <row r="2962" spans="61:63" x14ac:dyDescent="0.3">
      <c r="BI2962" t="str">
        <v>27/05/2013</v>
      </c>
      <c r="BJ2962">
        <v>45.8</v>
      </c>
      <c r="BK2962">
        <v>20.8</v>
      </c>
    </row>
    <row r="2963" spans="61:63" x14ac:dyDescent="0.3">
      <c r="BI2963" t="str">
        <v>24/05/2013</v>
      </c>
      <c r="BJ2963">
        <v>52.1</v>
      </c>
      <c r="BK2963">
        <v>19.8</v>
      </c>
    </row>
    <row r="2964" spans="61:63" x14ac:dyDescent="0.3">
      <c r="BI2964" t="str">
        <v>23/05/2013</v>
      </c>
      <c r="BJ2964">
        <v>52.1</v>
      </c>
      <c r="BK2964">
        <v>19.8</v>
      </c>
    </row>
    <row r="2965" spans="61:63" x14ac:dyDescent="0.3">
      <c r="BI2965" t="str">
        <v>22/05/2013</v>
      </c>
      <c r="BJ2965">
        <v>52.1</v>
      </c>
      <c r="BK2965">
        <v>19.8</v>
      </c>
    </row>
    <row r="2966" spans="61:63" x14ac:dyDescent="0.3">
      <c r="BI2966" t="str">
        <v>21/05/2013</v>
      </c>
      <c r="BJ2966">
        <v>52.1</v>
      </c>
      <c r="BK2966">
        <v>19.8</v>
      </c>
    </row>
    <row r="2967" spans="61:63" x14ac:dyDescent="0.3">
      <c r="BI2967" t="str">
        <v>20/05/2013</v>
      </c>
      <c r="BJ2967">
        <v>52.1</v>
      </c>
      <c r="BK2967">
        <v>19.8</v>
      </c>
    </row>
    <row r="2968" spans="61:63" x14ac:dyDescent="0.3">
      <c r="BI2968" t="str">
        <v>17/05/2013</v>
      </c>
      <c r="BJ2968">
        <v>55.2</v>
      </c>
      <c r="BK2968">
        <v>18.8</v>
      </c>
    </row>
    <row r="2969" spans="61:63" x14ac:dyDescent="0.3">
      <c r="BI2969" t="str">
        <v>16/05/2013</v>
      </c>
      <c r="BJ2969">
        <v>55.2</v>
      </c>
      <c r="BK2969">
        <v>18.8</v>
      </c>
    </row>
    <row r="2970" spans="61:63" x14ac:dyDescent="0.3">
      <c r="BI2970" t="str">
        <v>15/05/2013</v>
      </c>
      <c r="BJ2970">
        <v>55.2</v>
      </c>
      <c r="BK2970">
        <v>18.8</v>
      </c>
    </row>
    <row r="2971" spans="61:63" x14ac:dyDescent="0.3">
      <c r="BI2971" t="str">
        <v>14/05/2013</v>
      </c>
      <c r="BJ2971">
        <v>55.2</v>
      </c>
      <c r="BK2971">
        <v>18.8</v>
      </c>
    </row>
    <row r="2972" spans="61:63" x14ac:dyDescent="0.3">
      <c r="BI2972" t="str">
        <v>13/05/2013</v>
      </c>
      <c r="BJ2972">
        <v>55.2</v>
      </c>
      <c r="BK2972">
        <v>18.8</v>
      </c>
    </row>
    <row r="2973" spans="61:63" x14ac:dyDescent="0.3">
      <c r="BI2973" t="str">
        <v>10/05/2013</v>
      </c>
      <c r="BJ2973">
        <v>54.2</v>
      </c>
      <c r="BK2973">
        <v>19.8</v>
      </c>
    </row>
    <row r="2974" spans="61:63" x14ac:dyDescent="0.3">
      <c r="BI2974" t="str">
        <v>09/05/2013</v>
      </c>
      <c r="BJ2974">
        <v>54.2</v>
      </c>
      <c r="BK2974">
        <v>19.8</v>
      </c>
    </row>
    <row r="2975" spans="61:63" x14ac:dyDescent="0.3">
      <c r="BI2975" t="str">
        <v>08/05/2013</v>
      </c>
      <c r="BJ2975">
        <v>54.2</v>
      </c>
      <c r="BK2975">
        <v>19.8</v>
      </c>
    </row>
    <row r="2976" spans="61:63" x14ac:dyDescent="0.3">
      <c r="BI2976" t="str">
        <v>07/05/2013</v>
      </c>
      <c r="BJ2976">
        <v>54.2</v>
      </c>
      <c r="BK2976">
        <v>19.8</v>
      </c>
    </row>
    <row r="2977" spans="61:63" x14ac:dyDescent="0.3">
      <c r="BI2977" t="str">
        <v>06/05/2013</v>
      </c>
      <c r="BJ2977">
        <v>54.2</v>
      </c>
      <c r="BK2977">
        <v>19.8</v>
      </c>
    </row>
    <row r="2978" spans="61:63" x14ac:dyDescent="0.3">
      <c r="BI2978" t="str">
        <v>03/05/2013</v>
      </c>
      <c r="BJ2978">
        <v>52.1</v>
      </c>
      <c r="BK2978">
        <v>19.8</v>
      </c>
    </row>
    <row r="2979" spans="61:63" x14ac:dyDescent="0.3">
      <c r="BI2979" t="str">
        <v>02/05/2013</v>
      </c>
      <c r="BJ2979">
        <v>52.1</v>
      </c>
      <c r="BK2979">
        <v>19.8</v>
      </c>
    </row>
    <row r="2980" spans="61:63" x14ac:dyDescent="0.3">
      <c r="BI2980" t="str">
        <v>01/05/2013</v>
      </c>
      <c r="BJ2980">
        <v>52.1</v>
      </c>
      <c r="BK2980">
        <v>19.8</v>
      </c>
    </row>
    <row r="2981" spans="61:63" x14ac:dyDescent="0.3">
      <c r="BI2981" t="str">
        <v>30/04/2013</v>
      </c>
      <c r="BJ2981">
        <v>52.1</v>
      </c>
      <c r="BK2981">
        <v>19.8</v>
      </c>
    </row>
    <row r="2982" spans="61:63" x14ac:dyDescent="0.3">
      <c r="BI2982" t="str">
        <v>29/04/2013</v>
      </c>
      <c r="BJ2982">
        <v>52.1</v>
      </c>
      <c r="BK2982">
        <v>19.8</v>
      </c>
    </row>
    <row r="2983" spans="61:63" x14ac:dyDescent="0.3">
      <c r="BI2983" t="str">
        <v>26/04/2013</v>
      </c>
      <c r="BJ2983">
        <v>47.9</v>
      </c>
      <c r="BK2983">
        <v>18.8</v>
      </c>
    </row>
    <row r="2984" spans="61:63" x14ac:dyDescent="0.3">
      <c r="BI2984" t="str">
        <v>25/04/2013</v>
      </c>
      <c r="BJ2984">
        <v>47.9</v>
      </c>
      <c r="BK2984">
        <v>18.8</v>
      </c>
    </row>
    <row r="2985" spans="61:63" x14ac:dyDescent="0.3">
      <c r="BI2985" t="str">
        <v>24/04/2013</v>
      </c>
      <c r="BJ2985">
        <v>47.9</v>
      </c>
      <c r="BK2985">
        <v>18.8</v>
      </c>
    </row>
    <row r="2986" spans="61:63" x14ac:dyDescent="0.3">
      <c r="BI2986" t="str">
        <v>23/04/2013</v>
      </c>
      <c r="BJ2986">
        <v>47.9</v>
      </c>
      <c r="BK2986">
        <v>18.8</v>
      </c>
    </row>
    <row r="2987" spans="61:63" x14ac:dyDescent="0.3">
      <c r="BI2987" t="str">
        <v>22/04/2013</v>
      </c>
      <c r="BJ2987">
        <v>47.9</v>
      </c>
      <c r="BK2987">
        <v>18.8</v>
      </c>
    </row>
    <row r="2988" spans="61:63" x14ac:dyDescent="0.3">
      <c r="BI2988" t="str">
        <v>19/04/2013</v>
      </c>
      <c r="BJ2988">
        <v>44.3</v>
      </c>
      <c r="BK2988">
        <v>19.600000000000001</v>
      </c>
    </row>
    <row r="2989" spans="61:63" x14ac:dyDescent="0.3">
      <c r="BI2989" t="str">
        <v>18/04/2013</v>
      </c>
      <c r="BJ2989">
        <v>44.3</v>
      </c>
      <c r="BK2989">
        <v>19.600000000000001</v>
      </c>
    </row>
    <row r="2990" spans="61:63" x14ac:dyDescent="0.3">
      <c r="BI2990" t="str">
        <v>17/04/2013</v>
      </c>
      <c r="BJ2990">
        <v>44.3</v>
      </c>
      <c r="BK2990">
        <v>19.600000000000001</v>
      </c>
    </row>
    <row r="2991" spans="61:63" x14ac:dyDescent="0.3">
      <c r="BI2991" t="str">
        <v>16/04/2013</v>
      </c>
      <c r="BJ2991">
        <v>44.3</v>
      </c>
      <c r="BK2991">
        <v>19.600000000000001</v>
      </c>
    </row>
    <row r="2992" spans="61:63" x14ac:dyDescent="0.3">
      <c r="BI2992" t="str">
        <v>15/04/2013</v>
      </c>
      <c r="BJ2992">
        <v>44.3</v>
      </c>
      <c r="BK2992">
        <v>19.600000000000001</v>
      </c>
    </row>
    <row r="2993" spans="61:63" x14ac:dyDescent="0.3">
      <c r="BI2993" t="str">
        <v>12/04/2013</v>
      </c>
      <c r="BJ2993">
        <v>47.4</v>
      </c>
      <c r="BK2993">
        <v>20.6</v>
      </c>
    </row>
    <row r="2994" spans="61:63" x14ac:dyDescent="0.3">
      <c r="BI2994" t="str">
        <v>11/04/2013</v>
      </c>
      <c r="BJ2994">
        <v>47.4</v>
      </c>
      <c r="BK2994">
        <v>20.6</v>
      </c>
    </row>
    <row r="2995" spans="61:63" x14ac:dyDescent="0.3">
      <c r="BI2995" t="str">
        <v>10/04/2013</v>
      </c>
      <c r="BJ2995">
        <v>47.4</v>
      </c>
      <c r="BK2995">
        <v>20.6</v>
      </c>
    </row>
    <row r="2996" spans="61:63" x14ac:dyDescent="0.3">
      <c r="BI2996" t="str">
        <v>09/04/2013</v>
      </c>
      <c r="BJ2996">
        <v>47.4</v>
      </c>
      <c r="BK2996">
        <v>20.6</v>
      </c>
    </row>
    <row r="2997" spans="61:63" x14ac:dyDescent="0.3">
      <c r="BI2997" t="str">
        <v>08/04/2013</v>
      </c>
      <c r="BJ2997">
        <v>47.4</v>
      </c>
      <c r="BK2997">
        <v>20.6</v>
      </c>
    </row>
    <row r="2998" spans="61:63" x14ac:dyDescent="0.3">
      <c r="BI2998" t="str">
        <v>05/04/2013</v>
      </c>
      <c r="BJ2998">
        <v>50.5</v>
      </c>
      <c r="BK2998">
        <v>20.6</v>
      </c>
    </row>
    <row r="2999" spans="61:63" x14ac:dyDescent="0.3">
      <c r="BI2999" t="str">
        <v>04/04/2013</v>
      </c>
      <c r="BJ2999">
        <v>50.5</v>
      </c>
      <c r="BK2999">
        <v>20.6</v>
      </c>
    </row>
    <row r="3000" spans="61:63" x14ac:dyDescent="0.3">
      <c r="BI3000" t="str">
        <v>03/04/2013</v>
      </c>
      <c r="BJ3000">
        <v>50.5</v>
      </c>
      <c r="BK3000">
        <v>20.6</v>
      </c>
    </row>
    <row r="3001" spans="61:63" x14ac:dyDescent="0.3">
      <c r="BI3001" t="str">
        <v>02/04/2013</v>
      </c>
      <c r="BJ3001">
        <v>50.5</v>
      </c>
      <c r="BK3001">
        <v>20.6</v>
      </c>
    </row>
    <row r="3002" spans="61:63" x14ac:dyDescent="0.3">
      <c r="BI3002" t="str">
        <v>01/04/2013</v>
      </c>
      <c r="BJ3002">
        <v>50.5</v>
      </c>
      <c r="BK3002">
        <v>20.6</v>
      </c>
    </row>
    <row r="3003" spans="61:63" x14ac:dyDescent="0.3">
      <c r="BI3003" t="str">
        <v>29/03/2013</v>
      </c>
      <c r="BJ3003">
        <v>52</v>
      </c>
      <c r="BK3003">
        <v>19.399999999999999</v>
      </c>
    </row>
    <row r="3004" spans="61:63" x14ac:dyDescent="0.3">
      <c r="BI3004" t="str">
        <v>28/03/2013</v>
      </c>
      <c r="BJ3004">
        <v>52</v>
      </c>
      <c r="BK3004">
        <v>19.399999999999999</v>
      </c>
    </row>
    <row r="3005" spans="61:63" x14ac:dyDescent="0.3">
      <c r="BI3005" t="str">
        <v>27/03/2013</v>
      </c>
      <c r="BJ3005">
        <v>52</v>
      </c>
      <c r="BK3005">
        <v>19.399999999999999</v>
      </c>
    </row>
    <row r="3006" spans="61:63" x14ac:dyDescent="0.3">
      <c r="BI3006" t="str">
        <v>26/03/2013</v>
      </c>
      <c r="BJ3006">
        <v>52</v>
      </c>
      <c r="BK3006">
        <v>19.399999999999999</v>
      </c>
    </row>
    <row r="3007" spans="61:63" x14ac:dyDescent="0.3">
      <c r="BI3007" t="str">
        <v>25/03/2013</v>
      </c>
      <c r="BJ3007">
        <v>52</v>
      </c>
      <c r="BK3007">
        <v>19.399999999999999</v>
      </c>
    </row>
    <row r="3008" spans="61:63" x14ac:dyDescent="0.3">
      <c r="BI3008" t="str">
        <v>22/03/2013</v>
      </c>
      <c r="BJ3008">
        <v>49.5</v>
      </c>
      <c r="BK3008">
        <v>19.600000000000001</v>
      </c>
    </row>
    <row r="3009" spans="61:63" x14ac:dyDescent="0.3">
      <c r="BI3009" t="str">
        <v>21/03/2013</v>
      </c>
      <c r="BJ3009">
        <v>49.5</v>
      </c>
      <c r="BK3009">
        <v>19.600000000000001</v>
      </c>
    </row>
    <row r="3010" spans="61:63" x14ac:dyDescent="0.3">
      <c r="BI3010" t="str">
        <v>20/03/2013</v>
      </c>
      <c r="BJ3010">
        <v>49.5</v>
      </c>
      <c r="BK3010">
        <v>19.600000000000001</v>
      </c>
    </row>
    <row r="3011" spans="61:63" x14ac:dyDescent="0.3">
      <c r="BI3011" t="str">
        <v>19/03/2013</v>
      </c>
      <c r="BJ3011">
        <v>49.5</v>
      </c>
      <c r="BK3011">
        <v>19.600000000000001</v>
      </c>
    </row>
    <row r="3012" spans="61:63" x14ac:dyDescent="0.3">
      <c r="BI3012" t="str">
        <v>18/03/2013</v>
      </c>
      <c r="BJ3012">
        <v>49.5</v>
      </c>
      <c r="BK3012">
        <v>19.600000000000001</v>
      </c>
    </row>
    <row r="3013" spans="61:63" x14ac:dyDescent="0.3">
      <c r="BI3013" t="str">
        <v>15/03/2013</v>
      </c>
      <c r="BJ3013">
        <v>47.4</v>
      </c>
      <c r="BK3013">
        <v>18.600000000000001</v>
      </c>
    </row>
    <row r="3014" spans="61:63" x14ac:dyDescent="0.3">
      <c r="BI3014" t="str">
        <v>14/03/2013</v>
      </c>
      <c r="BJ3014">
        <v>47.4</v>
      </c>
      <c r="BK3014">
        <v>18.600000000000001</v>
      </c>
    </row>
    <row r="3015" spans="61:63" x14ac:dyDescent="0.3">
      <c r="BI3015" t="str">
        <v>13/03/2013</v>
      </c>
      <c r="BJ3015">
        <v>47.4</v>
      </c>
      <c r="BK3015">
        <v>18.600000000000001</v>
      </c>
    </row>
    <row r="3016" spans="61:63" x14ac:dyDescent="0.3">
      <c r="BI3016" t="str">
        <v>12/03/2013</v>
      </c>
      <c r="BJ3016">
        <v>47.4</v>
      </c>
      <c r="BK3016">
        <v>18.600000000000001</v>
      </c>
    </row>
    <row r="3017" spans="61:63" x14ac:dyDescent="0.3">
      <c r="BI3017" t="str">
        <v>11/03/2013</v>
      </c>
      <c r="BJ3017">
        <v>47.4</v>
      </c>
      <c r="BK3017">
        <v>18.600000000000001</v>
      </c>
    </row>
    <row r="3018" spans="61:63" x14ac:dyDescent="0.3">
      <c r="BI3018" t="str">
        <v>08/03/2013</v>
      </c>
      <c r="BJ3018">
        <v>50</v>
      </c>
      <c r="BK3018">
        <v>18.8</v>
      </c>
    </row>
    <row r="3019" spans="61:63" x14ac:dyDescent="0.3">
      <c r="BI3019" t="str">
        <v>07/03/2013</v>
      </c>
      <c r="BJ3019">
        <v>50</v>
      </c>
      <c r="BK3019">
        <v>18.8</v>
      </c>
    </row>
    <row r="3020" spans="61:63" x14ac:dyDescent="0.3">
      <c r="BI3020" t="str">
        <v>06/03/2013</v>
      </c>
      <c r="BJ3020">
        <v>50</v>
      </c>
      <c r="BK3020">
        <v>18.8</v>
      </c>
    </row>
    <row r="3021" spans="61:63" x14ac:dyDescent="0.3">
      <c r="BI3021" t="str">
        <v>05/03/2013</v>
      </c>
      <c r="BJ3021">
        <v>50</v>
      </c>
      <c r="BK3021">
        <v>18.8</v>
      </c>
    </row>
    <row r="3022" spans="61:63" x14ac:dyDescent="0.3">
      <c r="BI3022" t="str">
        <v>04/03/2013</v>
      </c>
      <c r="BJ3022">
        <v>50</v>
      </c>
      <c r="BK3022">
        <v>18.8</v>
      </c>
    </row>
    <row r="3023" spans="61:63" x14ac:dyDescent="0.3">
      <c r="BI3023" t="str">
        <v>01/03/2013</v>
      </c>
      <c r="BJ3023">
        <v>44.2</v>
      </c>
      <c r="BK3023">
        <v>21.1</v>
      </c>
    </row>
    <row r="3024" spans="61:63" x14ac:dyDescent="0.3">
      <c r="BI3024" t="str">
        <v>28/02/2013</v>
      </c>
      <c r="BJ3024">
        <v>44.2</v>
      </c>
      <c r="BK3024">
        <v>21.1</v>
      </c>
    </row>
    <row r="3025" spans="61:63" x14ac:dyDescent="0.3">
      <c r="BI3025" t="str">
        <v>27/02/2013</v>
      </c>
      <c r="BJ3025">
        <v>44.2</v>
      </c>
      <c r="BK3025">
        <v>21.1</v>
      </c>
    </row>
    <row r="3026" spans="61:63" x14ac:dyDescent="0.3">
      <c r="BI3026" t="str">
        <v>26/02/2013</v>
      </c>
      <c r="BJ3026">
        <v>44.2</v>
      </c>
      <c r="BK3026">
        <v>21.1</v>
      </c>
    </row>
    <row r="3027" spans="61:63" x14ac:dyDescent="0.3">
      <c r="BI3027" t="str">
        <v>25/02/2013</v>
      </c>
      <c r="BJ3027">
        <v>44.2</v>
      </c>
      <c r="BK3027">
        <v>21.1</v>
      </c>
    </row>
    <row r="3028" spans="61:63" x14ac:dyDescent="0.3">
      <c r="BI3028" t="str">
        <v>22/02/2013</v>
      </c>
      <c r="BJ3028">
        <v>46.3</v>
      </c>
      <c r="BK3028">
        <v>21.1</v>
      </c>
    </row>
    <row r="3029" spans="61:63" x14ac:dyDescent="0.3">
      <c r="BI3029" t="str">
        <v>21/02/2013</v>
      </c>
      <c r="BJ3029">
        <v>46.3</v>
      </c>
      <c r="BK3029">
        <v>21.1</v>
      </c>
    </row>
    <row r="3030" spans="61:63" x14ac:dyDescent="0.3">
      <c r="BI3030" t="str">
        <v>20/02/2013</v>
      </c>
      <c r="BJ3030">
        <v>46.3</v>
      </c>
      <c r="BK3030">
        <v>21.1</v>
      </c>
    </row>
    <row r="3031" spans="61:63" x14ac:dyDescent="0.3">
      <c r="BI3031" t="str">
        <v>19/02/2013</v>
      </c>
      <c r="BJ3031">
        <v>46.3</v>
      </c>
      <c r="BK3031">
        <v>21.1</v>
      </c>
    </row>
    <row r="3032" spans="61:63" x14ac:dyDescent="0.3">
      <c r="BI3032" t="str">
        <v>18/02/2013</v>
      </c>
      <c r="BJ3032">
        <v>46.3</v>
      </c>
      <c r="BK3032">
        <v>21.1</v>
      </c>
    </row>
    <row r="3033" spans="61:63" x14ac:dyDescent="0.3">
      <c r="BI3033" t="str">
        <v>15/02/2013</v>
      </c>
      <c r="BJ3033">
        <v>48.4</v>
      </c>
      <c r="BK3033">
        <v>22.1</v>
      </c>
    </row>
    <row r="3034" spans="61:63" x14ac:dyDescent="0.3">
      <c r="BI3034" t="str">
        <v>14/02/2013</v>
      </c>
      <c r="BJ3034">
        <v>48.4</v>
      </c>
      <c r="BK3034">
        <v>22.1</v>
      </c>
    </row>
    <row r="3035" spans="61:63" x14ac:dyDescent="0.3">
      <c r="BI3035" t="str">
        <v>13/02/2013</v>
      </c>
      <c r="BJ3035">
        <v>48.4</v>
      </c>
      <c r="BK3035">
        <v>22.1</v>
      </c>
    </row>
    <row r="3036" spans="61:63" x14ac:dyDescent="0.3">
      <c r="BI3036" t="str">
        <v>12/02/2013</v>
      </c>
      <c r="BJ3036">
        <v>48.4</v>
      </c>
      <c r="BK3036">
        <v>22.1</v>
      </c>
    </row>
    <row r="3037" spans="61:63" x14ac:dyDescent="0.3">
      <c r="BI3037" t="str">
        <v>11/02/2013</v>
      </c>
      <c r="BJ3037">
        <v>48.4</v>
      </c>
      <c r="BK3037">
        <v>22.1</v>
      </c>
    </row>
    <row r="3038" spans="61:63" x14ac:dyDescent="0.3">
      <c r="BI3038" t="str">
        <v>08/02/2013</v>
      </c>
      <c r="BJ3038">
        <v>52.6</v>
      </c>
      <c r="BK3038">
        <v>21.1</v>
      </c>
    </row>
    <row r="3039" spans="61:63" x14ac:dyDescent="0.3">
      <c r="BI3039" t="str">
        <v>07/02/2013</v>
      </c>
      <c r="BJ3039">
        <v>52.6</v>
      </c>
      <c r="BK3039">
        <v>21.1</v>
      </c>
    </row>
    <row r="3040" spans="61:63" x14ac:dyDescent="0.3">
      <c r="BI3040" t="str">
        <v>06/02/2013</v>
      </c>
      <c r="BJ3040">
        <v>52.6</v>
      </c>
      <c r="BK3040">
        <v>21.1</v>
      </c>
    </row>
    <row r="3041" spans="61:63" x14ac:dyDescent="0.3">
      <c r="BI3041" t="str">
        <v>05/02/2013</v>
      </c>
      <c r="BJ3041">
        <v>52.6</v>
      </c>
      <c r="BK3041">
        <v>21.1</v>
      </c>
    </row>
    <row r="3042" spans="61:63" x14ac:dyDescent="0.3">
      <c r="BI3042" t="str">
        <v>04/02/2013</v>
      </c>
      <c r="BJ3042">
        <v>52.6</v>
      </c>
      <c r="BK3042">
        <v>21.1</v>
      </c>
    </row>
    <row r="3043" spans="61:63" x14ac:dyDescent="0.3">
      <c r="BI3043" t="str">
        <v>01/02/2013</v>
      </c>
      <c r="BJ3043">
        <v>54.7</v>
      </c>
      <c r="BK3043">
        <v>21.1</v>
      </c>
    </row>
    <row r="3044" spans="61:63" x14ac:dyDescent="0.3">
      <c r="BI3044" t="str">
        <v>31/01/2013</v>
      </c>
      <c r="BJ3044">
        <v>54.7</v>
      </c>
      <c r="BK3044">
        <v>21.1</v>
      </c>
    </row>
    <row r="3045" spans="61:63" x14ac:dyDescent="0.3">
      <c r="BI3045" t="str">
        <v>30/01/2013</v>
      </c>
      <c r="BJ3045">
        <v>54.7</v>
      </c>
      <c r="BK3045">
        <v>21.1</v>
      </c>
    </row>
    <row r="3046" spans="61:63" x14ac:dyDescent="0.3">
      <c r="BI3046" t="str">
        <v>29/01/2013</v>
      </c>
      <c r="BJ3046">
        <v>54.7</v>
      </c>
      <c r="BK3046">
        <v>21.1</v>
      </c>
    </row>
    <row r="3047" spans="61:63" x14ac:dyDescent="0.3">
      <c r="BI3047" t="str">
        <v>28/01/2013</v>
      </c>
      <c r="BJ3047">
        <v>54.7</v>
      </c>
      <c r="BK3047">
        <v>21.1</v>
      </c>
    </row>
    <row r="3048" spans="61:63" x14ac:dyDescent="0.3">
      <c r="BI3048" t="str">
        <v>25/01/2013</v>
      </c>
      <c r="BJ3048">
        <v>54.3</v>
      </c>
      <c r="BK3048">
        <v>22.3</v>
      </c>
    </row>
    <row r="3049" spans="61:63" x14ac:dyDescent="0.3">
      <c r="BI3049" t="str">
        <v>24/01/2013</v>
      </c>
      <c r="BJ3049">
        <v>54.3</v>
      </c>
      <c r="BK3049">
        <v>22.3</v>
      </c>
    </row>
    <row r="3050" spans="61:63" x14ac:dyDescent="0.3">
      <c r="BI3050" t="str">
        <v>23/01/2013</v>
      </c>
      <c r="BJ3050">
        <v>54.3</v>
      </c>
      <c r="BK3050">
        <v>22.3</v>
      </c>
    </row>
    <row r="3051" spans="61:63" x14ac:dyDescent="0.3">
      <c r="BI3051" t="str">
        <v>22/01/2013</v>
      </c>
      <c r="BJ3051">
        <v>54.3</v>
      </c>
      <c r="BK3051">
        <v>22.3</v>
      </c>
    </row>
    <row r="3052" spans="61:63" x14ac:dyDescent="0.3">
      <c r="BI3052" t="str">
        <v>21/01/2013</v>
      </c>
      <c r="BJ3052">
        <v>54.3</v>
      </c>
      <c r="BK3052">
        <v>22.3</v>
      </c>
    </row>
    <row r="3053" spans="61:63" x14ac:dyDescent="0.3">
      <c r="BI3053" t="str">
        <v>18/01/2013</v>
      </c>
      <c r="BJ3053">
        <v>53.2</v>
      </c>
      <c r="BK3053">
        <v>22.3</v>
      </c>
    </row>
    <row r="3054" spans="61:63" x14ac:dyDescent="0.3">
      <c r="BI3054" t="str">
        <v>17/01/2013</v>
      </c>
      <c r="BJ3054">
        <v>53.2</v>
      </c>
      <c r="BK3054">
        <v>22.3</v>
      </c>
    </row>
    <row r="3055" spans="61:63" x14ac:dyDescent="0.3">
      <c r="BI3055" t="str">
        <v>16/01/2013</v>
      </c>
      <c r="BJ3055">
        <v>53.2</v>
      </c>
      <c r="BK3055">
        <v>22.3</v>
      </c>
    </row>
    <row r="3056" spans="61:63" x14ac:dyDescent="0.3">
      <c r="BI3056" t="str">
        <v>15/01/2013</v>
      </c>
      <c r="BJ3056">
        <v>53.2</v>
      </c>
      <c r="BK3056">
        <v>22.3</v>
      </c>
    </row>
    <row r="3057" spans="61:63" x14ac:dyDescent="0.3">
      <c r="BI3057" t="str">
        <v>14/01/2013</v>
      </c>
      <c r="BJ3057">
        <v>53.2</v>
      </c>
      <c r="BK3057">
        <v>22.3</v>
      </c>
    </row>
    <row r="3058" spans="61:63" x14ac:dyDescent="0.3">
      <c r="BI3058" t="str">
        <v>11/01/2013</v>
      </c>
      <c r="BJ3058">
        <v>53.2</v>
      </c>
      <c r="BK3058">
        <v>22.3</v>
      </c>
    </row>
    <row r="3059" spans="61:63" x14ac:dyDescent="0.3">
      <c r="BI3059" t="str">
        <v>10/01/2013</v>
      </c>
      <c r="BJ3059">
        <v>53.2</v>
      </c>
      <c r="BK3059">
        <v>22.3</v>
      </c>
    </row>
    <row r="3060" spans="61:63" x14ac:dyDescent="0.3">
      <c r="BI3060" t="str">
        <v>09/01/2013</v>
      </c>
      <c r="BJ3060">
        <v>53.2</v>
      </c>
      <c r="BK3060">
        <v>22.3</v>
      </c>
    </row>
    <row r="3061" spans="61:63" x14ac:dyDescent="0.3">
      <c r="BI3061" t="str">
        <v>08/01/2013</v>
      </c>
      <c r="BJ3061">
        <v>53.2</v>
      </c>
      <c r="BK3061">
        <v>22.3</v>
      </c>
    </row>
    <row r="3062" spans="61:63" x14ac:dyDescent="0.3">
      <c r="BI3062" t="str">
        <v>07/01/2013</v>
      </c>
      <c r="BJ3062">
        <v>53.2</v>
      </c>
      <c r="BK3062">
        <v>22.3</v>
      </c>
    </row>
    <row r="3063" spans="61:63" x14ac:dyDescent="0.3">
      <c r="BI3063" t="str">
        <v>04/01/2013</v>
      </c>
      <c r="BJ3063">
        <v>51.1</v>
      </c>
      <c r="BK3063">
        <v>23.4</v>
      </c>
    </row>
    <row r="3064" spans="61:63" x14ac:dyDescent="0.3">
      <c r="BI3064" t="str">
        <v>03/01/2013</v>
      </c>
      <c r="BJ3064">
        <v>51.1</v>
      </c>
      <c r="BK3064">
        <v>23.4</v>
      </c>
    </row>
    <row r="3065" spans="61:63" x14ac:dyDescent="0.3">
      <c r="BI3065" t="str">
        <v>02/01/2013</v>
      </c>
      <c r="BJ3065">
        <v>51.1</v>
      </c>
      <c r="BK3065">
        <v>23.4</v>
      </c>
    </row>
    <row r="3066" spans="61:63" x14ac:dyDescent="0.3">
      <c r="BI3066" t="str">
        <v>01/01/2013</v>
      </c>
      <c r="BJ3066">
        <v>51.1</v>
      </c>
      <c r="BK3066">
        <v>23.4</v>
      </c>
    </row>
    <row r="3067" spans="61:63" x14ac:dyDescent="0.3">
      <c r="BI3067" t="str">
        <v>31/12/2012</v>
      </c>
      <c r="BJ3067">
        <v>51.1</v>
      </c>
      <c r="BK3067">
        <v>23.4</v>
      </c>
    </row>
    <row r="3068" spans="61:63" x14ac:dyDescent="0.3">
      <c r="BI3068" t="str">
        <v>28/12/2012</v>
      </c>
      <c r="BJ3068">
        <v>47.8</v>
      </c>
      <c r="BK3068">
        <v>24.5</v>
      </c>
    </row>
    <row r="3069" spans="61:63" x14ac:dyDescent="0.3">
      <c r="BI3069" t="str">
        <v>27/12/2012</v>
      </c>
      <c r="BJ3069">
        <v>47.8</v>
      </c>
      <c r="BK3069">
        <v>24.5</v>
      </c>
    </row>
    <row r="3070" spans="61:63" x14ac:dyDescent="0.3">
      <c r="BI3070" t="str">
        <v>26/12/2012</v>
      </c>
      <c r="BJ3070">
        <v>47.8</v>
      </c>
      <c r="BK3070">
        <v>24.5</v>
      </c>
    </row>
    <row r="3071" spans="61:63" x14ac:dyDescent="0.3">
      <c r="BI3071" t="str">
        <v>25/12/2012</v>
      </c>
      <c r="BJ3071">
        <v>47.8</v>
      </c>
      <c r="BK3071">
        <v>24.5</v>
      </c>
    </row>
    <row r="3072" spans="61:63" x14ac:dyDescent="0.3">
      <c r="BI3072" t="str">
        <v>24/12/2012</v>
      </c>
      <c r="BJ3072">
        <v>47.8</v>
      </c>
      <c r="BK3072">
        <v>24.5</v>
      </c>
    </row>
    <row r="3073" spans="61:63" x14ac:dyDescent="0.3">
      <c r="BI3073" t="str">
        <v>21/12/2012</v>
      </c>
      <c r="BJ3073">
        <v>48.9</v>
      </c>
      <c r="BK3073">
        <v>24.5</v>
      </c>
    </row>
    <row r="3074" spans="61:63" x14ac:dyDescent="0.3">
      <c r="BI3074" t="str">
        <v>20/12/2012</v>
      </c>
      <c r="BJ3074">
        <v>48.9</v>
      </c>
      <c r="BK3074">
        <v>24.5</v>
      </c>
    </row>
    <row r="3075" spans="61:63" x14ac:dyDescent="0.3">
      <c r="BI3075" t="str">
        <v>19/12/2012</v>
      </c>
      <c r="BJ3075">
        <v>48.9</v>
      </c>
      <c r="BK3075">
        <v>24.5</v>
      </c>
    </row>
    <row r="3076" spans="61:63" x14ac:dyDescent="0.3">
      <c r="BI3076" t="str">
        <v>18/12/2012</v>
      </c>
      <c r="BJ3076">
        <v>48.9</v>
      </c>
      <c r="BK3076">
        <v>24.5</v>
      </c>
    </row>
    <row r="3077" spans="61:63" x14ac:dyDescent="0.3">
      <c r="BI3077" t="str">
        <v>17/12/2012</v>
      </c>
      <c r="BJ3077">
        <v>48.9</v>
      </c>
      <c r="BK3077">
        <v>24.5</v>
      </c>
    </row>
    <row r="3078" spans="61:63" x14ac:dyDescent="0.3">
      <c r="BI3078" t="str">
        <v>14/12/2012</v>
      </c>
      <c r="BJ3078">
        <v>46.8</v>
      </c>
      <c r="BK3078">
        <v>24.5</v>
      </c>
    </row>
    <row r="3079" spans="61:63" x14ac:dyDescent="0.3">
      <c r="BI3079" t="str">
        <v>13/12/2012</v>
      </c>
      <c r="BJ3079">
        <v>46.8</v>
      </c>
      <c r="BK3079">
        <v>24.5</v>
      </c>
    </row>
    <row r="3080" spans="61:63" x14ac:dyDescent="0.3">
      <c r="BI3080" t="str">
        <v>12/12/2012</v>
      </c>
      <c r="BJ3080">
        <v>46.8</v>
      </c>
      <c r="BK3080">
        <v>24.5</v>
      </c>
    </row>
    <row r="3081" spans="61:63" x14ac:dyDescent="0.3">
      <c r="BI3081" t="str">
        <v>11/12/2012</v>
      </c>
      <c r="BJ3081">
        <v>46.8</v>
      </c>
      <c r="BK3081">
        <v>24.5</v>
      </c>
    </row>
    <row r="3082" spans="61:63" x14ac:dyDescent="0.3">
      <c r="BI3082" t="str">
        <v>10/12/2012</v>
      </c>
      <c r="BJ3082">
        <v>46.8</v>
      </c>
      <c r="BK3082">
        <v>24.5</v>
      </c>
    </row>
    <row r="3083" spans="61:63" x14ac:dyDescent="0.3">
      <c r="BI3083" t="str">
        <v>07/12/2012</v>
      </c>
      <c r="BJ3083">
        <v>45.7</v>
      </c>
      <c r="BK3083">
        <v>23.4</v>
      </c>
    </row>
    <row r="3084" spans="61:63" x14ac:dyDescent="0.3">
      <c r="BI3084" t="str">
        <v>06/12/2012</v>
      </c>
      <c r="BJ3084">
        <v>45.7</v>
      </c>
      <c r="BK3084">
        <v>23.4</v>
      </c>
    </row>
    <row r="3085" spans="61:63" x14ac:dyDescent="0.3">
      <c r="BI3085" t="str">
        <v>05/12/2012</v>
      </c>
      <c r="BJ3085">
        <v>45.7</v>
      </c>
      <c r="BK3085">
        <v>23.4</v>
      </c>
    </row>
    <row r="3086" spans="61:63" x14ac:dyDescent="0.3">
      <c r="BI3086" t="str">
        <v>04/12/2012</v>
      </c>
      <c r="BJ3086">
        <v>45.7</v>
      </c>
      <c r="BK3086">
        <v>23.4</v>
      </c>
    </row>
    <row r="3087" spans="61:63" x14ac:dyDescent="0.3">
      <c r="BI3087" t="str">
        <v>03/12/2012</v>
      </c>
      <c r="BJ3087">
        <v>45.7</v>
      </c>
      <c r="BK3087">
        <v>23.4</v>
      </c>
    </row>
    <row r="3088" spans="61:63" x14ac:dyDescent="0.3">
      <c r="BI3088" t="str">
        <v>30/11/2012</v>
      </c>
      <c r="BJ3088">
        <v>43.6</v>
      </c>
      <c r="BK3088">
        <v>25.5</v>
      </c>
    </row>
    <row r="3089" spans="61:63" x14ac:dyDescent="0.3">
      <c r="BI3089" t="str">
        <v>29/11/2012</v>
      </c>
      <c r="BJ3089">
        <v>43.6</v>
      </c>
      <c r="BK3089">
        <v>25.5</v>
      </c>
    </row>
    <row r="3090" spans="61:63" x14ac:dyDescent="0.3">
      <c r="BI3090" t="str">
        <v>28/11/2012</v>
      </c>
      <c r="BJ3090">
        <v>43.6</v>
      </c>
      <c r="BK3090">
        <v>25.5</v>
      </c>
    </row>
    <row r="3091" spans="61:63" x14ac:dyDescent="0.3">
      <c r="BI3091" t="str">
        <v>27/11/2012</v>
      </c>
      <c r="BJ3091">
        <v>43.6</v>
      </c>
      <c r="BK3091">
        <v>25.5</v>
      </c>
    </row>
    <row r="3092" spans="61:63" x14ac:dyDescent="0.3">
      <c r="BI3092" t="str">
        <v>26/11/2012</v>
      </c>
      <c r="BJ3092">
        <v>43.6</v>
      </c>
      <c r="BK3092">
        <v>25.5</v>
      </c>
    </row>
    <row r="3093" spans="61:63" x14ac:dyDescent="0.3">
      <c r="BI3093" t="str">
        <v>23/11/2012</v>
      </c>
      <c r="BJ3093">
        <v>39.299999999999997</v>
      </c>
      <c r="BK3093">
        <v>27.7</v>
      </c>
    </row>
    <row r="3094" spans="61:63" x14ac:dyDescent="0.3">
      <c r="BI3094" t="str">
        <v>22/11/2012</v>
      </c>
      <c r="BJ3094">
        <v>39.299999999999997</v>
      </c>
      <c r="BK3094">
        <v>27.7</v>
      </c>
    </row>
    <row r="3095" spans="61:63" x14ac:dyDescent="0.3">
      <c r="BI3095" t="str">
        <v>21/11/2012</v>
      </c>
      <c r="BJ3095">
        <v>39.299999999999997</v>
      </c>
      <c r="BK3095">
        <v>27.7</v>
      </c>
    </row>
    <row r="3096" spans="61:63" x14ac:dyDescent="0.3">
      <c r="BI3096" t="str">
        <v>20/11/2012</v>
      </c>
      <c r="BJ3096">
        <v>39.299999999999997</v>
      </c>
      <c r="BK3096">
        <v>27.7</v>
      </c>
    </row>
    <row r="3097" spans="61:63" x14ac:dyDescent="0.3">
      <c r="BI3097" t="str">
        <v>19/11/2012</v>
      </c>
      <c r="BJ3097">
        <v>39.299999999999997</v>
      </c>
      <c r="BK3097">
        <v>27.7</v>
      </c>
    </row>
    <row r="3098" spans="61:63" x14ac:dyDescent="0.3">
      <c r="BI3098" t="str">
        <v>16/11/2012</v>
      </c>
      <c r="BJ3098">
        <v>37.200000000000003</v>
      </c>
      <c r="BK3098">
        <v>27.7</v>
      </c>
    </row>
    <row r="3099" spans="61:63" x14ac:dyDescent="0.3">
      <c r="BI3099" t="str">
        <v>15/11/2012</v>
      </c>
      <c r="BJ3099">
        <v>37.200000000000003</v>
      </c>
      <c r="BK3099">
        <v>27.7</v>
      </c>
    </row>
    <row r="3100" spans="61:63" x14ac:dyDescent="0.3">
      <c r="BI3100" t="str">
        <v>14/11/2012</v>
      </c>
      <c r="BJ3100">
        <v>37.200000000000003</v>
      </c>
      <c r="BK3100">
        <v>27.7</v>
      </c>
    </row>
    <row r="3101" spans="61:63" x14ac:dyDescent="0.3">
      <c r="BI3101" t="str">
        <v>13/11/2012</v>
      </c>
      <c r="BJ3101">
        <v>37.200000000000003</v>
      </c>
      <c r="BK3101">
        <v>27.7</v>
      </c>
    </row>
    <row r="3102" spans="61:63" x14ac:dyDescent="0.3">
      <c r="BI3102" t="str">
        <v>12/11/2012</v>
      </c>
      <c r="BJ3102">
        <v>37.200000000000003</v>
      </c>
      <c r="BK3102">
        <v>27.7</v>
      </c>
    </row>
    <row r="3103" spans="61:63" x14ac:dyDescent="0.3">
      <c r="BI3103" t="str">
        <v>09/11/2012</v>
      </c>
      <c r="BJ3103">
        <v>38.299999999999997</v>
      </c>
      <c r="BK3103">
        <v>28.7</v>
      </c>
    </row>
    <row r="3104" spans="61:63" x14ac:dyDescent="0.3">
      <c r="BI3104" t="str">
        <v>08/11/2012</v>
      </c>
      <c r="BJ3104">
        <v>38.299999999999997</v>
      </c>
      <c r="BK3104">
        <v>28.7</v>
      </c>
    </row>
    <row r="3105" spans="61:63" x14ac:dyDescent="0.3">
      <c r="BI3105" t="str">
        <v>07/11/2012</v>
      </c>
      <c r="BJ3105">
        <v>38.299999999999997</v>
      </c>
      <c r="BK3105">
        <v>28.7</v>
      </c>
    </row>
    <row r="3106" spans="61:63" x14ac:dyDescent="0.3">
      <c r="BI3106" t="str">
        <v>06/11/2012</v>
      </c>
      <c r="BJ3106">
        <v>38.299999999999997</v>
      </c>
      <c r="BK3106">
        <v>28.7</v>
      </c>
    </row>
    <row r="3107" spans="61:63" x14ac:dyDescent="0.3">
      <c r="BI3107" t="str">
        <v>05/11/2012</v>
      </c>
      <c r="BJ3107">
        <v>38.299999999999997</v>
      </c>
      <c r="BK3107">
        <v>28.7</v>
      </c>
    </row>
    <row r="3108" spans="61:63" x14ac:dyDescent="0.3">
      <c r="BI3108" t="str">
        <v>02/11/2012</v>
      </c>
      <c r="BJ3108">
        <v>43.6</v>
      </c>
      <c r="BK3108">
        <v>27.7</v>
      </c>
    </row>
    <row r="3109" spans="61:63" x14ac:dyDescent="0.3">
      <c r="BI3109" t="str">
        <v>01/11/2012</v>
      </c>
      <c r="BJ3109">
        <v>43.6</v>
      </c>
      <c r="BK3109">
        <v>27.7</v>
      </c>
    </row>
    <row r="3110" spans="61:63" x14ac:dyDescent="0.3">
      <c r="BI3110" t="str">
        <v>31/10/2012</v>
      </c>
      <c r="BJ3110">
        <v>43.6</v>
      </c>
      <c r="BK3110">
        <v>27.7</v>
      </c>
    </row>
    <row r="3111" spans="61:63" x14ac:dyDescent="0.3">
      <c r="BI3111" t="str">
        <v>30/10/2012</v>
      </c>
      <c r="BJ3111">
        <v>43.6</v>
      </c>
      <c r="BK3111">
        <v>27.7</v>
      </c>
    </row>
    <row r="3112" spans="61:63" x14ac:dyDescent="0.3">
      <c r="BI3112" t="str">
        <v>29/10/2012</v>
      </c>
      <c r="BJ3112">
        <v>43.6</v>
      </c>
      <c r="BK3112">
        <v>27.7</v>
      </c>
    </row>
    <row r="3113" spans="61:63" x14ac:dyDescent="0.3">
      <c r="BI3113" t="str">
        <v>26/10/2012</v>
      </c>
      <c r="BJ3113">
        <v>41.5</v>
      </c>
      <c r="BK3113">
        <v>27.7</v>
      </c>
    </row>
    <row r="3114" spans="61:63" x14ac:dyDescent="0.3">
      <c r="BI3114" t="str">
        <v>25/10/2012</v>
      </c>
      <c r="BJ3114">
        <v>41.5</v>
      </c>
      <c r="BK3114">
        <v>27.7</v>
      </c>
    </row>
    <row r="3115" spans="61:63" x14ac:dyDescent="0.3">
      <c r="BI3115" t="str">
        <v>24/10/2012</v>
      </c>
      <c r="BJ3115">
        <v>41.5</v>
      </c>
      <c r="BK3115">
        <v>27.7</v>
      </c>
    </row>
    <row r="3116" spans="61:63" x14ac:dyDescent="0.3">
      <c r="BI3116" t="str">
        <v>23/10/2012</v>
      </c>
      <c r="BJ3116">
        <v>41.5</v>
      </c>
      <c r="BK3116">
        <v>27.7</v>
      </c>
    </row>
    <row r="3117" spans="61:63" x14ac:dyDescent="0.3">
      <c r="BI3117" t="str">
        <v>22/10/2012</v>
      </c>
      <c r="BJ3117">
        <v>41.5</v>
      </c>
      <c r="BK3117">
        <v>27.7</v>
      </c>
    </row>
    <row r="3118" spans="61:63" x14ac:dyDescent="0.3">
      <c r="BI3118" t="str">
        <v>19/10/2012</v>
      </c>
      <c r="BJ3118">
        <v>41.5</v>
      </c>
      <c r="BK3118">
        <v>27.7</v>
      </c>
    </row>
    <row r="3119" spans="61:63" x14ac:dyDescent="0.3">
      <c r="BI3119" t="str">
        <v>18/10/2012</v>
      </c>
      <c r="BJ3119">
        <v>41.5</v>
      </c>
      <c r="BK3119">
        <v>27.7</v>
      </c>
    </row>
    <row r="3120" spans="61:63" x14ac:dyDescent="0.3">
      <c r="BI3120" t="str">
        <v>17/10/2012</v>
      </c>
      <c r="BJ3120">
        <v>41.5</v>
      </c>
      <c r="BK3120">
        <v>27.7</v>
      </c>
    </row>
    <row r="3121" spans="61:63" x14ac:dyDescent="0.3">
      <c r="BI3121" t="str">
        <v>16/10/2012</v>
      </c>
      <c r="BJ3121">
        <v>41.5</v>
      </c>
      <c r="BK3121">
        <v>27.7</v>
      </c>
    </row>
    <row r="3122" spans="61:63" x14ac:dyDescent="0.3">
      <c r="BI3122" t="str">
        <v>15/10/2012</v>
      </c>
      <c r="BJ3122">
        <v>41.5</v>
      </c>
      <c r="BK3122">
        <v>27.7</v>
      </c>
    </row>
    <row r="3123" spans="61:63" x14ac:dyDescent="0.3">
      <c r="BI3123" t="str">
        <v>12/10/2012</v>
      </c>
      <c r="BJ3123">
        <v>42.6</v>
      </c>
      <c r="BK3123">
        <v>26.6</v>
      </c>
    </row>
    <row r="3124" spans="61:63" x14ac:dyDescent="0.3">
      <c r="BI3124" t="str">
        <v>11/10/2012</v>
      </c>
      <c r="BJ3124">
        <v>42.6</v>
      </c>
      <c r="BK3124">
        <v>26.6</v>
      </c>
    </row>
    <row r="3125" spans="61:63" x14ac:dyDescent="0.3">
      <c r="BI3125" t="str">
        <v>10/10/2012</v>
      </c>
      <c r="BJ3125">
        <v>42.6</v>
      </c>
      <c r="BK3125">
        <v>26.6</v>
      </c>
    </row>
    <row r="3126" spans="61:63" x14ac:dyDescent="0.3">
      <c r="BI3126" t="str">
        <v>09/10/2012</v>
      </c>
      <c r="BJ3126">
        <v>42.6</v>
      </c>
      <c r="BK3126">
        <v>26.6</v>
      </c>
    </row>
    <row r="3127" spans="61:63" x14ac:dyDescent="0.3">
      <c r="BI3127" t="str">
        <v>08/10/2012</v>
      </c>
      <c r="BJ3127">
        <v>42.6</v>
      </c>
      <c r="BK3127">
        <v>26.6</v>
      </c>
    </row>
    <row r="3128" spans="61:63" x14ac:dyDescent="0.3">
      <c r="BI3128" t="str">
        <v>05/10/2012</v>
      </c>
      <c r="BJ3128">
        <v>45.7</v>
      </c>
      <c r="BK3128">
        <v>25.5</v>
      </c>
    </row>
    <row r="3129" spans="61:63" x14ac:dyDescent="0.3">
      <c r="BI3129" t="str">
        <v>04/10/2012</v>
      </c>
      <c r="BJ3129">
        <v>45.7</v>
      </c>
      <c r="BK3129">
        <v>25.5</v>
      </c>
    </row>
    <row r="3130" spans="61:63" x14ac:dyDescent="0.3">
      <c r="BI3130" t="str">
        <v>03/10/2012</v>
      </c>
      <c r="BJ3130">
        <v>45.7</v>
      </c>
      <c r="BK3130">
        <v>25.5</v>
      </c>
    </row>
    <row r="3131" spans="61:63" x14ac:dyDescent="0.3">
      <c r="BI3131" t="str">
        <v>02/10/2012</v>
      </c>
      <c r="BJ3131">
        <v>45.7</v>
      </c>
      <c r="BK3131">
        <v>25.5</v>
      </c>
    </row>
    <row r="3132" spans="61:63" x14ac:dyDescent="0.3">
      <c r="BI3132" t="str">
        <v>01/10/2012</v>
      </c>
      <c r="BJ3132">
        <v>45.7</v>
      </c>
      <c r="BK3132">
        <v>25.5</v>
      </c>
    </row>
    <row r="3133" spans="61:63" x14ac:dyDescent="0.3">
      <c r="BI3133" t="str">
        <v>28/09/2012</v>
      </c>
      <c r="BJ3133">
        <v>46.8</v>
      </c>
      <c r="BK3133">
        <v>25.5</v>
      </c>
    </row>
    <row r="3134" spans="61:63" x14ac:dyDescent="0.3">
      <c r="BI3134" t="str">
        <v>27/09/2012</v>
      </c>
      <c r="BJ3134">
        <v>46.8</v>
      </c>
      <c r="BK3134">
        <v>25.5</v>
      </c>
    </row>
    <row r="3135" spans="61:63" x14ac:dyDescent="0.3">
      <c r="BI3135" t="str">
        <v>26/09/2012</v>
      </c>
      <c r="BJ3135">
        <v>46.8</v>
      </c>
      <c r="BK3135">
        <v>25.5</v>
      </c>
    </row>
    <row r="3136" spans="61:63" x14ac:dyDescent="0.3">
      <c r="BI3136" t="str">
        <v>25/09/2012</v>
      </c>
      <c r="BJ3136">
        <v>46.8</v>
      </c>
      <c r="BK3136">
        <v>25.5</v>
      </c>
    </row>
    <row r="3137" spans="61:63" x14ac:dyDescent="0.3">
      <c r="BI3137" t="str">
        <v>24/09/2012</v>
      </c>
      <c r="BJ3137">
        <v>46.8</v>
      </c>
      <c r="BK3137">
        <v>25.5</v>
      </c>
    </row>
    <row r="3138" spans="61:63" x14ac:dyDescent="0.3">
      <c r="BI3138" t="str">
        <v>21/09/2012</v>
      </c>
      <c r="BJ3138">
        <v>51</v>
      </c>
      <c r="BK3138">
        <v>24.5</v>
      </c>
    </row>
    <row r="3139" spans="61:63" x14ac:dyDescent="0.3">
      <c r="BI3139" t="str">
        <v>20/09/2012</v>
      </c>
      <c r="BJ3139">
        <v>51</v>
      </c>
      <c r="BK3139">
        <v>24.5</v>
      </c>
    </row>
    <row r="3140" spans="61:63" x14ac:dyDescent="0.3">
      <c r="BI3140" t="str">
        <v>19/09/2012</v>
      </c>
      <c r="BJ3140">
        <v>51</v>
      </c>
      <c r="BK3140">
        <v>24.5</v>
      </c>
    </row>
    <row r="3141" spans="61:63" x14ac:dyDescent="0.3">
      <c r="BI3141" t="str">
        <v>18/09/2012</v>
      </c>
      <c r="BJ3141">
        <v>51</v>
      </c>
      <c r="BK3141">
        <v>24.5</v>
      </c>
    </row>
    <row r="3142" spans="61:63" x14ac:dyDescent="0.3">
      <c r="BI3142" t="str">
        <v>17/09/2012</v>
      </c>
      <c r="BJ3142">
        <v>51</v>
      </c>
      <c r="BK3142">
        <v>24.5</v>
      </c>
    </row>
    <row r="3143" spans="61:63" x14ac:dyDescent="0.3">
      <c r="BI3143" t="str">
        <v>14/09/2012</v>
      </c>
      <c r="BJ3143">
        <v>54.2</v>
      </c>
      <c r="BK3143">
        <v>24.5</v>
      </c>
    </row>
    <row r="3144" spans="61:63" x14ac:dyDescent="0.3">
      <c r="BI3144" t="str">
        <v>13/09/2012</v>
      </c>
      <c r="BJ3144">
        <v>54.2</v>
      </c>
      <c r="BK3144">
        <v>24.5</v>
      </c>
    </row>
    <row r="3145" spans="61:63" x14ac:dyDescent="0.3">
      <c r="BI3145" t="str">
        <v>12/09/2012</v>
      </c>
      <c r="BJ3145">
        <v>54.2</v>
      </c>
      <c r="BK3145">
        <v>24.5</v>
      </c>
    </row>
    <row r="3146" spans="61:63" x14ac:dyDescent="0.3">
      <c r="BI3146" t="str">
        <v>11/09/2012</v>
      </c>
      <c r="BJ3146">
        <v>54.2</v>
      </c>
      <c r="BK3146">
        <v>24.5</v>
      </c>
    </row>
    <row r="3147" spans="61:63" x14ac:dyDescent="0.3">
      <c r="BI3147" t="str">
        <v>10/09/2012</v>
      </c>
      <c r="BJ3147">
        <v>54.2</v>
      </c>
      <c r="BK3147">
        <v>24.5</v>
      </c>
    </row>
    <row r="3148" spans="61:63" x14ac:dyDescent="0.3">
      <c r="BI3148" t="str">
        <v>07/09/2012</v>
      </c>
      <c r="BJ3148">
        <v>51.1</v>
      </c>
      <c r="BK3148">
        <v>25.5</v>
      </c>
    </row>
    <row r="3149" spans="61:63" x14ac:dyDescent="0.3">
      <c r="BI3149" t="str">
        <v>06/09/2012</v>
      </c>
      <c r="BJ3149">
        <v>51.1</v>
      </c>
      <c r="BK3149">
        <v>25.5</v>
      </c>
    </row>
    <row r="3150" spans="61:63" x14ac:dyDescent="0.3">
      <c r="BI3150" t="str">
        <v>05/09/2012</v>
      </c>
      <c r="BJ3150">
        <v>51.1</v>
      </c>
      <c r="BK3150">
        <v>25.5</v>
      </c>
    </row>
    <row r="3151" spans="61:63" x14ac:dyDescent="0.3">
      <c r="BI3151" t="str">
        <v>04/09/2012</v>
      </c>
      <c r="BJ3151">
        <v>51.1</v>
      </c>
      <c r="BK3151">
        <v>25.5</v>
      </c>
    </row>
    <row r="3152" spans="61:63" x14ac:dyDescent="0.3">
      <c r="BI3152" t="str">
        <v>03/09/2012</v>
      </c>
      <c r="BJ3152">
        <v>51.1</v>
      </c>
      <c r="BK3152">
        <v>25.5</v>
      </c>
    </row>
    <row r="3153" spans="61:63" x14ac:dyDescent="0.3">
      <c r="BI3153" t="str">
        <v>31/08/2012</v>
      </c>
      <c r="BJ3153">
        <v>51</v>
      </c>
      <c r="BK3153">
        <v>24.5</v>
      </c>
    </row>
    <row r="3154" spans="61:63" x14ac:dyDescent="0.3">
      <c r="BI3154" t="str">
        <v>30/08/2012</v>
      </c>
      <c r="BJ3154">
        <v>51</v>
      </c>
      <c r="BK3154">
        <v>24.5</v>
      </c>
    </row>
    <row r="3155" spans="61:63" x14ac:dyDescent="0.3">
      <c r="BI3155" t="str">
        <v>29/08/2012</v>
      </c>
      <c r="BJ3155">
        <v>51</v>
      </c>
      <c r="BK3155">
        <v>24.5</v>
      </c>
    </row>
    <row r="3156" spans="61:63" x14ac:dyDescent="0.3">
      <c r="BI3156" t="str">
        <v>28/08/2012</v>
      </c>
      <c r="BJ3156">
        <v>51</v>
      </c>
      <c r="BK3156">
        <v>24.5</v>
      </c>
    </row>
    <row r="3157" spans="61:63" x14ac:dyDescent="0.3">
      <c r="BI3157" t="str">
        <v>27/08/2012</v>
      </c>
      <c r="BJ3157">
        <v>51</v>
      </c>
      <c r="BK3157">
        <v>24.5</v>
      </c>
    </row>
    <row r="3158" spans="61:63" x14ac:dyDescent="0.3">
      <c r="BI3158" t="str">
        <v>24/08/2012</v>
      </c>
      <c r="BJ3158">
        <v>48.9</v>
      </c>
      <c r="BK3158">
        <v>24.5</v>
      </c>
    </row>
    <row r="3159" spans="61:63" x14ac:dyDescent="0.3">
      <c r="BI3159" t="str">
        <v>23/08/2012</v>
      </c>
      <c r="BJ3159">
        <v>48.9</v>
      </c>
      <c r="BK3159">
        <v>24.5</v>
      </c>
    </row>
    <row r="3160" spans="61:63" x14ac:dyDescent="0.3">
      <c r="BI3160" t="str">
        <v>22/08/2012</v>
      </c>
      <c r="BJ3160">
        <v>48.9</v>
      </c>
      <c r="BK3160">
        <v>24.5</v>
      </c>
    </row>
    <row r="3161" spans="61:63" x14ac:dyDescent="0.3">
      <c r="BI3161" t="str">
        <v>21/08/2012</v>
      </c>
      <c r="BJ3161">
        <v>48.9</v>
      </c>
      <c r="BK3161">
        <v>24.5</v>
      </c>
    </row>
    <row r="3162" spans="61:63" x14ac:dyDescent="0.3">
      <c r="BI3162" t="str">
        <v>20/08/2012</v>
      </c>
      <c r="BJ3162">
        <v>48.9</v>
      </c>
      <c r="BK3162">
        <v>24.5</v>
      </c>
    </row>
    <row r="3163" spans="61:63" x14ac:dyDescent="0.3">
      <c r="BI3163" t="str">
        <v>17/08/2012</v>
      </c>
      <c r="BJ3163">
        <v>47.3</v>
      </c>
      <c r="BK3163">
        <v>24.7</v>
      </c>
    </row>
    <row r="3164" spans="61:63" x14ac:dyDescent="0.3">
      <c r="BI3164" t="str">
        <v>16/08/2012</v>
      </c>
      <c r="BJ3164">
        <v>47.3</v>
      </c>
      <c r="BK3164">
        <v>24.7</v>
      </c>
    </row>
    <row r="3165" spans="61:63" x14ac:dyDescent="0.3">
      <c r="BI3165" t="str">
        <v>15/08/2012</v>
      </c>
      <c r="BJ3165">
        <v>47.3</v>
      </c>
      <c r="BK3165">
        <v>24.7</v>
      </c>
    </row>
    <row r="3166" spans="61:63" x14ac:dyDescent="0.3">
      <c r="BI3166" t="str">
        <v>14/08/2012</v>
      </c>
      <c r="BJ3166">
        <v>47.3</v>
      </c>
      <c r="BK3166">
        <v>24.7</v>
      </c>
    </row>
    <row r="3167" spans="61:63" x14ac:dyDescent="0.3">
      <c r="BI3167" t="str">
        <v>13/08/2012</v>
      </c>
      <c r="BJ3167">
        <v>47.3</v>
      </c>
      <c r="BK3167">
        <v>24.7</v>
      </c>
    </row>
    <row r="3168" spans="61:63" x14ac:dyDescent="0.3">
      <c r="BI3168" t="str">
        <v>10/08/2012</v>
      </c>
      <c r="BJ3168">
        <v>43.6</v>
      </c>
      <c r="BK3168">
        <v>26.6</v>
      </c>
    </row>
    <row r="3169" spans="61:63" x14ac:dyDescent="0.3">
      <c r="BI3169" t="str">
        <v>09/08/2012</v>
      </c>
      <c r="BJ3169">
        <v>43.6</v>
      </c>
      <c r="BK3169">
        <v>26.6</v>
      </c>
    </row>
    <row r="3170" spans="61:63" x14ac:dyDescent="0.3">
      <c r="BI3170" t="str">
        <v>08/08/2012</v>
      </c>
      <c r="BJ3170">
        <v>43.6</v>
      </c>
      <c r="BK3170">
        <v>26.6</v>
      </c>
    </row>
    <row r="3171" spans="61:63" x14ac:dyDescent="0.3">
      <c r="BI3171" t="str">
        <v>07/08/2012</v>
      </c>
      <c r="BJ3171">
        <v>43.6</v>
      </c>
      <c r="BK3171">
        <v>26.6</v>
      </c>
    </row>
    <row r="3172" spans="61:63" x14ac:dyDescent="0.3">
      <c r="BI3172" t="str">
        <v>06/08/2012</v>
      </c>
      <c r="BJ3172">
        <v>43.6</v>
      </c>
      <c r="BK3172">
        <v>26.6</v>
      </c>
    </row>
    <row r="3173" spans="61:63" x14ac:dyDescent="0.3">
      <c r="BI3173" t="str">
        <v>03/08/2012</v>
      </c>
      <c r="BJ3173">
        <v>43.6</v>
      </c>
      <c r="BK3173">
        <v>25.5</v>
      </c>
    </row>
    <row r="3174" spans="61:63" x14ac:dyDescent="0.3">
      <c r="BI3174" t="str">
        <v>02/08/2012</v>
      </c>
      <c r="BJ3174">
        <v>43.6</v>
      </c>
      <c r="BK3174">
        <v>25.5</v>
      </c>
    </row>
    <row r="3175" spans="61:63" x14ac:dyDescent="0.3">
      <c r="BI3175" t="str">
        <v>01/08/2012</v>
      </c>
      <c r="BJ3175">
        <v>43.6</v>
      </c>
      <c r="BK3175">
        <v>25.5</v>
      </c>
    </row>
    <row r="3176" spans="61:63" x14ac:dyDescent="0.3">
      <c r="BI3176" t="str">
        <v>31/07/2012</v>
      </c>
      <c r="BJ3176">
        <v>43.6</v>
      </c>
      <c r="BK3176">
        <v>25.5</v>
      </c>
    </row>
    <row r="3177" spans="61:63" x14ac:dyDescent="0.3">
      <c r="BI3177" t="str">
        <v>30/07/2012</v>
      </c>
      <c r="BJ3177">
        <v>43.6</v>
      </c>
      <c r="BK3177">
        <v>25.5</v>
      </c>
    </row>
    <row r="3178" spans="61:63" x14ac:dyDescent="0.3">
      <c r="BI3178" t="str">
        <v>27/07/2012</v>
      </c>
      <c r="BJ3178">
        <v>39.4</v>
      </c>
      <c r="BK3178">
        <v>27.7</v>
      </c>
    </row>
    <row r="3179" spans="61:63" x14ac:dyDescent="0.3">
      <c r="BI3179" t="str">
        <v>26/07/2012</v>
      </c>
      <c r="BJ3179">
        <v>39.4</v>
      </c>
      <c r="BK3179">
        <v>27.7</v>
      </c>
    </row>
    <row r="3180" spans="61:63" x14ac:dyDescent="0.3">
      <c r="BI3180" t="str">
        <v>25/07/2012</v>
      </c>
      <c r="BJ3180">
        <v>39.4</v>
      </c>
      <c r="BK3180">
        <v>27.7</v>
      </c>
    </row>
    <row r="3181" spans="61:63" x14ac:dyDescent="0.3">
      <c r="BI3181" t="str">
        <v>24/07/2012</v>
      </c>
      <c r="BJ3181">
        <v>39.4</v>
      </c>
      <c r="BK3181">
        <v>27.7</v>
      </c>
    </row>
    <row r="3182" spans="61:63" x14ac:dyDescent="0.3">
      <c r="BI3182" t="str">
        <v>23/07/2012</v>
      </c>
      <c r="BJ3182">
        <v>39.4</v>
      </c>
      <c r="BK3182">
        <v>27.7</v>
      </c>
    </row>
    <row r="3183" spans="61:63" x14ac:dyDescent="0.3">
      <c r="BI3183" t="str">
        <v>20/07/2012</v>
      </c>
      <c r="BJ3183">
        <v>40.4</v>
      </c>
      <c r="BK3183">
        <v>26.6</v>
      </c>
    </row>
    <row r="3184" spans="61:63" x14ac:dyDescent="0.3">
      <c r="BI3184" t="str">
        <v>19/07/2012</v>
      </c>
      <c r="BJ3184">
        <v>40.4</v>
      </c>
      <c r="BK3184">
        <v>26.6</v>
      </c>
    </row>
    <row r="3185" spans="61:63" x14ac:dyDescent="0.3">
      <c r="BI3185" t="str">
        <v>18/07/2012</v>
      </c>
      <c r="BJ3185">
        <v>40.4</v>
      </c>
      <c r="BK3185">
        <v>26.6</v>
      </c>
    </row>
    <row r="3186" spans="61:63" x14ac:dyDescent="0.3">
      <c r="BI3186" t="str">
        <v>17/07/2012</v>
      </c>
      <c r="BJ3186">
        <v>40.4</v>
      </c>
      <c r="BK3186">
        <v>26.6</v>
      </c>
    </row>
    <row r="3187" spans="61:63" x14ac:dyDescent="0.3">
      <c r="BI3187" t="str">
        <v>16/07/2012</v>
      </c>
      <c r="BJ3187">
        <v>40.4</v>
      </c>
      <c r="BK3187">
        <v>26.6</v>
      </c>
    </row>
    <row r="3188" spans="61:63" x14ac:dyDescent="0.3">
      <c r="BI3188" t="str">
        <v>13/07/2012</v>
      </c>
      <c r="BJ3188">
        <v>43.6</v>
      </c>
      <c r="BK3188">
        <v>24.5</v>
      </c>
    </row>
    <row r="3189" spans="61:63" x14ac:dyDescent="0.3">
      <c r="BI3189" t="str">
        <v>12/07/2012</v>
      </c>
      <c r="BJ3189">
        <v>43.6</v>
      </c>
      <c r="BK3189">
        <v>24.5</v>
      </c>
    </row>
    <row r="3190" spans="61:63" x14ac:dyDescent="0.3">
      <c r="BI3190" t="str">
        <v>11/07/2012</v>
      </c>
      <c r="BJ3190">
        <v>43.6</v>
      </c>
      <c r="BK3190">
        <v>24.5</v>
      </c>
    </row>
    <row r="3191" spans="61:63" x14ac:dyDescent="0.3">
      <c r="BI3191" t="str">
        <v>10/07/2012</v>
      </c>
      <c r="BJ3191">
        <v>43.6</v>
      </c>
      <c r="BK3191">
        <v>24.5</v>
      </c>
    </row>
    <row r="3192" spans="61:63" x14ac:dyDescent="0.3">
      <c r="BI3192" t="str">
        <v>09/07/2012</v>
      </c>
      <c r="BJ3192">
        <v>43.6</v>
      </c>
      <c r="BK3192">
        <v>24.5</v>
      </c>
    </row>
    <row r="3193" spans="61:63" x14ac:dyDescent="0.3">
      <c r="BI3193" t="str">
        <v>06/07/2012</v>
      </c>
      <c r="BJ3193">
        <v>44.7</v>
      </c>
      <c r="BK3193">
        <v>24.5</v>
      </c>
    </row>
    <row r="3194" spans="61:63" x14ac:dyDescent="0.3">
      <c r="BI3194" t="str">
        <v>05/07/2012</v>
      </c>
      <c r="BJ3194">
        <v>44.7</v>
      </c>
      <c r="BK3194">
        <v>24.5</v>
      </c>
    </row>
    <row r="3195" spans="61:63" x14ac:dyDescent="0.3">
      <c r="BI3195" t="str">
        <v>04/07/2012</v>
      </c>
      <c r="BJ3195">
        <v>44.7</v>
      </c>
      <c r="BK3195">
        <v>24.5</v>
      </c>
    </row>
    <row r="3196" spans="61:63" x14ac:dyDescent="0.3">
      <c r="BI3196" t="str">
        <v>03/07/2012</v>
      </c>
      <c r="BJ3196">
        <v>44.7</v>
      </c>
      <c r="BK3196">
        <v>24.5</v>
      </c>
    </row>
    <row r="3197" spans="61:63" x14ac:dyDescent="0.3">
      <c r="BI3197" t="str">
        <v>02/07/2012</v>
      </c>
      <c r="BJ3197">
        <v>44.7</v>
      </c>
      <c r="BK3197">
        <v>24.5</v>
      </c>
    </row>
    <row r="3198" spans="61:63" x14ac:dyDescent="0.3">
      <c r="BI3198" t="str">
        <v>29/06/2012</v>
      </c>
      <c r="BJ3198">
        <v>42.5</v>
      </c>
      <c r="BK3198">
        <v>24.5</v>
      </c>
    </row>
    <row r="3199" spans="61:63" x14ac:dyDescent="0.3">
      <c r="BI3199" t="str">
        <v>28/06/2012</v>
      </c>
      <c r="BJ3199">
        <v>42.5</v>
      </c>
      <c r="BK3199">
        <v>24.5</v>
      </c>
    </row>
    <row r="3200" spans="61:63" x14ac:dyDescent="0.3">
      <c r="BI3200" t="str">
        <v>27/06/2012</v>
      </c>
      <c r="BJ3200">
        <v>42.5</v>
      </c>
      <c r="BK3200">
        <v>24.5</v>
      </c>
    </row>
    <row r="3201" spans="61:63" x14ac:dyDescent="0.3">
      <c r="BI3201" t="str">
        <v>26/06/2012</v>
      </c>
      <c r="BJ3201">
        <v>42.5</v>
      </c>
      <c r="BK3201">
        <v>24.5</v>
      </c>
    </row>
    <row r="3202" spans="61:63" x14ac:dyDescent="0.3">
      <c r="BI3202" t="str">
        <v>25/06/2012</v>
      </c>
      <c r="BJ3202">
        <v>42.5</v>
      </c>
      <c r="BK3202">
        <v>24.5</v>
      </c>
    </row>
    <row r="3203" spans="61:63" x14ac:dyDescent="0.3">
      <c r="BI3203" t="str">
        <v>22/06/2012</v>
      </c>
      <c r="BJ3203">
        <v>38.700000000000003</v>
      </c>
      <c r="BK3203">
        <v>24.7</v>
      </c>
    </row>
    <row r="3204" spans="61:63" x14ac:dyDescent="0.3">
      <c r="BI3204" t="str">
        <v>21/06/2012</v>
      </c>
      <c r="BJ3204">
        <v>38.700000000000003</v>
      </c>
      <c r="BK3204">
        <v>24.7</v>
      </c>
    </row>
    <row r="3205" spans="61:63" x14ac:dyDescent="0.3">
      <c r="BI3205" t="str">
        <v>20/06/2012</v>
      </c>
      <c r="BJ3205">
        <v>38.700000000000003</v>
      </c>
      <c r="BK3205">
        <v>24.7</v>
      </c>
    </row>
    <row r="3206" spans="61:63" x14ac:dyDescent="0.3">
      <c r="BI3206" t="str">
        <v>19/06/2012</v>
      </c>
      <c r="BJ3206">
        <v>38.700000000000003</v>
      </c>
      <c r="BK3206">
        <v>24.7</v>
      </c>
    </row>
    <row r="3207" spans="61:63" x14ac:dyDescent="0.3">
      <c r="BI3207" t="str">
        <v>18/06/2012</v>
      </c>
      <c r="BJ3207">
        <v>38.700000000000003</v>
      </c>
      <c r="BK3207">
        <v>24.7</v>
      </c>
    </row>
    <row r="3208" spans="61:63" x14ac:dyDescent="0.3">
      <c r="BI3208" t="str">
        <v>15/06/2012</v>
      </c>
      <c r="BJ3208">
        <v>37.200000000000003</v>
      </c>
      <c r="BK3208">
        <v>25.6</v>
      </c>
    </row>
    <row r="3209" spans="61:63" x14ac:dyDescent="0.3">
      <c r="BI3209" t="str">
        <v>14/06/2012</v>
      </c>
      <c r="BJ3209">
        <v>37.200000000000003</v>
      </c>
      <c r="BK3209">
        <v>25.6</v>
      </c>
    </row>
    <row r="3210" spans="61:63" x14ac:dyDescent="0.3">
      <c r="BI3210" t="str">
        <v>13/06/2012</v>
      </c>
      <c r="BJ3210">
        <v>37.200000000000003</v>
      </c>
      <c r="BK3210">
        <v>25.6</v>
      </c>
    </row>
    <row r="3211" spans="61:63" x14ac:dyDescent="0.3">
      <c r="BI3211" t="str">
        <v>12/06/2012</v>
      </c>
      <c r="BJ3211">
        <v>37.200000000000003</v>
      </c>
      <c r="BK3211">
        <v>25.6</v>
      </c>
    </row>
    <row r="3212" spans="61:63" x14ac:dyDescent="0.3">
      <c r="BI3212" t="str">
        <v>11/06/2012</v>
      </c>
      <c r="BJ3212">
        <v>37.200000000000003</v>
      </c>
      <c r="BK3212">
        <v>25.6</v>
      </c>
    </row>
    <row r="3213" spans="61:63" x14ac:dyDescent="0.3">
      <c r="BI3213" t="str">
        <v>08/06/2012</v>
      </c>
      <c r="BJ3213">
        <v>37.200000000000003</v>
      </c>
      <c r="BK3213">
        <v>26.6</v>
      </c>
    </row>
    <row r="3214" spans="61:63" x14ac:dyDescent="0.3">
      <c r="BI3214" t="str">
        <v>07/06/2012</v>
      </c>
      <c r="BJ3214">
        <v>37.200000000000003</v>
      </c>
      <c r="BK3214">
        <v>26.6</v>
      </c>
    </row>
    <row r="3215" spans="61:63" x14ac:dyDescent="0.3">
      <c r="BI3215" t="str">
        <v>06/06/2012</v>
      </c>
      <c r="BJ3215">
        <v>37.200000000000003</v>
      </c>
      <c r="BK3215">
        <v>26.6</v>
      </c>
    </row>
    <row r="3216" spans="61:63" x14ac:dyDescent="0.3">
      <c r="BI3216" t="str">
        <v>05/06/2012</v>
      </c>
      <c r="BJ3216">
        <v>37.200000000000003</v>
      </c>
      <c r="BK3216">
        <v>26.6</v>
      </c>
    </row>
    <row r="3217" spans="61:63" x14ac:dyDescent="0.3">
      <c r="BI3217" t="str">
        <v>04/06/2012</v>
      </c>
      <c r="BJ3217">
        <v>37.200000000000003</v>
      </c>
      <c r="BK3217">
        <v>26.6</v>
      </c>
    </row>
    <row r="3218" spans="61:63" x14ac:dyDescent="0.3">
      <c r="BI3218" t="str">
        <v>01/06/2012</v>
      </c>
      <c r="BJ3218">
        <v>34</v>
      </c>
      <c r="BK3218">
        <v>26.6</v>
      </c>
    </row>
    <row r="3219" spans="61:63" x14ac:dyDescent="0.3">
      <c r="BI3219" t="str">
        <v>31/05/2012</v>
      </c>
      <c r="BJ3219">
        <v>34</v>
      </c>
      <c r="BK3219">
        <v>26.6</v>
      </c>
    </row>
    <row r="3220" spans="61:63" x14ac:dyDescent="0.3">
      <c r="BI3220" t="str">
        <v>30/05/2012</v>
      </c>
      <c r="BJ3220">
        <v>34</v>
      </c>
      <c r="BK3220">
        <v>26.6</v>
      </c>
    </row>
    <row r="3221" spans="61:63" x14ac:dyDescent="0.3">
      <c r="BI3221" t="str">
        <v>29/05/2012</v>
      </c>
      <c r="BJ3221">
        <v>34</v>
      </c>
      <c r="BK3221">
        <v>26.6</v>
      </c>
    </row>
    <row r="3222" spans="61:63" x14ac:dyDescent="0.3">
      <c r="BI3222" t="str">
        <v>28/05/2012</v>
      </c>
      <c r="BJ3222">
        <v>34</v>
      </c>
      <c r="BK3222">
        <v>26.6</v>
      </c>
    </row>
    <row r="3223" spans="61:63" x14ac:dyDescent="0.3">
      <c r="BI3223" t="str">
        <v>25/05/2012</v>
      </c>
      <c r="BJ3223">
        <v>39.299999999999997</v>
      </c>
      <c r="BK3223">
        <v>24.5</v>
      </c>
    </row>
    <row r="3224" spans="61:63" x14ac:dyDescent="0.3">
      <c r="BI3224" t="str">
        <v>24/05/2012</v>
      </c>
      <c r="BJ3224">
        <v>39.299999999999997</v>
      </c>
      <c r="BK3224">
        <v>24.5</v>
      </c>
    </row>
    <row r="3225" spans="61:63" x14ac:dyDescent="0.3">
      <c r="BI3225" t="str">
        <v>23/05/2012</v>
      </c>
      <c r="BJ3225">
        <v>39.299999999999997</v>
      </c>
      <c r="BK3225">
        <v>24.5</v>
      </c>
    </row>
    <row r="3226" spans="61:63" x14ac:dyDescent="0.3">
      <c r="BI3226" t="str">
        <v>22/05/2012</v>
      </c>
      <c r="BJ3226">
        <v>39.299999999999997</v>
      </c>
      <c r="BK3226">
        <v>24.5</v>
      </c>
    </row>
    <row r="3227" spans="61:63" x14ac:dyDescent="0.3">
      <c r="BI3227" t="str">
        <v>21/05/2012</v>
      </c>
      <c r="BJ3227">
        <v>39.299999999999997</v>
      </c>
      <c r="BK3227">
        <v>24.5</v>
      </c>
    </row>
    <row r="3228" spans="61:63" x14ac:dyDescent="0.3">
      <c r="BI3228" t="str">
        <v>18/05/2012</v>
      </c>
      <c r="BJ3228">
        <v>38.299999999999997</v>
      </c>
      <c r="BK3228">
        <v>26.6</v>
      </c>
    </row>
    <row r="3229" spans="61:63" x14ac:dyDescent="0.3">
      <c r="BI3229" t="str">
        <v>17/05/2012</v>
      </c>
      <c r="BJ3229">
        <v>38.299999999999997</v>
      </c>
      <c r="BK3229">
        <v>26.6</v>
      </c>
    </row>
    <row r="3230" spans="61:63" x14ac:dyDescent="0.3">
      <c r="BI3230" t="str">
        <v>16/05/2012</v>
      </c>
      <c r="BJ3230">
        <v>38.299999999999997</v>
      </c>
      <c r="BK3230">
        <v>26.6</v>
      </c>
    </row>
    <row r="3231" spans="61:63" x14ac:dyDescent="0.3">
      <c r="BI3231" t="str">
        <v>15/05/2012</v>
      </c>
      <c r="BJ3231">
        <v>38.299999999999997</v>
      </c>
      <c r="BK3231">
        <v>26.6</v>
      </c>
    </row>
    <row r="3232" spans="61:63" x14ac:dyDescent="0.3">
      <c r="BI3232" t="str">
        <v>14/05/2012</v>
      </c>
      <c r="BJ3232">
        <v>38.299999999999997</v>
      </c>
      <c r="BK3232">
        <v>26.6</v>
      </c>
    </row>
    <row r="3233" spans="61:63" x14ac:dyDescent="0.3">
      <c r="BI3233" t="str">
        <v>11/05/2012</v>
      </c>
      <c r="BJ3233">
        <v>39.4</v>
      </c>
      <c r="BK3233">
        <v>22.3</v>
      </c>
    </row>
    <row r="3234" spans="61:63" x14ac:dyDescent="0.3">
      <c r="BI3234" t="str">
        <v>10/05/2012</v>
      </c>
      <c r="BJ3234">
        <v>39.4</v>
      </c>
      <c r="BK3234">
        <v>22.3</v>
      </c>
    </row>
    <row r="3235" spans="61:63" x14ac:dyDescent="0.3">
      <c r="BI3235" t="str">
        <v>09/05/2012</v>
      </c>
      <c r="BJ3235">
        <v>39.4</v>
      </c>
      <c r="BK3235">
        <v>22.3</v>
      </c>
    </row>
    <row r="3236" spans="61:63" x14ac:dyDescent="0.3">
      <c r="BI3236" t="str">
        <v>08/05/2012</v>
      </c>
      <c r="BJ3236">
        <v>39.4</v>
      </c>
      <c r="BK3236">
        <v>22.3</v>
      </c>
    </row>
    <row r="3237" spans="61:63" x14ac:dyDescent="0.3">
      <c r="BI3237" t="str">
        <v>07/05/2012</v>
      </c>
      <c r="BJ3237">
        <v>39.4</v>
      </c>
      <c r="BK3237">
        <v>22.3</v>
      </c>
    </row>
    <row r="3238" spans="61:63" x14ac:dyDescent="0.3">
      <c r="BI3238" t="str">
        <v>04/05/2012</v>
      </c>
      <c r="BJ3238">
        <v>38.700000000000003</v>
      </c>
      <c r="BK3238">
        <v>20.399999999999999</v>
      </c>
    </row>
    <row r="3239" spans="61:63" x14ac:dyDescent="0.3">
      <c r="BI3239" t="str">
        <v>03/05/2012</v>
      </c>
      <c r="BJ3239">
        <v>38.700000000000003</v>
      </c>
      <c r="BK3239">
        <v>20.399999999999999</v>
      </c>
    </row>
    <row r="3240" spans="61:63" x14ac:dyDescent="0.3">
      <c r="BI3240" t="str">
        <v>02/05/2012</v>
      </c>
      <c r="BJ3240">
        <v>38.700000000000003</v>
      </c>
      <c r="BK3240">
        <v>20.399999999999999</v>
      </c>
    </row>
    <row r="3241" spans="61:63" x14ac:dyDescent="0.3">
      <c r="BI3241" t="str">
        <v>01/05/2012</v>
      </c>
      <c r="BJ3241">
        <v>38.700000000000003</v>
      </c>
      <c r="BK3241">
        <v>20.399999999999999</v>
      </c>
    </row>
    <row r="3242" spans="61:63" x14ac:dyDescent="0.3">
      <c r="BI3242" t="str">
        <v>30/04/2012</v>
      </c>
      <c r="BJ3242">
        <v>38.700000000000003</v>
      </c>
      <c r="BK3242">
        <v>20.399999999999999</v>
      </c>
    </row>
    <row r="3243" spans="61:63" x14ac:dyDescent="0.3">
      <c r="BI3243" t="str">
        <v>27/04/2012</v>
      </c>
      <c r="BJ3243">
        <v>43</v>
      </c>
      <c r="BK3243">
        <v>20.399999999999999</v>
      </c>
    </row>
    <row r="3244" spans="61:63" x14ac:dyDescent="0.3">
      <c r="BI3244" t="str">
        <v>26/04/2012</v>
      </c>
      <c r="BJ3244">
        <v>43</v>
      </c>
      <c r="BK3244">
        <v>20.399999999999999</v>
      </c>
    </row>
    <row r="3245" spans="61:63" x14ac:dyDescent="0.3">
      <c r="BI3245" t="str">
        <v>25/04/2012</v>
      </c>
      <c r="BJ3245">
        <v>43</v>
      </c>
      <c r="BK3245">
        <v>20.399999999999999</v>
      </c>
    </row>
    <row r="3246" spans="61:63" x14ac:dyDescent="0.3">
      <c r="BI3246" t="str">
        <v>24/04/2012</v>
      </c>
      <c r="BJ3246">
        <v>43</v>
      </c>
      <c r="BK3246">
        <v>20.399999999999999</v>
      </c>
    </row>
    <row r="3247" spans="61:63" x14ac:dyDescent="0.3">
      <c r="BI3247" t="str">
        <v>23/04/2012</v>
      </c>
      <c r="BJ3247">
        <v>43</v>
      </c>
      <c r="BK3247">
        <v>20.399999999999999</v>
      </c>
    </row>
    <row r="3248" spans="61:63" x14ac:dyDescent="0.3">
      <c r="BI3248" t="str">
        <v>20/04/2012</v>
      </c>
      <c r="BJ3248">
        <v>41.9</v>
      </c>
      <c r="BK3248">
        <v>23.7</v>
      </c>
    </row>
    <row r="3249" spans="61:63" x14ac:dyDescent="0.3">
      <c r="BI3249" t="str">
        <v>19/04/2012</v>
      </c>
      <c r="BJ3249">
        <v>41.9</v>
      </c>
      <c r="BK3249">
        <v>23.7</v>
      </c>
    </row>
    <row r="3250" spans="61:63" x14ac:dyDescent="0.3">
      <c r="BI3250" t="str">
        <v>18/04/2012</v>
      </c>
      <c r="BJ3250">
        <v>41.9</v>
      </c>
      <c r="BK3250">
        <v>23.7</v>
      </c>
    </row>
    <row r="3251" spans="61:63" x14ac:dyDescent="0.3">
      <c r="BI3251" t="str">
        <v>17/04/2012</v>
      </c>
      <c r="BJ3251">
        <v>41.9</v>
      </c>
      <c r="BK3251">
        <v>23.7</v>
      </c>
    </row>
    <row r="3252" spans="61:63" x14ac:dyDescent="0.3">
      <c r="BI3252" t="str">
        <v>16/04/2012</v>
      </c>
      <c r="BJ3252">
        <v>41.9</v>
      </c>
      <c r="BK3252">
        <v>23.7</v>
      </c>
    </row>
    <row r="3253" spans="61:63" x14ac:dyDescent="0.3">
      <c r="BI3253" t="str">
        <v>13/04/2012</v>
      </c>
      <c r="BJ3253">
        <v>44.1</v>
      </c>
      <c r="BK3253">
        <v>23.7</v>
      </c>
    </row>
    <row r="3254" spans="61:63" x14ac:dyDescent="0.3">
      <c r="BI3254" t="str">
        <v>12/04/2012</v>
      </c>
      <c r="BJ3254">
        <v>44.1</v>
      </c>
      <c r="BK3254">
        <v>23.7</v>
      </c>
    </row>
    <row r="3255" spans="61:63" x14ac:dyDescent="0.3">
      <c r="BI3255" t="str">
        <v>11/04/2012</v>
      </c>
      <c r="BJ3255">
        <v>44.1</v>
      </c>
      <c r="BK3255">
        <v>23.7</v>
      </c>
    </row>
    <row r="3256" spans="61:63" x14ac:dyDescent="0.3">
      <c r="BI3256" t="str">
        <v>10/04/2012</v>
      </c>
      <c r="BJ3256">
        <v>44.1</v>
      </c>
      <c r="BK3256">
        <v>23.7</v>
      </c>
    </row>
    <row r="3257" spans="61:63" x14ac:dyDescent="0.3">
      <c r="BI3257" t="str">
        <v>09/04/2012</v>
      </c>
      <c r="BJ3257">
        <v>44.1</v>
      </c>
      <c r="BK3257">
        <v>23.7</v>
      </c>
    </row>
    <row r="3258" spans="61:63" x14ac:dyDescent="0.3">
      <c r="BI3258" t="str">
        <v>06/04/2012</v>
      </c>
      <c r="BJ3258">
        <v>48.4</v>
      </c>
      <c r="BK3258">
        <v>21.5</v>
      </c>
    </row>
    <row r="3259" spans="61:63" x14ac:dyDescent="0.3">
      <c r="BI3259" t="str">
        <v>05/04/2012</v>
      </c>
      <c r="BJ3259">
        <v>48.4</v>
      </c>
      <c r="BK3259">
        <v>21.5</v>
      </c>
    </row>
    <row r="3260" spans="61:63" x14ac:dyDescent="0.3">
      <c r="BI3260" t="str">
        <v>04/04/2012</v>
      </c>
      <c r="BJ3260">
        <v>48.4</v>
      </c>
      <c r="BK3260">
        <v>21.5</v>
      </c>
    </row>
    <row r="3261" spans="61:63" x14ac:dyDescent="0.3">
      <c r="BI3261" t="str">
        <v>03/04/2012</v>
      </c>
      <c r="BJ3261">
        <v>48.4</v>
      </c>
      <c r="BK3261">
        <v>21.5</v>
      </c>
    </row>
    <row r="3262" spans="61:63" x14ac:dyDescent="0.3">
      <c r="BI3262" t="str">
        <v>02/04/2012</v>
      </c>
      <c r="BJ3262">
        <v>48.4</v>
      </c>
      <c r="BK3262">
        <v>21.5</v>
      </c>
    </row>
    <row r="3263" spans="61:63" x14ac:dyDescent="0.3">
      <c r="BI3263" t="str">
        <v>30/03/2012</v>
      </c>
      <c r="BJ3263">
        <v>52.7</v>
      </c>
      <c r="BK3263">
        <v>21.5</v>
      </c>
    </row>
    <row r="3264" spans="61:63" x14ac:dyDescent="0.3">
      <c r="BI3264" t="str">
        <v>29/03/2012</v>
      </c>
      <c r="BJ3264">
        <v>52.7</v>
      </c>
      <c r="BK3264">
        <v>21.5</v>
      </c>
    </row>
    <row r="3265" spans="61:63" x14ac:dyDescent="0.3">
      <c r="BI3265" t="str">
        <v>28/03/2012</v>
      </c>
      <c r="BJ3265">
        <v>52.7</v>
      </c>
      <c r="BK3265">
        <v>21.5</v>
      </c>
    </row>
    <row r="3266" spans="61:63" x14ac:dyDescent="0.3">
      <c r="BI3266" t="str">
        <v>27/03/2012</v>
      </c>
      <c r="BJ3266">
        <v>52.7</v>
      </c>
      <c r="BK3266">
        <v>21.5</v>
      </c>
    </row>
    <row r="3267" spans="61:63" x14ac:dyDescent="0.3">
      <c r="BI3267" t="str">
        <v>26/03/2012</v>
      </c>
      <c r="BJ3267">
        <v>52.7</v>
      </c>
      <c r="BK3267">
        <v>21.5</v>
      </c>
    </row>
    <row r="3268" spans="61:63" x14ac:dyDescent="0.3">
      <c r="BI3268" t="str">
        <v>23/03/2012</v>
      </c>
      <c r="BJ3268">
        <v>50.5</v>
      </c>
      <c r="BK3268">
        <v>22.6</v>
      </c>
    </row>
    <row r="3269" spans="61:63" x14ac:dyDescent="0.3">
      <c r="BI3269" t="str">
        <v>22/03/2012</v>
      </c>
      <c r="BJ3269">
        <v>50.5</v>
      </c>
      <c r="BK3269">
        <v>22.6</v>
      </c>
    </row>
    <row r="3270" spans="61:63" x14ac:dyDescent="0.3">
      <c r="BI3270" t="str">
        <v>21/03/2012</v>
      </c>
      <c r="BJ3270">
        <v>50.5</v>
      </c>
      <c r="BK3270">
        <v>22.6</v>
      </c>
    </row>
    <row r="3271" spans="61:63" x14ac:dyDescent="0.3">
      <c r="BI3271" t="str">
        <v>20/03/2012</v>
      </c>
      <c r="BJ3271">
        <v>50.5</v>
      </c>
      <c r="BK3271">
        <v>22.6</v>
      </c>
    </row>
    <row r="3272" spans="61:63" x14ac:dyDescent="0.3">
      <c r="BI3272" t="str">
        <v>19/03/2012</v>
      </c>
      <c r="BJ3272">
        <v>50.5</v>
      </c>
      <c r="BK3272">
        <v>22.6</v>
      </c>
    </row>
    <row r="3273" spans="61:63" x14ac:dyDescent="0.3">
      <c r="BI3273" t="str">
        <v>16/03/2012</v>
      </c>
      <c r="BJ3273">
        <v>48.4</v>
      </c>
      <c r="BK3273">
        <v>23.6</v>
      </c>
    </row>
    <row r="3274" spans="61:63" x14ac:dyDescent="0.3">
      <c r="BI3274" t="str">
        <v>15/03/2012</v>
      </c>
      <c r="BJ3274">
        <v>48.4</v>
      </c>
      <c r="BK3274">
        <v>23.6</v>
      </c>
    </row>
    <row r="3275" spans="61:63" x14ac:dyDescent="0.3">
      <c r="BI3275" t="str">
        <v>14/03/2012</v>
      </c>
      <c r="BJ3275">
        <v>48.4</v>
      </c>
      <c r="BK3275">
        <v>23.6</v>
      </c>
    </row>
    <row r="3276" spans="61:63" x14ac:dyDescent="0.3">
      <c r="BI3276" t="str">
        <v>13/03/2012</v>
      </c>
      <c r="BJ3276">
        <v>48.4</v>
      </c>
      <c r="BK3276">
        <v>23.6</v>
      </c>
    </row>
    <row r="3277" spans="61:63" x14ac:dyDescent="0.3">
      <c r="BI3277" t="str">
        <v>12/03/2012</v>
      </c>
      <c r="BJ3277">
        <v>48.4</v>
      </c>
      <c r="BK3277">
        <v>23.6</v>
      </c>
    </row>
    <row r="3278" spans="61:63" x14ac:dyDescent="0.3">
      <c r="BI3278" t="str">
        <v>09/03/2012</v>
      </c>
      <c r="BJ3278">
        <v>43.6</v>
      </c>
      <c r="BK3278">
        <v>26.6</v>
      </c>
    </row>
    <row r="3279" spans="61:63" x14ac:dyDescent="0.3">
      <c r="BI3279" t="str">
        <v>08/03/2012</v>
      </c>
      <c r="BJ3279">
        <v>43.6</v>
      </c>
      <c r="BK3279">
        <v>26.6</v>
      </c>
    </row>
    <row r="3280" spans="61:63" x14ac:dyDescent="0.3">
      <c r="BI3280" t="str">
        <v>07/03/2012</v>
      </c>
      <c r="BJ3280">
        <v>43.6</v>
      </c>
      <c r="BK3280">
        <v>26.6</v>
      </c>
    </row>
    <row r="3281" spans="61:63" x14ac:dyDescent="0.3">
      <c r="BI3281" t="str">
        <v>06/03/2012</v>
      </c>
      <c r="BJ3281">
        <v>43.6</v>
      </c>
      <c r="BK3281">
        <v>26.6</v>
      </c>
    </row>
    <row r="3282" spans="61:63" x14ac:dyDescent="0.3">
      <c r="BI3282" t="str">
        <v>05/03/2012</v>
      </c>
      <c r="BJ3282">
        <v>43.6</v>
      </c>
      <c r="BK3282">
        <v>26.6</v>
      </c>
    </row>
    <row r="3283" spans="61:63" x14ac:dyDescent="0.3">
      <c r="BI3283" t="str">
        <v>02/03/2012</v>
      </c>
      <c r="BJ3283">
        <v>47.9</v>
      </c>
      <c r="BK3283">
        <v>26.6</v>
      </c>
    </row>
    <row r="3284" spans="61:63" x14ac:dyDescent="0.3">
      <c r="BI3284" t="str">
        <v>01/03/2012</v>
      </c>
      <c r="BJ3284">
        <v>47.9</v>
      </c>
      <c r="BK3284">
        <v>26.6</v>
      </c>
    </row>
    <row r="3285" spans="61:63" x14ac:dyDescent="0.3">
      <c r="BI3285" t="str">
        <v>29/02/2012</v>
      </c>
      <c r="BJ3285">
        <v>47.9</v>
      </c>
      <c r="BK3285">
        <v>26.6</v>
      </c>
    </row>
    <row r="3286" spans="61:63" x14ac:dyDescent="0.3">
      <c r="BI3286" t="str">
        <v>28/02/2012</v>
      </c>
      <c r="BJ3286">
        <v>47.9</v>
      </c>
      <c r="BK3286">
        <v>26.6</v>
      </c>
    </row>
    <row r="3287" spans="61:63" x14ac:dyDescent="0.3">
      <c r="BI3287" t="str">
        <v>27/02/2012</v>
      </c>
      <c r="BJ3287">
        <v>47.9</v>
      </c>
      <c r="BK3287">
        <v>26.6</v>
      </c>
    </row>
    <row r="3288" spans="61:63" x14ac:dyDescent="0.3">
      <c r="BI3288" t="str">
        <v>24/02/2012</v>
      </c>
      <c r="BJ3288">
        <v>51.1</v>
      </c>
      <c r="BK3288">
        <v>25.5</v>
      </c>
    </row>
    <row r="3289" spans="61:63" x14ac:dyDescent="0.3">
      <c r="BI3289" t="str">
        <v>23/02/2012</v>
      </c>
      <c r="BJ3289">
        <v>51.1</v>
      </c>
      <c r="BK3289">
        <v>25.5</v>
      </c>
    </row>
    <row r="3290" spans="61:63" x14ac:dyDescent="0.3">
      <c r="BI3290" t="str">
        <v>22/02/2012</v>
      </c>
      <c r="BJ3290">
        <v>51.1</v>
      </c>
      <c r="BK3290">
        <v>25.5</v>
      </c>
    </row>
    <row r="3291" spans="61:63" x14ac:dyDescent="0.3">
      <c r="BI3291" t="str">
        <v>21/02/2012</v>
      </c>
      <c r="BJ3291">
        <v>51.1</v>
      </c>
      <c r="BK3291">
        <v>25.5</v>
      </c>
    </row>
    <row r="3292" spans="61:63" x14ac:dyDescent="0.3">
      <c r="BI3292" t="str">
        <v>20/02/2012</v>
      </c>
      <c r="BJ3292">
        <v>51.1</v>
      </c>
      <c r="BK3292">
        <v>25.5</v>
      </c>
    </row>
    <row r="3293" spans="61:63" x14ac:dyDescent="0.3">
      <c r="BI3293" t="str">
        <v>17/02/2012</v>
      </c>
      <c r="BJ3293">
        <v>51.1</v>
      </c>
      <c r="BK3293">
        <v>26.6</v>
      </c>
    </row>
    <row r="3294" spans="61:63" x14ac:dyDescent="0.3">
      <c r="BI3294" t="str">
        <v>16/02/2012</v>
      </c>
      <c r="BJ3294">
        <v>51.1</v>
      </c>
      <c r="BK3294">
        <v>26.6</v>
      </c>
    </row>
    <row r="3295" spans="61:63" x14ac:dyDescent="0.3">
      <c r="BI3295" t="str">
        <v>15/02/2012</v>
      </c>
      <c r="BJ3295">
        <v>51.1</v>
      </c>
      <c r="BK3295">
        <v>26.6</v>
      </c>
    </row>
    <row r="3296" spans="61:63" x14ac:dyDescent="0.3">
      <c r="BI3296" t="str">
        <v>14/02/2012</v>
      </c>
      <c r="BJ3296">
        <v>51.1</v>
      </c>
      <c r="BK3296">
        <v>26.6</v>
      </c>
    </row>
    <row r="3297" spans="61:63" x14ac:dyDescent="0.3">
      <c r="BI3297" t="str">
        <v>13/02/2012</v>
      </c>
      <c r="BJ3297">
        <v>51.1</v>
      </c>
      <c r="BK3297">
        <v>26.6</v>
      </c>
    </row>
    <row r="3298" spans="61:63" x14ac:dyDescent="0.3">
      <c r="BI3298" t="str">
        <v>10/02/2012</v>
      </c>
      <c r="BJ3298">
        <v>54.8</v>
      </c>
      <c r="BK3298">
        <v>25.8</v>
      </c>
    </row>
    <row r="3299" spans="61:63" x14ac:dyDescent="0.3">
      <c r="BI3299" t="str">
        <v>09/02/2012</v>
      </c>
      <c r="BJ3299">
        <v>54.8</v>
      </c>
      <c r="BK3299">
        <v>25.8</v>
      </c>
    </row>
    <row r="3300" spans="61:63" x14ac:dyDescent="0.3">
      <c r="BI3300" t="str">
        <v>08/02/2012</v>
      </c>
      <c r="BJ3300">
        <v>54.8</v>
      </c>
      <c r="BK3300">
        <v>25.8</v>
      </c>
    </row>
    <row r="3301" spans="61:63" x14ac:dyDescent="0.3">
      <c r="BI3301" t="str">
        <v>07/02/2012</v>
      </c>
      <c r="BJ3301">
        <v>54.8</v>
      </c>
      <c r="BK3301">
        <v>25.8</v>
      </c>
    </row>
    <row r="3302" spans="61:63" x14ac:dyDescent="0.3">
      <c r="BI3302" t="str">
        <v>06/02/2012</v>
      </c>
      <c r="BJ3302">
        <v>54.8</v>
      </c>
      <c r="BK3302">
        <v>25.8</v>
      </c>
    </row>
    <row r="3303" spans="61:63" x14ac:dyDescent="0.3">
      <c r="BI3303" t="str">
        <v>03/02/2012</v>
      </c>
      <c r="BJ3303">
        <v>52.1</v>
      </c>
      <c r="BK3303">
        <v>28.7</v>
      </c>
    </row>
    <row r="3304" spans="61:63" x14ac:dyDescent="0.3">
      <c r="BI3304" t="str">
        <v>02/02/2012</v>
      </c>
      <c r="BJ3304">
        <v>52.1</v>
      </c>
      <c r="BK3304">
        <v>28.7</v>
      </c>
    </row>
    <row r="3305" spans="61:63" x14ac:dyDescent="0.3">
      <c r="BI3305" t="str">
        <v>01/02/2012</v>
      </c>
      <c r="BJ3305">
        <v>52.1</v>
      </c>
      <c r="BK3305">
        <v>28.7</v>
      </c>
    </row>
    <row r="3306" spans="61:63" x14ac:dyDescent="0.3">
      <c r="BI3306" t="str">
        <v>31/01/2012</v>
      </c>
      <c r="BJ3306">
        <v>52.1</v>
      </c>
      <c r="BK3306">
        <v>28.7</v>
      </c>
    </row>
    <row r="3307" spans="61:63" x14ac:dyDescent="0.3">
      <c r="BI3307" t="str">
        <v>30/01/2012</v>
      </c>
      <c r="BJ3307">
        <v>52.1</v>
      </c>
      <c r="BK3307">
        <v>28.7</v>
      </c>
    </row>
    <row r="3308" spans="61:63" x14ac:dyDescent="0.3">
      <c r="BI3308" t="str">
        <v>27/01/2012</v>
      </c>
      <c r="BJ3308">
        <v>48.9</v>
      </c>
      <c r="BK3308">
        <v>29.8</v>
      </c>
    </row>
    <row r="3309" spans="61:63" x14ac:dyDescent="0.3">
      <c r="BI3309" t="str">
        <v>26/01/2012</v>
      </c>
      <c r="BJ3309">
        <v>48.9</v>
      </c>
      <c r="BK3309">
        <v>29.8</v>
      </c>
    </row>
    <row r="3310" spans="61:63" x14ac:dyDescent="0.3">
      <c r="BI3310" t="str">
        <v>25/01/2012</v>
      </c>
      <c r="BJ3310">
        <v>48.9</v>
      </c>
      <c r="BK3310">
        <v>29.8</v>
      </c>
    </row>
    <row r="3311" spans="61:63" x14ac:dyDescent="0.3">
      <c r="BI3311" t="str">
        <v>24/01/2012</v>
      </c>
      <c r="BJ3311">
        <v>48.9</v>
      </c>
      <c r="BK3311">
        <v>29.8</v>
      </c>
    </row>
    <row r="3312" spans="61:63" x14ac:dyDescent="0.3">
      <c r="BI3312" t="str">
        <v>23/01/2012</v>
      </c>
      <c r="BJ3312">
        <v>48.9</v>
      </c>
      <c r="BK3312">
        <v>29.8</v>
      </c>
    </row>
    <row r="3313" spans="61:63" x14ac:dyDescent="0.3">
      <c r="BI3313" t="str">
        <v>20/01/2012</v>
      </c>
      <c r="BJ3313">
        <v>50</v>
      </c>
      <c r="BK3313">
        <v>28.7</v>
      </c>
    </row>
    <row r="3314" spans="61:63" x14ac:dyDescent="0.3">
      <c r="BI3314" t="str">
        <v>19/01/2012</v>
      </c>
      <c r="BJ3314">
        <v>50</v>
      </c>
      <c r="BK3314">
        <v>28.7</v>
      </c>
    </row>
    <row r="3315" spans="61:63" x14ac:dyDescent="0.3">
      <c r="BI3315" t="str">
        <v>18/01/2012</v>
      </c>
      <c r="BJ3315">
        <v>50</v>
      </c>
      <c r="BK3315">
        <v>28.7</v>
      </c>
    </row>
    <row r="3316" spans="61:63" x14ac:dyDescent="0.3">
      <c r="BI3316" t="str">
        <v>17/01/2012</v>
      </c>
      <c r="BJ3316">
        <v>50</v>
      </c>
      <c r="BK3316">
        <v>28.7</v>
      </c>
    </row>
    <row r="3317" spans="61:63" x14ac:dyDescent="0.3">
      <c r="BI3317" t="str">
        <v>16/01/2012</v>
      </c>
      <c r="BJ3317">
        <v>50</v>
      </c>
      <c r="BK3317">
        <v>28.7</v>
      </c>
    </row>
    <row r="3318" spans="61:63" x14ac:dyDescent="0.3">
      <c r="BI3318" t="str">
        <v>13/01/2012</v>
      </c>
      <c r="BJ3318">
        <v>60</v>
      </c>
      <c r="BK3318">
        <v>29.8</v>
      </c>
    </row>
    <row r="3319" spans="61:63" x14ac:dyDescent="0.3">
      <c r="BI3319" t="str">
        <v>12/01/2012</v>
      </c>
      <c r="BJ3319">
        <v>60</v>
      </c>
      <c r="BK3319">
        <v>29.8</v>
      </c>
    </row>
    <row r="3320" spans="61:63" x14ac:dyDescent="0.3">
      <c r="BI3320" t="str">
        <v>11/01/2012</v>
      </c>
      <c r="BJ3320">
        <v>60</v>
      </c>
      <c r="BK3320">
        <v>29.8</v>
      </c>
    </row>
    <row r="3321" spans="61:63" x14ac:dyDescent="0.3">
      <c r="BI3321" t="str">
        <v>10/01/2012</v>
      </c>
      <c r="BJ3321">
        <v>60</v>
      </c>
      <c r="BK3321">
        <v>29.8</v>
      </c>
    </row>
    <row r="3322" spans="61:63" x14ac:dyDescent="0.3">
      <c r="BI3322" t="str">
        <v>09/01/2012</v>
      </c>
      <c r="BJ3322">
        <v>60</v>
      </c>
      <c r="BK3322">
        <v>29.8</v>
      </c>
    </row>
    <row r="3323" spans="61:63" x14ac:dyDescent="0.3">
      <c r="BI3323" t="str">
        <v>06/01/2012</v>
      </c>
      <c r="BJ3323">
        <v>51.1</v>
      </c>
      <c r="BK3323">
        <v>29.8</v>
      </c>
    </row>
    <row r="3324" spans="61:63" x14ac:dyDescent="0.3">
      <c r="BI3324" t="str">
        <v>05/01/2012</v>
      </c>
      <c r="BJ3324">
        <v>51.1</v>
      </c>
      <c r="BK3324">
        <v>29.8</v>
      </c>
    </row>
    <row r="3325" spans="61:63" x14ac:dyDescent="0.3">
      <c r="BI3325" t="str">
        <v>04/01/2012</v>
      </c>
      <c r="BJ3325">
        <v>51.1</v>
      </c>
      <c r="BK3325">
        <v>29.8</v>
      </c>
    </row>
    <row r="3326" spans="61:63" x14ac:dyDescent="0.3">
      <c r="BI3326" t="str">
        <v>03/01/2012</v>
      </c>
      <c r="BJ3326">
        <v>51.1</v>
      </c>
      <c r="BK3326">
        <v>29.8</v>
      </c>
    </row>
    <row r="3327" spans="61:63" x14ac:dyDescent="0.3">
      <c r="BI3327" t="str">
        <v>02/01/2012</v>
      </c>
      <c r="BJ3327">
        <v>51.1</v>
      </c>
      <c r="BK3327">
        <v>29.8</v>
      </c>
    </row>
    <row r="3328" spans="61:63" x14ac:dyDescent="0.3">
      <c r="BI3328" t="str">
        <v>30/12/2011</v>
      </c>
      <c r="BJ3328">
        <v>49.5</v>
      </c>
      <c r="BK3328">
        <v>30.5</v>
      </c>
    </row>
    <row r="3329" spans="61:63" x14ac:dyDescent="0.3">
      <c r="BI3329" t="str">
        <v>29/12/2011</v>
      </c>
      <c r="BJ3329">
        <v>49.5</v>
      </c>
      <c r="BK3329">
        <v>30.5</v>
      </c>
    </row>
    <row r="3330" spans="61:63" x14ac:dyDescent="0.3">
      <c r="BI3330" t="str">
        <v>28/12/2011</v>
      </c>
      <c r="BJ3330">
        <v>49.5</v>
      </c>
      <c r="BK3330">
        <v>30.5</v>
      </c>
    </row>
    <row r="3331" spans="61:63" x14ac:dyDescent="0.3">
      <c r="BI3331" t="str">
        <v>27/12/2011</v>
      </c>
      <c r="BJ3331">
        <v>49.5</v>
      </c>
      <c r="BK3331">
        <v>30.5</v>
      </c>
    </row>
    <row r="3332" spans="61:63" x14ac:dyDescent="0.3">
      <c r="BI3332" t="str">
        <v>26/12/2011</v>
      </c>
      <c r="BJ3332">
        <v>49.5</v>
      </c>
      <c r="BK3332">
        <v>30.5</v>
      </c>
    </row>
    <row r="3333" spans="61:63" x14ac:dyDescent="0.3">
      <c r="BI3333" t="str">
        <v>23/12/2011</v>
      </c>
      <c r="BJ3333">
        <v>50.5</v>
      </c>
      <c r="BK3333">
        <v>29.5</v>
      </c>
    </row>
    <row r="3334" spans="61:63" x14ac:dyDescent="0.3">
      <c r="BI3334" t="str">
        <v>22/12/2011</v>
      </c>
      <c r="BJ3334">
        <v>50.5</v>
      </c>
      <c r="BK3334">
        <v>29.5</v>
      </c>
    </row>
    <row r="3335" spans="61:63" x14ac:dyDescent="0.3">
      <c r="BI3335" t="str">
        <v>21/12/2011</v>
      </c>
      <c r="BJ3335">
        <v>50.5</v>
      </c>
      <c r="BK3335">
        <v>29.5</v>
      </c>
    </row>
    <row r="3336" spans="61:63" x14ac:dyDescent="0.3">
      <c r="BI3336" t="str">
        <v>20/12/2011</v>
      </c>
      <c r="BJ3336">
        <v>50.5</v>
      </c>
      <c r="BK3336">
        <v>29.5</v>
      </c>
    </row>
    <row r="3337" spans="61:63" x14ac:dyDescent="0.3">
      <c r="BI3337" t="str">
        <v>19/12/2011</v>
      </c>
      <c r="BJ3337">
        <v>50.5</v>
      </c>
      <c r="BK3337">
        <v>29.5</v>
      </c>
    </row>
    <row r="3338" spans="61:63" x14ac:dyDescent="0.3">
      <c r="BI3338" t="str">
        <v>16/12/2011</v>
      </c>
      <c r="BJ3338">
        <v>48.4</v>
      </c>
      <c r="BK3338">
        <v>30.5</v>
      </c>
    </row>
    <row r="3339" spans="61:63" x14ac:dyDescent="0.3">
      <c r="BI3339" t="str">
        <v>15/12/2011</v>
      </c>
      <c r="BJ3339">
        <v>48.4</v>
      </c>
      <c r="BK3339">
        <v>30.5</v>
      </c>
    </row>
    <row r="3340" spans="61:63" x14ac:dyDescent="0.3">
      <c r="BI3340" t="str">
        <v>14/12/2011</v>
      </c>
      <c r="BJ3340">
        <v>48.4</v>
      </c>
      <c r="BK3340">
        <v>30.5</v>
      </c>
    </row>
    <row r="3341" spans="61:63" x14ac:dyDescent="0.3">
      <c r="BI3341" t="str">
        <v>13/12/2011</v>
      </c>
      <c r="BJ3341">
        <v>48.4</v>
      </c>
      <c r="BK3341">
        <v>30.5</v>
      </c>
    </row>
    <row r="3342" spans="61:63" x14ac:dyDescent="0.3">
      <c r="BI3342" t="str">
        <v>12/12/2011</v>
      </c>
      <c r="BJ3342">
        <v>48.4</v>
      </c>
      <c r="BK3342">
        <v>30.5</v>
      </c>
    </row>
    <row r="3343" spans="61:63" x14ac:dyDescent="0.3">
      <c r="BI3343" t="str">
        <v>09/12/2011</v>
      </c>
      <c r="BJ3343">
        <v>45.3</v>
      </c>
      <c r="BK3343">
        <v>30.5</v>
      </c>
    </row>
    <row r="3344" spans="61:63" x14ac:dyDescent="0.3">
      <c r="BI3344" t="str">
        <v>08/12/2011</v>
      </c>
      <c r="BJ3344">
        <v>45.3</v>
      </c>
      <c r="BK3344">
        <v>30.5</v>
      </c>
    </row>
    <row r="3345" spans="61:63" x14ac:dyDescent="0.3">
      <c r="BI3345" t="str">
        <v>07/12/2011</v>
      </c>
      <c r="BJ3345">
        <v>45.3</v>
      </c>
      <c r="BK3345">
        <v>30.5</v>
      </c>
    </row>
    <row r="3346" spans="61:63" x14ac:dyDescent="0.3">
      <c r="BI3346" t="str">
        <v>06/12/2011</v>
      </c>
      <c r="BJ3346">
        <v>45.3</v>
      </c>
      <c r="BK3346">
        <v>30.5</v>
      </c>
    </row>
    <row r="3347" spans="61:63" x14ac:dyDescent="0.3">
      <c r="BI3347" t="str">
        <v>05/12/2011</v>
      </c>
      <c r="BJ3347">
        <v>45.3</v>
      </c>
      <c r="BK3347">
        <v>30.5</v>
      </c>
    </row>
    <row r="3348" spans="61:63" x14ac:dyDescent="0.3">
      <c r="BI3348" t="str">
        <v>02/12/2011</v>
      </c>
      <c r="BJ3348">
        <v>47.4</v>
      </c>
      <c r="BK3348">
        <v>29.5</v>
      </c>
    </row>
    <row r="3349" spans="61:63" x14ac:dyDescent="0.3">
      <c r="BI3349" t="str">
        <v>01/12/2011</v>
      </c>
      <c r="BJ3349">
        <v>47.4</v>
      </c>
      <c r="BK3349">
        <v>29.5</v>
      </c>
    </row>
    <row r="3350" spans="61:63" x14ac:dyDescent="0.3">
      <c r="BI3350" t="str">
        <v>30/11/2011</v>
      </c>
      <c r="BJ3350">
        <v>47.4</v>
      </c>
      <c r="BK3350">
        <v>29.5</v>
      </c>
    </row>
    <row r="3351" spans="61:63" x14ac:dyDescent="0.3">
      <c r="BI3351" t="str">
        <v>29/11/2011</v>
      </c>
      <c r="BJ3351">
        <v>47.4</v>
      </c>
      <c r="BK3351">
        <v>29.5</v>
      </c>
    </row>
    <row r="3352" spans="61:63" x14ac:dyDescent="0.3">
      <c r="BI3352" t="str">
        <v>28/11/2011</v>
      </c>
      <c r="BJ3352">
        <v>47.4</v>
      </c>
      <c r="BK3352">
        <v>29.5</v>
      </c>
    </row>
    <row r="3353" spans="61:63" x14ac:dyDescent="0.3">
      <c r="BI3353" t="str">
        <v>25/11/2011</v>
      </c>
      <c r="BJ3353">
        <v>44.2</v>
      </c>
      <c r="BK3353">
        <v>30.5</v>
      </c>
    </row>
    <row r="3354" spans="61:63" x14ac:dyDescent="0.3">
      <c r="BI3354" t="str">
        <v>24/11/2011</v>
      </c>
      <c r="BJ3354">
        <v>44.2</v>
      </c>
      <c r="BK3354">
        <v>30.5</v>
      </c>
    </row>
    <row r="3355" spans="61:63" x14ac:dyDescent="0.3">
      <c r="BI3355" t="str">
        <v>23/11/2011</v>
      </c>
      <c r="BJ3355">
        <v>44.2</v>
      </c>
      <c r="BK3355">
        <v>30.5</v>
      </c>
    </row>
    <row r="3356" spans="61:63" x14ac:dyDescent="0.3">
      <c r="BI3356" t="str">
        <v>22/11/2011</v>
      </c>
      <c r="BJ3356">
        <v>44.2</v>
      </c>
      <c r="BK3356">
        <v>30.5</v>
      </c>
    </row>
    <row r="3357" spans="61:63" x14ac:dyDescent="0.3">
      <c r="BI3357" t="str">
        <v>21/11/2011</v>
      </c>
      <c r="BJ3357">
        <v>44.2</v>
      </c>
      <c r="BK3357">
        <v>30.5</v>
      </c>
    </row>
    <row r="3358" spans="61:63" x14ac:dyDescent="0.3">
      <c r="BI3358" t="str">
        <v>18/11/2011</v>
      </c>
      <c r="BJ3358">
        <v>47.4</v>
      </c>
      <c r="BK3358">
        <v>32.6</v>
      </c>
    </row>
    <row r="3359" spans="61:63" x14ac:dyDescent="0.3">
      <c r="BI3359" t="str">
        <v>17/11/2011</v>
      </c>
      <c r="BJ3359">
        <v>47.4</v>
      </c>
      <c r="BK3359">
        <v>32.6</v>
      </c>
    </row>
    <row r="3360" spans="61:63" x14ac:dyDescent="0.3">
      <c r="BI3360" t="str">
        <v>16/11/2011</v>
      </c>
      <c r="BJ3360">
        <v>47.4</v>
      </c>
      <c r="BK3360">
        <v>32.6</v>
      </c>
    </row>
    <row r="3361" spans="61:63" x14ac:dyDescent="0.3">
      <c r="BI3361" t="str">
        <v>15/11/2011</v>
      </c>
      <c r="BJ3361">
        <v>47.4</v>
      </c>
      <c r="BK3361">
        <v>32.6</v>
      </c>
    </row>
    <row r="3362" spans="61:63" x14ac:dyDescent="0.3">
      <c r="BI3362" t="str">
        <v>14/11/2011</v>
      </c>
      <c r="BJ3362">
        <v>47.4</v>
      </c>
      <c r="BK3362">
        <v>32.6</v>
      </c>
    </row>
    <row r="3363" spans="61:63" x14ac:dyDescent="0.3">
      <c r="BI3363" t="str">
        <v>11/11/2011</v>
      </c>
      <c r="BJ3363">
        <v>47.4</v>
      </c>
      <c r="BK3363">
        <v>32.6</v>
      </c>
    </row>
    <row r="3364" spans="61:63" x14ac:dyDescent="0.3">
      <c r="BI3364" t="str">
        <v>10/11/2011</v>
      </c>
      <c r="BJ3364">
        <v>47.4</v>
      </c>
      <c r="BK3364">
        <v>32.6</v>
      </c>
    </row>
    <row r="3365" spans="61:63" x14ac:dyDescent="0.3">
      <c r="BI3365" t="str">
        <v>09/11/2011</v>
      </c>
      <c r="BJ3365">
        <v>47.4</v>
      </c>
      <c r="BK3365">
        <v>32.6</v>
      </c>
    </row>
    <row r="3366" spans="61:63" x14ac:dyDescent="0.3">
      <c r="BI3366" t="str">
        <v>08/11/2011</v>
      </c>
      <c r="BJ3366">
        <v>47.4</v>
      </c>
      <c r="BK3366">
        <v>32.6</v>
      </c>
    </row>
    <row r="3367" spans="61:63" x14ac:dyDescent="0.3">
      <c r="BI3367" t="str">
        <v>07/11/2011</v>
      </c>
      <c r="BJ3367">
        <v>47.4</v>
      </c>
      <c r="BK3367">
        <v>32.6</v>
      </c>
    </row>
    <row r="3368" spans="61:63" x14ac:dyDescent="0.3">
      <c r="BI3368" t="str">
        <v>04/11/2011</v>
      </c>
      <c r="BJ3368">
        <v>44.2</v>
      </c>
      <c r="BK3368">
        <v>34.700000000000003</v>
      </c>
    </row>
    <row r="3369" spans="61:63" x14ac:dyDescent="0.3">
      <c r="BI3369" t="str">
        <v>03/11/2011</v>
      </c>
      <c r="BJ3369">
        <v>44.2</v>
      </c>
      <c r="BK3369">
        <v>34.700000000000003</v>
      </c>
    </row>
    <row r="3370" spans="61:63" x14ac:dyDescent="0.3">
      <c r="BI3370" t="str">
        <v>02/11/2011</v>
      </c>
      <c r="BJ3370">
        <v>44.2</v>
      </c>
      <c r="BK3370">
        <v>34.700000000000003</v>
      </c>
    </row>
    <row r="3371" spans="61:63" x14ac:dyDescent="0.3">
      <c r="BI3371" t="str">
        <v>01/11/2011</v>
      </c>
      <c r="BJ3371">
        <v>44.2</v>
      </c>
      <c r="BK3371">
        <v>34.700000000000003</v>
      </c>
    </row>
    <row r="3372" spans="61:63" x14ac:dyDescent="0.3">
      <c r="BI3372" t="str">
        <v>31/10/2011</v>
      </c>
      <c r="BJ3372">
        <v>44.2</v>
      </c>
      <c r="BK3372">
        <v>34.700000000000003</v>
      </c>
    </row>
    <row r="3373" spans="61:63" x14ac:dyDescent="0.3">
      <c r="BI3373" t="str">
        <v>28/10/2011</v>
      </c>
      <c r="BJ3373">
        <v>43.2</v>
      </c>
      <c r="BK3373">
        <v>36.799999999999997</v>
      </c>
    </row>
    <row r="3374" spans="61:63" x14ac:dyDescent="0.3">
      <c r="BI3374" t="str">
        <v>27/10/2011</v>
      </c>
      <c r="BJ3374">
        <v>43.2</v>
      </c>
      <c r="BK3374">
        <v>36.799999999999997</v>
      </c>
    </row>
    <row r="3375" spans="61:63" x14ac:dyDescent="0.3">
      <c r="BI3375" t="str">
        <v>26/10/2011</v>
      </c>
      <c r="BJ3375">
        <v>43.2</v>
      </c>
      <c r="BK3375">
        <v>36.799999999999997</v>
      </c>
    </row>
    <row r="3376" spans="61:63" x14ac:dyDescent="0.3">
      <c r="BI3376" t="str">
        <v>25/10/2011</v>
      </c>
      <c r="BJ3376">
        <v>43.2</v>
      </c>
      <c r="BK3376">
        <v>36.799999999999997</v>
      </c>
    </row>
    <row r="3377" spans="61:63" x14ac:dyDescent="0.3">
      <c r="BI3377" t="str">
        <v>24/10/2011</v>
      </c>
      <c r="BJ3377">
        <v>43.2</v>
      </c>
      <c r="BK3377">
        <v>36.799999999999997</v>
      </c>
    </row>
    <row r="3378" spans="61:63" x14ac:dyDescent="0.3">
      <c r="BI3378" t="str">
        <v>21/10/2011</v>
      </c>
      <c r="BJ3378">
        <v>40</v>
      </c>
      <c r="BK3378">
        <v>37.9</v>
      </c>
    </row>
    <row r="3379" spans="61:63" x14ac:dyDescent="0.3">
      <c r="BI3379" t="str">
        <v>20/10/2011</v>
      </c>
      <c r="BJ3379">
        <v>40</v>
      </c>
      <c r="BK3379">
        <v>37.9</v>
      </c>
    </row>
    <row r="3380" spans="61:63" x14ac:dyDescent="0.3">
      <c r="BI3380" t="str">
        <v>19/10/2011</v>
      </c>
      <c r="BJ3380">
        <v>40</v>
      </c>
      <c r="BK3380">
        <v>37.9</v>
      </c>
    </row>
    <row r="3381" spans="61:63" x14ac:dyDescent="0.3">
      <c r="BI3381" t="str">
        <v>18/10/2011</v>
      </c>
      <c r="BJ3381">
        <v>40</v>
      </c>
      <c r="BK3381">
        <v>37.9</v>
      </c>
    </row>
    <row r="3382" spans="61:63" x14ac:dyDescent="0.3">
      <c r="BI3382" t="str">
        <v>17/10/2011</v>
      </c>
      <c r="BJ3382">
        <v>40</v>
      </c>
      <c r="BK3382">
        <v>37.9</v>
      </c>
    </row>
    <row r="3383" spans="61:63" x14ac:dyDescent="0.3">
      <c r="BI3383" t="str">
        <v>14/10/2011</v>
      </c>
      <c r="BJ3383">
        <v>35.799999999999997</v>
      </c>
      <c r="BK3383">
        <v>41</v>
      </c>
    </row>
    <row r="3384" spans="61:63" x14ac:dyDescent="0.3">
      <c r="BI3384" t="str">
        <v>13/10/2011</v>
      </c>
      <c r="BJ3384">
        <v>35.799999999999997</v>
      </c>
      <c r="BK3384">
        <v>41</v>
      </c>
    </row>
    <row r="3385" spans="61:63" x14ac:dyDescent="0.3">
      <c r="BI3385" t="str">
        <v>12/10/2011</v>
      </c>
      <c r="BJ3385">
        <v>35.799999999999997</v>
      </c>
      <c r="BK3385">
        <v>41</v>
      </c>
    </row>
    <row r="3386" spans="61:63" x14ac:dyDescent="0.3">
      <c r="BI3386" t="str">
        <v>11/10/2011</v>
      </c>
      <c r="BJ3386">
        <v>35.799999999999997</v>
      </c>
      <c r="BK3386">
        <v>41</v>
      </c>
    </row>
    <row r="3387" spans="61:63" x14ac:dyDescent="0.3">
      <c r="BI3387" t="str">
        <v>10/10/2011</v>
      </c>
      <c r="BJ3387">
        <v>35.799999999999997</v>
      </c>
      <c r="BK3387">
        <v>41</v>
      </c>
    </row>
    <row r="3388" spans="61:63" x14ac:dyDescent="0.3">
      <c r="BI3388" t="str">
        <v>07/10/2011</v>
      </c>
      <c r="BJ3388">
        <v>34.4</v>
      </c>
      <c r="BK3388">
        <v>46.3</v>
      </c>
    </row>
    <row r="3389" spans="61:63" x14ac:dyDescent="0.3">
      <c r="BI3389" t="str">
        <v>06/10/2011</v>
      </c>
      <c r="BJ3389">
        <v>34.4</v>
      </c>
      <c r="BK3389">
        <v>46.3</v>
      </c>
    </row>
    <row r="3390" spans="61:63" x14ac:dyDescent="0.3">
      <c r="BI3390" t="str">
        <v>05/10/2011</v>
      </c>
      <c r="BJ3390">
        <v>34.4</v>
      </c>
      <c r="BK3390">
        <v>46.3</v>
      </c>
    </row>
    <row r="3391" spans="61:63" x14ac:dyDescent="0.3">
      <c r="BI3391" t="str">
        <v>04/10/2011</v>
      </c>
      <c r="BJ3391">
        <v>34.4</v>
      </c>
      <c r="BK3391">
        <v>46.3</v>
      </c>
    </row>
    <row r="3392" spans="61:63" x14ac:dyDescent="0.3">
      <c r="BI3392" t="str">
        <v>03/10/2011</v>
      </c>
      <c r="BJ3392">
        <v>34.4</v>
      </c>
      <c r="BK3392">
        <v>46.3</v>
      </c>
    </row>
    <row r="3393" spans="61:63" x14ac:dyDescent="0.3">
      <c r="BI3393" t="str">
        <v>30/09/2011</v>
      </c>
      <c r="BJ3393">
        <v>34.4</v>
      </c>
      <c r="BK3393">
        <v>45.2</v>
      </c>
    </row>
    <row r="3394" spans="61:63" x14ac:dyDescent="0.3">
      <c r="BI3394" t="str">
        <v>29/09/2011</v>
      </c>
      <c r="BJ3394">
        <v>34.4</v>
      </c>
      <c r="BK3394">
        <v>45.2</v>
      </c>
    </row>
    <row r="3395" spans="61:63" x14ac:dyDescent="0.3">
      <c r="BI3395" t="str">
        <v>28/09/2011</v>
      </c>
      <c r="BJ3395">
        <v>34.4</v>
      </c>
      <c r="BK3395">
        <v>45.2</v>
      </c>
    </row>
    <row r="3396" spans="61:63" x14ac:dyDescent="0.3">
      <c r="BI3396" t="str">
        <v>27/09/2011</v>
      </c>
      <c r="BJ3396">
        <v>34.4</v>
      </c>
      <c r="BK3396">
        <v>45.2</v>
      </c>
    </row>
    <row r="3397" spans="61:63" x14ac:dyDescent="0.3">
      <c r="BI3397" t="str">
        <v>26/09/2011</v>
      </c>
      <c r="BJ3397">
        <v>34.4</v>
      </c>
      <c r="BK3397">
        <v>45.2</v>
      </c>
    </row>
    <row r="3398" spans="61:63" x14ac:dyDescent="0.3">
      <c r="BI3398" t="str">
        <v>23/09/2011</v>
      </c>
      <c r="BJ3398">
        <v>37.6</v>
      </c>
      <c r="BK3398">
        <v>40.9</v>
      </c>
    </row>
    <row r="3399" spans="61:63" x14ac:dyDescent="0.3">
      <c r="BI3399" t="str">
        <v>22/09/2011</v>
      </c>
      <c r="BJ3399">
        <v>37.6</v>
      </c>
      <c r="BK3399">
        <v>40.9</v>
      </c>
    </row>
    <row r="3400" spans="61:63" x14ac:dyDescent="0.3">
      <c r="BI3400" t="str">
        <v>21/09/2011</v>
      </c>
      <c r="BJ3400">
        <v>37.6</v>
      </c>
      <c r="BK3400">
        <v>40.9</v>
      </c>
    </row>
    <row r="3401" spans="61:63" x14ac:dyDescent="0.3">
      <c r="BI3401" t="str">
        <v>20/09/2011</v>
      </c>
      <c r="BJ3401">
        <v>37.6</v>
      </c>
      <c r="BK3401">
        <v>40.9</v>
      </c>
    </row>
    <row r="3402" spans="61:63" x14ac:dyDescent="0.3">
      <c r="BI3402" t="str">
        <v>19/09/2011</v>
      </c>
      <c r="BJ3402">
        <v>37.6</v>
      </c>
      <c r="BK3402">
        <v>40.9</v>
      </c>
    </row>
    <row r="3403" spans="61:63" x14ac:dyDescent="0.3">
      <c r="BI3403" t="str">
        <v>16/09/2011</v>
      </c>
      <c r="BJ3403">
        <v>37.6</v>
      </c>
      <c r="BK3403">
        <v>39.799999999999997</v>
      </c>
    </row>
    <row r="3404" spans="61:63" x14ac:dyDescent="0.3">
      <c r="BI3404" t="str">
        <v>15/09/2011</v>
      </c>
      <c r="BJ3404">
        <v>37.6</v>
      </c>
      <c r="BK3404">
        <v>39.799999999999997</v>
      </c>
    </row>
    <row r="3405" spans="61:63" x14ac:dyDescent="0.3">
      <c r="BI3405" t="str">
        <v>14/09/2011</v>
      </c>
      <c r="BJ3405">
        <v>37.6</v>
      </c>
      <c r="BK3405">
        <v>39.799999999999997</v>
      </c>
    </row>
    <row r="3406" spans="61:63" x14ac:dyDescent="0.3">
      <c r="BI3406" t="str">
        <v>13/09/2011</v>
      </c>
      <c r="BJ3406">
        <v>37.6</v>
      </c>
      <c r="BK3406">
        <v>39.799999999999997</v>
      </c>
    </row>
    <row r="3407" spans="61:63" x14ac:dyDescent="0.3">
      <c r="BI3407" t="str">
        <v>12/09/2011</v>
      </c>
      <c r="BJ3407">
        <v>37.6</v>
      </c>
      <c r="BK3407">
        <v>39.799999999999997</v>
      </c>
    </row>
    <row r="3408" spans="61:63" x14ac:dyDescent="0.3">
      <c r="BI3408" t="str">
        <v>09/09/2011</v>
      </c>
      <c r="BJ3408">
        <v>35.5</v>
      </c>
      <c r="BK3408">
        <v>40.9</v>
      </c>
    </row>
    <row r="3409" spans="61:63" x14ac:dyDescent="0.3">
      <c r="BI3409" t="str">
        <v>08/09/2011</v>
      </c>
      <c r="BJ3409">
        <v>35.5</v>
      </c>
      <c r="BK3409">
        <v>40.9</v>
      </c>
    </row>
    <row r="3410" spans="61:63" x14ac:dyDescent="0.3">
      <c r="BI3410" t="str">
        <v>07/09/2011</v>
      </c>
      <c r="BJ3410">
        <v>35.5</v>
      </c>
      <c r="BK3410">
        <v>40.9</v>
      </c>
    </row>
    <row r="3411" spans="61:63" x14ac:dyDescent="0.3">
      <c r="BI3411" t="str">
        <v>06/09/2011</v>
      </c>
      <c r="BJ3411">
        <v>35.5</v>
      </c>
      <c r="BK3411">
        <v>40.9</v>
      </c>
    </row>
    <row r="3412" spans="61:63" x14ac:dyDescent="0.3">
      <c r="BI3412" t="str">
        <v>05/09/2011</v>
      </c>
      <c r="BJ3412">
        <v>35.5</v>
      </c>
      <c r="BK3412">
        <v>40.9</v>
      </c>
    </row>
    <row r="3413" spans="61:63" x14ac:dyDescent="0.3">
      <c r="BI3413" t="str">
        <v>02/09/2011</v>
      </c>
      <c r="BJ3413">
        <v>38.700000000000003</v>
      </c>
      <c r="BK3413">
        <v>37.6</v>
      </c>
    </row>
    <row r="3414" spans="61:63" x14ac:dyDescent="0.3">
      <c r="BI3414" t="str">
        <v>01/09/2011</v>
      </c>
      <c r="BJ3414">
        <v>38.700000000000003</v>
      </c>
      <c r="BK3414">
        <v>37.6</v>
      </c>
    </row>
    <row r="3415" spans="61:63" x14ac:dyDescent="0.3">
      <c r="BI3415" t="str">
        <v>31/08/2011</v>
      </c>
      <c r="BJ3415">
        <v>38.700000000000003</v>
      </c>
      <c r="BK3415">
        <v>37.6</v>
      </c>
    </row>
    <row r="3416" spans="61:63" x14ac:dyDescent="0.3">
      <c r="BI3416" t="str">
        <v>30/08/2011</v>
      </c>
      <c r="BJ3416">
        <v>38.700000000000003</v>
      </c>
      <c r="BK3416">
        <v>37.6</v>
      </c>
    </row>
    <row r="3417" spans="61:63" x14ac:dyDescent="0.3">
      <c r="BI3417" t="str">
        <v>29/08/2011</v>
      </c>
      <c r="BJ3417">
        <v>38.700000000000003</v>
      </c>
      <c r="BK3417">
        <v>37.6</v>
      </c>
    </row>
    <row r="3418" spans="61:63" x14ac:dyDescent="0.3">
      <c r="BI3418" t="str">
        <v>26/08/2011</v>
      </c>
      <c r="BJ3418">
        <v>40.9</v>
      </c>
      <c r="BK3418">
        <v>36.6</v>
      </c>
    </row>
    <row r="3419" spans="61:63" x14ac:dyDescent="0.3">
      <c r="BI3419" t="str">
        <v>25/08/2011</v>
      </c>
      <c r="BJ3419">
        <v>40.9</v>
      </c>
      <c r="BK3419">
        <v>36.6</v>
      </c>
    </row>
    <row r="3420" spans="61:63" x14ac:dyDescent="0.3">
      <c r="BI3420" t="str">
        <v>24/08/2011</v>
      </c>
      <c r="BJ3420">
        <v>40.9</v>
      </c>
      <c r="BK3420">
        <v>36.6</v>
      </c>
    </row>
    <row r="3421" spans="61:63" x14ac:dyDescent="0.3">
      <c r="BI3421" t="str">
        <v>23/08/2011</v>
      </c>
      <c r="BJ3421">
        <v>40.9</v>
      </c>
      <c r="BK3421">
        <v>36.6</v>
      </c>
    </row>
    <row r="3422" spans="61:63" x14ac:dyDescent="0.3">
      <c r="BI3422" t="str">
        <v>22/08/2011</v>
      </c>
      <c r="BJ3422">
        <v>40.9</v>
      </c>
      <c r="BK3422">
        <v>36.6</v>
      </c>
    </row>
    <row r="3423" spans="61:63" x14ac:dyDescent="0.3">
      <c r="BI3423" t="str">
        <v>19/08/2011</v>
      </c>
      <c r="BJ3423">
        <v>40.9</v>
      </c>
      <c r="BK3423">
        <v>33.299999999999997</v>
      </c>
    </row>
    <row r="3424" spans="61:63" x14ac:dyDescent="0.3">
      <c r="BI3424" t="str">
        <v>18/08/2011</v>
      </c>
      <c r="BJ3424">
        <v>40.9</v>
      </c>
      <c r="BK3424">
        <v>33.299999999999997</v>
      </c>
    </row>
    <row r="3425" spans="61:63" x14ac:dyDescent="0.3">
      <c r="BI3425" t="str">
        <v>17/08/2011</v>
      </c>
      <c r="BJ3425">
        <v>40.9</v>
      </c>
      <c r="BK3425">
        <v>33.299999999999997</v>
      </c>
    </row>
    <row r="3426" spans="61:63" x14ac:dyDescent="0.3">
      <c r="BI3426" t="str">
        <v>16/08/2011</v>
      </c>
      <c r="BJ3426">
        <v>40.9</v>
      </c>
      <c r="BK3426">
        <v>33.299999999999997</v>
      </c>
    </row>
    <row r="3427" spans="61:63" x14ac:dyDescent="0.3">
      <c r="BI3427" t="str">
        <v>15/08/2011</v>
      </c>
      <c r="BJ3427">
        <v>40.9</v>
      </c>
      <c r="BK3427">
        <v>33.299999999999997</v>
      </c>
    </row>
    <row r="3428" spans="61:63" x14ac:dyDescent="0.3">
      <c r="BI3428" t="str">
        <v>12/08/2011</v>
      </c>
      <c r="BJ3428">
        <v>46.2</v>
      </c>
      <c r="BK3428">
        <v>23.7</v>
      </c>
    </row>
    <row r="3429" spans="61:63" x14ac:dyDescent="0.3">
      <c r="BI3429" t="str">
        <v>11/08/2011</v>
      </c>
      <c r="BJ3429">
        <v>46.2</v>
      </c>
      <c r="BK3429">
        <v>23.7</v>
      </c>
    </row>
    <row r="3430" spans="61:63" x14ac:dyDescent="0.3">
      <c r="BI3430" t="str">
        <v>10/08/2011</v>
      </c>
      <c r="BJ3430">
        <v>46.2</v>
      </c>
      <c r="BK3430">
        <v>23.7</v>
      </c>
    </row>
    <row r="3431" spans="61:63" x14ac:dyDescent="0.3">
      <c r="BI3431" t="str">
        <v>09/08/2011</v>
      </c>
      <c r="BJ3431">
        <v>46.2</v>
      </c>
      <c r="BK3431">
        <v>23.7</v>
      </c>
    </row>
    <row r="3432" spans="61:63" x14ac:dyDescent="0.3">
      <c r="BI3432" t="str">
        <v>08/08/2011</v>
      </c>
      <c r="BJ3432">
        <v>46.2</v>
      </c>
      <c r="BK3432">
        <v>23.7</v>
      </c>
    </row>
    <row r="3433" spans="61:63" x14ac:dyDescent="0.3">
      <c r="BI3433" t="str">
        <v>05/08/2011</v>
      </c>
      <c r="BJ3433">
        <v>47.3</v>
      </c>
      <c r="BK3433">
        <v>23.7</v>
      </c>
    </row>
    <row r="3434" spans="61:63" x14ac:dyDescent="0.3">
      <c r="BI3434" t="str">
        <v>04/08/2011</v>
      </c>
      <c r="BJ3434">
        <v>47.3</v>
      </c>
      <c r="BK3434">
        <v>23.7</v>
      </c>
    </row>
    <row r="3435" spans="61:63" x14ac:dyDescent="0.3">
      <c r="BI3435" t="str">
        <v>03/08/2011</v>
      </c>
      <c r="BJ3435">
        <v>47.3</v>
      </c>
      <c r="BK3435">
        <v>23.7</v>
      </c>
    </row>
    <row r="3436" spans="61:63" x14ac:dyDescent="0.3">
      <c r="BI3436" t="str">
        <v>02/08/2011</v>
      </c>
      <c r="BJ3436">
        <v>47.3</v>
      </c>
      <c r="BK3436">
        <v>23.7</v>
      </c>
    </row>
    <row r="3437" spans="61:63" x14ac:dyDescent="0.3">
      <c r="BI3437" t="str">
        <v>01/08/2011</v>
      </c>
      <c r="BJ3437">
        <v>47.3</v>
      </c>
      <c r="BK3437">
        <v>23.7</v>
      </c>
    </row>
    <row r="3438" spans="61:63" x14ac:dyDescent="0.3">
      <c r="BI3438" t="str">
        <v>29/07/2011</v>
      </c>
      <c r="BJ3438">
        <v>46.3</v>
      </c>
      <c r="BK3438">
        <v>24.7</v>
      </c>
    </row>
    <row r="3439" spans="61:63" x14ac:dyDescent="0.3">
      <c r="BI3439" t="str">
        <v>28/07/2011</v>
      </c>
      <c r="BJ3439">
        <v>46.3</v>
      </c>
      <c r="BK3439">
        <v>24.7</v>
      </c>
    </row>
    <row r="3440" spans="61:63" x14ac:dyDescent="0.3">
      <c r="BI3440" t="str">
        <v>27/07/2011</v>
      </c>
      <c r="BJ3440">
        <v>46.3</v>
      </c>
      <c r="BK3440">
        <v>24.7</v>
      </c>
    </row>
    <row r="3441" spans="61:63" x14ac:dyDescent="0.3">
      <c r="BI3441" t="str">
        <v>26/07/2011</v>
      </c>
      <c r="BJ3441">
        <v>46.3</v>
      </c>
      <c r="BK3441">
        <v>24.7</v>
      </c>
    </row>
    <row r="3442" spans="61:63" x14ac:dyDescent="0.3">
      <c r="BI3442" t="str">
        <v>25/07/2011</v>
      </c>
      <c r="BJ3442">
        <v>46.3</v>
      </c>
      <c r="BK3442">
        <v>24.7</v>
      </c>
    </row>
    <row r="3443" spans="61:63" x14ac:dyDescent="0.3">
      <c r="BI3443" t="str">
        <v>22/07/2011</v>
      </c>
      <c r="BJ3443">
        <v>49.5</v>
      </c>
      <c r="BK3443">
        <v>21.5</v>
      </c>
    </row>
    <row r="3444" spans="61:63" x14ac:dyDescent="0.3">
      <c r="BI3444" t="str">
        <v>21/07/2011</v>
      </c>
      <c r="BJ3444">
        <v>49.5</v>
      </c>
      <c r="BK3444">
        <v>21.5</v>
      </c>
    </row>
    <row r="3445" spans="61:63" x14ac:dyDescent="0.3">
      <c r="BI3445" t="str">
        <v>20/07/2011</v>
      </c>
      <c r="BJ3445">
        <v>49.5</v>
      </c>
      <c r="BK3445">
        <v>21.5</v>
      </c>
    </row>
    <row r="3446" spans="61:63" x14ac:dyDescent="0.3">
      <c r="BI3446" t="str">
        <v>19/07/2011</v>
      </c>
      <c r="BJ3446">
        <v>49.5</v>
      </c>
      <c r="BK3446">
        <v>21.5</v>
      </c>
    </row>
    <row r="3447" spans="61:63" x14ac:dyDescent="0.3">
      <c r="BI3447" t="str">
        <v>18/07/2011</v>
      </c>
      <c r="BJ3447">
        <v>49.5</v>
      </c>
      <c r="BK3447">
        <v>21.5</v>
      </c>
    </row>
    <row r="3448" spans="61:63" x14ac:dyDescent="0.3">
      <c r="BI3448" t="str">
        <v>15/07/2011</v>
      </c>
      <c r="BJ3448">
        <v>46.2</v>
      </c>
      <c r="BK3448">
        <v>21.5</v>
      </c>
    </row>
    <row r="3449" spans="61:63" x14ac:dyDescent="0.3">
      <c r="BI3449" t="str">
        <v>14/07/2011</v>
      </c>
      <c r="BJ3449">
        <v>46.2</v>
      </c>
      <c r="BK3449">
        <v>21.5</v>
      </c>
    </row>
    <row r="3450" spans="61:63" x14ac:dyDescent="0.3">
      <c r="BI3450" t="str">
        <v>13/07/2011</v>
      </c>
      <c r="BJ3450">
        <v>46.2</v>
      </c>
      <c r="BK3450">
        <v>21.5</v>
      </c>
    </row>
    <row r="3451" spans="61:63" x14ac:dyDescent="0.3">
      <c r="BI3451" t="str">
        <v>12/07/2011</v>
      </c>
      <c r="BJ3451">
        <v>46.2</v>
      </c>
      <c r="BK3451">
        <v>21.5</v>
      </c>
    </row>
    <row r="3452" spans="61:63" x14ac:dyDescent="0.3">
      <c r="BI3452" t="str">
        <v>11/07/2011</v>
      </c>
      <c r="BJ3452">
        <v>46.2</v>
      </c>
      <c r="BK3452">
        <v>21.5</v>
      </c>
    </row>
    <row r="3453" spans="61:63" x14ac:dyDescent="0.3">
      <c r="BI3453" t="str">
        <v>08/07/2011</v>
      </c>
      <c r="BJ3453">
        <v>44.1</v>
      </c>
      <c r="BK3453">
        <v>22.6</v>
      </c>
    </row>
    <row r="3454" spans="61:63" x14ac:dyDescent="0.3">
      <c r="BI3454" t="str">
        <v>07/07/2011</v>
      </c>
      <c r="BJ3454">
        <v>44.1</v>
      </c>
      <c r="BK3454">
        <v>22.6</v>
      </c>
    </row>
    <row r="3455" spans="61:63" x14ac:dyDescent="0.3">
      <c r="BI3455" t="str">
        <v>06/07/2011</v>
      </c>
      <c r="BJ3455">
        <v>44.1</v>
      </c>
      <c r="BK3455">
        <v>22.6</v>
      </c>
    </row>
    <row r="3456" spans="61:63" x14ac:dyDescent="0.3">
      <c r="BI3456" t="str">
        <v>05/07/2011</v>
      </c>
      <c r="BJ3456">
        <v>44.1</v>
      </c>
      <c r="BK3456">
        <v>22.6</v>
      </c>
    </row>
    <row r="3457" spans="61:63" x14ac:dyDescent="0.3">
      <c r="BI3457" t="str">
        <v>04/07/2011</v>
      </c>
      <c r="BJ3457">
        <v>44.1</v>
      </c>
      <c r="BK3457">
        <v>22.6</v>
      </c>
    </row>
    <row r="3458" spans="61:63" x14ac:dyDescent="0.3">
      <c r="BI3458" t="str">
        <v>01/07/2011</v>
      </c>
      <c r="BJ3458">
        <v>40.9</v>
      </c>
      <c r="BK3458">
        <v>24.7</v>
      </c>
    </row>
    <row r="3459" spans="61:63" x14ac:dyDescent="0.3">
      <c r="BI3459" t="str">
        <v>30/06/2011</v>
      </c>
      <c r="BJ3459">
        <v>40.9</v>
      </c>
      <c r="BK3459">
        <v>24.7</v>
      </c>
    </row>
    <row r="3460" spans="61:63" x14ac:dyDescent="0.3">
      <c r="BI3460" t="str">
        <v>29/06/2011</v>
      </c>
      <c r="BJ3460">
        <v>40.9</v>
      </c>
      <c r="BK3460">
        <v>24.7</v>
      </c>
    </row>
    <row r="3461" spans="61:63" x14ac:dyDescent="0.3">
      <c r="BI3461" t="str">
        <v>28/06/2011</v>
      </c>
      <c r="BJ3461">
        <v>40.9</v>
      </c>
      <c r="BK3461">
        <v>24.7</v>
      </c>
    </row>
    <row r="3462" spans="61:63" x14ac:dyDescent="0.3">
      <c r="BI3462" t="str">
        <v>27/06/2011</v>
      </c>
      <c r="BJ3462">
        <v>40.9</v>
      </c>
      <c r="BK3462">
        <v>24.7</v>
      </c>
    </row>
    <row r="3463" spans="61:63" x14ac:dyDescent="0.3">
      <c r="BI3463" t="str">
        <v>24/06/2011</v>
      </c>
      <c r="BJ3463">
        <v>39.799999999999997</v>
      </c>
      <c r="BK3463">
        <v>26.9</v>
      </c>
    </row>
    <row r="3464" spans="61:63" x14ac:dyDescent="0.3">
      <c r="BI3464" t="str">
        <v>23/06/2011</v>
      </c>
      <c r="BJ3464">
        <v>39.799999999999997</v>
      </c>
      <c r="BK3464">
        <v>26.9</v>
      </c>
    </row>
    <row r="3465" spans="61:63" x14ac:dyDescent="0.3">
      <c r="BI3465" t="str">
        <v>22/06/2011</v>
      </c>
      <c r="BJ3465">
        <v>39.799999999999997</v>
      </c>
      <c r="BK3465">
        <v>26.9</v>
      </c>
    </row>
    <row r="3466" spans="61:63" x14ac:dyDescent="0.3">
      <c r="BI3466" t="str">
        <v>21/06/2011</v>
      </c>
      <c r="BJ3466">
        <v>39.799999999999997</v>
      </c>
      <c r="BK3466">
        <v>26.9</v>
      </c>
    </row>
    <row r="3467" spans="61:63" x14ac:dyDescent="0.3">
      <c r="BI3467" t="str">
        <v>20/06/2011</v>
      </c>
      <c r="BJ3467">
        <v>39.799999999999997</v>
      </c>
      <c r="BK3467">
        <v>26.9</v>
      </c>
    </row>
    <row r="3468" spans="61:63" x14ac:dyDescent="0.3">
      <c r="BI3468" t="str">
        <v>17/06/2011</v>
      </c>
      <c r="BJ3468">
        <v>37.6</v>
      </c>
      <c r="BK3468">
        <v>28</v>
      </c>
    </row>
    <row r="3469" spans="61:63" x14ac:dyDescent="0.3">
      <c r="BI3469" t="str">
        <v>16/06/2011</v>
      </c>
      <c r="BJ3469">
        <v>37.6</v>
      </c>
      <c r="BK3469">
        <v>28</v>
      </c>
    </row>
    <row r="3470" spans="61:63" x14ac:dyDescent="0.3">
      <c r="BI3470" t="str">
        <v>15/06/2011</v>
      </c>
      <c r="BJ3470">
        <v>37.6</v>
      </c>
      <c r="BK3470">
        <v>28</v>
      </c>
    </row>
    <row r="3471" spans="61:63" x14ac:dyDescent="0.3">
      <c r="BI3471" t="str">
        <v>14/06/2011</v>
      </c>
      <c r="BJ3471">
        <v>37.6</v>
      </c>
      <c r="BK3471">
        <v>28</v>
      </c>
    </row>
    <row r="3472" spans="61:63" x14ac:dyDescent="0.3">
      <c r="BI3472" t="str">
        <v>13/06/2011</v>
      </c>
      <c r="BJ3472">
        <v>37.6</v>
      </c>
      <c r="BK3472">
        <v>28</v>
      </c>
    </row>
    <row r="3473" spans="61:63" x14ac:dyDescent="0.3">
      <c r="BI3473" t="str">
        <v>10/06/2011</v>
      </c>
      <c r="BJ3473">
        <v>37</v>
      </c>
      <c r="BK3473">
        <v>26</v>
      </c>
    </row>
    <row r="3474" spans="61:63" x14ac:dyDescent="0.3">
      <c r="BI3474" t="str">
        <v>09/06/2011</v>
      </c>
      <c r="BJ3474">
        <v>37</v>
      </c>
      <c r="BK3474">
        <v>26</v>
      </c>
    </row>
    <row r="3475" spans="61:63" x14ac:dyDescent="0.3">
      <c r="BI3475" t="str">
        <v>08/06/2011</v>
      </c>
      <c r="BJ3475">
        <v>37</v>
      </c>
      <c r="BK3475">
        <v>26</v>
      </c>
    </row>
    <row r="3476" spans="61:63" x14ac:dyDescent="0.3">
      <c r="BI3476" t="str">
        <v>07/06/2011</v>
      </c>
      <c r="BJ3476">
        <v>37</v>
      </c>
      <c r="BK3476">
        <v>26</v>
      </c>
    </row>
    <row r="3477" spans="61:63" x14ac:dyDescent="0.3">
      <c r="BI3477" t="str">
        <v>06/06/2011</v>
      </c>
      <c r="BJ3477">
        <v>37</v>
      </c>
      <c r="BK3477">
        <v>26</v>
      </c>
    </row>
    <row r="3478" spans="61:63" x14ac:dyDescent="0.3">
      <c r="BI3478" t="str">
        <v>03/06/2011</v>
      </c>
      <c r="BJ3478">
        <v>40.9</v>
      </c>
      <c r="BK3478">
        <v>22.6</v>
      </c>
    </row>
    <row r="3479" spans="61:63" x14ac:dyDescent="0.3">
      <c r="BI3479" t="str">
        <v>02/06/2011</v>
      </c>
      <c r="BJ3479">
        <v>40.9</v>
      </c>
      <c r="BK3479">
        <v>22.6</v>
      </c>
    </row>
    <row r="3480" spans="61:63" x14ac:dyDescent="0.3">
      <c r="BI3480" t="str">
        <v>01/06/2011</v>
      </c>
      <c r="BJ3480">
        <v>40.9</v>
      </c>
      <c r="BK3480">
        <v>22.6</v>
      </c>
    </row>
    <row r="3481" spans="61:63" x14ac:dyDescent="0.3">
      <c r="BI3481" t="str">
        <v>31/05/2011</v>
      </c>
      <c r="BJ3481">
        <v>40.9</v>
      </c>
      <c r="BK3481">
        <v>22.6</v>
      </c>
    </row>
    <row r="3482" spans="61:63" x14ac:dyDescent="0.3">
      <c r="BI3482" t="str">
        <v>30/05/2011</v>
      </c>
      <c r="BJ3482">
        <v>40.9</v>
      </c>
      <c r="BK3482">
        <v>22.6</v>
      </c>
    </row>
    <row r="3483" spans="61:63" x14ac:dyDescent="0.3">
      <c r="BI3483" t="str">
        <v>27/05/2011</v>
      </c>
      <c r="BJ3483">
        <v>45.2</v>
      </c>
      <c r="BK3483">
        <v>20.399999999999999</v>
      </c>
    </row>
    <row r="3484" spans="61:63" x14ac:dyDescent="0.3">
      <c r="BI3484" t="str">
        <v>26/05/2011</v>
      </c>
      <c r="BJ3484">
        <v>45.2</v>
      </c>
      <c r="BK3484">
        <v>20.399999999999999</v>
      </c>
    </row>
    <row r="3485" spans="61:63" x14ac:dyDescent="0.3">
      <c r="BI3485" t="str">
        <v>25/05/2011</v>
      </c>
      <c r="BJ3485">
        <v>45.2</v>
      </c>
      <c r="BK3485">
        <v>20.399999999999999</v>
      </c>
    </row>
    <row r="3486" spans="61:63" x14ac:dyDescent="0.3">
      <c r="BI3486" t="str">
        <v>24/05/2011</v>
      </c>
      <c r="BJ3486">
        <v>45.2</v>
      </c>
      <c r="BK3486">
        <v>20.399999999999999</v>
      </c>
    </row>
    <row r="3487" spans="61:63" x14ac:dyDescent="0.3">
      <c r="BI3487" t="str">
        <v>23/05/2011</v>
      </c>
      <c r="BJ3487">
        <v>45.2</v>
      </c>
      <c r="BK3487">
        <v>20.399999999999999</v>
      </c>
    </row>
    <row r="3488" spans="61:63" x14ac:dyDescent="0.3">
      <c r="BI3488" t="str">
        <v>20/05/2011</v>
      </c>
      <c r="BJ3488">
        <v>43</v>
      </c>
      <c r="BK3488">
        <v>19.399999999999999</v>
      </c>
    </row>
    <row r="3489" spans="61:63" x14ac:dyDescent="0.3">
      <c r="BI3489" t="str">
        <v>19/05/2011</v>
      </c>
      <c r="BJ3489">
        <v>43</v>
      </c>
      <c r="BK3489">
        <v>19.399999999999999</v>
      </c>
    </row>
    <row r="3490" spans="61:63" x14ac:dyDescent="0.3">
      <c r="BI3490" t="str">
        <v>18/05/2011</v>
      </c>
      <c r="BJ3490">
        <v>43</v>
      </c>
      <c r="BK3490">
        <v>19.399999999999999</v>
      </c>
    </row>
    <row r="3491" spans="61:63" x14ac:dyDescent="0.3">
      <c r="BI3491" t="str">
        <v>17/05/2011</v>
      </c>
      <c r="BJ3491">
        <v>43</v>
      </c>
      <c r="BK3491">
        <v>19.399999999999999</v>
      </c>
    </row>
    <row r="3492" spans="61:63" x14ac:dyDescent="0.3">
      <c r="BI3492" t="str">
        <v>16/05/2011</v>
      </c>
      <c r="BJ3492">
        <v>43</v>
      </c>
      <c r="BK3492">
        <v>19.399999999999999</v>
      </c>
    </row>
    <row r="3493" spans="61:63" x14ac:dyDescent="0.3">
      <c r="BI3493" t="str">
        <v>13/05/2011</v>
      </c>
      <c r="BJ3493">
        <v>45.6</v>
      </c>
      <c r="BK3493">
        <v>19.600000000000001</v>
      </c>
    </row>
    <row r="3494" spans="61:63" x14ac:dyDescent="0.3">
      <c r="BI3494" t="str">
        <v>12/05/2011</v>
      </c>
      <c r="BJ3494">
        <v>45.6</v>
      </c>
      <c r="BK3494">
        <v>19.600000000000001</v>
      </c>
    </row>
    <row r="3495" spans="61:63" x14ac:dyDescent="0.3">
      <c r="BI3495" t="str">
        <v>11/05/2011</v>
      </c>
      <c r="BJ3495">
        <v>45.6</v>
      </c>
      <c r="BK3495">
        <v>19.600000000000001</v>
      </c>
    </row>
    <row r="3496" spans="61:63" x14ac:dyDescent="0.3">
      <c r="BI3496" t="str">
        <v>10/05/2011</v>
      </c>
      <c r="BJ3496">
        <v>45.6</v>
      </c>
      <c r="BK3496">
        <v>19.600000000000001</v>
      </c>
    </row>
    <row r="3497" spans="61:63" x14ac:dyDescent="0.3">
      <c r="BI3497" t="str">
        <v>09/05/2011</v>
      </c>
      <c r="BJ3497">
        <v>45.6</v>
      </c>
      <c r="BK3497">
        <v>19.600000000000001</v>
      </c>
    </row>
    <row r="3498" spans="61:63" x14ac:dyDescent="0.3">
      <c r="BI3498" t="str">
        <v>06/05/2011</v>
      </c>
      <c r="BJ3498">
        <v>51.1</v>
      </c>
      <c r="BK3498">
        <v>18.5</v>
      </c>
    </row>
    <row r="3499" spans="61:63" x14ac:dyDescent="0.3">
      <c r="BI3499" t="str">
        <v>05/05/2011</v>
      </c>
      <c r="BJ3499">
        <v>51.1</v>
      </c>
      <c r="BK3499">
        <v>18.5</v>
      </c>
    </row>
    <row r="3500" spans="61:63" x14ac:dyDescent="0.3">
      <c r="BI3500" t="str">
        <v>04/05/2011</v>
      </c>
      <c r="BJ3500">
        <v>51.1</v>
      </c>
      <c r="BK3500">
        <v>18.5</v>
      </c>
    </row>
    <row r="3501" spans="61:63" x14ac:dyDescent="0.3">
      <c r="BI3501" t="str">
        <v>03/05/2011</v>
      </c>
      <c r="BJ3501">
        <v>51.1</v>
      </c>
      <c r="BK3501">
        <v>18.5</v>
      </c>
    </row>
    <row r="3502" spans="61:63" x14ac:dyDescent="0.3">
      <c r="BI3502" t="str">
        <v>02/05/2011</v>
      </c>
      <c r="BJ3502">
        <v>51.1</v>
      </c>
      <c r="BK3502">
        <v>18.5</v>
      </c>
    </row>
    <row r="3503" spans="61:63" x14ac:dyDescent="0.3">
      <c r="BI3503" t="str">
        <v>29/04/2011</v>
      </c>
      <c r="BJ3503">
        <v>54.9</v>
      </c>
      <c r="BK3503">
        <v>16.5</v>
      </c>
    </row>
    <row r="3504" spans="61:63" x14ac:dyDescent="0.3">
      <c r="BI3504" t="str">
        <v>28/04/2011</v>
      </c>
      <c r="BJ3504">
        <v>54.9</v>
      </c>
      <c r="BK3504">
        <v>16.5</v>
      </c>
    </row>
    <row r="3505" spans="61:63" x14ac:dyDescent="0.3">
      <c r="BI3505" t="str">
        <v>27/04/2011</v>
      </c>
      <c r="BJ3505">
        <v>54.9</v>
      </c>
      <c r="BK3505">
        <v>16.5</v>
      </c>
    </row>
    <row r="3506" spans="61:63" x14ac:dyDescent="0.3">
      <c r="BI3506" t="str">
        <v>26/04/2011</v>
      </c>
      <c r="BJ3506">
        <v>54.9</v>
      </c>
      <c r="BK3506">
        <v>16.5</v>
      </c>
    </row>
    <row r="3507" spans="61:63" x14ac:dyDescent="0.3">
      <c r="BI3507" t="str">
        <v>25/04/2011</v>
      </c>
      <c r="BJ3507">
        <v>54.9</v>
      </c>
      <c r="BK3507">
        <v>16.5</v>
      </c>
    </row>
    <row r="3508" spans="61:63" x14ac:dyDescent="0.3">
      <c r="BI3508" t="str">
        <v>22/04/2011</v>
      </c>
      <c r="BJ3508">
        <v>54.3</v>
      </c>
      <c r="BK3508">
        <v>18.5</v>
      </c>
    </row>
    <row r="3509" spans="61:63" x14ac:dyDescent="0.3">
      <c r="BI3509" t="str">
        <v>21/04/2011</v>
      </c>
      <c r="BJ3509">
        <v>54.3</v>
      </c>
      <c r="BK3509">
        <v>18.5</v>
      </c>
    </row>
    <row r="3510" spans="61:63" x14ac:dyDescent="0.3">
      <c r="BI3510" t="str">
        <v>20/04/2011</v>
      </c>
      <c r="BJ3510">
        <v>54.3</v>
      </c>
      <c r="BK3510">
        <v>18.5</v>
      </c>
    </row>
    <row r="3511" spans="61:63" x14ac:dyDescent="0.3">
      <c r="BI3511" t="str">
        <v>19/04/2011</v>
      </c>
      <c r="BJ3511">
        <v>54.3</v>
      </c>
      <c r="BK3511">
        <v>18.5</v>
      </c>
    </row>
    <row r="3512" spans="61:63" x14ac:dyDescent="0.3">
      <c r="BI3512" t="str">
        <v>18/04/2011</v>
      </c>
      <c r="BJ3512">
        <v>54.3</v>
      </c>
      <c r="BK3512">
        <v>18.5</v>
      </c>
    </row>
    <row r="3513" spans="61:63" x14ac:dyDescent="0.3">
      <c r="BI3513" t="str">
        <v>15/04/2011</v>
      </c>
      <c r="BJ3513">
        <v>54.2</v>
      </c>
      <c r="BK3513">
        <v>19.2</v>
      </c>
    </row>
    <row r="3514" spans="61:63" x14ac:dyDescent="0.3">
      <c r="BI3514" t="str">
        <v>14/04/2011</v>
      </c>
      <c r="BJ3514">
        <v>54.2</v>
      </c>
      <c r="BK3514">
        <v>19.2</v>
      </c>
    </row>
    <row r="3515" spans="61:63" x14ac:dyDescent="0.3">
      <c r="BI3515" t="str">
        <v>13/04/2011</v>
      </c>
      <c r="BJ3515">
        <v>54.2</v>
      </c>
      <c r="BK3515">
        <v>19.2</v>
      </c>
    </row>
    <row r="3516" spans="61:63" x14ac:dyDescent="0.3">
      <c r="BI3516" t="str">
        <v>12/04/2011</v>
      </c>
      <c r="BJ3516">
        <v>54.2</v>
      </c>
      <c r="BK3516">
        <v>19.2</v>
      </c>
    </row>
    <row r="3517" spans="61:63" x14ac:dyDescent="0.3">
      <c r="BI3517" t="str">
        <v>11/04/2011</v>
      </c>
      <c r="BJ3517">
        <v>54.2</v>
      </c>
      <c r="BK3517">
        <v>19.2</v>
      </c>
    </row>
    <row r="3518" spans="61:63" x14ac:dyDescent="0.3">
      <c r="BI3518" t="str">
        <v>08/04/2011</v>
      </c>
      <c r="BJ3518">
        <v>55.4</v>
      </c>
      <c r="BK3518">
        <v>16.3</v>
      </c>
    </row>
    <row r="3519" spans="61:63" x14ac:dyDescent="0.3">
      <c r="BI3519" t="str">
        <v>07/04/2011</v>
      </c>
      <c r="BJ3519">
        <v>55.4</v>
      </c>
      <c r="BK3519">
        <v>16.3</v>
      </c>
    </row>
    <row r="3520" spans="61:63" x14ac:dyDescent="0.3">
      <c r="BI3520" t="str">
        <v>06/04/2011</v>
      </c>
      <c r="BJ3520">
        <v>55.4</v>
      </c>
      <c r="BK3520">
        <v>16.3</v>
      </c>
    </row>
    <row r="3521" spans="61:63" x14ac:dyDescent="0.3">
      <c r="BI3521" t="str">
        <v>05/04/2011</v>
      </c>
      <c r="BJ3521">
        <v>55.4</v>
      </c>
      <c r="BK3521">
        <v>16.3</v>
      </c>
    </row>
    <row r="3522" spans="61:63" x14ac:dyDescent="0.3">
      <c r="BI3522" t="str">
        <v>04/04/2011</v>
      </c>
      <c r="BJ3522">
        <v>55.4</v>
      </c>
      <c r="BK3522">
        <v>16.3</v>
      </c>
    </row>
    <row r="3523" spans="61:63" x14ac:dyDescent="0.3">
      <c r="BI3523" t="str">
        <v>01/04/2011</v>
      </c>
      <c r="BJ3523">
        <v>57.3</v>
      </c>
      <c r="BK3523">
        <v>15.7</v>
      </c>
    </row>
    <row r="3524" spans="61:63" x14ac:dyDescent="0.3">
      <c r="BI3524" t="str">
        <v>31/03/2011</v>
      </c>
      <c r="BJ3524">
        <v>57.3</v>
      </c>
      <c r="BK3524">
        <v>15.7</v>
      </c>
    </row>
    <row r="3525" spans="61:63" x14ac:dyDescent="0.3">
      <c r="BI3525" t="str">
        <v>30/03/2011</v>
      </c>
      <c r="BJ3525">
        <v>57.3</v>
      </c>
      <c r="BK3525">
        <v>15.7</v>
      </c>
    </row>
    <row r="3526" spans="61:63" x14ac:dyDescent="0.3">
      <c r="BI3526" t="str">
        <v>29/03/2011</v>
      </c>
      <c r="BJ3526">
        <v>57.3</v>
      </c>
      <c r="BK3526">
        <v>15.7</v>
      </c>
    </row>
    <row r="3527" spans="61:63" x14ac:dyDescent="0.3">
      <c r="BI3527" t="str">
        <v>28/03/2011</v>
      </c>
      <c r="BJ3527">
        <v>57.3</v>
      </c>
      <c r="BK3527">
        <v>15.7</v>
      </c>
    </row>
    <row r="3528" spans="61:63" x14ac:dyDescent="0.3">
      <c r="BI3528" t="str">
        <v>25/03/2011</v>
      </c>
      <c r="BJ3528">
        <v>51.6</v>
      </c>
      <c r="BK3528">
        <v>23.1</v>
      </c>
    </row>
    <row r="3529" spans="61:63" x14ac:dyDescent="0.3">
      <c r="BI3529" t="str">
        <v>24/03/2011</v>
      </c>
      <c r="BJ3529">
        <v>51.6</v>
      </c>
      <c r="BK3529">
        <v>23.1</v>
      </c>
    </row>
    <row r="3530" spans="61:63" x14ac:dyDescent="0.3">
      <c r="BI3530" t="str">
        <v>23/03/2011</v>
      </c>
      <c r="BJ3530">
        <v>51.6</v>
      </c>
      <c r="BK3530">
        <v>23.1</v>
      </c>
    </row>
    <row r="3531" spans="61:63" x14ac:dyDescent="0.3">
      <c r="BI3531" t="str">
        <v>22/03/2011</v>
      </c>
      <c r="BJ3531">
        <v>51.6</v>
      </c>
      <c r="BK3531">
        <v>23.1</v>
      </c>
    </row>
    <row r="3532" spans="61:63" x14ac:dyDescent="0.3">
      <c r="BI3532" t="str">
        <v>21/03/2011</v>
      </c>
      <c r="BJ3532">
        <v>51.6</v>
      </c>
      <c r="BK3532">
        <v>23.1</v>
      </c>
    </row>
    <row r="3533" spans="61:63" x14ac:dyDescent="0.3">
      <c r="BI3533" t="str">
        <v>18/03/2011</v>
      </c>
      <c r="BJ3533">
        <v>50.6</v>
      </c>
      <c r="BK3533">
        <v>22.4</v>
      </c>
    </row>
    <row r="3534" spans="61:63" x14ac:dyDescent="0.3">
      <c r="BI3534" t="str">
        <v>17/03/2011</v>
      </c>
      <c r="BJ3534">
        <v>50.6</v>
      </c>
      <c r="BK3534">
        <v>22.4</v>
      </c>
    </row>
    <row r="3535" spans="61:63" x14ac:dyDescent="0.3">
      <c r="BI3535" t="str">
        <v>16/03/2011</v>
      </c>
      <c r="BJ3535">
        <v>50.6</v>
      </c>
      <c r="BK3535">
        <v>22.4</v>
      </c>
    </row>
    <row r="3536" spans="61:63" x14ac:dyDescent="0.3">
      <c r="BI3536" t="str">
        <v>15/03/2011</v>
      </c>
      <c r="BJ3536">
        <v>50.6</v>
      </c>
      <c r="BK3536">
        <v>22.4</v>
      </c>
    </row>
    <row r="3537" spans="61:63" x14ac:dyDescent="0.3">
      <c r="BI3537" t="str">
        <v>14/03/2011</v>
      </c>
      <c r="BJ3537">
        <v>50.6</v>
      </c>
      <c r="BK3537">
        <v>22.4</v>
      </c>
    </row>
    <row r="3538" spans="61:63" x14ac:dyDescent="0.3">
      <c r="BI3538" t="str">
        <v>11/03/2011</v>
      </c>
      <c r="BJ3538">
        <v>52.2</v>
      </c>
      <c r="BK3538">
        <v>22.3</v>
      </c>
    </row>
    <row r="3539" spans="61:63" x14ac:dyDescent="0.3">
      <c r="BI3539" t="str">
        <v>10/03/2011</v>
      </c>
      <c r="BJ3539">
        <v>52.2</v>
      </c>
      <c r="BK3539">
        <v>22.3</v>
      </c>
    </row>
    <row r="3540" spans="61:63" x14ac:dyDescent="0.3">
      <c r="BI3540" t="str">
        <v>09/03/2011</v>
      </c>
      <c r="BJ3540">
        <v>52.2</v>
      </c>
      <c r="BK3540">
        <v>22.3</v>
      </c>
    </row>
    <row r="3541" spans="61:63" x14ac:dyDescent="0.3">
      <c r="BI3541" t="str">
        <v>08/03/2011</v>
      </c>
      <c r="BJ3541">
        <v>52.2</v>
      </c>
      <c r="BK3541">
        <v>22.3</v>
      </c>
    </row>
    <row r="3542" spans="61:63" x14ac:dyDescent="0.3">
      <c r="BI3542" t="str">
        <v>07/03/2011</v>
      </c>
      <c r="BJ3542">
        <v>52.2</v>
      </c>
      <c r="BK3542">
        <v>22.3</v>
      </c>
    </row>
    <row r="3543" spans="61:63" x14ac:dyDescent="0.3">
      <c r="BI3543" t="str">
        <v>04/03/2011</v>
      </c>
      <c r="BJ3543">
        <v>52.2</v>
      </c>
      <c r="BK3543">
        <v>21.1</v>
      </c>
    </row>
    <row r="3544" spans="61:63" x14ac:dyDescent="0.3">
      <c r="BI3544" t="str">
        <v>03/03/2011</v>
      </c>
      <c r="BJ3544">
        <v>52.2</v>
      </c>
      <c r="BK3544">
        <v>21.1</v>
      </c>
    </row>
    <row r="3545" spans="61:63" x14ac:dyDescent="0.3">
      <c r="BI3545" t="str">
        <v>02/03/2011</v>
      </c>
      <c r="BJ3545">
        <v>52.2</v>
      </c>
      <c r="BK3545">
        <v>21.1</v>
      </c>
    </row>
    <row r="3546" spans="61:63" x14ac:dyDescent="0.3">
      <c r="BI3546" t="str">
        <v>01/03/2011</v>
      </c>
      <c r="BJ3546">
        <v>52.2</v>
      </c>
      <c r="BK3546">
        <v>21.1</v>
      </c>
    </row>
    <row r="3547" spans="61:63" x14ac:dyDescent="0.3">
      <c r="BI3547" t="str">
        <v>28/02/2011</v>
      </c>
      <c r="BJ3547">
        <v>52.2</v>
      </c>
      <c r="BK3547">
        <v>21.1</v>
      </c>
    </row>
    <row r="3548" spans="61:63" x14ac:dyDescent="0.3">
      <c r="BI3548" t="str">
        <v>25/02/2011</v>
      </c>
      <c r="BJ3548">
        <v>50.6</v>
      </c>
      <c r="BK3548">
        <v>19.5</v>
      </c>
    </row>
    <row r="3549" spans="61:63" x14ac:dyDescent="0.3">
      <c r="BI3549" t="str">
        <v>24/02/2011</v>
      </c>
      <c r="BJ3549">
        <v>50.6</v>
      </c>
      <c r="BK3549">
        <v>19.5</v>
      </c>
    </row>
    <row r="3550" spans="61:63" x14ac:dyDescent="0.3">
      <c r="BI3550" t="str">
        <v>23/02/2011</v>
      </c>
      <c r="BJ3550">
        <v>50.6</v>
      </c>
      <c r="BK3550">
        <v>19.5</v>
      </c>
    </row>
    <row r="3551" spans="61:63" x14ac:dyDescent="0.3">
      <c r="BI3551" t="str">
        <v>22/02/2011</v>
      </c>
      <c r="BJ3551">
        <v>50.6</v>
      </c>
      <c r="BK3551">
        <v>19.5</v>
      </c>
    </row>
    <row r="3552" spans="61:63" x14ac:dyDescent="0.3">
      <c r="BI3552" t="str">
        <v>21/02/2011</v>
      </c>
      <c r="BJ3552">
        <v>50.6</v>
      </c>
      <c r="BK3552">
        <v>19.5</v>
      </c>
    </row>
    <row r="3553" spans="61:63" x14ac:dyDescent="0.3">
      <c r="BI3553" t="str">
        <v>18/02/2011</v>
      </c>
      <c r="BJ3553">
        <v>53.3</v>
      </c>
      <c r="BK3553">
        <v>18.899999999999999</v>
      </c>
    </row>
    <row r="3554" spans="61:63" x14ac:dyDescent="0.3">
      <c r="BI3554" t="str">
        <v>17/02/2011</v>
      </c>
      <c r="BJ3554">
        <v>53.3</v>
      </c>
      <c r="BK3554">
        <v>18.899999999999999</v>
      </c>
    </row>
    <row r="3555" spans="61:63" x14ac:dyDescent="0.3">
      <c r="BI3555" t="str">
        <v>16/02/2011</v>
      </c>
      <c r="BJ3555">
        <v>53.3</v>
      </c>
      <c r="BK3555">
        <v>18.899999999999999</v>
      </c>
    </row>
    <row r="3556" spans="61:63" x14ac:dyDescent="0.3">
      <c r="BI3556" t="str">
        <v>15/02/2011</v>
      </c>
      <c r="BJ3556">
        <v>53.3</v>
      </c>
      <c r="BK3556">
        <v>18.899999999999999</v>
      </c>
    </row>
    <row r="3557" spans="61:63" x14ac:dyDescent="0.3">
      <c r="BI3557" t="str">
        <v>14/02/2011</v>
      </c>
      <c r="BJ3557">
        <v>53.3</v>
      </c>
      <c r="BK3557">
        <v>18.899999999999999</v>
      </c>
    </row>
    <row r="3558" spans="61:63" x14ac:dyDescent="0.3">
      <c r="BI3558" t="str">
        <v>11/02/2011</v>
      </c>
      <c r="BJ3558">
        <v>52.2</v>
      </c>
      <c r="BK3558">
        <v>19.600000000000001</v>
      </c>
    </row>
    <row r="3559" spans="61:63" x14ac:dyDescent="0.3">
      <c r="BI3559" t="str">
        <v>10/02/2011</v>
      </c>
      <c r="BJ3559">
        <v>52.2</v>
      </c>
      <c r="BK3559">
        <v>19.600000000000001</v>
      </c>
    </row>
    <row r="3560" spans="61:63" x14ac:dyDescent="0.3">
      <c r="BI3560" t="str">
        <v>09/02/2011</v>
      </c>
      <c r="BJ3560">
        <v>52.2</v>
      </c>
      <c r="BK3560">
        <v>19.600000000000001</v>
      </c>
    </row>
    <row r="3561" spans="61:63" x14ac:dyDescent="0.3">
      <c r="BI3561" t="str">
        <v>08/02/2011</v>
      </c>
      <c r="BJ3561">
        <v>52.2</v>
      </c>
      <c r="BK3561">
        <v>19.600000000000001</v>
      </c>
    </row>
    <row r="3562" spans="61:63" x14ac:dyDescent="0.3">
      <c r="BI3562" t="str">
        <v>07/02/2011</v>
      </c>
      <c r="BJ3562">
        <v>52.2</v>
      </c>
      <c r="BK3562">
        <v>19.600000000000001</v>
      </c>
    </row>
    <row r="3563" spans="61:63" x14ac:dyDescent="0.3">
      <c r="BI3563" t="str">
        <v>04/02/2011</v>
      </c>
      <c r="BJ3563">
        <v>53.4</v>
      </c>
      <c r="BK3563">
        <v>23.3</v>
      </c>
    </row>
    <row r="3564" spans="61:63" x14ac:dyDescent="0.3">
      <c r="BI3564" t="str">
        <v>03/02/2011</v>
      </c>
      <c r="BJ3564">
        <v>53.4</v>
      </c>
      <c r="BK3564">
        <v>23.3</v>
      </c>
    </row>
    <row r="3565" spans="61:63" x14ac:dyDescent="0.3">
      <c r="BI3565" t="str">
        <v>02/02/2011</v>
      </c>
      <c r="BJ3565">
        <v>53.4</v>
      </c>
      <c r="BK3565">
        <v>23.3</v>
      </c>
    </row>
    <row r="3566" spans="61:63" x14ac:dyDescent="0.3">
      <c r="BI3566" t="str">
        <v>01/02/2011</v>
      </c>
      <c r="BJ3566">
        <v>53.4</v>
      </c>
      <c r="BK3566">
        <v>23.3</v>
      </c>
    </row>
    <row r="3567" spans="61:63" x14ac:dyDescent="0.3">
      <c r="BI3567" t="str">
        <v>31/01/2011</v>
      </c>
      <c r="BJ3567">
        <v>53.4</v>
      </c>
      <c r="BK3567">
        <v>23.3</v>
      </c>
    </row>
    <row r="3568" spans="61:63" x14ac:dyDescent="0.3">
      <c r="BI3568" t="str">
        <v>28/01/2011</v>
      </c>
      <c r="BJ3568">
        <v>52.7</v>
      </c>
      <c r="BK3568">
        <v>22</v>
      </c>
    </row>
    <row r="3569" spans="61:63" x14ac:dyDescent="0.3">
      <c r="BI3569" t="str">
        <v>27/01/2011</v>
      </c>
      <c r="BJ3569">
        <v>52.7</v>
      </c>
      <c r="BK3569">
        <v>22</v>
      </c>
    </row>
    <row r="3570" spans="61:63" x14ac:dyDescent="0.3">
      <c r="BI3570" t="str">
        <v>26/01/2011</v>
      </c>
      <c r="BJ3570">
        <v>52.7</v>
      </c>
      <c r="BK3570">
        <v>22</v>
      </c>
    </row>
    <row r="3571" spans="61:63" x14ac:dyDescent="0.3">
      <c r="BI3571" t="str">
        <v>25/01/2011</v>
      </c>
      <c r="BJ3571">
        <v>52.7</v>
      </c>
      <c r="BK3571">
        <v>22</v>
      </c>
    </row>
    <row r="3572" spans="61:63" x14ac:dyDescent="0.3">
      <c r="BI3572" t="str">
        <v>24/01/2011</v>
      </c>
      <c r="BJ3572">
        <v>52.7</v>
      </c>
      <c r="BK3572">
        <v>22</v>
      </c>
    </row>
    <row r="3573" spans="61:63" x14ac:dyDescent="0.3">
      <c r="BI3573" t="str">
        <v>21/01/2011</v>
      </c>
      <c r="BJ3573">
        <v>55.1</v>
      </c>
      <c r="BK3573">
        <v>19.100000000000001</v>
      </c>
    </row>
    <row r="3574" spans="61:63" x14ac:dyDescent="0.3">
      <c r="BI3574" t="str">
        <v>20/01/2011</v>
      </c>
      <c r="BJ3574">
        <v>55.1</v>
      </c>
      <c r="BK3574">
        <v>19.100000000000001</v>
      </c>
    </row>
    <row r="3575" spans="61:63" x14ac:dyDescent="0.3">
      <c r="BI3575" t="str">
        <v>19/01/2011</v>
      </c>
      <c r="BJ3575">
        <v>55.1</v>
      </c>
      <c r="BK3575">
        <v>19.100000000000001</v>
      </c>
    </row>
    <row r="3576" spans="61:63" x14ac:dyDescent="0.3">
      <c r="BI3576" t="str">
        <v>18/01/2011</v>
      </c>
      <c r="BJ3576">
        <v>55.1</v>
      </c>
      <c r="BK3576">
        <v>19.100000000000001</v>
      </c>
    </row>
    <row r="3577" spans="61:63" x14ac:dyDescent="0.3">
      <c r="BI3577" t="str">
        <v>17/01/2011</v>
      </c>
      <c r="BJ3577">
        <v>55.1</v>
      </c>
      <c r="BK3577">
        <v>19.100000000000001</v>
      </c>
    </row>
    <row r="3578" spans="61:63" x14ac:dyDescent="0.3">
      <c r="BI3578" t="str">
        <v>14/01/2011</v>
      </c>
      <c r="BJ3578">
        <v>56</v>
      </c>
      <c r="BK3578">
        <v>20.9</v>
      </c>
    </row>
    <row r="3579" spans="61:63" x14ac:dyDescent="0.3">
      <c r="BI3579" t="str">
        <v>13/01/2011</v>
      </c>
      <c r="BJ3579">
        <v>56</v>
      </c>
      <c r="BK3579">
        <v>20.9</v>
      </c>
    </row>
    <row r="3580" spans="61:63" x14ac:dyDescent="0.3">
      <c r="BI3580" t="str">
        <v>12/01/2011</v>
      </c>
      <c r="BJ3580">
        <v>56</v>
      </c>
      <c r="BK3580">
        <v>20.9</v>
      </c>
    </row>
    <row r="3581" spans="61:63" x14ac:dyDescent="0.3">
      <c r="BI3581" t="str">
        <v>11/01/2011</v>
      </c>
      <c r="BJ3581">
        <v>56</v>
      </c>
      <c r="BK3581">
        <v>20.9</v>
      </c>
    </row>
    <row r="3582" spans="61:63" x14ac:dyDescent="0.3">
      <c r="BI3582" t="str">
        <v>10/01/2011</v>
      </c>
      <c r="BJ3582">
        <v>56</v>
      </c>
      <c r="BK3582">
        <v>20.9</v>
      </c>
    </row>
    <row r="3583" spans="61:63" x14ac:dyDescent="0.3">
      <c r="BI3583" t="str">
        <v>07/01/2011</v>
      </c>
      <c r="BJ3583">
        <v>57.3</v>
      </c>
      <c r="BK3583">
        <v>19.100000000000001</v>
      </c>
    </row>
    <row r="3584" spans="61:63" x14ac:dyDescent="0.3">
      <c r="BI3584" t="str">
        <v>06/01/2011</v>
      </c>
      <c r="BJ3584">
        <v>57.3</v>
      </c>
      <c r="BK3584">
        <v>19.100000000000001</v>
      </c>
    </row>
    <row r="3585" spans="61:63" x14ac:dyDescent="0.3">
      <c r="BI3585" t="str">
        <v>05/01/2011</v>
      </c>
      <c r="BJ3585">
        <v>57.3</v>
      </c>
      <c r="BK3585">
        <v>19.100000000000001</v>
      </c>
    </row>
    <row r="3586" spans="61:63" x14ac:dyDescent="0.3">
      <c r="BI3586" t="str">
        <v>04/01/2011</v>
      </c>
      <c r="BJ3586">
        <v>57.3</v>
      </c>
      <c r="BK3586">
        <v>19.100000000000001</v>
      </c>
    </row>
    <row r="3587" spans="61:63" x14ac:dyDescent="0.3">
      <c r="BI3587" t="str">
        <v>03/01/2011</v>
      </c>
      <c r="BJ3587">
        <v>57.3</v>
      </c>
      <c r="BK3587">
        <v>19.100000000000001</v>
      </c>
    </row>
    <row r="3588" spans="61:63" x14ac:dyDescent="0.3">
      <c r="BI3588" t="str">
        <v>31/12/2010</v>
      </c>
      <c r="BJ3588">
        <v>54.5</v>
      </c>
      <c r="BK3588">
        <v>20.5</v>
      </c>
    </row>
    <row r="3589" spans="61:63" x14ac:dyDescent="0.3">
      <c r="BI3589" t="str">
        <v>30/12/2010</v>
      </c>
      <c r="BJ3589">
        <v>54.5</v>
      </c>
      <c r="BK3589">
        <v>20.5</v>
      </c>
    </row>
    <row r="3590" spans="61:63" x14ac:dyDescent="0.3">
      <c r="BI3590" t="str">
        <v>29/12/2010</v>
      </c>
      <c r="BJ3590">
        <v>54.5</v>
      </c>
      <c r="BK3590">
        <v>20.5</v>
      </c>
    </row>
    <row r="3591" spans="61:63" x14ac:dyDescent="0.3">
      <c r="BI3591" t="str">
        <v>28/12/2010</v>
      </c>
      <c r="BJ3591">
        <v>54.5</v>
      </c>
      <c r="BK3591">
        <v>20.5</v>
      </c>
    </row>
    <row r="3592" spans="61:63" x14ac:dyDescent="0.3">
      <c r="BI3592" t="str">
        <v>27/12/2010</v>
      </c>
      <c r="BJ3592">
        <v>54.5</v>
      </c>
      <c r="BK3592">
        <v>20.5</v>
      </c>
    </row>
    <row r="3593" spans="61:63" x14ac:dyDescent="0.3">
      <c r="BI3593" t="str">
        <v>24/12/2010</v>
      </c>
      <c r="BJ3593">
        <v>55.6</v>
      </c>
      <c r="BK3593">
        <v>20</v>
      </c>
    </row>
    <row r="3594" spans="61:63" x14ac:dyDescent="0.3">
      <c r="BI3594" t="str">
        <v>23/12/2010</v>
      </c>
      <c r="BJ3594">
        <v>55.6</v>
      </c>
      <c r="BK3594">
        <v>20</v>
      </c>
    </row>
    <row r="3595" spans="61:63" x14ac:dyDescent="0.3">
      <c r="BI3595" t="str">
        <v>22/12/2010</v>
      </c>
      <c r="BJ3595">
        <v>55.6</v>
      </c>
      <c r="BK3595">
        <v>20</v>
      </c>
    </row>
    <row r="3596" spans="61:63" x14ac:dyDescent="0.3">
      <c r="BI3596" t="str">
        <v>21/12/2010</v>
      </c>
      <c r="BJ3596">
        <v>55.6</v>
      </c>
      <c r="BK3596">
        <v>20</v>
      </c>
    </row>
    <row r="3597" spans="61:63" x14ac:dyDescent="0.3">
      <c r="BI3597" t="str">
        <v>20/12/2010</v>
      </c>
      <c r="BJ3597">
        <v>55.6</v>
      </c>
      <c r="BK3597">
        <v>20</v>
      </c>
    </row>
    <row r="3598" spans="61:63" x14ac:dyDescent="0.3">
      <c r="BI3598" t="str">
        <v>17/12/2010</v>
      </c>
      <c r="BJ3598">
        <v>58.8</v>
      </c>
      <c r="BK3598">
        <v>20.6</v>
      </c>
    </row>
    <row r="3599" spans="61:63" x14ac:dyDescent="0.3">
      <c r="BI3599" t="str">
        <v>16/12/2010</v>
      </c>
      <c r="BJ3599">
        <v>58.8</v>
      </c>
      <c r="BK3599">
        <v>20.6</v>
      </c>
    </row>
    <row r="3600" spans="61:63" x14ac:dyDescent="0.3">
      <c r="BI3600" t="str">
        <v>15/12/2010</v>
      </c>
      <c r="BJ3600">
        <v>58.8</v>
      </c>
      <c r="BK3600">
        <v>20.6</v>
      </c>
    </row>
    <row r="3601" spans="61:63" x14ac:dyDescent="0.3">
      <c r="BI3601" t="str">
        <v>14/12/2010</v>
      </c>
      <c r="BJ3601">
        <v>58.8</v>
      </c>
      <c r="BK3601">
        <v>20.6</v>
      </c>
    </row>
    <row r="3602" spans="61:63" x14ac:dyDescent="0.3">
      <c r="BI3602" t="str">
        <v>13/12/2010</v>
      </c>
      <c r="BJ3602">
        <v>58.8</v>
      </c>
      <c r="BK3602">
        <v>20.6</v>
      </c>
    </row>
    <row r="3603" spans="61:63" x14ac:dyDescent="0.3">
      <c r="BI3603" t="str">
        <v>10/12/2010</v>
      </c>
      <c r="BJ3603">
        <v>56.8</v>
      </c>
      <c r="BK3603">
        <v>20.5</v>
      </c>
    </row>
    <row r="3604" spans="61:63" x14ac:dyDescent="0.3">
      <c r="BI3604" t="str">
        <v>09/12/2010</v>
      </c>
      <c r="BJ3604">
        <v>56.8</v>
      </c>
      <c r="BK3604">
        <v>20.5</v>
      </c>
    </row>
    <row r="3605" spans="61:63" x14ac:dyDescent="0.3">
      <c r="BI3605" t="str">
        <v>08/12/2010</v>
      </c>
      <c r="BJ3605">
        <v>56.8</v>
      </c>
      <c r="BK3605">
        <v>20.5</v>
      </c>
    </row>
    <row r="3606" spans="61:63" x14ac:dyDescent="0.3">
      <c r="BI3606" t="str">
        <v>07/12/2010</v>
      </c>
      <c r="BJ3606">
        <v>56.8</v>
      </c>
      <c r="BK3606">
        <v>20.5</v>
      </c>
    </row>
    <row r="3607" spans="61:63" x14ac:dyDescent="0.3">
      <c r="BI3607" t="str">
        <v>06/12/2010</v>
      </c>
      <c r="BJ3607">
        <v>56.8</v>
      </c>
      <c r="BK3607">
        <v>20.5</v>
      </c>
    </row>
    <row r="3608" spans="61:63" x14ac:dyDescent="0.3">
      <c r="BI3608" t="str">
        <v>03/12/2010</v>
      </c>
      <c r="BJ3608">
        <v>56.2</v>
      </c>
      <c r="BK3608">
        <v>21.3</v>
      </c>
    </row>
    <row r="3609" spans="61:63" x14ac:dyDescent="0.3">
      <c r="BI3609" t="str">
        <v>02/12/2010</v>
      </c>
      <c r="BJ3609">
        <v>56.2</v>
      </c>
      <c r="BK3609">
        <v>21.3</v>
      </c>
    </row>
    <row r="3610" spans="61:63" x14ac:dyDescent="0.3">
      <c r="BI3610" t="str">
        <v>01/12/2010</v>
      </c>
      <c r="BJ3610">
        <v>56.2</v>
      </c>
      <c r="BK3610">
        <v>21.3</v>
      </c>
    </row>
    <row r="3611" spans="61:63" x14ac:dyDescent="0.3">
      <c r="BI3611" t="str">
        <v>30/11/2010</v>
      </c>
      <c r="BJ3611">
        <v>56.2</v>
      </c>
      <c r="BK3611">
        <v>21.3</v>
      </c>
    </row>
    <row r="3612" spans="61:63" x14ac:dyDescent="0.3">
      <c r="BI3612" t="str">
        <v>29/11/2010</v>
      </c>
      <c r="BJ3612">
        <v>56.2</v>
      </c>
      <c r="BK3612">
        <v>21.3</v>
      </c>
    </row>
    <row r="3613" spans="61:63" x14ac:dyDescent="0.3">
      <c r="BI3613" t="str">
        <v>26/11/2010</v>
      </c>
      <c r="BJ3613">
        <v>55.4</v>
      </c>
      <c r="BK3613">
        <v>21.8</v>
      </c>
    </row>
    <row r="3614" spans="61:63" x14ac:dyDescent="0.3">
      <c r="BI3614" t="str">
        <v>25/11/2010</v>
      </c>
      <c r="BJ3614">
        <v>55.4</v>
      </c>
      <c r="BK3614">
        <v>21.8</v>
      </c>
    </row>
    <row r="3615" spans="61:63" x14ac:dyDescent="0.3">
      <c r="BI3615" t="str">
        <v>24/11/2010</v>
      </c>
      <c r="BJ3615">
        <v>55.4</v>
      </c>
      <c r="BK3615">
        <v>21.8</v>
      </c>
    </row>
    <row r="3616" spans="61:63" x14ac:dyDescent="0.3">
      <c r="BI3616" t="str">
        <v>23/11/2010</v>
      </c>
      <c r="BJ3616">
        <v>55.4</v>
      </c>
      <c r="BK3616">
        <v>21.8</v>
      </c>
    </row>
    <row r="3617" spans="61:63" x14ac:dyDescent="0.3">
      <c r="BI3617" t="str">
        <v>22/11/2010</v>
      </c>
      <c r="BJ3617">
        <v>55.4</v>
      </c>
      <c r="BK3617">
        <v>21.8</v>
      </c>
    </row>
    <row r="3618" spans="61:63" x14ac:dyDescent="0.3">
      <c r="BI3618" t="str">
        <v>19/11/2010</v>
      </c>
      <c r="BJ3618">
        <v>55.7</v>
      </c>
      <c r="BK3618">
        <v>21.6</v>
      </c>
    </row>
    <row r="3619" spans="61:63" x14ac:dyDescent="0.3">
      <c r="BI3619" t="str">
        <v>18/11/2010</v>
      </c>
      <c r="BJ3619">
        <v>55.7</v>
      </c>
      <c r="BK3619">
        <v>21.6</v>
      </c>
    </row>
    <row r="3620" spans="61:63" x14ac:dyDescent="0.3">
      <c r="BI3620" t="str">
        <v>17/11/2010</v>
      </c>
      <c r="BJ3620">
        <v>55.7</v>
      </c>
      <c r="BK3620">
        <v>21.6</v>
      </c>
    </row>
    <row r="3621" spans="61:63" x14ac:dyDescent="0.3">
      <c r="BI3621" t="str">
        <v>16/11/2010</v>
      </c>
      <c r="BJ3621">
        <v>55.7</v>
      </c>
      <c r="BK3621">
        <v>21.6</v>
      </c>
    </row>
    <row r="3622" spans="61:63" x14ac:dyDescent="0.3">
      <c r="BI3622" t="str">
        <v>15/11/2010</v>
      </c>
      <c r="BJ3622">
        <v>55.7</v>
      </c>
      <c r="BK3622">
        <v>21.6</v>
      </c>
    </row>
    <row r="3623" spans="61:63" x14ac:dyDescent="0.3">
      <c r="BI3623" t="str">
        <v>12/11/2010</v>
      </c>
      <c r="BJ3623">
        <v>56.2</v>
      </c>
      <c r="BK3623">
        <v>20.2</v>
      </c>
    </row>
    <row r="3624" spans="61:63" x14ac:dyDescent="0.3">
      <c r="BI3624" t="str">
        <v>11/11/2010</v>
      </c>
      <c r="BJ3624">
        <v>56.2</v>
      </c>
      <c r="BK3624">
        <v>20.2</v>
      </c>
    </row>
    <row r="3625" spans="61:63" x14ac:dyDescent="0.3">
      <c r="BI3625" t="str">
        <v>10/11/2010</v>
      </c>
      <c r="BJ3625">
        <v>56.2</v>
      </c>
      <c r="BK3625">
        <v>20.2</v>
      </c>
    </row>
    <row r="3626" spans="61:63" x14ac:dyDescent="0.3">
      <c r="BI3626" t="str">
        <v>09/11/2010</v>
      </c>
      <c r="BJ3626">
        <v>56.2</v>
      </c>
      <c r="BK3626">
        <v>20.2</v>
      </c>
    </row>
    <row r="3627" spans="61:63" x14ac:dyDescent="0.3">
      <c r="BI3627" t="str">
        <v>08/11/2010</v>
      </c>
      <c r="BJ3627">
        <v>56.2</v>
      </c>
      <c r="BK3627">
        <v>20.2</v>
      </c>
    </row>
    <row r="3628" spans="61:63" x14ac:dyDescent="0.3">
      <c r="BI3628" t="str">
        <v>05/11/2010</v>
      </c>
      <c r="BJ3628">
        <v>48.4</v>
      </c>
      <c r="BK3628">
        <v>23.1</v>
      </c>
    </row>
    <row r="3629" spans="61:63" x14ac:dyDescent="0.3">
      <c r="BI3629" t="str">
        <v>04/11/2010</v>
      </c>
      <c r="BJ3629">
        <v>48.4</v>
      </c>
      <c r="BK3629">
        <v>23.1</v>
      </c>
    </row>
    <row r="3630" spans="61:63" x14ac:dyDescent="0.3">
      <c r="BI3630" t="str">
        <v>03/11/2010</v>
      </c>
      <c r="BJ3630">
        <v>48.4</v>
      </c>
      <c r="BK3630">
        <v>23.1</v>
      </c>
    </row>
    <row r="3631" spans="61:63" x14ac:dyDescent="0.3">
      <c r="BI3631" t="str">
        <v>02/11/2010</v>
      </c>
      <c r="BJ3631">
        <v>48.4</v>
      </c>
      <c r="BK3631">
        <v>23.1</v>
      </c>
    </row>
    <row r="3632" spans="61:63" x14ac:dyDescent="0.3">
      <c r="BI3632" t="str">
        <v>01/11/2010</v>
      </c>
      <c r="BJ3632">
        <v>48.4</v>
      </c>
      <c r="BK3632">
        <v>23.1</v>
      </c>
    </row>
    <row r="3633" spans="61:63" x14ac:dyDescent="0.3">
      <c r="BI3633" t="str">
        <v>29/10/2010</v>
      </c>
      <c r="BJ3633">
        <v>46.7</v>
      </c>
      <c r="BK3633">
        <v>24.4</v>
      </c>
    </row>
    <row r="3634" spans="61:63" x14ac:dyDescent="0.3">
      <c r="BI3634" t="str">
        <v>28/10/2010</v>
      </c>
      <c r="BJ3634">
        <v>46.7</v>
      </c>
      <c r="BK3634">
        <v>24.4</v>
      </c>
    </row>
    <row r="3635" spans="61:63" x14ac:dyDescent="0.3">
      <c r="BI3635" t="str">
        <v>27/10/2010</v>
      </c>
      <c r="BJ3635">
        <v>46.7</v>
      </c>
      <c r="BK3635">
        <v>24.4</v>
      </c>
    </row>
    <row r="3636" spans="61:63" x14ac:dyDescent="0.3">
      <c r="BI3636" t="str">
        <v>26/10/2010</v>
      </c>
      <c r="BJ3636">
        <v>46.7</v>
      </c>
      <c r="BK3636">
        <v>24.4</v>
      </c>
    </row>
    <row r="3637" spans="61:63" x14ac:dyDescent="0.3">
      <c r="BI3637" t="str">
        <v>25/10/2010</v>
      </c>
      <c r="BJ3637">
        <v>46.7</v>
      </c>
      <c r="BK3637">
        <v>24.4</v>
      </c>
    </row>
    <row r="3638" spans="61:63" x14ac:dyDescent="0.3">
      <c r="BI3638" t="str">
        <v>22/10/2010</v>
      </c>
      <c r="BJ3638">
        <v>45.6</v>
      </c>
      <c r="BK3638">
        <v>24.4</v>
      </c>
    </row>
    <row r="3639" spans="61:63" x14ac:dyDescent="0.3">
      <c r="BI3639" t="str">
        <v>21/10/2010</v>
      </c>
      <c r="BJ3639">
        <v>45.6</v>
      </c>
      <c r="BK3639">
        <v>24.4</v>
      </c>
    </row>
    <row r="3640" spans="61:63" x14ac:dyDescent="0.3">
      <c r="BI3640" t="str">
        <v>20/10/2010</v>
      </c>
      <c r="BJ3640">
        <v>45.6</v>
      </c>
      <c r="BK3640">
        <v>24.4</v>
      </c>
    </row>
    <row r="3641" spans="61:63" x14ac:dyDescent="0.3">
      <c r="BI3641" t="str">
        <v>19/10/2010</v>
      </c>
      <c r="BJ3641">
        <v>45.6</v>
      </c>
      <c r="BK3641">
        <v>24.4</v>
      </c>
    </row>
    <row r="3642" spans="61:63" x14ac:dyDescent="0.3">
      <c r="BI3642" t="str">
        <v>18/10/2010</v>
      </c>
      <c r="BJ3642">
        <v>45.6</v>
      </c>
      <c r="BK3642">
        <v>24.4</v>
      </c>
    </row>
    <row r="3643" spans="61:63" x14ac:dyDescent="0.3">
      <c r="BI3643" t="str">
        <v>15/10/2010</v>
      </c>
      <c r="BJ3643">
        <v>45.1</v>
      </c>
      <c r="BK3643">
        <v>22</v>
      </c>
    </row>
    <row r="3644" spans="61:63" x14ac:dyDescent="0.3">
      <c r="BI3644" t="str">
        <v>14/10/2010</v>
      </c>
      <c r="BJ3644">
        <v>45.1</v>
      </c>
      <c r="BK3644">
        <v>22</v>
      </c>
    </row>
    <row r="3645" spans="61:63" x14ac:dyDescent="0.3">
      <c r="BI3645" t="str">
        <v>13/10/2010</v>
      </c>
      <c r="BJ3645">
        <v>45.1</v>
      </c>
      <c r="BK3645">
        <v>22</v>
      </c>
    </row>
    <row r="3646" spans="61:63" x14ac:dyDescent="0.3">
      <c r="BI3646" t="str">
        <v>12/10/2010</v>
      </c>
      <c r="BJ3646">
        <v>45.1</v>
      </c>
      <c r="BK3646">
        <v>22</v>
      </c>
    </row>
    <row r="3647" spans="61:63" x14ac:dyDescent="0.3">
      <c r="BI3647" t="str">
        <v>11/10/2010</v>
      </c>
      <c r="BJ3647">
        <v>45.1</v>
      </c>
      <c r="BK3647">
        <v>22</v>
      </c>
    </row>
    <row r="3648" spans="61:63" x14ac:dyDescent="0.3">
      <c r="BI3648" t="str">
        <v>08/10/2010</v>
      </c>
      <c r="BJ3648">
        <v>47.2</v>
      </c>
      <c r="BK3648">
        <v>24.7</v>
      </c>
    </row>
    <row r="3649" spans="61:63" x14ac:dyDescent="0.3">
      <c r="BI3649" t="str">
        <v>07/10/2010</v>
      </c>
      <c r="BJ3649">
        <v>47.2</v>
      </c>
      <c r="BK3649">
        <v>24.7</v>
      </c>
    </row>
    <row r="3650" spans="61:63" x14ac:dyDescent="0.3">
      <c r="BI3650" t="str">
        <v>06/10/2010</v>
      </c>
      <c r="BJ3650">
        <v>47.2</v>
      </c>
      <c r="BK3650">
        <v>24.7</v>
      </c>
    </row>
    <row r="3651" spans="61:63" x14ac:dyDescent="0.3">
      <c r="BI3651" t="str">
        <v>05/10/2010</v>
      </c>
      <c r="BJ3651">
        <v>47.2</v>
      </c>
      <c r="BK3651">
        <v>24.7</v>
      </c>
    </row>
    <row r="3652" spans="61:63" x14ac:dyDescent="0.3">
      <c r="BI3652" t="str">
        <v>04/10/2010</v>
      </c>
      <c r="BJ3652">
        <v>47.2</v>
      </c>
      <c r="BK3652">
        <v>24.7</v>
      </c>
    </row>
    <row r="3653" spans="61:63" x14ac:dyDescent="0.3">
      <c r="BI3653" t="str">
        <v>01/10/2010</v>
      </c>
      <c r="BJ3653">
        <v>45.6</v>
      </c>
      <c r="BK3653">
        <v>28.3</v>
      </c>
    </row>
    <row r="3654" spans="61:63" x14ac:dyDescent="0.3">
      <c r="BI3654" t="str">
        <v>30/09/2010</v>
      </c>
      <c r="BJ3654">
        <v>45.6</v>
      </c>
      <c r="BK3654">
        <v>28.3</v>
      </c>
    </row>
    <row r="3655" spans="61:63" x14ac:dyDescent="0.3">
      <c r="BI3655" t="str">
        <v>29/09/2010</v>
      </c>
      <c r="BJ3655">
        <v>45.6</v>
      </c>
      <c r="BK3655">
        <v>28.3</v>
      </c>
    </row>
    <row r="3656" spans="61:63" x14ac:dyDescent="0.3">
      <c r="BI3656" t="str">
        <v>28/09/2010</v>
      </c>
      <c r="BJ3656">
        <v>45.6</v>
      </c>
      <c r="BK3656">
        <v>28.3</v>
      </c>
    </row>
    <row r="3657" spans="61:63" x14ac:dyDescent="0.3">
      <c r="BI3657" t="str">
        <v>27/09/2010</v>
      </c>
      <c r="BJ3657">
        <v>45.6</v>
      </c>
      <c r="BK3657">
        <v>28.3</v>
      </c>
    </row>
    <row r="3658" spans="61:63" x14ac:dyDescent="0.3">
      <c r="BI3658" t="str">
        <v>24/09/2010</v>
      </c>
      <c r="BJ3658">
        <v>43.3</v>
      </c>
      <c r="BK3658">
        <v>27.8</v>
      </c>
    </row>
    <row r="3659" spans="61:63" x14ac:dyDescent="0.3">
      <c r="BI3659" t="str">
        <v>23/09/2010</v>
      </c>
      <c r="BJ3659">
        <v>43.3</v>
      </c>
      <c r="BK3659">
        <v>27.8</v>
      </c>
    </row>
    <row r="3660" spans="61:63" x14ac:dyDescent="0.3">
      <c r="BI3660" t="str">
        <v>22/09/2010</v>
      </c>
      <c r="BJ3660">
        <v>43.3</v>
      </c>
      <c r="BK3660">
        <v>27.8</v>
      </c>
    </row>
    <row r="3661" spans="61:63" x14ac:dyDescent="0.3">
      <c r="BI3661" t="str">
        <v>21/09/2010</v>
      </c>
      <c r="BJ3661">
        <v>43.3</v>
      </c>
      <c r="BK3661">
        <v>27.8</v>
      </c>
    </row>
    <row r="3662" spans="61:63" x14ac:dyDescent="0.3">
      <c r="BI3662" t="str">
        <v>20/09/2010</v>
      </c>
      <c r="BJ3662">
        <v>43.3</v>
      </c>
      <c r="BK3662">
        <v>27.8</v>
      </c>
    </row>
    <row r="3663" spans="61:63" x14ac:dyDescent="0.3">
      <c r="BI3663" t="str">
        <v>17/09/2010</v>
      </c>
      <c r="BJ3663">
        <v>41.4</v>
      </c>
      <c r="BK3663">
        <v>29.3</v>
      </c>
    </row>
    <row r="3664" spans="61:63" x14ac:dyDescent="0.3">
      <c r="BI3664" t="str">
        <v>16/09/2010</v>
      </c>
      <c r="BJ3664">
        <v>41.4</v>
      </c>
      <c r="BK3664">
        <v>29.3</v>
      </c>
    </row>
    <row r="3665" spans="61:63" x14ac:dyDescent="0.3">
      <c r="BI3665" t="str">
        <v>15/09/2010</v>
      </c>
      <c r="BJ3665">
        <v>41.4</v>
      </c>
      <c r="BK3665">
        <v>29.3</v>
      </c>
    </row>
    <row r="3666" spans="61:63" x14ac:dyDescent="0.3">
      <c r="BI3666" t="str">
        <v>14/09/2010</v>
      </c>
      <c r="BJ3666">
        <v>41.4</v>
      </c>
      <c r="BK3666">
        <v>29.3</v>
      </c>
    </row>
    <row r="3667" spans="61:63" x14ac:dyDescent="0.3">
      <c r="BI3667" t="str">
        <v>13/09/2010</v>
      </c>
      <c r="BJ3667">
        <v>41.4</v>
      </c>
      <c r="BK3667">
        <v>29.3</v>
      </c>
    </row>
    <row r="3668" spans="61:63" x14ac:dyDescent="0.3">
      <c r="BI3668" t="str">
        <v>10/09/2010</v>
      </c>
      <c r="BJ3668">
        <v>36.700000000000003</v>
      </c>
      <c r="BK3668">
        <v>31.1</v>
      </c>
    </row>
    <row r="3669" spans="61:63" x14ac:dyDescent="0.3">
      <c r="BI3669" t="str">
        <v>09/09/2010</v>
      </c>
      <c r="BJ3669">
        <v>36.700000000000003</v>
      </c>
      <c r="BK3669">
        <v>31.1</v>
      </c>
    </row>
    <row r="3670" spans="61:63" x14ac:dyDescent="0.3">
      <c r="BI3670" t="str">
        <v>08/09/2010</v>
      </c>
      <c r="BJ3670">
        <v>36.700000000000003</v>
      </c>
      <c r="BK3670">
        <v>31.1</v>
      </c>
    </row>
    <row r="3671" spans="61:63" x14ac:dyDescent="0.3">
      <c r="BI3671" t="str">
        <v>07/09/2010</v>
      </c>
      <c r="BJ3671">
        <v>36.700000000000003</v>
      </c>
      <c r="BK3671">
        <v>31.1</v>
      </c>
    </row>
    <row r="3672" spans="61:63" x14ac:dyDescent="0.3">
      <c r="BI3672" t="str">
        <v>06/09/2010</v>
      </c>
      <c r="BJ3672">
        <v>36.700000000000003</v>
      </c>
      <c r="BK3672">
        <v>31.1</v>
      </c>
    </row>
    <row r="3673" spans="61:63" x14ac:dyDescent="0.3">
      <c r="BI3673" t="str">
        <v>03/09/2010</v>
      </c>
      <c r="BJ3673">
        <v>33.299999999999997</v>
      </c>
      <c r="BK3673">
        <v>32.200000000000003</v>
      </c>
    </row>
    <row r="3674" spans="61:63" x14ac:dyDescent="0.3">
      <c r="BI3674" t="str">
        <v>02/09/2010</v>
      </c>
      <c r="BJ3674">
        <v>33.299999999999997</v>
      </c>
      <c r="BK3674">
        <v>32.200000000000003</v>
      </c>
    </row>
    <row r="3675" spans="61:63" x14ac:dyDescent="0.3">
      <c r="BI3675" t="str">
        <v>01/09/2010</v>
      </c>
      <c r="BJ3675">
        <v>33.299999999999997</v>
      </c>
      <c r="BK3675">
        <v>32.200000000000003</v>
      </c>
    </row>
    <row r="3676" spans="61:63" x14ac:dyDescent="0.3">
      <c r="BI3676" t="str">
        <v>31/08/2010</v>
      </c>
      <c r="BJ3676">
        <v>33.299999999999997</v>
      </c>
      <c r="BK3676">
        <v>32.200000000000003</v>
      </c>
    </row>
    <row r="3677" spans="61:63" x14ac:dyDescent="0.3">
      <c r="BI3677" t="str">
        <v>30/08/2010</v>
      </c>
      <c r="BJ3677">
        <v>33.299999999999997</v>
      </c>
      <c r="BK3677">
        <v>32.200000000000003</v>
      </c>
    </row>
    <row r="3678" spans="61:63" x14ac:dyDescent="0.3">
      <c r="BI3678" t="str">
        <v>27/08/2010</v>
      </c>
      <c r="BJ3678">
        <v>29.4</v>
      </c>
      <c r="BK3678">
        <v>37.700000000000003</v>
      </c>
    </row>
    <row r="3679" spans="61:63" x14ac:dyDescent="0.3">
      <c r="BI3679" t="str">
        <v>26/08/2010</v>
      </c>
      <c r="BJ3679">
        <v>29.4</v>
      </c>
      <c r="BK3679">
        <v>37.700000000000003</v>
      </c>
    </row>
    <row r="3680" spans="61:63" x14ac:dyDescent="0.3">
      <c r="BI3680" t="str">
        <v>25/08/2010</v>
      </c>
      <c r="BJ3680">
        <v>29.4</v>
      </c>
      <c r="BK3680">
        <v>37.700000000000003</v>
      </c>
    </row>
    <row r="3681" spans="61:63" x14ac:dyDescent="0.3">
      <c r="BI3681" t="str">
        <v>24/08/2010</v>
      </c>
      <c r="BJ3681">
        <v>29.4</v>
      </c>
      <c r="BK3681">
        <v>37.700000000000003</v>
      </c>
    </row>
    <row r="3682" spans="61:63" x14ac:dyDescent="0.3">
      <c r="BI3682" t="str">
        <v>23/08/2010</v>
      </c>
      <c r="BJ3682">
        <v>29.4</v>
      </c>
      <c r="BK3682">
        <v>37.700000000000003</v>
      </c>
    </row>
    <row r="3683" spans="61:63" x14ac:dyDescent="0.3">
      <c r="BI3683" t="str">
        <v>20/08/2010</v>
      </c>
      <c r="BJ3683">
        <v>33.299999999999997</v>
      </c>
      <c r="BK3683">
        <v>31.2</v>
      </c>
    </row>
    <row r="3684" spans="61:63" x14ac:dyDescent="0.3">
      <c r="BI3684" t="str">
        <v>19/08/2010</v>
      </c>
      <c r="BJ3684">
        <v>33.299999999999997</v>
      </c>
      <c r="BK3684">
        <v>31.2</v>
      </c>
    </row>
    <row r="3685" spans="61:63" x14ac:dyDescent="0.3">
      <c r="BI3685" t="str">
        <v>18/08/2010</v>
      </c>
      <c r="BJ3685">
        <v>33.299999999999997</v>
      </c>
      <c r="BK3685">
        <v>31.2</v>
      </c>
    </row>
    <row r="3686" spans="61:63" x14ac:dyDescent="0.3">
      <c r="BI3686" t="str">
        <v>17/08/2010</v>
      </c>
      <c r="BJ3686">
        <v>33.299999999999997</v>
      </c>
      <c r="BK3686">
        <v>31.2</v>
      </c>
    </row>
    <row r="3687" spans="61:63" x14ac:dyDescent="0.3">
      <c r="BI3687" t="str">
        <v>16/08/2010</v>
      </c>
      <c r="BJ3687">
        <v>33.299999999999997</v>
      </c>
      <c r="BK3687">
        <v>31.2</v>
      </c>
    </row>
    <row r="3688" spans="61:63" x14ac:dyDescent="0.3">
      <c r="BI3688" t="str">
        <v>13/08/2010</v>
      </c>
      <c r="BJ3688">
        <v>36.700000000000003</v>
      </c>
      <c r="BK3688">
        <v>31.1</v>
      </c>
    </row>
    <row r="3689" spans="61:63" x14ac:dyDescent="0.3">
      <c r="BI3689" t="str">
        <v>12/08/2010</v>
      </c>
      <c r="BJ3689">
        <v>36.700000000000003</v>
      </c>
      <c r="BK3689">
        <v>31.1</v>
      </c>
    </row>
    <row r="3690" spans="61:63" x14ac:dyDescent="0.3">
      <c r="BI3690" t="str">
        <v>11/08/2010</v>
      </c>
      <c r="BJ3690">
        <v>36.700000000000003</v>
      </c>
      <c r="BK3690">
        <v>31.1</v>
      </c>
    </row>
    <row r="3691" spans="61:63" x14ac:dyDescent="0.3">
      <c r="BI3691" t="str">
        <v>10/08/2010</v>
      </c>
      <c r="BJ3691">
        <v>36.700000000000003</v>
      </c>
      <c r="BK3691">
        <v>31.1</v>
      </c>
    </row>
    <row r="3692" spans="61:63" x14ac:dyDescent="0.3">
      <c r="BI3692" t="str">
        <v>09/08/2010</v>
      </c>
      <c r="BJ3692">
        <v>36.700000000000003</v>
      </c>
      <c r="BK3692">
        <v>31.1</v>
      </c>
    </row>
    <row r="3693" spans="61:63" x14ac:dyDescent="0.3">
      <c r="BI3693" t="str">
        <v>06/08/2010</v>
      </c>
      <c r="BJ3693">
        <v>41.7</v>
      </c>
      <c r="BK3693">
        <v>27.5</v>
      </c>
    </row>
    <row r="3694" spans="61:63" x14ac:dyDescent="0.3">
      <c r="BI3694" t="str">
        <v>05/08/2010</v>
      </c>
      <c r="BJ3694">
        <v>41.7</v>
      </c>
      <c r="BK3694">
        <v>27.5</v>
      </c>
    </row>
    <row r="3695" spans="61:63" x14ac:dyDescent="0.3">
      <c r="BI3695" t="str">
        <v>04/08/2010</v>
      </c>
      <c r="BJ3695">
        <v>41.7</v>
      </c>
      <c r="BK3695">
        <v>27.5</v>
      </c>
    </row>
    <row r="3696" spans="61:63" x14ac:dyDescent="0.3">
      <c r="BI3696" t="str">
        <v>03/08/2010</v>
      </c>
      <c r="BJ3696">
        <v>41.7</v>
      </c>
      <c r="BK3696">
        <v>27.5</v>
      </c>
    </row>
    <row r="3697" spans="61:63" x14ac:dyDescent="0.3">
      <c r="BI3697" t="str">
        <v>02/08/2010</v>
      </c>
      <c r="BJ3697">
        <v>41.7</v>
      </c>
      <c r="BK3697">
        <v>27.5</v>
      </c>
    </row>
    <row r="3698" spans="61:63" x14ac:dyDescent="0.3">
      <c r="BI3698" t="str">
        <v>30/07/2010</v>
      </c>
      <c r="BJ3698">
        <v>38.9</v>
      </c>
      <c r="BK3698">
        <v>33.299999999999997</v>
      </c>
    </row>
    <row r="3699" spans="61:63" x14ac:dyDescent="0.3">
      <c r="BI3699" t="str">
        <v>29/07/2010</v>
      </c>
      <c r="BJ3699">
        <v>38.9</v>
      </c>
      <c r="BK3699">
        <v>33.299999999999997</v>
      </c>
    </row>
    <row r="3700" spans="61:63" x14ac:dyDescent="0.3">
      <c r="BI3700" t="str">
        <v>28/07/2010</v>
      </c>
      <c r="BJ3700">
        <v>38.9</v>
      </c>
      <c r="BK3700">
        <v>33.299999999999997</v>
      </c>
    </row>
    <row r="3701" spans="61:63" x14ac:dyDescent="0.3">
      <c r="BI3701" t="str">
        <v>27/07/2010</v>
      </c>
      <c r="BJ3701">
        <v>38.9</v>
      </c>
      <c r="BK3701">
        <v>33.299999999999997</v>
      </c>
    </row>
    <row r="3702" spans="61:63" x14ac:dyDescent="0.3">
      <c r="BI3702" t="str">
        <v>26/07/2010</v>
      </c>
      <c r="BJ3702">
        <v>38.9</v>
      </c>
      <c r="BK3702">
        <v>33.299999999999997</v>
      </c>
    </row>
    <row r="3703" spans="61:63" x14ac:dyDescent="0.3">
      <c r="BI3703" t="str">
        <v>23/07/2010</v>
      </c>
      <c r="BJ3703">
        <v>38.200000000000003</v>
      </c>
      <c r="BK3703">
        <v>34.9</v>
      </c>
    </row>
    <row r="3704" spans="61:63" x14ac:dyDescent="0.3">
      <c r="BI3704" t="str">
        <v>22/07/2010</v>
      </c>
      <c r="BJ3704">
        <v>38.200000000000003</v>
      </c>
      <c r="BK3704">
        <v>34.9</v>
      </c>
    </row>
    <row r="3705" spans="61:63" x14ac:dyDescent="0.3">
      <c r="BI3705" t="str">
        <v>21/07/2010</v>
      </c>
      <c r="BJ3705">
        <v>38.200000000000003</v>
      </c>
      <c r="BK3705">
        <v>34.9</v>
      </c>
    </row>
    <row r="3706" spans="61:63" x14ac:dyDescent="0.3">
      <c r="BI3706" t="str">
        <v>20/07/2010</v>
      </c>
      <c r="BJ3706">
        <v>38.200000000000003</v>
      </c>
      <c r="BK3706">
        <v>34.9</v>
      </c>
    </row>
    <row r="3707" spans="61:63" x14ac:dyDescent="0.3">
      <c r="BI3707" t="str">
        <v>19/07/2010</v>
      </c>
      <c r="BJ3707">
        <v>38.200000000000003</v>
      </c>
      <c r="BK3707">
        <v>34.9</v>
      </c>
    </row>
    <row r="3708" spans="61:63" x14ac:dyDescent="0.3">
      <c r="BI3708" t="str">
        <v>16/07/2010</v>
      </c>
      <c r="BJ3708">
        <v>35.6</v>
      </c>
      <c r="BK3708">
        <v>35.6</v>
      </c>
    </row>
    <row r="3709" spans="61:63" x14ac:dyDescent="0.3">
      <c r="BI3709" t="str">
        <v>15/07/2010</v>
      </c>
      <c r="BJ3709">
        <v>35.6</v>
      </c>
      <c r="BK3709">
        <v>35.6</v>
      </c>
    </row>
    <row r="3710" spans="61:63" x14ac:dyDescent="0.3">
      <c r="BI3710" t="str">
        <v>14/07/2010</v>
      </c>
      <c r="BJ3710">
        <v>35.6</v>
      </c>
      <c r="BK3710">
        <v>35.6</v>
      </c>
    </row>
    <row r="3711" spans="61:63" x14ac:dyDescent="0.3">
      <c r="BI3711" t="str">
        <v>13/07/2010</v>
      </c>
      <c r="BJ3711">
        <v>35.6</v>
      </c>
      <c r="BK3711">
        <v>35.6</v>
      </c>
    </row>
    <row r="3712" spans="61:63" x14ac:dyDescent="0.3">
      <c r="BI3712" t="str">
        <v>12/07/2010</v>
      </c>
      <c r="BJ3712">
        <v>35.6</v>
      </c>
      <c r="BK3712">
        <v>35.6</v>
      </c>
    </row>
    <row r="3713" spans="61:63" x14ac:dyDescent="0.3">
      <c r="BI3713" t="str">
        <v>09/07/2010</v>
      </c>
      <c r="BJ3713">
        <v>32.6</v>
      </c>
      <c r="BK3713">
        <v>34.799999999999997</v>
      </c>
    </row>
    <row r="3714" spans="61:63" x14ac:dyDescent="0.3">
      <c r="BI3714" t="str">
        <v>08/07/2010</v>
      </c>
      <c r="BJ3714">
        <v>32.6</v>
      </c>
      <c r="BK3714">
        <v>34.799999999999997</v>
      </c>
    </row>
    <row r="3715" spans="61:63" x14ac:dyDescent="0.3">
      <c r="BI3715" t="str">
        <v>07/07/2010</v>
      </c>
      <c r="BJ3715">
        <v>32.6</v>
      </c>
      <c r="BK3715">
        <v>34.799999999999997</v>
      </c>
    </row>
    <row r="3716" spans="61:63" x14ac:dyDescent="0.3">
      <c r="BI3716" t="str">
        <v>06/07/2010</v>
      </c>
      <c r="BJ3716">
        <v>32.6</v>
      </c>
      <c r="BK3716">
        <v>34.799999999999997</v>
      </c>
    </row>
    <row r="3717" spans="61:63" x14ac:dyDescent="0.3">
      <c r="BI3717" t="str">
        <v>05/07/2010</v>
      </c>
      <c r="BJ3717">
        <v>32.6</v>
      </c>
      <c r="BK3717">
        <v>34.799999999999997</v>
      </c>
    </row>
    <row r="3718" spans="61:63" x14ac:dyDescent="0.3">
      <c r="BI3718" t="str">
        <v>02/07/2010</v>
      </c>
      <c r="BJ3718">
        <v>37</v>
      </c>
      <c r="BK3718">
        <v>34.799999999999997</v>
      </c>
    </row>
    <row r="3719" spans="61:63" x14ac:dyDescent="0.3">
      <c r="BI3719" t="str">
        <v>01/07/2010</v>
      </c>
      <c r="BJ3719">
        <v>37</v>
      </c>
      <c r="BK3719">
        <v>34.799999999999997</v>
      </c>
    </row>
    <row r="3720" spans="61:63" x14ac:dyDescent="0.3">
      <c r="BI3720" t="str">
        <v>30/06/2010</v>
      </c>
      <c r="BJ3720">
        <v>37</v>
      </c>
      <c r="BK3720">
        <v>34.799999999999997</v>
      </c>
    </row>
    <row r="3721" spans="61:63" x14ac:dyDescent="0.3">
      <c r="BI3721" t="str">
        <v>29/06/2010</v>
      </c>
      <c r="BJ3721">
        <v>37</v>
      </c>
      <c r="BK3721">
        <v>34.799999999999997</v>
      </c>
    </row>
    <row r="3722" spans="61:63" x14ac:dyDescent="0.3">
      <c r="BI3722" t="str">
        <v>28/06/2010</v>
      </c>
      <c r="BJ3722">
        <v>37</v>
      </c>
      <c r="BK3722">
        <v>34.799999999999997</v>
      </c>
    </row>
    <row r="3723" spans="61:63" x14ac:dyDescent="0.3">
      <c r="BI3723" t="str">
        <v>25/06/2010</v>
      </c>
      <c r="BJ3723">
        <v>41.1</v>
      </c>
      <c r="BK3723">
        <v>33.299999999999997</v>
      </c>
    </row>
    <row r="3724" spans="61:63" x14ac:dyDescent="0.3">
      <c r="BI3724" t="str">
        <v>24/06/2010</v>
      </c>
      <c r="BJ3724">
        <v>41.1</v>
      </c>
      <c r="BK3724">
        <v>33.299999999999997</v>
      </c>
    </row>
    <row r="3725" spans="61:63" x14ac:dyDescent="0.3">
      <c r="BI3725" t="str">
        <v>23/06/2010</v>
      </c>
      <c r="BJ3725">
        <v>41.1</v>
      </c>
      <c r="BK3725">
        <v>33.299999999999997</v>
      </c>
    </row>
    <row r="3726" spans="61:63" x14ac:dyDescent="0.3">
      <c r="BI3726" t="str">
        <v>22/06/2010</v>
      </c>
      <c r="BJ3726">
        <v>41.1</v>
      </c>
      <c r="BK3726">
        <v>33.299999999999997</v>
      </c>
    </row>
    <row r="3727" spans="61:63" x14ac:dyDescent="0.3">
      <c r="BI3727" t="str">
        <v>21/06/2010</v>
      </c>
      <c r="BJ3727">
        <v>41.1</v>
      </c>
      <c r="BK3727">
        <v>33.299999999999997</v>
      </c>
    </row>
    <row r="3728" spans="61:63" x14ac:dyDescent="0.3">
      <c r="BI3728" t="str">
        <v>18/06/2010</v>
      </c>
      <c r="BJ3728">
        <v>41.1</v>
      </c>
      <c r="BK3728">
        <v>31.1</v>
      </c>
    </row>
    <row r="3729" spans="61:63" x14ac:dyDescent="0.3">
      <c r="BI3729" t="str">
        <v>17/06/2010</v>
      </c>
      <c r="BJ3729">
        <v>41.1</v>
      </c>
      <c r="BK3729">
        <v>31.1</v>
      </c>
    </row>
    <row r="3730" spans="61:63" x14ac:dyDescent="0.3">
      <c r="BI3730" t="str">
        <v>16/06/2010</v>
      </c>
      <c r="BJ3730">
        <v>41.1</v>
      </c>
      <c r="BK3730">
        <v>31.1</v>
      </c>
    </row>
    <row r="3731" spans="61:63" x14ac:dyDescent="0.3">
      <c r="BI3731" t="str">
        <v>15/06/2010</v>
      </c>
      <c r="BJ3731">
        <v>41.1</v>
      </c>
      <c r="BK3731">
        <v>31.1</v>
      </c>
    </row>
    <row r="3732" spans="61:63" x14ac:dyDescent="0.3">
      <c r="BI3732" t="str">
        <v>14/06/2010</v>
      </c>
      <c r="BJ3732">
        <v>41.1</v>
      </c>
      <c r="BK3732">
        <v>31.1</v>
      </c>
    </row>
    <row r="3733" spans="61:63" x14ac:dyDescent="0.3">
      <c r="BI3733" t="str">
        <v>11/06/2010</v>
      </c>
      <c r="BJ3733">
        <v>37</v>
      </c>
      <c r="BK3733">
        <v>32.6</v>
      </c>
    </row>
    <row r="3734" spans="61:63" x14ac:dyDescent="0.3">
      <c r="BI3734" t="str">
        <v>10/06/2010</v>
      </c>
      <c r="BJ3734">
        <v>37</v>
      </c>
      <c r="BK3734">
        <v>32.6</v>
      </c>
    </row>
    <row r="3735" spans="61:63" x14ac:dyDescent="0.3">
      <c r="BI3735" t="str">
        <v>09/06/2010</v>
      </c>
      <c r="BJ3735">
        <v>37</v>
      </c>
      <c r="BK3735">
        <v>32.6</v>
      </c>
    </row>
    <row r="3736" spans="61:63" x14ac:dyDescent="0.3">
      <c r="BI3736" t="str">
        <v>08/06/2010</v>
      </c>
      <c r="BJ3736">
        <v>37</v>
      </c>
      <c r="BK3736">
        <v>32.6</v>
      </c>
    </row>
    <row r="3737" spans="61:63" x14ac:dyDescent="0.3">
      <c r="BI3737" t="str">
        <v>07/06/2010</v>
      </c>
      <c r="BJ3737">
        <v>37</v>
      </c>
      <c r="BK3737">
        <v>32.6</v>
      </c>
    </row>
    <row r="3738" spans="61:63" x14ac:dyDescent="0.3">
      <c r="BI3738" t="str">
        <v>04/06/2010</v>
      </c>
      <c r="BJ3738">
        <v>38.5</v>
      </c>
      <c r="BK3738">
        <v>31.9</v>
      </c>
    </row>
    <row r="3739" spans="61:63" x14ac:dyDescent="0.3">
      <c r="BI3739" t="str">
        <v>03/06/2010</v>
      </c>
      <c r="BJ3739">
        <v>38.5</v>
      </c>
      <c r="BK3739">
        <v>31.9</v>
      </c>
    </row>
    <row r="3740" spans="61:63" x14ac:dyDescent="0.3">
      <c r="BI3740" t="str">
        <v>02/06/2010</v>
      </c>
      <c r="BJ3740">
        <v>38.5</v>
      </c>
      <c r="BK3740">
        <v>31.9</v>
      </c>
    </row>
    <row r="3741" spans="61:63" x14ac:dyDescent="0.3">
      <c r="BI3741" t="str">
        <v>01/06/2010</v>
      </c>
      <c r="BJ3741">
        <v>38.5</v>
      </c>
      <c r="BK3741">
        <v>31.9</v>
      </c>
    </row>
    <row r="3742" spans="61:63" x14ac:dyDescent="0.3">
      <c r="BI3742" t="str">
        <v>31/05/2010</v>
      </c>
      <c r="BJ3742">
        <v>38.5</v>
      </c>
      <c r="BK3742">
        <v>31.9</v>
      </c>
    </row>
    <row r="3743" spans="61:63" x14ac:dyDescent="0.3">
      <c r="BI3743" t="str">
        <v>28/05/2010</v>
      </c>
      <c r="BJ3743">
        <v>39.799999999999997</v>
      </c>
      <c r="BK3743">
        <v>28.4</v>
      </c>
    </row>
    <row r="3744" spans="61:63" x14ac:dyDescent="0.3">
      <c r="BI3744" t="str">
        <v>27/05/2010</v>
      </c>
      <c r="BJ3744">
        <v>39.799999999999997</v>
      </c>
      <c r="BK3744">
        <v>28.4</v>
      </c>
    </row>
    <row r="3745" spans="61:63" x14ac:dyDescent="0.3">
      <c r="BI3745" t="str">
        <v>26/05/2010</v>
      </c>
      <c r="BJ3745">
        <v>39.799999999999997</v>
      </c>
      <c r="BK3745">
        <v>28.4</v>
      </c>
    </row>
    <row r="3746" spans="61:63" x14ac:dyDescent="0.3">
      <c r="BI3746" t="str">
        <v>25/05/2010</v>
      </c>
      <c r="BJ3746">
        <v>39.799999999999997</v>
      </c>
      <c r="BK3746">
        <v>28.4</v>
      </c>
    </row>
    <row r="3747" spans="61:63" x14ac:dyDescent="0.3">
      <c r="BI3747" t="str">
        <v>24/05/2010</v>
      </c>
      <c r="BJ3747">
        <v>39.799999999999997</v>
      </c>
      <c r="BK3747">
        <v>28.4</v>
      </c>
    </row>
    <row r="3748" spans="61:63" x14ac:dyDescent="0.3">
      <c r="BI3748" t="str">
        <v>21/05/2010</v>
      </c>
      <c r="BJ3748">
        <v>39.299999999999997</v>
      </c>
      <c r="BK3748">
        <v>29.2</v>
      </c>
    </row>
    <row r="3749" spans="61:63" x14ac:dyDescent="0.3">
      <c r="BI3749" t="str">
        <v>20/05/2010</v>
      </c>
      <c r="BJ3749">
        <v>39.299999999999997</v>
      </c>
      <c r="BK3749">
        <v>29.2</v>
      </c>
    </row>
    <row r="3750" spans="61:63" x14ac:dyDescent="0.3">
      <c r="BI3750" t="str">
        <v>19/05/2010</v>
      </c>
      <c r="BJ3750">
        <v>39.299999999999997</v>
      </c>
      <c r="BK3750">
        <v>29.2</v>
      </c>
    </row>
    <row r="3751" spans="61:63" x14ac:dyDescent="0.3">
      <c r="BI3751" t="str">
        <v>18/05/2010</v>
      </c>
      <c r="BJ3751">
        <v>39.299999999999997</v>
      </c>
      <c r="BK3751">
        <v>29.2</v>
      </c>
    </row>
    <row r="3752" spans="61:63" x14ac:dyDescent="0.3">
      <c r="BI3752" t="str">
        <v>17/05/2010</v>
      </c>
      <c r="BJ3752">
        <v>39.299999999999997</v>
      </c>
      <c r="BK3752">
        <v>29.2</v>
      </c>
    </row>
    <row r="3753" spans="61:63" x14ac:dyDescent="0.3">
      <c r="BI3753" t="str">
        <v>14/05/2010</v>
      </c>
      <c r="BJ3753">
        <v>43.8</v>
      </c>
      <c r="BK3753">
        <v>24.7</v>
      </c>
    </row>
    <row r="3754" spans="61:63" x14ac:dyDescent="0.3">
      <c r="BI3754" t="str">
        <v>13/05/2010</v>
      </c>
      <c r="BJ3754">
        <v>43.8</v>
      </c>
      <c r="BK3754">
        <v>24.7</v>
      </c>
    </row>
    <row r="3755" spans="61:63" x14ac:dyDescent="0.3">
      <c r="BI3755" t="str">
        <v>12/05/2010</v>
      </c>
      <c r="BJ3755">
        <v>43.8</v>
      </c>
      <c r="BK3755">
        <v>24.7</v>
      </c>
    </row>
    <row r="3756" spans="61:63" x14ac:dyDescent="0.3">
      <c r="BI3756" t="str">
        <v>11/05/2010</v>
      </c>
      <c r="BJ3756">
        <v>43.8</v>
      </c>
      <c r="BK3756">
        <v>24.7</v>
      </c>
    </row>
    <row r="3757" spans="61:63" x14ac:dyDescent="0.3">
      <c r="BI3757" t="str">
        <v>10/05/2010</v>
      </c>
      <c r="BJ3757">
        <v>43.8</v>
      </c>
      <c r="BK3757">
        <v>24.7</v>
      </c>
    </row>
    <row r="3758" spans="61:63" x14ac:dyDescent="0.3">
      <c r="BI3758" t="str">
        <v>07/05/2010</v>
      </c>
      <c r="BJ3758">
        <v>47.2</v>
      </c>
      <c r="BK3758">
        <v>24.7</v>
      </c>
    </row>
    <row r="3759" spans="61:63" x14ac:dyDescent="0.3">
      <c r="BI3759" t="str">
        <v>06/05/2010</v>
      </c>
      <c r="BJ3759">
        <v>47.2</v>
      </c>
      <c r="BK3759">
        <v>24.7</v>
      </c>
    </row>
    <row r="3760" spans="61:63" x14ac:dyDescent="0.3">
      <c r="BI3760" t="str">
        <v>05/05/2010</v>
      </c>
      <c r="BJ3760">
        <v>47.2</v>
      </c>
      <c r="BK3760">
        <v>24.7</v>
      </c>
    </row>
    <row r="3761" spans="61:63" x14ac:dyDescent="0.3">
      <c r="BI3761" t="str">
        <v>04/05/2010</v>
      </c>
      <c r="BJ3761">
        <v>47.2</v>
      </c>
      <c r="BK3761">
        <v>24.7</v>
      </c>
    </row>
    <row r="3762" spans="61:63" x14ac:dyDescent="0.3">
      <c r="BI3762" t="str">
        <v>03/05/2010</v>
      </c>
      <c r="BJ3762">
        <v>47.2</v>
      </c>
      <c r="BK3762">
        <v>24.7</v>
      </c>
    </row>
    <row r="3763" spans="61:63" x14ac:dyDescent="0.3">
      <c r="BI3763" t="str">
        <v>30/04/2010</v>
      </c>
      <c r="BJ3763">
        <v>56</v>
      </c>
      <c r="BK3763">
        <v>18.7</v>
      </c>
    </row>
    <row r="3764" spans="61:63" x14ac:dyDescent="0.3">
      <c r="BI3764" t="str">
        <v>29/04/2010</v>
      </c>
      <c r="BJ3764">
        <v>56</v>
      </c>
      <c r="BK3764">
        <v>18.7</v>
      </c>
    </row>
    <row r="3765" spans="61:63" x14ac:dyDescent="0.3">
      <c r="BI3765" t="str">
        <v>28/04/2010</v>
      </c>
      <c r="BJ3765">
        <v>56</v>
      </c>
      <c r="BK3765">
        <v>18.7</v>
      </c>
    </row>
    <row r="3766" spans="61:63" x14ac:dyDescent="0.3">
      <c r="BI3766" t="str">
        <v>27/04/2010</v>
      </c>
      <c r="BJ3766">
        <v>56</v>
      </c>
      <c r="BK3766">
        <v>18.7</v>
      </c>
    </row>
    <row r="3767" spans="61:63" x14ac:dyDescent="0.3">
      <c r="BI3767" t="str">
        <v>26/04/2010</v>
      </c>
      <c r="BJ3767">
        <v>56</v>
      </c>
      <c r="BK3767">
        <v>18.7</v>
      </c>
    </row>
    <row r="3768" spans="61:63" x14ac:dyDescent="0.3">
      <c r="BI3768" t="str">
        <v>23/04/2010</v>
      </c>
      <c r="BJ3768">
        <v>54</v>
      </c>
      <c r="BK3768">
        <v>18</v>
      </c>
    </row>
    <row r="3769" spans="61:63" x14ac:dyDescent="0.3">
      <c r="BI3769" t="str">
        <v>22/04/2010</v>
      </c>
      <c r="BJ3769">
        <v>54</v>
      </c>
      <c r="BK3769">
        <v>18</v>
      </c>
    </row>
    <row r="3770" spans="61:63" x14ac:dyDescent="0.3">
      <c r="BI3770" t="str">
        <v>21/04/2010</v>
      </c>
      <c r="BJ3770">
        <v>54</v>
      </c>
      <c r="BK3770">
        <v>18</v>
      </c>
    </row>
    <row r="3771" spans="61:63" x14ac:dyDescent="0.3">
      <c r="BI3771" t="str">
        <v>20/04/2010</v>
      </c>
      <c r="BJ3771">
        <v>54</v>
      </c>
      <c r="BK3771">
        <v>18</v>
      </c>
    </row>
    <row r="3772" spans="61:63" x14ac:dyDescent="0.3">
      <c r="BI3772" t="str">
        <v>19/04/2010</v>
      </c>
      <c r="BJ3772">
        <v>54</v>
      </c>
      <c r="BK3772">
        <v>18</v>
      </c>
    </row>
    <row r="3773" spans="61:63" x14ac:dyDescent="0.3">
      <c r="BI3773" t="str">
        <v>16/04/2010</v>
      </c>
      <c r="BJ3773">
        <v>53.3</v>
      </c>
      <c r="BK3773">
        <v>17.399999999999999</v>
      </c>
    </row>
    <row r="3774" spans="61:63" x14ac:dyDescent="0.3">
      <c r="BI3774" t="str">
        <v>15/04/2010</v>
      </c>
      <c r="BJ3774">
        <v>53.3</v>
      </c>
      <c r="BK3774">
        <v>17.399999999999999</v>
      </c>
    </row>
    <row r="3775" spans="61:63" x14ac:dyDescent="0.3">
      <c r="BI3775" t="str">
        <v>14/04/2010</v>
      </c>
      <c r="BJ3775">
        <v>53.3</v>
      </c>
      <c r="BK3775">
        <v>17.399999999999999</v>
      </c>
    </row>
    <row r="3776" spans="61:63" x14ac:dyDescent="0.3">
      <c r="BI3776" t="str">
        <v>13/04/2010</v>
      </c>
      <c r="BJ3776">
        <v>53.3</v>
      </c>
      <c r="BK3776">
        <v>17.399999999999999</v>
      </c>
    </row>
    <row r="3777" spans="61:63" x14ac:dyDescent="0.3">
      <c r="BI3777" t="str">
        <v>12/04/2010</v>
      </c>
      <c r="BJ3777">
        <v>53.3</v>
      </c>
      <c r="BK3777">
        <v>17.399999999999999</v>
      </c>
    </row>
    <row r="3778" spans="61:63" x14ac:dyDescent="0.3">
      <c r="BI3778" t="str">
        <v>09/04/2010</v>
      </c>
      <c r="BJ3778">
        <v>51.1</v>
      </c>
      <c r="BK3778">
        <v>18.899999999999999</v>
      </c>
    </row>
    <row r="3779" spans="61:63" x14ac:dyDescent="0.3">
      <c r="BI3779" t="str">
        <v>08/04/2010</v>
      </c>
      <c r="BJ3779">
        <v>51.1</v>
      </c>
      <c r="BK3779">
        <v>18.899999999999999</v>
      </c>
    </row>
    <row r="3780" spans="61:63" x14ac:dyDescent="0.3">
      <c r="BI3780" t="str">
        <v>07/04/2010</v>
      </c>
      <c r="BJ3780">
        <v>51.1</v>
      </c>
      <c r="BK3780">
        <v>18.899999999999999</v>
      </c>
    </row>
    <row r="3781" spans="61:63" x14ac:dyDescent="0.3">
      <c r="BI3781" t="str">
        <v>06/04/2010</v>
      </c>
      <c r="BJ3781">
        <v>51.1</v>
      </c>
      <c r="BK3781">
        <v>18.899999999999999</v>
      </c>
    </row>
    <row r="3782" spans="61:63" x14ac:dyDescent="0.3">
      <c r="BI3782" t="str">
        <v>05/04/2010</v>
      </c>
      <c r="BJ3782">
        <v>51.1</v>
      </c>
      <c r="BK3782">
        <v>18.899999999999999</v>
      </c>
    </row>
    <row r="3783" spans="61:63" x14ac:dyDescent="0.3">
      <c r="BI3783" t="str">
        <v>02/04/2010</v>
      </c>
      <c r="BJ3783">
        <v>48.9</v>
      </c>
      <c r="BK3783">
        <v>18.899999999999999</v>
      </c>
    </row>
    <row r="3784" spans="61:63" x14ac:dyDescent="0.3">
      <c r="BI3784" t="str">
        <v>01/04/2010</v>
      </c>
      <c r="BJ3784">
        <v>48.9</v>
      </c>
      <c r="BK3784">
        <v>18.899999999999999</v>
      </c>
    </row>
    <row r="3785" spans="61:63" x14ac:dyDescent="0.3">
      <c r="BI3785" t="str">
        <v>31/03/2010</v>
      </c>
      <c r="BJ3785">
        <v>48.9</v>
      </c>
      <c r="BK3785">
        <v>18.899999999999999</v>
      </c>
    </row>
    <row r="3786" spans="61:63" x14ac:dyDescent="0.3">
      <c r="BI3786" t="str">
        <v>30/03/2010</v>
      </c>
      <c r="BJ3786">
        <v>48.9</v>
      </c>
      <c r="BK3786">
        <v>18.899999999999999</v>
      </c>
    </row>
    <row r="3787" spans="61:63" x14ac:dyDescent="0.3">
      <c r="BI3787" t="str">
        <v>29/03/2010</v>
      </c>
      <c r="BJ3787">
        <v>48.9</v>
      </c>
      <c r="BK3787">
        <v>18.899999999999999</v>
      </c>
    </row>
    <row r="3788" spans="61:63" x14ac:dyDescent="0.3">
      <c r="BI3788" t="str">
        <v>26/03/2010</v>
      </c>
      <c r="BJ3788">
        <v>48.3</v>
      </c>
      <c r="BK3788">
        <v>19.100000000000001</v>
      </c>
    </row>
    <row r="3789" spans="61:63" x14ac:dyDescent="0.3">
      <c r="BI3789" t="str">
        <v>25/03/2010</v>
      </c>
      <c r="BJ3789">
        <v>48.3</v>
      </c>
      <c r="BK3789">
        <v>19.100000000000001</v>
      </c>
    </row>
    <row r="3790" spans="61:63" x14ac:dyDescent="0.3">
      <c r="BI3790" t="str">
        <v>24/03/2010</v>
      </c>
      <c r="BJ3790">
        <v>48.3</v>
      </c>
      <c r="BK3790">
        <v>19.100000000000001</v>
      </c>
    </row>
    <row r="3791" spans="61:63" x14ac:dyDescent="0.3">
      <c r="BI3791" t="str">
        <v>23/03/2010</v>
      </c>
      <c r="BJ3791">
        <v>48.3</v>
      </c>
      <c r="BK3791">
        <v>19.100000000000001</v>
      </c>
    </row>
    <row r="3792" spans="61:63" x14ac:dyDescent="0.3">
      <c r="BI3792" t="str">
        <v>22/03/2010</v>
      </c>
      <c r="BJ3792">
        <v>48.3</v>
      </c>
      <c r="BK3792">
        <v>19.100000000000001</v>
      </c>
    </row>
    <row r="3793" spans="61:63" x14ac:dyDescent="0.3">
      <c r="BI3793" t="str">
        <v>19/03/2010</v>
      </c>
      <c r="BJ3793">
        <v>48.9</v>
      </c>
      <c r="BK3793">
        <v>20.5</v>
      </c>
    </row>
    <row r="3794" spans="61:63" x14ac:dyDescent="0.3">
      <c r="BI3794" t="str">
        <v>18/03/2010</v>
      </c>
      <c r="BJ3794">
        <v>48.9</v>
      </c>
      <c r="BK3794">
        <v>20.5</v>
      </c>
    </row>
    <row r="3795" spans="61:63" x14ac:dyDescent="0.3">
      <c r="BI3795" t="str">
        <v>17/03/2010</v>
      </c>
      <c r="BJ3795">
        <v>48.9</v>
      </c>
      <c r="BK3795">
        <v>20.5</v>
      </c>
    </row>
    <row r="3796" spans="61:63" x14ac:dyDescent="0.3">
      <c r="BI3796" t="str">
        <v>16/03/2010</v>
      </c>
      <c r="BJ3796">
        <v>48.9</v>
      </c>
      <c r="BK3796">
        <v>20.5</v>
      </c>
    </row>
    <row r="3797" spans="61:63" x14ac:dyDescent="0.3">
      <c r="BI3797" t="str">
        <v>15/03/2010</v>
      </c>
      <c r="BJ3797">
        <v>48.9</v>
      </c>
      <c r="BK3797">
        <v>20.5</v>
      </c>
    </row>
    <row r="3798" spans="61:63" x14ac:dyDescent="0.3">
      <c r="BI3798" t="str">
        <v>12/03/2010</v>
      </c>
      <c r="BJ3798">
        <v>46.1</v>
      </c>
      <c r="BK3798">
        <v>21.3</v>
      </c>
    </row>
    <row r="3799" spans="61:63" x14ac:dyDescent="0.3">
      <c r="BI3799" t="str">
        <v>11/03/2010</v>
      </c>
      <c r="BJ3799">
        <v>46.1</v>
      </c>
      <c r="BK3799">
        <v>21.3</v>
      </c>
    </row>
    <row r="3800" spans="61:63" x14ac:dyDescent="0.3">
      <c r="BI3800" t="str">
        <v>10/03/2010</v>
      </c>
      <c r="BJ3800">
        <v>46.1</v>
      </c>
      <c r="BK3800">
        <v>21.3</v>
      </c>
    </row>
    <row r="3801" spans="61:63" x14ac:dyDescent="0.3">
      <c r="BI3801" t="str">
        <v>09/03/2010</v>
      </c>
      <c r="BJ3801">
        <v>46.1</v>
      </c>
      <c r="BK3801">
        <v>21.3</v>
      </c>
    </row>
    <row r="3802" spans="61:63" x14ac:dyDescent="0.3">
      <c r="BI3802" t="str">
        <v>08/03/2010</v>
      </c>
      <c r="BJ3802">
        <v>46.1</v>
      </c>
      <c r="BK3802">
        <v>21.3</v>
      </c>
    </row>
    <row r="3803" spans="61:63" x14ac:dyDescent="0.3">
      <c r="BI3803" t="str">
        <v>05/03/2010</v>
      </c>
      <c r="BJ3803">
        <v>44.9</v>
      </c>
      <c r="BK3803">
        <v>23.6</v>
      </c>
    </row>
    <row r="3804" spans="61:63" x14ac:dyDescent="0.3">
      <c r="BI3804" t="str">
        <v>04/03/2010</v>
      </c>
      <c r="BJ3804">
        <v>44.9</v>
      </c>
      <c r="BK3804">
        <v>23.6</v>
      </c>
    </row>
    <row r="3805" spans="61:63" x14ac:dyDescent="0.3">
      <c r="BI3805" t="str">
        <v>03/03/2010</v>
      </c>
      <c r="BJ3805">
        <v>44.9</v>
      </c>
      <c r="BK3805">
        <v>23.6</v>
      </c>
    </row>
    <row r="3806" spans="61:63" x14ac:dyDescent="0.3">
      <c r="BI3806" t="str">
        <v>02/03/2010</v>
      </c>
      <c r="BJ3806">
        <v>44.9</v>
      </c>
      <c r="BK3806">
        <v>23.6</v>
      </c>
    </row>
    <row r="3807" spans="61:63" x14ac:dyDescent="0.3">
      <c r="BI3807" t="str">
        <v>01/03/2010</v>
      </c>
      <c r="BJ3807">
        <v>44.9</v>
      </c>
      <c r="BK3807">
        <v>23.6</v>
      </c>
    </row>
    <row r="3808" spans="61:63" x14ac:dyDescent="0.3">
      <c r="BI3808" t="str">
        <v>26/02/2010</v>
      </c>
      <c r="BJ3808">
        <v>42.1</v>
      </c>
      <c r="BK3808">
        <v>22.7</v>
      </c>
    </row>
    <row r="3809" spans="61:63" x14ac:dyDescent="0.3">
      <c r="BI3809" t="str">
        <v>25/02/2010</v>
      </c>
      <c r="BJ3809">
        <v>42.1</v>
      </c>
      <c r="BK3809">
        <v>22.7</v>
      </c>
    </row>
    <row r="3810" spans="61:63" x14ac:dyDescent="0.3">
      <c r="BI3810" t="str">
        <v>24/02/2010</v>
      </c>
      <c r="BJ3810">
        <v>42.1</v>
      </c>
      <c r="BK3810">
        <v>22.7</v>
      </c>
    </row>
    <row r="3811" spans="61:63" x14ac:dyDescent="0.3">
      <c r="BI3811" t="str">
        <v>23/02/2010</v>
      </c>
      <c r="BJ3811">
        <v>42.1</v>
      </c>
      <c r="BK3811">
        <v>22.7</v>
      </c>
    </row>
    <row r="3812" spans="61:63" x14ac:dyDescent="0.3">
      <c r="BI3812" t="str">
        <v>22/02/2010</v>
      </c>
      <c r="BJ3812">
        <v>42.1</v>
      </c>
      <c r="BK3812">
        <v>22.7</v>
      </c>
    </row>
    <row r="3813" spans="61:63" x14ac:dyDescent="0.3">
      <c r="BI3813" t="str">
        <v>19/02/2010</v>
      </c>
      <c r="BJ3813">
        <v>41.1</v>
      </c>
      <c r="BK3813">
        <v>23.3</v>
      </c>
    </row>
    <row r="3814" spans="61:63" x14ac:dyDescent="0.3">
      <c r="BI3814" t="str">
        <v>18/02/2010</v>
      </c>
      <c r="BJ3814">
        <v>41.1</v>
      </c>
      <c r="BK3814">
        <v>23.3</v>
      </c>
    </row>
    <row r="3815" spans="61:63" x14ac:dyDescent="0.3">
      <c r="BI3815" t="str">
        <v>17/02/2010</v>
      </c>
      <c r="BJ3815">
        <v>41.1</v>
      </c>
      <c r="BK3815">
        <v>23.3</v>
      </c>
    </row>
    <row r="3816" spans="61:63" x14ac:dyDescent="0.3">
      <c r="BI3816" t="str">
        <v>16/02/2010</v>
      </c>
      <c r="BJ3816">
        <v>41.1</v>
      </c>
      <c r="BK3816">
        <v>23.3</v>
      </c>
    </row>
    <row r="3817" spans="61:63" x14ac:dyDescent="0.3">
      <c r="BI3817" t="str">
        <v>15/02/2010</v>
      </c>
      <c r="BJ3817">
        <v>41.1</v>
      </c>
      <c r="BK3817">
        <v>23.3</v>
      </c>
    </row>
    <row r="3818" spans="61:63" x14ac:dyDescent="0.3">
      <c r="BI3818" t="str">
        <v>12/02/2010</v>
      </c>
      <c r="BJ3818">
        <v>35.6</v>
      </c>
      <c r="BK3818">
        <v>27.8</v>
      </c>
    </row>
    <row r="3819" spans="61:63" x14ac:dyDescent="0.3">
      <c r="BI3819" t="str">
        <v>11/02/2010</v>
      </c>
      <c r="BJ3819">
        <v>35.6</v>
      </c>
      <c r="BK3819">
        <v>27.8</v>
      </c>
    </row>
    <row r="3820" spans="61:63" x14ac:dyDescent="0.3">
      <c r="BI3820" t="str">
        <v>10/02/2010</v>
      </c>
      <c r="BJ3820">
        <v>35.6</v>
      </c>
      <c r="BK3820">
        <v>27.8</v>
      </c>
    </row>
    <row r="3821" spans="61:63" x14ac:dyDescent="0.3">
      <c r="BI3821" t="str">
        <v>09/02/2010</v>
      </c>
      <c r="BJ3821">
        <v>35.6</v>
      </c>
      <c r="BK3821">
        <v>27.8</v>
      </c>
    </row>
    <row r="3822" spans="61:63" x14ac:dyDescent="0.3">
      <c r="BI3822" t="str">
        <v>08/02/2010</v>
      </c>
      <c r="BJ3822">
        <v>35.6</v>
      </c>
      <c r="BK3822">
        <v>27.8</v>
      </c>
    </row>
    <row r="3823" spans="61:63" x14ac:dyDescent="0.3">
      <c r="BI3823" t="str">
        <v>05/02/2010</v>
      </c>
      <c r="BJ3823">
        <v>34.1</v>
      </c>
      <c r="BK3823">
        <v>26.1</v>
      </c>
    </row>
    <row r="3824" spans="61:63" x14ac:dyDescent="0.3">
      <c r="BI3824" t="str">
        <v>04/02/2010</v>
      </c>
      <c r="BJ3824">
        <v>34.1</v>
      </c>
      <c r="BK3824">
        <v>26.1</v>
      </c>
    </row>
    <row r="3825" spans="61:63" x14ac:dyDescent="0.3">
      <c r="BI3825" t="str">
        <v>03/02/2010</v>
      </c>
      <c r="BJ3825">
        <v>34.1</v>
      </c>
      <c r="BK3825">
        <v>26.1</v>
      </c>
    </row>
    <row r="3826" spans="61:63" x14ac:dyDescent="0.3">
      <c r="BI3826" t="str">
        <v>02/02/2010</v>
      </c>
      <c r="BJ3826">
        <v>34.1</v>
      </c>
      <c r="BK3826">
        <v>26.1</v>
      </c>
    </row>
    <row r="3827" spans="61:63" x14ac:dyDescent="0.3">
      <c r="BI3827" t="str">
        <v>01/02/2010</v>
      </c>
      <c r="BJ3827">
        <v>34.1</v>
      </c>
      <c r="BK3827">
        <v>26.1</v>
      </c>
    </row>
    <row r="3828" spans="61:63" x14ac:dyDescent="0.3">
      <c r="BI3828" t="str">
        <v>29/01/2010</v>
      </c>
      <c r="BJ3828">
        <v>38.9</v>
      </c>
      <c r="BK3828">
        <v>22.2</v>
      </c>
    </row>
    <row r="3829" spans="61:63" x14ac:dyDescent="0.3">
      <c r="BI3829" t="str">
        <v>28/01/2010</v>
      </c>
      <c r="BJ3829">
        <v>38.9</v>
      </c>
      <c r="BK3829">
        <v>22.2</v>
      </c>
    </row>
    <row r="3830" spans="61:63" x14ac:dyDescent="0.3">
      <c r="BI3830" t="str">
        <v>27/01/2010</v>
      </c>
      <c r="BJ3830">
        <v>38.9</v>
      </c>
      <c r="BK3830">
        <v>22.2</v>
      </c>
    </row>
    <row r="3831" spans="61:63" x14ac:dyDescent="0.3">
      <c r="BI3831" t="str">
        <v>26/01/2010</v>
      </c>
      <c r="BJ3831">
        <v>38.9</v>
      </c>
      <c r="BK3831">
        <v>22.2</v>
      </c>
    </row>
    <row r="3832" spans="61:63" x14ac:dyDescent="0.3">
      <c r="BI3832" t="str">
        <v>25/01/2010</v>
      </c>
      <c r="BJ3832">
        <v>38.9</v>
      </c>
      <c r="BK3832">
        <v>22.2</v>
      </c>
    </row>
    <row r="3833" spans="61:63" x14ac:dyDescent="0.3">
      <c r="BI3833" t="str">
        <v>22/01/2010</v>
      </c>
      <c r="BJ3833">
        <v>40</v>
      </c>
      <c r="BK3833">
        <v>23.3</v>
      </c>
    </row>
    <row r="3834" spans="61:63" x14ac:dyDescent="0.3">
      <c r="BI3834" t="str">
        <v>21/01/2010</v>
      </c>
      <c r="BJ3834">
        <v>40</v>
      </c>
      <c r="BK3834">
        <v>23.3</v>
      </c>
    </row>
    <row r="3835" spans="61:63" x14ac:dyDescent="0.3">
      <c r="BI3835" t="str">
        <v>20/01/2010</v>
      </c>
      <c r="BJ3835">
        <v>40</v>
      </c>
      <c r="BK3835">
        <v>23.3</v>
      </c>
    </row>
    <row r="3836" spans="61:63" x14ac:dyDescent="0.3">
      <c r="BI3836" t="str">
        <v>19/01/2010</v>
      </c>
      <c r="BJ3836">
        <v>40</v>
      </c>
      <c r="BK3836">
        <v>23.3</v>
      </c>
    </row>
    <row r="3837" spans="61:63" x14ac:dyDescent="0.3">
      <c r="BI3837" t="str">
        <v>18/01/2010</v>
      </c>
      <c r="BJ3837">
        <v>40</v>
      </c>
      <c r="BK3837">
        <v>23.3</v>
      </c>
    </row>
    <row r="3838" spans="61:63" x14ac:dyDescent="0.3">
      <c r="BI3838" t="str">
        <v>15/01/2010</v>
      </c>
      <c r="BJ3838">
        <v>52.2</v>
      </c>
      <c r="BK3838">
        <v>18.899999999999999</v>
      </c>
    </row>
    <row r="3839" spans="61:63" x14ac:dyDescent="0.3">
      <c r="BI3839" t="str">
        <v>14/01/2010</v>
      </c>
      <c r="BJ3839">
        <v>52.2</v>
      </c>
      <c r="BK3839">
        <v>18.899999999999999</v>
      </c>
    </row>
    <row r="3840" spans="61:63" x14ac:dyDescent="0.3">
      <c r="BI3840" t="str">
        <v>13/01/2010</v>
      </c>
      <c r="BJ3840">
        <v>52.2</v>
      </c>
      <c r="BK3840">
        <v>18.899999999999999</v>
      </c>
    </row>
    <row r="3841" spans="61:63" x14ac:dyDescent="0.3">
      <c r="BI3841" t="str">
        <v>12/01/2010</v>
      </c>
      <c r="BJ3841">
        <v>52.2</v>
      </c>
      <c r="BK3841">
        <v>18.899999999999999</v>
      </c>
    </row>
    <row r="3842" spans="61:63" x14ac:dyDescent="0.3">
      <c r="BI3842" t="str">
        <v>11/01/2010</v>
      </c>
      <c r="BJ3842">
        <v>52.2</v>
      </c>
      <c r="BK3842">
        <v>18.899999999999999</v>
      </c>
    </row>
    <row r="3843" spans="61:63" x14ac:dyDescent="0.3">
      <c r="BI3843" t="str">
        <v>08/01/2010</v>
      </c>
      <c r="BJ3843">
        <v>53.4</v>
      </c>
      <c r="BK3843">
        <v>15.9</v>
      </c>
    </row>
    <row r="3844" spans="61:63" x14ac:dyDescent="0.3">
      <c r="BI3844" t="str">
        <v>07/01/2010</v>
      </c>
      <c r="BJ3844">
        <v>53.4</v>
      </c>
      <c r="BK3844">
        <v>15.9</v>
      </c>
    </row>
    <row r="3845" spans="61:63" x14ac:dyDescent="0.3">
      <c r="BI3845" t="str">
        <v>06/01/2010</v>
      </c>
      <c r="BJ3845">
        <v>53.4</v>
      </c>
      <c r="BK3845">
        <v>15.9</v>
      </c>
    </row>
    <row r="3846" spans="61:63" x14ac:dyDescent="0.3">
      <c r="BI3846" t="str">
        <v>05/01/2010</v>
      </c>
      <c r="BJ3846">
        <v>53.4</v>
      </c>
      <c r="BK3846">
        <v>15.9</v>
      </c>
    </row>
    <row r="3847" spans="61:63" x14ac:dyDescent="0.3">
      <c r="BI3847" t="str">
        <v>04/01/2010</v>
      </c>
      <c r="BJ3847">
        <v>53.4</v>
      </c>
      <c r="BK3847">
        <v>15.9</v>
      </c>
    </row>
    <row r="3848" spans="61:63" x14ac:dyDescent="0.3">
      <c r="BI3848" t="str">
        <v>01/01/2010</v>
      </c>
      <c r="BJ3848">
        <v>48.3</v>
      </c>
      <c r="BK3848">
        <v>16.899999999999999</v>
      </c>
    </row>
    <row r="3849" spans="61:63" x14ac:dyDescent="0.3">
      <c r="BI3849" t="str">
        <v>31/12/2009</v>
      </c>
      <c r="BJ3849">
        <v>48.3</v>
      </c>
      <c r="BK3849">
        <v>16.899999999999999</v>
      </c>
    </row>
    <row r="3850" spans="61:63" x14ac:dyDescent="0.3">
      <c r="BI3850" t="str">
        <v>30/12/2009</v>
      </c>
      <c r="BJ3850">
        <v>48.3</v>
      </c>
      <c r="BK3850">
        <v>16.899999999999999</v>
      </c>
    </row>
    <row r="3851" spans="61:63" x14ac:dyDescent="0.3">
      <c r="BI3851" t="str">
        <v>29/12/2009</v>
      </c>
      <c r="BJ3851">
        <v>48.3</v>
      </c>
      <c r="BK3851">
        <v>16.899999999999999</v>
      </c>
    </row>
    <row r="3852" spans="61:63" x14ac:dyDescent="0.3">
      <c r="BI3852" t="str">
        <v>28/12/2009</v>
      </c>
      <c r="BJ3852">
        <v>48.3</v>
      </c>
      <c r="BK3852">
        <v>16.899999999999999</v>
      </c>
    </row>
    <row r="3853" spans="61:63" x14ac:dyDescent="0.3">
      <c r="BI3853" t="str">
        <v>25/12/2009</v>
      </c>
      <c r="BJ3853">
        <v>51.1</v>
      </c>
      <c r="BK3853">
        <v>15.6</v>
      </c>
    </row>
    <row r="3854" spans="61:63" x14ac:dyDescent="0.3">
      <c r="BI3854" t="str">
        <v>24/12/2009</v>
      </c>
      <c r="BJ3854">
        <v>51.1</v>
      </c>
      <c r="BK3854">
        <v>15.6</v>
      </c>
    </row>
    <row r="3855" spans="61:63" x14ac:dyDescent="0.3">
      <c r="BI3855" t="str">
        <v>23/12/2009</v>
      </c>
      <c r="BJ3855">
        <v>51.1</v>
      </c>
      <c r="BK3855">
        <v>15.6</v>
      </c>
    </row>
    <row r="3856" spans="61:63" x14ac:dyDescent="0.3">
      <c r="BI3856" t="str">
        <v>22/12/2009</v>
      </c>
      <c r="BJ3856">
        <v>51.1</v>
      </c>
      <c r="BK3856">
        <v>15.6</v>
      </c>
    </row>
    <row r="3857" spans="61:63" x14ac:dyDescent="0.3">
      <c r="BI3857" t="str">
        <v>21/12/2009</v>
      </c>
      <c r="BJ3857">
        <v>51.1</v>
      </c>
      <c r="BK3857">
        <v>15.6</v>
      </c>
    </row>
    <row r="3858" spans="61:63" x14ac:dyDescent="0.3">
      <c r="BI3858" t="str">
        <v>18/12/2009</v>
      </c>
      <c r="BJ3858">
        <v>52.2</v>
      </c>
      <c r="BK3858">
        <v>16.7</v>
      </c>
    </row>
    <row r="3859" spans="61:63" x14ac:dyDescent="0.3">
      <c r="BI3859" t="str">
        <v>17/12/2009</v>
      </c>
      <c r="BJ3859">
        <v>52.2</v>
      </c>
      <c r="BK3859">
        <v>16.7</v>
      </c>
    </row>
    <row r="3860" spans="61:63" x14ac:dyDescent="0.3">
      <c r="BI3860" t="str">
        <v>16/12/2009</v>
      </c>
      <c r="BJ3860">
        <v>52.2</v>
      </c>
      <c r="BK3860">
        <v>16.7</v>
      </c>
    </row>
    <row r="3861" spans="61:63" x14ac:dyDescent="0.3">
      <c r="BI3861" t="str">
        <v>15/12/2009</v>
      </c>
      <c r="BJ3861">
        <v>52.2</v>
      </c>
      <c r="BK3861">
        <v>16.7</v>
      </c>
    </row>
    <row r="3862" spans="61:63" x14ac:dyDescent="0.3">
      <c r="BI3862" t="str">
        <v>14/12/2009</v>
      </c>
      <c r="BJ3862">
        <v>52.2</v>
      </c>
      <c r="BK3862">
        <v>16.7</v>
      </c>
    </row>
    <row r="3863" spans="61:63" x14ac:dyDescent="0.3">
      <c r="BI3863" t="str">
        <v>11/12/2009</v>
      </c>
      <c r="BJ3863">
        <v>52.2</v>
      </c>
      <c r="BK3863">
        <v>16.7</v>
      </c>
    </row>
    <row r="3864" spans="61:63" x14ac:dyDescent="0.3">
      <c r="BI3864" t="str">
        <v>10/12/2009</v>
      </c>
      <c r="BJ3864">
        <v>52.2</v>
      </c>
      <c r="BK3864">
        <v>16.7</v>
      </c>
    </row>
    <row r="3865" spans="61:63" x14ac:dyDescent="0.3">
      <c r="BI3865" t="str">
        <v>09/12/2009</v>
      </c>
      <c r="BJ3865">
        <v>52.2</v>
      </c>
      <c r="BK3865">
        <v>16.7</v>
      </c>
    </row>
    <row r="3866" spans="61:63" x14ac:dyDescent="0.3">
      <c r="BI3866" t="str">
        <v>08/12/2009</v>
      </c>
      <c r="BJ3866">
        <v>52.2</v>
      </c>
      <c r="BK3866">
        <v>16.7</v>
      </c>
    </row>
    <row r="3867" spans="61:63" x14ac:dyDescent="0.3">
      <c r="BI3867" t="str">
        <v>07/12/2009</v>
      </c>
      <c r="BJ3867">
        <v>52.2</v>
      </c>
      <c r="BK3867">
        <v>16.7</v>
      </c>
    </row>
    <row r="3868" spans="61:63" x14ac:dyDescent="0.3">
      <c r="BI3868" t="str">
        <v>04/12/2009</v>
      </c>
      <c r="BJ3868">
        <v>48.4</v>
      </c>
      <c r="BK3868">
        <v>16.5</v>
      </c>
    </row>
    <row r="3869" spans="61:63" x14ac:dyDescent="0.3">
      <c r="BI3869" t="str">
        <v>03/12/2009</v>
      </c>
      <c r="BJ3869">
        <v>48.4</v>
      </c>
      <c r="BK3869">
        <v>16.5</v>
      </c>
    </row>
    <row r="3870" spans="61:63" x14ac:dyDescent="0.3">
      <c r="BI3870" t="str">
        <v>02/12/2009</v>
      </c>
      <c r="BJ3870">
        <v>48.4</v>
      </c>
      <c r="BK3870">
        <v>16.5</v>
      </c>
    </row>
    <row r="3871" spans="61:63" x14ac:dyDescent="0.3">
      <c r="BI3871" t="str">
        <v>01/12/2009</v>
      </c>
      <c r="BJ3871">
        <v>48.4</v>
      </c>
      <c r="BK3871">
        <v>16.5</v>
      </c>
    </row>
    <row r="3872" spans="61:63" x14ac:dyDescent="0.3">
      <c r="BI3872" t="str">
        <v>30/11/2009</v>
      </c>
      <c r="BJ3872">
        <v>48.4</v>
      </c>
      <c r="BK3872">
        <v>16.5</v>
      </c>
    </row>
    <row r="3873" spans="61:63" x14ac:dyDescent="0.3">
      <c r="BI3873" t="str">
        <v>27/11/2009</v>
      </c>
      <c r="BJ3873">
        <v>50</v>
      </c>
      <c r="BK3873">
        <v>16.7</v>
      </c>
    </row>
    <row r="3874" spans="61:63" x14ac:dyDescent="0.3">
      <c r="BI3874" t="str">
        <v>26/11/2009</v>
      </c>
      <c r="BJ3874">
        <v>50</v>
      </c>
      <c r="BK3874">
        <v>16.7</v>
      </c>
    </row>
    <row r="3875" spans="61:63" x14ac:dyDescent="0.3">
      <c r="BI3875" t="str">
        <v>25/11/2009</v>
      </c>
      <c r="BJ3875">
        <v>50</v>
      </c>
      <c r="BK3875">
        <v>16.7</v>
      </c>
    </row>
    <row r="3876" spans="61:63" x14ac:dyDescent="0.3">
      <c r="BI3876" t="str">
        <v>24/11/2009</v>
      </c>
      <c r="BJ3876">
        <v>50</v>
      </c>
      <c r="BK3876">
        <v>16.7</v>
      </c>
    </row>
    <row r="3877" spans="61:63" x14ac:dyDescent="0.3">
      <c r="BI3877" t="str">
        <v>23/11/2009</v>
      </c>
      <c r="BJ3877">
        <v>50</v>
      </c>
      <c r="BK3877">
        <v>16.7</v>
      </c>
    </row>
    <row r="3878" spans="61:63" x14ac:dyDescent="0.3">
      <c r="BI3878" t="str">
        <v>20/11/2009</v>
      </c>
      <c r="BJ3878">
        <v>50.6</v>
      </c>
      <c r="BK3878">
        <v>17.600000000000001</v>
      </c>
    </row>
    <row r="3879" spans="61:63" x14ac:dyDescent="0.3">
      <c r="BI3879" t="str">
        <v>19/11/2009</v>
      </c>
      <c r="BJ3879">
        <v>50.6</v>
      </c>
      <c r="BK3879">
        <v>17.600000000000001</v>
      </c>
    </row>
    <row r="3880" spans="61:63" x14ac:dyDescent="0.3">
      <c r="BI3880" t="str">
        <v>18/11/2009</v>
      </c>
      <c r="BJ3880">
        <v>50.6</v>
      </c>
      <c r="BK3880">
        <v>17.600000000000001</v>
      </c>
    </row>
    <row r="3881" spans="61:63" x14ac:dyDescent="0.3">
      <c r="BI3881" t="str">
        <v>17/11/2009</v>
      </c>
      <c r="BJ3881">
        <v>50.6</v>
      </c>
      <c r="BK3881">
        <v>17.600000000000001</v>
      </c>
    </row>
    <row r="3882" spans="61:63" x14ac:dyDescent="0.3">
      <c r="BI3882" t="str">
        <v>16/11/2009</v>
      </c>
      <c r="BJ3882">
        <v>50.6</v>
      </c>
      <c r="BK3882">
        <v>17.600000000000001</v>
      </c>
    </row>
    <row r="3883" spans="61:63" x14ac:dyDescent="0.3">
      <c r="BI3883" t="str">
        <v>13/11/2009</v>
      </c>
      <c r="BJ3883">
        <v>46.1</v>
      </c>
      <c r="BK3883">
        <v>21.3</v>
      </c>
    </row>
    <row r="3884" spans="61:63" x14ac:dyDescent="0.3">
      <c r="BI3884" t="str">
        <v>12/11/2009</v>
      </c>
      <c r="BJ3884">
        <v>46.1</v>
      </c>
      <c r="BK3884">
        <v>21.3</v>
      </c>
    </row>
    <row r="3885" spans="61:63" x14ac:dyDescent="0.3">
      <c r="BI3885" t="str">
        <v>11/11/2009</v>
      </c>
      <c r="BJ3885">
        <v>46.1</v>
      </c>
      <c r="BK3885">
        <v>21.3</v>
      </c>
    </row>
    <row r="3886" spans="61:63" x14ac:dyDescent="0.3">
      <c r="BI3886" t="str">
        <v>10/11/2009</v>
      </c>
      <c r="BJ3886">
        <v>46.1</v>
      </c>
      <c r="BK3886">
        <v>21.3</v>
      </c>
    </row>
    <row r="3887" spans="61:63" x14ac:dyDescent="0.3">
      <c r="BI3887" t="str">
        <v>09/11/2009</v>
      </c>
      <c r="BJ3887">
        <v>46.1</v>
      </c>
      <c r="BK3887">
        <v>21.3</v>
      </c>
    </row>
    <row r="3888" spans="61:63" x14ac:dyDescent="0.3">
      <c r="BI3888" t="str">
        <v>06/11/2009</v>
      </c>
      <c r="BJ3888">
        <v>44.4</v>
      </c>
      <c r="BK3888">
        <v>26.7</v>
      </c>
    </row>
    <row r="3889" spans="61:63" x14ac:dyDescent="0.3">
      <c r="BI3889" t="str">
        <v>05/11/2009</v>
      </c>
      <c r="BJ3889">
        <v>44.4</v>
      </c>
      <c r="BK3889">
        <v>26.7</v>
      </c>
    </row>
    <row r="3890" spans="61:63" x14ac:dyDescent="0.3">
      <c r="BI3890" t="str">
        <v>04/11/2009</v>
      </c>
      <c r="BJ3890">
        <v>44.4</v>
      </c>
      <c r="BK3890">
        <v>26.7</v>
      </c>
    </row>
    <row r="3891" spans="61:63" x14ac:dyDescent="0.3">
      <c r="BI3891" t="str">
        <v>03/11/2009</v>
      </c>
      <c r="BJ3891">
        <v>44.4</v>
      </c>
      <c r="BK3891">
        <v>26.7</v>
      </c>
    </row>
    <row r="3892" spans="61:63" x14ac:dyDescent="0.3">
      <c r="BI3892" t="str">
        <v>02/11/2009</v>
      </c>
      <c r="BJ3892">
        <v>44.4</v>
      </c>
      <c r="BK3892">
        <v>26.7</v>
      </c>
    </row>
    <row r="3893" spans="61:63" x14ac:dyDescent="0.3">
      <c r="BI3893" t="str">
        <v>30/10/2009</v>
      </c>
      <c r="BJ3893">
        <v>48.3</v>
      </c>
      <c r="BK3893">
        <v>24.7</v>
      </c>
    </row>
    <row r="3894" spans="61:63" x14ac:dyDescent="0.3">
      <c r="BI3894" t="str">
        <v>29/10/2009</v>
      </c>
      <c r="BJ3894">
        <v>48.3</v>
      </c>
      <c r="BK3894">
        <v>24.7</v>
      </c>
    </row>
    <row r="3895" spans="61:63" x14ac:dyDescent="0.3">
      <c r="BI3895" t="str">
        <v>28/10/2009</v>
      </c>
      <c r="BJ3895">
        <v>48.3</v>
      </c>
      <c r="BK3895">
        <v>24.7</v>
      </c>
    </row>
    <row r="3896" spans="61:63" x14ac:dyDescent="0.3">
      <c r="BI3896" t="str">
        <v>27/10/2009</v>
      </c>
      <c r="BJ3896">
        <v>48.3</v>
      </c>
      <c r="BK3896">
        <v>24.7</v>
      </c>
    </row>
    <row r="3897" spans="61:63" x14ac:dyDescent="0.3">
      <c r="BI3897" t="str">
        <v>26/10/2009</v>
      </c>
      <c r="BJ3897">
        <v>48.3</v>
      </c>
      <c r="BK3897">
        <v>24.7</v>
      </c>
    </row>
    <row r="3898" spans="61:63" x14ac:dyDescent="0.3">
      <c r="BI3898" t="str">
        <v>23/10/2009</v>
      </c>
      <c r="BJ3898">
        <v>48.3</v>
      </c>
      <c r="BK3898">
        <v>22.5</v>
      </c>
    </row>
    <row r="3899" spans="61:63" x14ac:dyDescent="0.3">
      <c r="BI3899" t="str">
        <v>22/10/2009</v>
      </c>
      <c r="BJ3899">
        <v>48.3</v>
      </c>
      <c r="BK3899">
        <v>22.5</v>
      </c>
    </row>
    <row r="3900" spans="61:63" x14ac:dyDescent="0.3">
      <c r="BI3900" t="str">
        <v>21/10/2009</v>
      </c>
      <c r="BJ3900">
        <v>48.3</v>
      </c>
      <c r="BK3900">
        <v>22.5</v>
      </c>
    </row>
    <row r="3901" spans="61:63" x14ac:dyDescent="0.3">
      <c r="BI3901" t="str">
        <v>20/10/2009</v>
      </c>
      <c r="BJ3901">
        <v>48.3</v>
      </c>
      <c r="BK3901">
        <v>22.5</v>
      </c>
    </row>
    <row r="3902" spans="61:63" x14ac:dyDescent="0.3">
      <c r="BI3902" t="str">
        <v>19/10/2009</v>
      </c>
      <c r="BJ3902">
        <v>48.3</v>
      </c>
      <c r="BK3902">
        <v>22.5</v>
      </c>
    </row>
    <row r="3903" spans="61:63" x14ac:dyDescent="0.3">
      <c r="BI3903" t="str">
        <v>16/10/2009</v>
      </c>
      <c r="BJ3903">
        <v>49.5</v>
      </c>
      <c r="BK3903">
        <v>23.1</v>
      </c>
    </row>
    <row r="3904" spans="61:63" x14ac:dyDescent="0.3">
      <c r="BI3904" t="str">
        <v>15/10/2009</v>
      </c>
      <c r="BJ3904">
        <v>49.5</v>
      </c>
      <c r="BK3904">
        <v>23.1</v>
      </c>
    </row>
    <row r="3905" spans="61:63" x14ac:dyDescent="0.3">
      <c r="BI3905" t="str">
        <v>14/10/2009</v>
      </c>
      <c r="BJ3905">
        <v>49.5</v>
      </c>
      <c r="BK3905">
        <v>23.1</v>
      </c>
    </row>
    <row r="3906" spans="61:63" x14ac:dyDescent="0.3">
      <c r="BI3906" t="str">
        <v>13/10/2009</v>
      </c>
      <c r="BJ3906">
        <v>49.5</v>
      </c>
      <c r="BK3906">
        <v>23.1</v>
      </c>
    </row>
    <row r="3907" spans="61:63" x14ac:dyDescent="0.3">
      <c r="BI3907" t="str">
        <v>12/10/2009</v>
      </c>
      <c r="BJ3907">
        <v>49.5</v>
      </c>
      <c r="BK3907">
        <v>23.1</v>
      </c>
    </row>
    <row r="3908" spans="61:63" x14ac:dyDescent="0.3">
      <c r="BI3908" t="str">
        <v>09/10/2009</v>
      </c>
      <c r="BJ3908">
        <v>47.2</v>
      </c>
      <c r="BK3908">
        <v>26.4</v>
      </c>
    </row>
    <row r="3909" spans="61:63" x14ac:dyDescent="0.3">
      <c r="BI3909" t="str">
        <v>08/10/2009</v>
      </c>
      <c r="BJ3909">
        <v>47.2</v>
      </c>
      <c r="BK3909">
        <v>26.4</v>
      </c>
    </row>
    <row r="3910" spans="61:63" x14ac:dyDescent="0.3">
      <c r="BI3910" t="str">
        <v>07/10/2009</v>
      </c>
      <c r="BJ3910">
        <v>47.2</v>
      </c>
      <c r="BK3910">
        <v>26.4</v>
      </c>
    </row>
    <row r="3911" spans="61:63" x14ac:dyDescent="0.3">
      <c r="BI3911" t="str">
        <v>06/10/2009</v>
      </c>
      <c r="BJ3911">
        <v>47.2</v>
      </c>
      <c r="BK3911">
        <v>26.4</v>
      </c>
    </row>
    <row r="3912" spans="61:63" x14ac:dyDescent="0.3">
      <c r="BI3912" t="str">
        <v>05/10/2009</v>
      </c>
      <c r="BJ3912">
        <v>47.2</v>
      </c>
      <c r="BK3912">
        <v>26.4</v>
      </c>
    </row>
    <row r="3913" spans="61:63" x14ac:dyDescent="0.3">
      <c r="BI3913" t="str">
        <v>02/10/2009</v>
      </c>
      <c r="BJ3913">
        <v>48.9</v>
      </c>
      <c r="BK3913">
        <v>24.4</v>
      </c>
    </row>
    <row r="3914" spans="61:63" x14ac:dyDescent="0.3">
      <c r="BI3914" t="str">
        <v>01/10/2009</v>
      </c>
      <c r="BJ3914">
        <v>48.9</v>
      </c>
      <c r="BK3914">
        <v>24.4</v>
      </c>
    </row>
    <row r="3915" spans="61:63" x14ac:dyDescent="0.3">
      <c r="BI3915" t="str">
        <v>30/09/2009</v>
      </c>
      <c r="BJ3915">
        <v>48.9</v>
      </c>
      <c r="BK3915">
        <v>24.4</v>
      </c>
    </row>
    <row r="3916" spans="61:63" x14ac:dyDescent="0.3">
      <c r="BI3916" t="str">
        <v>29/09/2009</v>
      </c>
      <c r="BJ3916">
        <v>48.9</v>
      </c>
      <c r="BK3916">
        <v>24.4</v>
      </c>
    </row>
    <row r="3917" spans="61:63" x14ac:dyDescent="0.3">
      <c r="BI3917" t="str">
        <v>28/09/2009</v>
      </c>
      <c r="BJ3917">
        <v>48.9</v>
      </c>
      <c r="BK3917">
        <v>24.4</v>
      </c>
    </row>
    <row r="3918" spans="61:63" x14ac:dyDescent="0.3">
      <c r="BI3918" t="str">
        <v>25/09/2009</v>
      </c>
      <c r="BJ3918">
        <v>50.6</v>
      </c>
      <c r="BK3918">
        <v>23.6</v>
      </c>
    </row>
    <row r="3919" spans="61:63" x14ac:dyDescent="0.3">
      <c r="BI3919" t="str">
        <v>24/09/2009</v>
      </c>
      <c r="BJ3919">
        <v>50.6</v>
      </c>
      <c r="BK3919">
        <v>23.6</v>
      </c>
    </row>
    <row r="3920" spans="61:63" x14ac:dyDescent="0.3">
      <c r="BI3920" t="str">
        <v>23/09/2009</v>
      </c>
      <c r="BJ3920">
        <v>50.6</v>
      </c>
      <c r="BK3920">
        <v>23.6</v>
      </c>
    </row>
    <row r="3921" spans="61:63" x14ac:dyDescent="0.3">
      <c r="BI3921" t="str">
        <v>22/09/2009</v>
      </c>
      <c r="BJ3921">
        <v>50.6</v>
      </c>
      <c r="BK3921">
        <v>23.6</v>
      </c>
    </row>
    <row r="3922" spans="61:63" x14ac:dyDescent="0.3">
      <c r="BI3922" t="str">
        <v>21/09/2009</v>
      </c>
      <c r="BJ3922">
        <v>50.6</v>
      </c>
      <c r="BK3922">
        <v>23.6</v>
      </c>
    </row>
    <row r="3923" spans="61:63" x14ac:dyDescent="0.3">
      <c r="BI3923" t="str">
        <v>18/09/2009</v>
      </c>
      <c r="BJ3923">
        <v>46.7</v>
      </c>
      <c r="BK3923">
        <v>24.4</v>
      </c>
    </row>
    <row r="3924" spans="61:63" x14ac:dyDescent="0.3">
      <c r="BI3924" t="str">
        <v>17/09/2009</v>
      </c>
      <c r="BJ3924">
        <v>46.7</v>
      </c>
      <c r="BK3924">
        <v>24.4</v>
      </c>
    </row>
    <row r="3925" spans="61:63" x14ac:dyDescent="0.3">
      <c r="BI3925" t="str">
        <v>16/09/2009</v>
      </c>
      <c r="BJ3925">
        <v>46.7</v>
      </c>
      <c r="BK3925">
        <v>24.4</v>
      </c>
    </row>
    <row r="3926" spans="61:63" x14ac:dyDescent="0.3">
      <c r="BI3926" t="str">
        <v>15/09/2009</v>
      </c>
      <c r="BJ3926">
        <v>46.7</v>
      </c>
      <c r="BK3926">
        <v>24.4</v>
      </c>
    </row>
    <row r="3927" spans="61:63" x14ac:dyDescent="0.3">
      <c r="BI3927" t="str">
        <v>14/09/2009</v>
      </c>
      <c r="BJ3927">
        <v>46.7</v>
      </c>
      <c r="BK3927">
        <v>24.4</v>
      </c>
    </row>
    <row r="3928" spans="61:63" x14ac:dyDescent="0.3">
      <c r="BI3928" t="str">
        <v>11/09/2009</v>
      </c>
      <c r="BJ3928">
        <v>47.8</v>
      </c>
      <c r="BK3928">
        <v>24.4</v>
      </c>
    </row>
    <row r="3929" spans="61:63" x14ac:dyDescent="0.3">
      <c r="BI3929" t="str">
        <v>10/09/2009</v>
      </c>
      <c r="BJ3929">
        <v>47.8</v>
      </c>
      <c r="BK3929">
        <v>24.4</v>
      </c>
    </row>
    <row r="3930" spans="61:63" x14ac:dyDescent="0.3">
      <c r="BI3930" t="str">
        <v>09/09/2009</v>
      </c>
      <c r="BJ3930">
        <v>47.8</v>
      </c>
      <c r="BK3930">
        <v>24.4</v>
      </c>
    </row>
    <row r="3931" spans="61:63" x14ac:dyDescent="0.3">
      <c r="BI3931" t="str">
        <v>08/09/2009</v>
      </c>
      <c r="BJ3931">
        <v>47.8</v>
      </c>
      <c r="BK3931">
        <v>24.4</v>
      </c>
    </row>
    <row r="3932" spans="61:63" x14ac:dyDescent="0.3">
      <c r="BI3932" t="str">
        <v>07/09/2009</v>
      </c>
      <c r="BJ3932">
        <v>47.8</v>
      </c>
      <c r="BK3932">
        <v>24.4</v>
      </c>
    </row>
    <row r="3933" spans="61:63" x14ac:dyDescent="0.3">
      <c r="BI3933" t="str">
        <v>04/09/2009</v>
      </c>
      <c r="BJ3933">
        <v>48.3</v>
      </c>
      <c r="BK3933">
        <v>23.6</v>
      </c>
    </row>
    <row r="3934" spans="61:63" x14ac:dyDescent="0.3">
      <c r="BI3934" t="str">
        <v>03/09/2009</v>
      </c>
      <c r="BJ3934">
        <v>48.3</v>
      </c>
      <c r="BK3934">
        <v>23.6</v>
      </c>
    </row>
    <row r="3935" spans="61:63" x14ac:dyDescent="0.3">
      <c r="BI3935" t="str">
        <v>02/09/2009</v>
      </c>
      <c r="BJ3935">
        <v>48.3</v>
      </c>
      <c r="BK3935">
        <v>23.6</v>
      </c>
    </row>
    <row r="3936" spans="61:63" x14ac:dyDescent="0.3">
      <c r="BI3936" t="str">
        <v>01/09/2009</v>
      </c>
      <c r="BJ3936">
        <v>48.3</v>
      </c>
      <c r="BK3936">
        <v>23.6</v>
      </c>
    </row>
    <row r="3937" spans="61:63" x14ac:dyDescent="0.3">
      <c r="BI3937" t="str">
        <v>31/08/2009</v>
      </c>
      <c r="BJ3937">
        <v>48.3</v>
      </c>
      <c r="BK3937">
        <v>23.6</v>
      </c>
    </row>
    <row r="3938" spans="61:63" x14ac:dyDescent="0.3">
      <c r="BI3938" t="str">
        <v>28/08/2009</v>
      </c>
      <c r="BJ3938">
        <v>50.6</v>
      </c>
      <c r="BK3938">
        <v>24.1</v>
      </c>
    </row>
    <row r="3939" spans="61:63" x14ac:dyDescent="0.3">
      <c r="BI3939" t="str">
        <v>27/08/2009</v>
      </c>
      <c r="BJ3939">
        <v>50.6</v>
      </c>
      <c r="BK3939">
        <v>24.1</v>
      </c>
    </row>
    <row r="3940" spans="61:63" x14ac:dyDescent="0.3">
      <c r="BI3940" t="str">
        <v>26/08/2009</v>
      </c>
      <c r="BJ3940">
        <v>50.6</v>
      </c>
      <c r="BK3940">
        <v>24.1</v>
      </c>
    </row>
    <row r="3941" spans="61:63" x14ac:dyDescent="0.3">
      <c r="BI3941" t="str">
        <v>25/08/2009</v>
      </c>
      <c r="BJ3941">
        <v>50.6</v>
      </c>
      <c r="BK3941">
        <v>24.1</v>
      </c>
    </row>
    <row r="3942" spans="61:63" x14ac:dyDescent="0.3">
      <c r="BI3942" t="str">
        <v>24/08/2009</v>
      </c>
      <c r="BJ3942">
        <v>50.6</v>
      </c>
      <c r="BK3942">
        <v>24.1</v>
      </c>
    </row>
    <row r="3943" spans="61:63" x14ac:dyDescent="0.3">
      <c r="BI3943" t="str">
        <v>21/08/2009</v>
      </c>
      <c r="BJ3943">
        <v>51.6</v>
      </c>
      <c r="BK3943">
        <v>19.8</v>
      </c>
    </row>
    <row r="3944" spans="61:63" x14ac:dyDescent="0.3">
      <c r="BI3944" t="str">
        <v>20/08/2009</v>
      </c>
      <c r="BJ3944">
        <v>51.6</v>
      </c>
      <c r="BK3944">
        <v>19.8</v>
      </c>
    </row>
    <row r="3945" spans="61:63" x14ac:dyDescent="0.3">
      <c r="BI3945" t="str">
        <v>19/08/2009</v>
      </c>
      <c r="BJ3945">
        <v>51.6</v>
      </c>
      <c r="BK3945">
        <v>19.8</v>
      </c>
    </row>
    <row r="3946" spans="61:63" x14ac:dyDescent="0.3">
      <c r="BI3946" t="str">
        <v>18/08/2009</v>
      </c>
      <c r="BJ3946">
        <v>51.6</v>
      </c>
      <c r="BK3946">
        <v>19.8</v>
      </c>
    </row>
    <row r="3947" spans="61:63" x14ac:dyDescent="0.3">
      <c r="BI3947" t="str">
        <v>17/08/2009</v>
      </c>
      <c r="BJ3947">
        <v>51.6</v>
      </c>
      <c r="BK3947">
        <v>19.8</v>
      </c>
    </row>
    <row r="3948" spans="61:63" x14ac:dyDescent="0.3">
      <c r="BI3948" t="str">
        <v>14/08/2009</v>
      </c>
      <c r="BJ3948">
        <v>48.3</v>
      </c>
      <c r="BK3948">
        <v>23.1</v>
      </c>
    </row>
    <row r="3949" spans="61:63" x14ac:dyDescent="0.3">
      <c r="BI3949" t="str">
        <v>13/08/2009</v>
      </c>
      <c r="BJ3949">
        <v>48.3</v>
      </c>
      <c r="BK3949">
        <v>23.1</v>
      </c>
    </row>
    <row r="3950" spans="61:63" x14ac:dyDescent="0.3">
      <c r="BI3950" t="str">
        <v>12/08/2009</v>
      </c>
      <c r="BJ3950">
        <v>48.3</v>
      </c>
      <c r="BK3950">
        <v>23.1</v>
      </c>
    </row>
    <row r="3951" spans="61:63" x14ac:dyDescent="0.3">
      <c r="BI3951" t="str">
        <v>11/08/2009</v>
      </c>
      <c r="BJ3951">
        <v>48.3</v>
      </c>
      <c r="BK3951">
        <v>23.1</v>
      </c>
    </row>
    <row r="3952" spans="61:63" x14ac:dyDescent="0.3">
      <c r="BI3952" t="str">
        <v>10/08/2009</v>
      </c>
      <c r="BJ3952">
        <v>48.3</v>
      </c>
      <c r="BK3952">
        <v>23.1</v>
      </c>
    </row>
    <row r="3953" spans="61:63" x14ac:dyDescent="0.3">
      <c r="BI3953" t="str">
        <v>07/08/2009</v>
      </c>
      <c r="BJ3953">
        <v>49.4</v>
      </c>
      <c r="BK3953">
        <v>21.3</v>
      </c>
    </row>
    <row r="3954" spans="61:63" x14ac:dyDescent="0.3">
      <c r="BI3954" t="str">
        <v>06/08/2009</v>
      </c>
      <c r="BJ3954">
        <v>49.4</v>
      </c>
      <c r="BK3954">
        <v>21.3</v>
      </c>
    </row>
    <row r="3955" spans="61:63" x14ac:dyDescent="0.3">
      <c r="BI3955" t="str">
        <v>05/08/2009</v>
      </c>
      <c r="BJ3955">
        <v>49.4</v>
      </c>
      <c r="BK3955">
        <v>21.3</v>
      </c>
    </row>
    <row r="3956" spans="61:63" x14ac:dyDescent="0.3">
      <c r="BI3956" t="str">
        <v>04/08/2009</v>
      </c>
      <c r="BJ3956">
        <v>49.4</v>
      </c>
      <c r="BK3956">
        <v>21.3</v>
      </c>
    </row>
    <row r="3957" spans="61:63" x14ac:dyDescent="0.3">
      <c r="BI3957" t="str">
        <v>03/08/2009</v>
      </c>
      <c r="BJ3957">
        <v>49.4</v>
      </c>
      <c r="BK3957">
        <v>21.3</v>
      </c>
    </row>
    <row r="3958" spans="61:63" x14ac:dyDescent="0.3">
      <c r="BI3958" t="str">
        <v>31/07/2009</v>
      </c>
      <c r="BJ3958">
        <v>47.2</v>
      </c>
      <c r="BK3958">
        <v>25.8</v>
      </c>
    </row>
    <row r="3959" spans="61:63" x14ac:dyDescent="0.3">
      <c r="BI3959" t="str">
        <v>30/07/2009</v>
      </c>
      <c r="BJ3959">
        <v>47.2</v>
      </c>
      <c r="BK3959">
        <v>25.8</v>
      </c>
    </row>
    <row r="3960" spans="61:63" x14ac:dyDescent="0.3">
      <c r="BI3960" t="str">
        <v>29/07/2009</v>
      </c>
      <c r="BJ3960">
        <v>47.2</v>
      </c>
      <c r="BK3960">
        <v>25.8</v>
      </c>
    </row>
    <row r="3961" spans="61:63" x14ac:dyDescent="0.3">
      <c r="BI3961" t="str">
        <v>28/07/2009</v>
      </c>
      <c r="BJ3961">
        <v>47.2</v>
      </c>
      <c r="BK3961">
        <v>25.8</v>
      </c>
    </row>
    <row r="3962" spans="61:63" x14ac:dyDescent="0.3">
      <c r="BI3962" t="str">
        <v>27/07/2009</v>
      </c>
      <c r="BJ3962">
        <v>47.2</v>
      </c>
      <c r="BK3962">
        <v>25.8</v>
      </c>
    </row>
    <row r="3963" spans="61:63" x14ac:dyDescent="0.3">
      <c r="BI3963" t="str">
        <v>24/07/2009</v>
      </c>
      <c r="BJ3963">
        <v>42.2</v>
      </c>
      <c r="BK3963">
        <v>31.1</v>
      </c>
    </row>
    <row r="3964" spans="61:63" x14ac:dyDescent="0.3">
      <c r="BI3964" t="str">
        <v>23/07/2009</v>
      </c>
      <c r="BJ3964">
        <v>42.2</v>
      </c>
      <c r="BK3964">
        <v>31.1</v>
      </c>
    </row>
    <row r="3965" spans="61:63" x14ac:dyDescent="0.3">
      <c r="BI3965" t="str">
        <v>22/07/2009</v>
      </c>
      <c r="BJ3965">
        <v>42.2</v>
      </c>
      <c r="BK3965">
        <v>31.1</v>
      </c>
    </row>
    <row r="3966" spans="61:63" x14ac:dyDescent="0.3">
      <c r="BI3966" t="str">
        <v>21/07/2009</v>
      </c>
      <c r="BJ3966">
        <v>42.2</v>
      </c>
      <c r="BK3966">
        <v>31.1</v>
      </c>
    </row>
    <row r="3967" spans="61:63" x14ac:dyDescent="0.3">
      <c r="BI3967" t="str">
        <v>20/07/2009</v>
      </c>
      <c r="BJ3967">
        <v>42.2</v>
      </c>
      <c r="BK3967">
        <v>31.1</v>
      </c>
    </row>
    <row r="3968" spans="61:63" x14ac:dyDescent="0.3">
      <c r="BI3968" t="str">
        <v>17/07/2009</v>
      </c>
      <c r="BJ3968">
        <v>36.700000000000003</v>
      </c>
      <c r="BK3968">
        <v>35.6</v>
      </c>
    </row>
    <row r="3969" spans="61:63" x14ac:dyDescent="0.3">
      <c r="BI3969" t="str">
        <v>16/07/2009</v>
      </c>
      <c r="BJ3969">
        <v>36.700000000000003</v>
      </c>
      <c r="BK3969">
        <v>35.6</v>
      </c>
    </row>
    <row r="3970" spans="61:63" x14ac:dyDescent="0.3">
      <c r="BI3970" t="str">
        <v>15/07/2009</v>
      </c>
      <c r="BJ3970">
        <v>36.700000000000003</v>
      </c>
      <c r="BK3970">
        <v>35.6</v>
      </c>
    </row>
    <row r="3971" spans="61:63" x14ac:dyDescent="0.3">
      <c r="BI3971" t="str">
        <v>14/07/2009</v>
      </c>
      <c r="BJ3971">
        <v>36.700000000000003</v>
      </c>
      <c r="BK3971">
        <v>35.6</v>
      </c>
    </row>
    <row r="3972" spans="61:63" x14ac:dyDescent="0.3">
      <c r="BI3972" t="str">
        <v>13/07/2009</v>
      </c>
      <c r="BJ3972">
        <v>36.700000000000003</v>
      </c>
      <c r="BK3972">
        <v>35.6</v>
      </c>
    </row>
    <row r="3973" spans="61:63" x14ac:dyDescent="0.3">
      <c r="BI3973" t="str">
        <v>10/07/2009</v>
      </c>
      <c r="BJ3973">
        <v>35.6</v>
      </c>
      <c r="BK3973">
        <v>35.6</v>
      </c>
    </row>
    <row r="3974" spans="61:63" x14ac:dyDescent="0.3">
      <c r="BI3974" t="str">
        <v>09/07/2009</v>
      </c>
      <c r="BJ3974">
        <v>35.6</v>
      </c>
      <c r="BK3974">
        <v>35.6</v>
      </c>
    </row>
    <row r="3975" spans="61:63" x14ac:dyDescent="0.3">
      <c r="BI3975" t="str">
        <v>08/07/2009</v>
      </c>
      <c r="BJ3975">
        <v>35.6</v>
      </c>
      <c r="BK3975">
        <v>35.6</v>
      </c>
    </row>
    <row r="3976" spans="61:63" x14ac:dyDescent="0.3">
      <c r="BI3976" t="str">
        <v>07/07/2009</v>
      </c>
      <c r="BJ3976">
        <v>35.6</v>
      </c>
      <c r="BK3976">
        <v>35.6</v>
      </c>
    </row>
    <row r="3977" spans="61:63" x14ac:dyDescent="0.3">
      <c r="BI3977" t="str">
        <v>06/07/2009</v>
      </c>
      <c r="BJ3977">
        <v>35.6</v>
      </c>
      <c r="BK3977">
        <v>35.6</v>
      </c>
    </row>
    <row r="3978" spans="61:63" x14ac:dyDescent="0.3">
      <c r="BI3978" t="str">
        <v>03/07/2009</v>
      </c>
      <c r="BJ3978">
        <v>42.7</v>
      </c>
      <c r="BK3978">
        <v>30.3</v>
      </c>
    </row>
    <row r="3979" spans="61:63" x14ac:dyDescent="0.3">
      <c r="BI3979" t="str">
        <v>02/07/2009</v>
      </c>
      <c r="BJ3979">
        <v>42.7</v>
      </c>
      <c r="BK3979">
        <v>30.3</v>
      </c>
    </row>
    <row r="3980" spans="61:63" x14ac:dyDescent="0.3">
      <c r="BI3980" t="str">
        <v>01/07/2009</v>
      </c>
      <c r="BJ3980">
        <v>42.7</v>
      </c>
      <c r="BK3980">
        <v>30.3</v>
      </c>
    </row>
    <row r="3981" spans="61:63" x14ac:dyDescent="0.3">
      <c r="BI3981" t="str">
        <v>30/06/2009</v>
      </c>
      <c r="BJ3981">
        <v>42.7</v>
      </c>
      <c r="BK3981">
        <v>30.3</v>
      </c>
    </row>
    <row r="3982" spans="61:63" x14ac:dyDescent="0.3">
      <c r="BI3982" t="str">
        <v>29/06/2009</v>
      </c>
      <c r="BJ3982">
        <v>42.7</v>
      </c>
      <c r="BK3982">
        <v>30.3</v>
      </c>
    </row>
    <row r="3983" spans="61:63" x14ac:dyDescent="0.3">
      <c r="BI3983" t="str">
        <v>26/06/2009</v>
      </c>
      <c r="BJ3983">
        <v>41.4</v>
      </c>
      <c r="BK3983">
        <v>29.9</v>
      </c>
    </row>
    <row r="3984" spans="61:63" x14ac:dyDescent="0.3">
      <c r="BI3984" t="str">
        <v>25/06/2009</v>
      </c>
      <c r="BJ3984">
        <v>41.4</v>
      </c>
      <c r="BK3984">
        <v>29.9</v>
      </c>
    </row>
    <row r="3985" spans="61:63" x14ac:dyDescent="0.3">
      <c r="BI3985" t="str">
        <v>24/06/2009</v>
      </c>
      <c r="BJ3985">
        <v>41.4</v>
      </c>
      <c r="BK3985">
        <v>29.9</v>
      </c>
    </row>
    <row r="3986" spans="61:63" x14ac:dyDescent="0.3">
      <c r="BI3986" t="str">
        <v>23/06/2009</v>
      </c>
      <c r="BJ3986">
        <v>41.4</v>
      </c>
      <c r="BK3986">
        <v>29.9</v>
      </c>
    </row>
    <row r="3987" spans="61:63" x14ac:dyDescent="0.3">
      <c r="BI3987" t="str">
        <v>22/06/2009</v>
      </c>
      <c r="BJ3987">
        <v>41.4</v>
      </c>
      <c r="BK3987">
        <v>29.9</v>
      </c>
    </row>
    <row r="3988" spans="61:63" x14ac:dyDescent="0.3">
      <c r="BI3988" t="str">
        <v>19/06/2009</v>
      </c>
      <c r="BJ3988">
        <v>43.6</v>
      </c>
      <c r="BK3988">
        <v>28.7</v>
      </c>
    </row>
    <row r="3989" spans="61:63" x14ac:dyDescent="0.3">
      <c r="BI3989" t="str">
        <v>18/06/2009</v>
      </c>
      <c r="BJ3989">
        <v>43.6</v>
      </c>
      <c r="BK3989">
        <v>28.7</v>
      </c>
    </row>
    <row r="3990" spans="61:63" x14ac:dyDescent="0.3">
      <c r="BI3990" t="str">
        <v>17/06/2009</v>
      </c>
      <c r="BJ3990">
        <v>43.6</v>
      </c>
      <c r="BK3990">
        <v>28.7</v>
      </c>
    </row>
    <row r="3991" spans="61:63" x14ac:dyDescent="0.3">
      <c r="BI3991" t="str">
        <v>16/06/2009</v>
      </c>
      <c r="BJ3991">
        <v>43.6</v>
      </c>
      <c r="BK3991">
        <v>28.7</v>
      </c>
    </row>
    <row r="3992" spans="61:63" x14ac:dyDescent="0.3">
      <c r="BI3992" t="str">
        <v>15/06/2009</v>
      </c>
      <c r="BJ3992">
        <v>43.6</v>
      </c>
      <c r="BK3992">
        <v>28.7</v>
      </c>
    </row>
    <row r="3993" spans="61:63" x14ac:dyDescent="0.3">
      <c r="BI3993" t="str">
        <v>12/06/2009</v>
      </c>
      <c r="BJ3993">
        <v>44.8</v>
      </c>
      <c r="BK3993">
        <v>26.4</v>
      </c>
    </row>
    <row r="3994" spans="61:63" x14ac:dyDescent="0.3">
      <c r="BI3994" t="str">
        <v>11/06/2009</v>
      </c>
      <c r="BJ3994">
        <v>44.8</v>
      </c>
      <c r="BK3994">
        <v>26.4</v>
      </c>
    </row>
    <row r="3995" spans="61:63" x14ac:dyDescent="0.3">
      <c r="BI3995" t="str">
        <v>10/06/2009</v>
      </c>
      <c r="BJ3995">
        <v>44.8</v>
      </c>
      <c r="BK3995">
        <v>26.4</v>
      </c>
    </row>
    <row r="3996" spans="61:63" x14ac:dyDescent="0.3">
      <c r="BI3996" t="str">
        <v>09/06/2009</v>
      </c>
      <c r="BJ3996">
        <v>44.8</v>
      </c>
      <c r="BK3996">
        <v>26.4</v>
      </c>
    </row>
    <row r="3997" spans="61:63" x14ac:dyDescent="0.3">
      <c r="BI3997" t="str">
        <v>08/06/2009</v>
      </c>
      <c r="BJ3997">
        <v>44.8</v>
      </c>
      <c r="BK3997">
        <v>26.4</v>
      </c>
    </row>
    <row r="3998" spans="61:63" x14ac:dyDescent="0.3">
      <c r="BI3998" t="str">
        <v>05/06/2009</v>
      </c>
      <c r="BJ3998">
        <v>47.7</v>
      </c>
      <c r="BK3998">
        <v>23.3</v>
      </c>
    </row>
    <row r="3999" spans="61:63" x14ac:dyDescent="0.3">
      <c r="BI3999" t="str">
        <v>04/06/2009</v>
      </c>
      <c r="BJ3999">
        <v>47.7</v>
      </c>
      <c r="BK3999">
        <v>23.3</v>
      </c>
    </row>
    <row r="4000" spans="61:63" x14ac:dyDescent="0.3">
      <c r="BI4000" t="str">
        <v>03/06/2009</v>
      </c>
      <c r="BJ4000">
        <v>47.7</v>
      </c>
      <c r="BK4000">
        <v>23.3</v>
      </c>
    </row>
    <row r="4001" spans="61:63" x14ac:dyDescent="0.3">
      <c r="BI4001" t="str">
        <v>02/06/2009</v>
      </c>
      <c r="BJ4001">
        <v>47.7</v>
      </c>
      <c r="BK4001">
        <v>23.3</v>
      </c>
    </row>
    <row r="4002" spans="61:63" x14ac:dyDescent="0.3">
      <c r="BI4002" t="str">
        <v>01/06/2009</v>
      </c>
      <c r="BJ4002">
        <v>47.7</v>
      </c>
      <c r="BK4002">
        <v>23.3</v>
      </c>
    </row>
    <row r="4003" spans="61:63" x14ac:dyDescent="0.3">
      <c r="BI4003" t="str">
        <v>29/05/2009</v>
      </c>
      <c r="BJ4003">
        <v>42.5</v>
      </c>
      <c r="BK4003">
        <v>25.3</v>
      </c>
    </row>
    <row r="4004" spans="61:63" x14ac:dyDescent="0.3">
      <c r="BI4004" t="str">
        <v>28/05/2009</v>
      </c>
      <c r="BJ4004">
        <v>42.5</v>
      </c>
      <c r="BK4004">
        <v>25.3</v>
      </c>
    </row>
    <row r="4005" spans="61:63" x14ac:dyDescent="0.3">
      <c r="BI4005" t="str">
        <v>27/05/2009</v>
      </c>
      <c r="BJ4005">
        <v>42.5</v>
      </c>
      <c r="BK4005">
        <v>25.3</v>
      </c>
    </row>
    <row r="4006" spans="61:63" x14ac:dyDescent="0.3">
      <c r="BI4006" t="str">
        <v>26/05/2009</v>
      </c>
      <c r="BJ4006">
        <v>42.5</v>
      </c>
      <c r="BK4006">
        <v>25.3</v>
      </c>
    </row>
    <row r="4007" spans="61:63" x14ac:dyDescent="0.3">
      <c r="BI4007" t="str">
        <v>25/05/2009</v>
      </c>
      <c r="BJ4007">
        <v>42.5</v>
      </c>
      <c r="BK4007">
        <v>25.3</v>
      </c>
    </row>
    <row r="4008" spans="61:63" x14ac:dyDescent="0.3">
      <c r="BI4008" t="str">
        <v>22/05/2009</v>
      </c>
      <c r="BJ4008">
        <v>40.9</v>
      </c>
      <c r="BK4008">
        <v>28.4</v>
      </c>
    </row>
    <row r="4009" spans="61:63" x14ac:dyDescent="0.3">
      <c r="BI4009" t="str">
        <v>21/05/2009</v>
      </c>
      <c r="BJ4009">
        <v>40.9</v>
      </c>
      <c r="BK4009">
        <v>28.4</v>
      </c>
    </row>
    <row r="4010" spans="61:63" x14ac:dyDescent="0.3">
      <c r="BI4010" t="str">
        <v>20/05/2009</v>
      </c>
      <c r="BJ4010">
        <v>40.9</v>
      </c>
      <c r="BK4010">
        <v>28.4</v>
      </c>
    </row>
    <row r="4011" spans="61:63" x14ac:dyDescent="0.3">
      <c r="BI4011" t="str">
        <v>19/05/2009</v>
      </c>
      <c r="BJ4011">
        <v>40.9</v>
      </c>
      <c r="BK4011">
        <v>28.4</v>
      </c>
    </row>
    <row r="4012" spans="61:63" x14ac:dyDescent="0.3">
      <c r="BI4012" t="str">
        <v>18/05/2009</v>
      </c>
      <c r="BJ4012">
        <v>40.9</v>
      </c>
      <c r="BK4012">
        <v>28.4</v>
      </c>
    </row>
    <row r="4013" spans="61:63" x14ac:dyDescent="0.3">
      <c r="BI4013" t="str">
        <v>15/05/2009</v>
      </c>
      <c r="BJ4013">
        <v>40.700000000000003</v>
      </c>
      <c r="BK4013">
        <v>29.1</v>
      </c>
    </row>
    <row r="4014" spans="61:63" x14ac:dyDescent="0.3">
      <c r="BI4014" t="str">
        <v>14/05/2009</v>
      </c>
      <c r="BJ4014">
        <v>40.700000000000003</v>
      </c>
      <c r="BK4014">
        <v>29.1</v>
      </c>
    </row>
    <row r="4015" spans="61:63" x14ac:dyDescent="0.3">
      <c r="BI4015" t="str">
        <v>13/05/2009</v>
      </c>
      <c r="BJ4015">
        <v>40.700000000000003</v>
      </c>
      <c r="BK4015">
        <v>29.1</v>
      </c>
    </row>
    <row r="4016" spans="61:63" x14ac:dyDescent="0.3">
      <c r="BI4016" t="str">
        <v>12/05/2009</v>
      </c>
      <c r="BJ4016">
        <v>40.700000000000003</v>
      </c>
      <c r="BK4016">
        <v>29.1</v>
      </c>
    </row>
    <row r="4017" spans="61:63" x14ac:dyDescent="0.3">
      <c r="BI4017" t="str">
        <v>11/05/2009</v>
      </c>
      <c r="BJ4017">
        <v>40.700000000000003</v>
      </c>
      <c r="BK4017">
        <v>29.1</v>
      </c>
    </row>
    <row r="4018" spans="61:63" x14ac:dyDescent="0.3">
      <c r="BI4018" t="str">
        <v>08/05/2009</v>
      </c>
      <c r="BJ4018">
        <v>41</v>
      </c>
      <c r="BK4018">
        <v>33.700000000000003</v>
      </c>
    </row>
    <row r="4019" spans="61:63" x14ac:dyDescent="0.3">
      <c r="BI4019" t="str">
        <v>07/05/2009</v>
      </c>
      <c r="BJ4019">
        <v>41</v>
      </c>
      <c r="BK4019">
        <v>33.700000000000003</v>
      </c>
    </row>
    <row r="4020" spans="61:63" x14ac:dyDescent="0.3">
      <c r="BI4020" t="str">
        <v>06/05/2009</v>
      </c>
      <c r="BJ4020">
        <v>41</v>
      </c>
      <c r="BK4020">
        <v>33.700000000000003</v>
      </c>
    </row>
    <row r="4021" spans="61:63" x14ac:dyDescent="0.3">
      <c r="BI4021" t="str">
        <v>05/05/2009</v>
      </c>
      <c r="BJ4021">
        <v>41</v>
      </c>
      <c r="BK4021">
        <v>33.700000000000003</v>
      </c>
    </row>
    <row r="4022" spans="61:63" x14ac:dyDescent="0.3">
      <c r="BI4022" t="str">
        <v>04/05/2009</v>
      </c>
      <c r="BJ4022">
        <v>41</v>
      </c>
      <c r="BK4022">
        <v>33.700000000000003</v>
      </c>
    </row>
    <row r="4023" spans="61:63" x14ac:dyDescent="0.3">
      <c r="BI4023" t="str">
        <v>01/05/2009</v>
      </c>
      <c r="BJ4023">
        <v>40.4</v>
      </c>
      <c r="BK4023">
        <v>31.5</v>
      </c>
    </row>
    <row r="4024" spans="61:63" x14ac:dyDescent="0.3">
      <c r="BI4024" t="str">
        <v>30/04/2009</v>
      </c>
      <c r="BJ4024">
        <v>40.4</v>
      </c>
      <c r="BK4024">
        <v>31.5</v>
      </c>
    </row>
    <row r="4025" spans="61:63" x14ac:dyDescent="0.3">
      <c r="BI4025" t="str">
        <v>29/04/2009</v>
      </c>
      <c r="BJ4025">
        <v>40.4</v>
      </c>
      <c r="BK4025">
        <v>31.5</v>
      </c>
    </row>
    <row r="4026" spans="61:63" x14ac:dyDescent="0.3">
      <c r="BI4026" t="str">
        <v>28/04/2009</v>
      </c>
      <c r="BJ4026">
        <v>40.4</v>
      </c>
      <c r="BK4026">
        <v>31.5</v>
      </c>
    </row>
    <row r="4027" spans="61:63" x14ac:dyDescent="0.3">
      <c r="BI4027" t="str">
        <v>27/04/2009</v>
      </c>
      <c r="BJ4027">
        <v>40.4</v>
      </c>
      <c r="BK4027">
        <v>31.5</v>
      </c>
    </row>
    <row r="4028" spans="61:63" x14ac:dyDescent="0.3">
      <c r="BI4028" t="str">
        <v>24/04/2009</v>
      </c>
      <c r="BJ4028">
        <v>36</v>
      </c>
      <c r="BK4028">
        <v>37.200000000000003</v>
      </c>
    </row>
    <row r="4029" spans="61:63" x14ac:dyDescent="0.3">
      <c r="BI4029" t="str">
        <v>23/04/2009</v>
      </c>
      <c r="BJ4029">
        <v>36</v>
      </c>
      <c r="BK4029">
        <v>37.200000000000003</v>
      </c>
    </row>
    <row r="4030" spans="61:63" x14ac:dyDescent="0.3">
      <c r="BI4030" t="str">
        <v>22/04/2009</v>
      </c>
      <c r="BJ4030">
        <v>36</v>
      </c>
      <c r="BK4030">
        <v>37.200000000000003</v>
      </c>
    </row>
    <row r="4031" spans="61:63" x14ac:dyDescent="0.3">
      <c r="BI4031" t="str">
        <v>21/04/2009</v>
      </c>
      <c r="BJ4031">
        <v>36</v>
      </c>
      <c r="BK4031">
        <v>37.200000000000003</v>
      </c>
    </row>
    <row r="4032" spans="61:63" x14ac:dyDescent="0.3">
      <c r="BI4032" t="str">
        <v>20/04/2009</v>
      </c>
      <c r="BJ4032">
        <v>36</v>
      </c>
      <c r="BK4032">
        <v>37.200000000000003</v>
      </c>
    </row>
    <row r="4033" spans="61:63" x14ac:dyDescent="0.3">
      <c r="BI4033" t="str">
        <v>17/04/2009</v>
      </c>
      <c r="BJ4033">
        <v>39.1</v>
      </c>
      <c r="BK4033">
        <v>34.5</v>
      </c>
    </row>
    <row r="4034" spans="61:63" x14ac:dyDescent="0.3">
      <c r="BI4034" t="str">
        <v>16/04/2009</v>
      </c>
      <c r="BJ4034">
        <v>39.1</v>
      </c>
      <c r="BK4034">
        <v>34.5</v>
      </c>
    </row>
    <row r="4035" spans="61:63" x14ac:dyDescent="0.3">
      <c r="BI4035" t="str">
        <v>15/04/2009</v>
      </c>
      <c r="BJ4035">
        <v>39.1</v>
      </c>
      <c r="BK4035">
        <v>34.5</v>
      </c>
    </row>
    <row r="4036" spans="61:63" x14ac:dyDescent="0.3">
      <c r="BI4036" t="str">
        <v>14/04/2009</v>
      </c>
      <c r="BJ4036">
        <v>39.1</v>
      </c>
      <c r="BK4036">
        <v>34.5</v>
      </c>
    </row>
    <row r="4037" spans="61:63" x14ac:dyDescent="0.3">
      <c r="BI4037" t="str">
        <v>13/04/2009</v>
      </c>
      <c r="BJ4037">
        <v>39.1</v>
      </c>
      <c r="BK4037">
        <v>34.5</v>
      </c>
    </row>
    <row r="4038" spans="61:63" x14ac:dyDescent="0.3">
      <c r="BI4038" t="str">
        <v>10/04/2009</v>
      </c>
      <c r="BJ4038">
        <v>43.2</v>
      </c>
      <c r="BK4038">
        <v>34.1</v>
      </c>
    </row>
    <row r="4039" spans="61:63" x14ac:dyDescent="0.3">
      <c r="BI4039" t="str">
        <v>09/04/2009</v>
      </c>
      <c r="BJ4039">
        <v>43.2</v>
      </c>
      <c r="BK4039">
        <v>34.1</v>
      </c>
    </row>
    <row r="4040" spans="61:63" x14ac:dyDescent="0.3">
      <c r="BI4040" t="str">
        <v>08/04/2009</v>
      </c>
      <c r="BJ4040">
        <v>43.2</v>
      </c>
      <c r="BK4040">
        <v>34.1</v>
      </c>
    </row>
    <row r="4041" spans="61:63" x14ac:dyDescent="0.3">
      <c r="BI4041" t="str">
        <v>07/04/2009</v>
      </c>
      <c r="BJ4041">
        <v>43.2</v>
      </c>
      <c r="BK4041">
        <v>34.1</v>
      </c>
    </row>
    <row r="4042" spans="61:63" x14ac:dyDescent="0.3">
      <c r="BI4042" t="str">
        <v>06/04/2009</v>
      </c>
      <c r="BJ4042">
        <v>43.2</v>
      </c>
      <c r="BK4042">
        <v>34.1</v>
      </c>
    </row>
    <row r="4043" spans="61:63" x14ac:dyDescent="0.3">
      <c r="BI4043" t="str">
        <v>03/04/2009</v>
      </c>
      <c r="BJ4043">
        <v>36</v>
      </c>
      <c r="BK4043">
        <v>37.1</v>
      </c>
    </row>
    <row r="4044" spans="61:63" x14ac:dyDescent="0.3">
      <c r="BI4044" t="str">
        <v>02/04/2009</v>
      </c>
      <c r="BJ4044">
        <v>36</v>
      </c>
      <c r="BK4044">
        <v>37.1</v>
      </c>
    </row>
    <row r="4045" spans="61:63" x14ac:dyDescent="0.3">
      <c r="BI4045" t="str">
        <v>01/04/2009</v>
      </c>
      <c r="BJ4045">
        <v>36</v>
      </c>
      <c r="BK4045">
        <v>37.1</v>
      </c>
    </row>
    <row r="4046" spans="61:63" x14ac:dyDescent="0.3">
      <c r="BI4046" t="str">
        <v>31/03/2009</v>
      </c>
      <c r="BJ4046">
        <v>36</v>
      </c>
      <c r="BK4046">
        <v>37.1</v>
      </c>
    </row>
    <row r="4047" spans="61:63" x14ac:dyDescent="0.3">
      <c r="BI4047" t="str">
        <v>30/03/2009</v>
      </c>
      <c r="BJ4047">
        <v>36</v>
      </c>
      <c r="BK4047">
        <v>37.1</v>
      </c>
    </row>
    <row r="4048" spans="61:63" x14ac:dyDescent="0.3">
      <c r="BI4048" t="str">
        <v>27/03/2009</v>
      </c>
      <c r="BJ4048">
        <v>31</v>
      </c>
      <c r="BK4048">
        <v>38</v>
      </c>
    </row>
    <row r="4049" spans="61:63" x14ac:dyDescent="0.3">
      <c r="BI4049" t="str">
        <v>26/03/2009</v>
      </c>
      <c r="BJ4049">
        <v>31</v>
      </c>
      <c r="BK4049">
        <v>38</v>
      </c>
    </row>
    <row r="4050" spans="61:63" x14ac:dyDescent="0.3">
      <c r="BI4050" t="str">
        <v>25/03/2009</v>
      </c>
      <c r="BJ4050">
        <v>31</v>
      </c>
      <c r="BK4050">
        <v>38</v>
      </c>
    </row>
    <row r="4051" spans="61:63" x14ac:dyDescent="0.3">
      <c r="BI4051" t="str">
        <v>24/03/2009</v>
      </c>
      <c r="BJ4051">
        <v>31</v>
      </c>
      <c r="BK4051">
        <v>38</v>
      </c>
    </row>
    <row r="4052" spans="61:63" x14ac:dyDescent="0.3">
      <c r="BI4052" t="str">
        <v>23/03/2009</v>
      </c>
      <c r="BJ4052">
        <v>31</v>
      </c>
      <c r="BK4052">
        <v>38</v>
      </c>
    </row>
    <row r="4053" spans="61:63" x14ac:dyDescent="0.3">
      <c r="BI4053" t="str">
        <v>20/03/2009</v>
      </c>
      <c r="BJ4053">
        <v>28.9</v>
      </c>
      <c r="BK4053">
        <v>43.3</v>
      </c>
    </row>
    <row r="4054" spans="61:63" x14ac:dyDescent="0.3">
      <c r="BI4054" t="str">
        <v>19/03/2009</v>
      </c>
      <c r="BJ4054">
        <v>28.9</v>
      </c>
      <c r="BK4054">
        <v>43.3</v>
      </c>
    </row>
    <row r="4055" spans="61:63" x14ac:dyDescent="0.3">
      <c r="BI4055" t="str">
        <v>18/03/2009</v>
      </c>
      <c r="BJ4055">
        <v>28.9</v>
      </c>
      <c r="BK4055">
        <v>43.3</v>
      </c>
    </row>
    <row r="4056" spans="61:63" x14ac:dyDescent="0.3">
      <c r="BI4056" t="str">
        <v>17/03/2009</v>
      </c>
      <c r="BJ4056">
        <v>28.9</v>
      </c>
      <c r="BK4056">
        <v>43.3</v>
      </c>
    </row>
    <row r="4057" spans="61:63" x14ac:dyDescent="0.3">
      <c r="BI4057" t="str">
        <v>16/03/2009</v>
      </c>
      <c r="BJ4057">
        <v>28.9</v>
      </c>
      <c r="BK4057">
        <v>43.3</v>
      </c>
    </row>
    <row r="4058" spans="61:63" x14ac:dyDescent="0.3">
      <c r="BI4058" t="str">
        <v>13/03/2009</v>
      </c>
      <c r="BJ4058">
        <v>28.4</v>
      </c>
      <c r="BK4058">
        <v>44.3</v>
      </c>
    </row>
    <row r="4059" spans="61:63" x14ac:dyDescent="0.3">
      <c r="BI4059" t="str">
        <v>12/03/2009</v>
      </c>
      <c r="BJ4059">
        <v>28.4</v>
      </c>
      <c r="BK4059">
        <v>44.3</v>
      </c>
    </row>
    <row r="4060" spans="61:63" x14ac:dyDescent="0.3">
      <c r="BI4060" t="str">
        <v>11/03/2009</v>
      </c>
      <c r="BJ4060">
        <v>28.4</v>
      </c>
      <c r="BK4060">
        <v>44.3</v>
      </c>
    </row>
    <row r="4061" spans="61:63" x14ac:dyDescent="0.3">
      <c r="BI4061" t="str">
        <v>10/03/2009</v>
      </c>
      <c r="BJ4061">
        <v>28.4</v>
      </c>
      <c r="BK4061">
        <v>44.3</v>
      </c>
    </row>
    <row r="4062" spans="61:63" x14ac:dyDescent="0.3">
      <c r="BI4062" t="str">
        <v>09/03/2009</v>
      </c>
      <c r="BJ4062">
        <v>28.4</v>
      </c>
      <c r="BK4062">
        <v>44.3</v>
      </c>
    </row>
    <row r="4063" spans="61:63" x14ac:dyDescent="0.3">
      <c r="BI4063" t="str">
        <v>06/03/2009</v>
      </c>
      <c r="BJ4063">
        <v>26.4</v>
      </c>
      <c r="BK4063">
        <v>47.2</v>
      </c>
    </row>
    <row r="4064" spans="61:63" x14ac:dyDescent="0.3">
      <c r="BI4064" t="str">
        <v>05/03/2009</v>
      </c>
      <c r="BJ4064">
        <v>26.4</v>
      </c>
      <c r="BK4064">
        <v>47.2</v>
      </c>
    </row>
    <row r="4065" spans="61:63" x14ac:dyDescent="0.3">
      <c r="BI4065" t="str">
        <v>04/03/2009</v>
      </c>
      <c r="BJ4065">
        <v>26.4</v>
      </c>
      <c r="BK4065">
        <v>47.2</v>
      </c>
    </row>
    <row r="4066" spans="61:63" x14ac:dyDescent="0.3">
      <c r="BI4066" t="str">
        <v>03/03/2009</v>
      </c>
      <c r="BJ4066">
        <v>26.4</v>
      </c>
      <c r="BK4066">
        <v>47.2</v>
      </c>
    </row>
    <row r="4067" spans="61:63" x14ac:dyDescent="0.3">
      <c r="BI4067" t="str">
        <v>02/03/2009</v>
      </c>
      <c r="BJ4067">
        <v>26.4</v>
      </c>
      <c r="BK4067">
        <v>47.2</v>
      </c>
    </row>
    <row r="4068" spans="61:63" x14ac:dyDescent="0.3">
      <c r="BI4068" t="str">
        <v>27/02/2009</v>
      </c>
      <c r="BJ4068">
        <v>29.7</v>
      </c>
      <c r="BK4068">
        <v>44</v>
      </c>
    </row>
    <row r="4069" spans="61:63" x14ac:dyDescent="0.3">
      <c r="BI4069" t="str">
        <v>26/02/2009</v>
      </c>
      <c r="BJ4069">
        <v>29.7</v>
      </c>
      <c r="BK4069">
        <v>44</v>
      </c>
    </row>
    <row r="4070" spans="61:63" x14ac:dyDescent="0.3">
      <c r="BI4070" t="str">
        <v>25/02/2009</v>
      </c>
      <c r="BJ4070">
        <v>29.7</v>
      </c>
      <c r="BK4070">
        <v>44</v>
      </c>
    </row>
    <row r="4071" spans="61:63" x14ac:dyDescent="0.3">
      <c r="BI4071" t="str">
        <v>24/02/2009</v>
      </c>
      <c r="BJ4071">
        <v>29.7</v>
      </c>
      <c r="BK4071">
        <v>44</v>
      </c>
    </row>
    <row r="4072" spans="61:63" x14ac:dyDescent="0.3">
      <c r="BI4072" t="str">
        <v>23/02/2009</v>
      </c>
      <c r="BJ4072">
        <v>29.7</v>
      </c>
      <c r="BK4072">
        <v>44</v>
      </c>
    </row>
    <row r="4073" spans="61:63" x14ac:dyDescent="0.3">
      <c r="BI4073" t="str">
        <v>20/02/2009</v>
      </c>
      <c r="BJ4073">
        <v>28.6</v>
      </c>
      <c r="BK4073">
        <v>45.1</v>
      </c>
    </row>
    <row r="4074" spans="61:63" x14ac:dyDescent="0.3">
      <c r="BI4074" t="str">
        <v>19/02/2009</v>
      </c>
      <c r="BJ4074">
        <v>28.6</v>
      </c>
      <c r="BK4074">
        <v>45.1</v>
      </c>
    </row>
    <row r="4075" spans="61:63" x14ac:dyDescent="0.3">
      <c r="BI4075" t="str">
        <v>18/02/2009</v>
      </c>
      <c r="BJ4075">
        <v>28.6</v>
      </c>
      <c r="BK4075">
        <v>45.1</v>
      </c>
    </row>
    <row r="4076" spans="61:63" x14ac:dyDescent="0.3">
      <c r="BI4076" t="str">
        <v>17/02/2009</v>
      </c>
      <c r="BJ4076">
        <v>28.6</v>
      </c>
      <c r="BK4076">
        <v>45.1</v>
      </c>
    </row>
    <row r="4077" spans="61:63" x14ac:dyDescent="0.3">
      <c r="BI4077" t="str">
        <v>16/02/2009</v>
      </c>
      <c r="BJ4077">
        <v>28.6</v>
      </c>
      <c r="BK4077">
        <v>45.1</v>
      </c>
    </row>
    <row r="4078" spans="61:63" x14ac:dyDescent="0.3">
      <c r="BI4078" t="str">
        <v>13/02/2009</v>
      </c>
      <c r="BJ4078">
        <v>31.1</v>
      </c>
      <c r="BK4078">
        <v>41.1</v>
      </c>
    </row>
    <row r="4079" spans="61:63" x14ac:dyDescent="0.3">
      <c r="BI4079" t="str">
        <v>12/02/2009</v>
      </c>
      <c r="BJ4079">
        <v>31.1</v>
      </c>
      <c r="BK4079">
        <v>41.1</v>
      </c>
    </row>
    <row r="4080" spans="61:63" x14ac:dyDescent="0.3">
      <c r="BI4080" t="str">
        <v>11/02/2009</v>
      </c>
      <c r="BJ4080">
        <v>31.1</v>
      </c>
      <c r="BK4080">
        <v>41.1</v>
      </c>
    </row>
    <row r="4081" spans="61:63" x14ac:dyDescent="0.3">
      <c r="BI4081" t="str">
        <v>10/02/2009</v>
      </c>
      <c r="BJ4081">
        <v>31.1</v>
      </c>
      <c r="BK4081">
        <v>41.1</v>
      </c>
    </row>
    <row r="4082" spans="61:63" x14ac:dyDescent="0.3">
      <c r="BI4082" t="str">
        <v>09/02/2009</v>
      </c>
      <c r="BJ4082">
        <v>31.1</v>
      </c>
      <c r="BK4082">
        <v>41.1</v>
      </c>
    </row>
    <row r="4083" spans="61:63" x14ac:dyDescent="0.3">
      <c r="BI4083" t="str">
        <v>06/02/2009</v>
      </c>
      <c r="BJ4083">
        <v>32.299999999999997</v>
      </c>
      <c r="BK4083">
        <v>38.700000000000003</v>
      </c>
    </row>
    <row r="4084" spans="61:63" x14ac:dyDescent="0.3">
      <c r="BI4084" t="str">
        <v>05/02/2009</v>
      </c>
      <c r="BJ4084">
        <v>32.299999999999997</v>
      </c>
      <c r="BK4084">
        <v>38.700000000000003</v>
      </c>
    </row>
    <row r="4085" spans="61:63" x14ac:dyDescent="0.3">
      <c r="BI4085" t="str">
        <v>04/02/2009</v>
      </c>
      <c r="BJ4085">
        <v>32.299999999999997</v>
      </c>
      <c r="BK4085">
        <v>38.700000000000003</v>
      </c>
    </row>
    <row r="4086" spans="61:63" x14ac:dyDescent="0.3">
      <c r="BI4086" t="str">
        <v>03/02/2009</v>
      </c>
      <c r="BJ4086">
        <v>32.299999999999997</v>
      </c>
      <c r="BK4086">
        <v>38.700000000000003</v>
      </c>
    </row>
    <row r="4087" spans="61:63" x14ac:dyDescent="0.3">
      <c r="BI4087" t="str">
        <v>02/02/2009</v>
      </c>
      <c r="BJ4087">
        <v>32.299999999999997</v>
      </c>
      <c r="BK4087">
        <v>38.700000000000003</v>
      </c>
    </row>
    <row r="4088" spans="61:63" x14ac:dyDescent="0.3">
      <c r="BI4088" t="str">
        <v>30/01/2009</v>
      </c>
      <c r="BJ4088">
        <v>35.200000000000003</v>
      </c>
      <c r="BK4088">
        <v>36.299999999999997</v>
      </c>
    </row>
    <row r="4089" spans="61:63" x14ac:dyDescent="0.3">
      <c r="BI4089" t="str">
        <v>29/01/2009</v>
      </c>
      <c r="BJ4089">
        <v>35.200000000000003</v>
      </c>
      <c r="BK4089">
        <v>36.299999999999997</v>
      </c>
    </row>
    <row r="4090" spans="61:63" x14ac:dyDescent="0.3">
      <c r="BI4090" t="str">
        <v>28/01/2009</v>
      </c>
      <c r="BJ4090">
        <v>35.200000000000003</v>
      </c>
      <c r="BK4090">
        <v>36.299999999999997</v>
      </c>
    </row>
    <row r="4091" spans="61:63" x14ac:dyDescent="0.3">
      <c r="BI4091" t="str">
        <v>27/01/2009</v>
      </c>
      <c r="BJ4091">
        <v>35.200000000000003</v>
      </c>
      <c r="BK4091">
        <v>36.299999999999997</v>
      </c>
    </row>
    <row r="4092" spans="61:63" x14ac:dyDescent="0.3">
      <c r="BI4092" t="str">
        <v>26/01/2009</v>
      </c>
      <c r="BJ4092">
        <v>35.200000000000003</v>
      </c>
      <c r="BK4092">
        <v>36.299999999999997</v>
      </c>
    </row>
    <row r="4093" spans="61:63" x14ac:dyDescent="0.3">
      <c r="BI4093" t="str">
        <v>23/01/2009</v>
      </c>
      <c r="BJ4093">
        <v>34.799999999999997</v>
      </c>
      <c r="BK4093">
        <v>38</v>
      </c>
    </row>
    <row r="4094" spans="61:63" x14ac:dyDescent="0.3">
      <c r="BI4094" t="str">
        <v>22/01/2009</v>
      </c>
      <c r="BJ4094">
        <v>34.799999999999997</v>
      </c>
      <c r="BK4094">
        <v>38</v>
      </c>
    </row>
    <row r="4095" spans="61:63" x14ac:dyDescent="0.3">
      <c r="BI4095" t="str">
        <v>21/01/2009</v>
      </c>
      <c r="BJ4095">
        <v>34.799999999999997</v>
      </c>
      <c r="BK4095">
        <v>38</v>
      </c>
    </row>
    <row r="4096" spans="61:63" x14ac:dyDescent="0.3">
      <c r="BI4096" t="str">
        <v>20/01/2009</v>
      </c>
      <c r="BJ4096">
        <v>34.799999999999997</v>
      </c>
      <c r="BK4096">
        <v>38</v>
      </c>
    </row>
    <row r="4097" spans="61:63" x14ac:dyDescent="0.3">
      <c r="BI4097" t="str">
        <v>19/01/2009</v>
      </c>
      <c r="BJ4097">
        <v>34.799999999999997</v>
      </c>
      <c r="BK4097">
        <v>38</v>
      </c>
    </row>
    <row r="4098" spans="61:63" x14ac:dyDescent="0.3">
      <c r="BI4098" t="str">
        <v>16/01/2009</v>
      </c>
      <c r="BJ4098">
        <v>38.700000000000003</v>
      </c>
      <c r="BK4098">
        <v>37.6</v>
      </c>
    </row>
    <row r="4099" spans="61:63" x14ac:dyDescent="0.3">
      <c r="BI4099" t="str">
        <v>15/01/2009</v>
      </c>
      <c r="BJ4099">
        <v>38.700000000000003</v>
      </c>
      <c r="BK4099">
        <v>37.6</v>
      </c>
    </row>
    <row r="4100" spans="61:63" x14ac:dyDescent="0.3">
      <c r="BI4100" t="str">
        <v>14/01/2009</v>
      </c>
      <c r="BJ4100">
        <v>38.700000000000003</v>
      </c>
      <c r="BK4100">
        <v>37.6</v>
      </c>
    </row>
    <row r="4101" spans="61:63" x14ac:dyDescent="0.3">
      <c r="BI4101" t="str">
        <v>13/01/2009</v>
      </c>
      <c r="BJ4101">
        <v>38.700000000000003</v>
      </c>
      <c r="BK4101">
        <v>37.6</v>
      </c>
    </row>
    <row r="4102" spans="61:63" x14ac:dyDescent="0.3">
      <c r="BI4102" t="str">
        <v>12/01/2009</v>
      </c>
      <c r="BJ4102">
        <v>38.700000000000003</v>
      </c>
      <c r="BK4102">
        <v>37.6</v>
      </c>
    </row>
    <row r="4103" spans="61:63" x14ac:dyDescent="0.3">
      <c r="BI4103" t="str">
        <v>09/01/2009</v>
      </c>
      <c r="BJ4103">
        <v>43</v>
      </c>
      <c r="BK4103">
        <v>34.4</v>
      </c>
    </row>
    <row r="4104" spans="61:63" x14ac:dyDescent="0.3">
      <c r="BI4104" t="str">
        <v>08/01/2009</v>
      </c>
      <c r="BJ4104">
        <v>43</v>
      </c>
      <c r="BK4104">
        <v>34.4</v>
      </c>
    </row>
    <row r="4105" spans="61:63" x14ac:dyDescent="0.3">
      <c r="BI4105" t="str">
        <v>07/01/2009</v>
      </c>
      <c r="BJ4105">
        <v>43</v>
      </c>
      <c r="BK4105">
        <v>34.4</v>
      </c>
    </row>
    <row r="4106" spans="61:63" x14ac:dyDescent="0.3">
      <c r="BI4106" t="str">
        <v>06/01/2009</v>
      </c>
      <c r="BJ4106">
        <v>43</v>
      </c>
      <c r="BK4106">
        <v>34.4</v>
      </c>
    </row>
    <row r="4107" spans="61:63" x14ac:dyDescent="0.3">
      <c r="BI4107" t="str">
        <v>05/01/2009</v>
      </c>
      <c r="BJ4107">
        <v>43</v>
      </c>
      <c r="BK4107">
        <v>34.4</v>
      </c>
    </row>
    <row r="4108" spans="61:63" x14ac:dyDescent="0.3">
      <c r="BI4108" t="str">
        <v>02/01/2009</v>
      </c>
      <c r="BJ4108">
        <v>41.8</v>
      </c>
      <c r="BK4108">
        <v>34.1</v>
      </c>
    </row>
    <row r="4109" spans="61:63" x14ac:dyDescent="0.3">
      <c r="BI4109" t="str">
        <v>01/01/2009</v>
      </c>
      <c r="BJ4109">
        <v>41.8</v>
      </c>
      <c r="BK4109">
        <v>34.1</v>
      </c>
    </row>
    <row r="4110" spans="61:63" x14ac:dyDescent="0.3">
      <c r="BI4110" t="str">
        <v>31/12/2008</v>
      </c>
      <c r="BJ4110">
        <v>41.8</v>
      </c>
      <c r="BK4110">
        <v>34.1</v>
      </c>
    </row>
    <row r="4111" spans="61:63" x14ac:dyDescent="0.3">
      <c r="BI4111" t="str">
        <v>30/12/2008</v>
      </c>
      <c r="BJ4111">
        <v>41.8</v>
      </c>
      <c r="BK4111">
        <v>34.1</v>
      </c>
    </row>
    <row r="4112" spans="61:63" x14ac:dyDescent="0.3">
      <c r="BI4112" t="str">
        <v>29/12/2008</v>
      </c>
      <c r="BJ4112">
        <v>41.8</v>
      </c>
      <c r="BK4112">
        <v>34.1</v>
      </c>
    </row>
    <row r="4113" spans="61:63" x14ac:dyDescent="0.3">
      <c r="BI4113" t="str">
        <v>26/12/2008</v>
      </c>
      <c r="BJ4113">
        <v>38.5</v>
      </c>
      <c r="BK4113">
        <v>38.5</v>
      </c>
    </row>
    <row r="4114" spans="61:63" x14ac:dyDescent="0.3">
      <c r="BI4114" t="str">
        <v>25/12/2008</v>
      </c>
      <c r="BJ4114">
        <v>38.5</v>
      </c>
      <c r="BK4114">
        <v>38.5</v>
      </c>
    </row>
    <row r="4115" spans="61:63" x14ac:dyDescent="0.3">
      <c r="BI4115" t="str">
        <v>24/12/2008</v>
      </c>
      <c r="BJ4115">
        <v>38.5</v>
      </c>
      <c r="BK4115">
        <v>38.5</v>
      </c>
    </row>
    <row r="4116" spans="61:63" x14ac:dyDescent="0.3">
      <c r="BI4116" t="str">
        <v>23/12/2008</v>
      </c>
      <c r="BJ4116">
        <v>38.5</v>
      </c>
      <c r="BK4116">
        <v>38.5</v>
      </c>
    </row>
    <row r="4117" spans="61:63" x14ac:dyDescent="0.3">
      <c r="BI4117" t="str">
        <v>22/12/2008</v>
      </c>
      <c r="BJ4117">
        <v>38.5</v>
      </c>
      <c r="BK4117">
        <v>38.5</v>
      </c>
    </row>
    <row r="4118" spans="61:63" x14ac:dyDescent="0.3">
      <c r="BI4118" t="str">
        <v>19/12/2008</v>
      </c>
      <c r="BJ4118">
        <v>35.1</v>
      </c>
      <c r="BK4118">
        <v>38.299999999999997</v>
      </c>
    </row>
    <row r="4119" spans="61:63" x14ac:dyDescent="0.3">
      <c r="BI4119" t="str">
        <v>18/12/2008</v>
      </c>
      <c r="BJ4119">
        <v>35.1</v>
      </c>
      <c r="BK4119">
        <v>38.299999999999997</v>
      </c>
    </row>
    <row r="4120" spans="61:63" x14ac:dyDescent="0.3">
      <c r="BI4120" t="str">
        <v>17/12/2008</v>
      </c>
      <c r="BJ4120">
        <v>35.1</v>
      </c>
      <c r="BK4120">
        <v>38.299999999999997</v>
      </c>
    </row>
    <row r="4121" spans="61:63" x14ac:dyDescent="0.3">
      <c r="BI4121" t="str">
        <v>16/12/2008</v>
      </c>
      <c r="BJ4121">
        <v>35.1</v>
      </c>
      <c r="BK4121">
        <v>38.299999999999997</v>
      </c>
    </row>
    <row r="4122" spans="61:63" x14ac:dyDescent="0.3">
      <c r="BI4122" t="str">
        <v>15/12/2008</v>
      </c>
      <c r="BJ4122">
        <v>35.1</v>
      </c>
      <c r="BK4122">
        <v>38.299999999999997</v>
      </c>
    </row>
    <row r="4123" spans="61:63" x14ac:dyDescent="0.3">
      <c r="BI4123" t="str">
        <v>12/12/2008</v>
      </c>
      <c r="BJ4123">
        <v>26.9</v>
      </c>
      <c r="BK4123">
        <v>47.3</v>
      </c>
    </row>
    <row r="4124" spans="61:63" x14ac:dyDescent="0.3">
      <c r="BI4124" t="str">
        <v>11/12/2008</v>
      </c>
      <c r="BJ4124">
        <v>26.9</v>
      </c>
      <c r="BK4124">
        <v>47.3</v>
      </c>
    </row>
    <row r="4125" spans="61:63" x14ac:dyDescent="0.3">
      <c r="BI4125" t="str">
        <v>10/12/2008</v>
      </c>
      <c r="BJ4125">
        <v>26.9</v>
      </c>
      <c r="BK4125">
        <v>47.3</v>
      </c>
    </row>
    <row r="4126" spans="61:63" x14ac:dyDescent="0.3">
      <c r="BI4126" t="str">
        <v>09/12/2008</v>
      </c>
      <c r="BJ4126">
        <v>26.9</v>
      </c>
      <c r="BK4126">
        <v>47.3</v>
      </c>
    </row>
    <row r="4127" spans="61:63" x14ac:dyDescent="0.3">
      <c r="BI4127" t="str">
        <v>08/12/2008</v>
      </c>
      <c r="BJ4127">
        <v>26.9</v>
      </c>
      <c r="BK4127">
        <v>47.3</v>
      </c>
    </row>
    <row r="4128" spans="61:63" x14ac:dyDescent="0.3">
      <c r="BI4128" t="str">
        <v>05/12/2008</v>
      </c>
      <c r="BJ4128">
        <v>25.3</v>
      </c>
      <c r="BK4128">
        <v>46.2</v>
      </c>
    </row>
    <row r="4129" spans="61:63" x14ac:dyDescent="0.3">
      <c r="BI4129" t="str">
        <v>04/12/2008</v>
      </c>
      <c r="BJ4129">
        <v>25.3</v>
      </c>
      <c r="BK4129">
        <v>46.2</v>
      </c>
    </row>
    <row r="4130" spans="61:63" x14ac:dyDescent="0.3">
      <c r="BI4130" t="str">
        <v>03/12/2008</v>
      </c>
      <c r="BJ4130">
        <v>25.3</v>
      </c>
      <c r="BK4130">
        <v>46.2</v>
      </c>
    </row>
    <row r="4131" spans="61:63" x14ac:dyDescent="0.3">
      <c r="BI4131" t="str">
        <v>02/12/2008</v>
      </c>
      <c r="BJ4131">
        <v>25.3</v>
      </c>
      <c r="BK4131">
        <v>46.2</v>
      </c>
    </row>
    <row r="4132" spans="61:63" x14ac:dyDescent="0.3">
      <c r="BI4132" t="str">
        <v>01/12/2008</v>
      </c>
      <c r="BJ4132">
        <v>25.3</v>
      </c>
      <c r="BK4132">
        <v>46.2</v>
      </c>
    </row>
    <row r="4133" spans="61:63" x14ac:dyDescent="0.3">
      <c r="BI4133" t="str">
        <v>28/11/2008</v>
      </c>
      <c r="BJ4133">
        <v>23.1</v>
      </c>
      <c r="BK4133">
        <v>49.5</v>
      </c>
    </row>
    <row r="4134" spans="61:63" x14ac:dyDescent="0.3">
      <c r="BI4134" t="str">
        <v>27/11/2008</v>
      </c>
      <c r="BJ4134">
        <v>23.1</v>
      </c>
      <c r="BK4134">
        <v>49.5</v>
      </c>
    </row>
    <row r="4135" spans="61:63" x14ac:dyDescent="0.3">
      <c r="BI4135" t="str">
        <v>26/11/2008</v>
      </c>
      <c r="BJ4135">
        <v>23.1</v>
      </c>
      <c r="BK4135">
        <v>49.5</v>
      </c>
    </row>
    <row r="4136" spans="61:63" x14ac:dyDescent="0.3">
      <c r="BI4136" t="str">
        <v>25/11/2008</v>
      </c>
      <c r="BJ4136">
        <v>23.1</v>
      </c>
      <c r="BK4136">
        <v>49.5</v>
      </c>
    </row>
    <row r="4137" spans="61:63" x14ac:dyDescent="0.3">
      <c r="BI4137" t="str">
        <v>24/11/2008</v>
      </c>
      <c r="BJ4137">
        <v>23.1</v>
      </c>
      <c r="BK4137">
        <v>49.5</v>
      </c>
    </row>
    <row r="4138" spans="61:63" x14ac:dyDescent="0.3">
      <c r="BI4138" t="str">
        <v>21/11/2008</v>
      </c>
      <c r="BJ4138">
        <v>29</v>
      </c>
      <c r="BK4138">
        <v>44.1</v>
      </c>
    </row>
    <row r="4139" spans="61:63" x14ac:dyDescent="0.3">
      <c r="BI4139" t="str">
        <v>20/11/2008</v>
      </c>
      <c r="BJ4139">
        <v>29</v>
      </c>
      <c r="BK4139">
        <v>44.1</v>
      </c>
    </row>
    <row r="4140" spans="61:63" x14ac:dyDescent="0.3">
      <c r="BI4140" t="str">
        <v>19/11/2008</v>
      </c>
      <c r="BJ4140">
        <v>29</v>
      </c>
      <c r="BK4140">
        <v>44.1</v>
      </c>
    </row>
    <row r="4141" spans="61:63" x14ac:dyDescent="0.3">
      <c r="BI4141" t="str">
        <v>18/11/2008</v>
      </c>
      <c r="BJ4141">
        <v>29</v>
      </c>
      <c r="BK4141">
        <v>44.1</v>
      </c>
    </row>
    <row r="4142" spans="61:63" x14ac:dyDescent="0.3">
      <c r="BI4142" t="str">
        <v>17/11/2008</v>
      </c>
      <c r="BJ4142">
        <v>29</v>
      </c>
      <c r="BK4142">
        <v>44.1</v>
      </c>
    </row>
    <row r="4143" spans="61:63" x14ac:dyDescent="0.3">
      <c r="BI4143" t="str">
        <v>14/11/2008</v>
      </c>
      <c r="BJ4143">
        <v>30.9</v>
      </c>
      <c r="BK4143">
        <v>43.6</v>
      </c>
    </row>
    <row r="4144" spans="61:63" x14ac:dyDescent="0.3">
      <c r="BI4144" t="str">
        <v>13/11/2008</v>
      </c>
      <c r="BJ4144">
        <v>30.9</v>
      </c>
      <c r="BK4144">
        <v>43.6</v>
      </c>
    </row>
    <row r="4145" spans="61:63" x14ac:dyDescent="0.3">
      <c r="BI4145" t="str">
        <v>12/11/2008</v>
      </c>
      <c r="BJ4145">
        <v>30.9</v>
      </c>
      <c r="BK4145">
        <v>43.6</v>
      </c>
    </row>
    <row r="4146" spans="61:63" x14ac:dyDescent="0.3">
      <c r="BI4146" t="str">
        <v>11/11/2008</v>
      </c>
      <c r="BJ4146">
        <v>30.9</v>
      </c>
      <c r="BK4146">
        <v>43.6</v>
      </c>
    </row>
    <row r="4147" spans="61:63" x14ac:dyDescent="0.3">
      <c r="BI4147" t="str">
        <v>10/11/2008</v>
      </c>
      <c r="BJ4147">
        <v>30.9</v>
      </c>
      <c r="BK4147">
        <v>43.6</v>
      </c>
    </row>
    <row r="4148" spans="61:63" x14ac:dyDescent="0.3">
      <c r="BI4148" t="str">
        <v>07/11/2008</v>
      </c>
      <c r="BJ4148">
        <v>31.9</v>
      </c>
      <c r="BK4148">
        <v>46.1</v>
      </c>
    </row>
    <row r="4149" spans="61:63" x14ac:dyDescent="0.3">
      <c r="BI4149" t="str">
        <v>06/11/2008</v>
      </c>
      <c r="BJ4149">
        <v>31.9</v>
      </c>
      <c r="BK4149">
        <v>46.1</v>
      </c>
    </row>
    <row r="4150" spans="61:63" x14ac:dyDescent="0.3">
      <c r="BI4150" t="str">
        <v>05/11/2008</v>
      </c>
      <c r="BJ4150">
        <v>31.9</v>
      </c>
      <c r="BK4150">
        <v>46.1</v>
      </c>
    </row>
    <row r="4151" spans="61:63" x14ac:dyDescent="0.3">
      <c r="BI4151" t="str">
        <v>04/11/2008</v>
      </c>
      <c r="BJ4151">
        <v>31.9</v>
      </c>
      <c r="BK4151">
        <v>46.1</v>
      </c>
    </row>
    <row r="4152" spans="61:63" x14ac:dyDescent="0.3">
      <c r="BI4152" t="str">
        <v>03/11/2008</v>
      </c>
      <c r="BJ4152">
        <v>31.9</v>
      </c>
      <c r="BK4152">
        <v>46.1</v>
      </c>
    </row>
    <row r="4153" spans="61:63" x14ac:dyDescent="0.3">
      <c r="BI4153" t="str">
        <v>31/10/2008</v>
      </c>
      <c r="BJ4153">
        <v>30.3</v>
      </c>
      <c r="BK4153">
        <v>48.3</v>
      </c>
    </row>
    <row r="4154" spans="61:63" x14ac:dyDescent="0.3">
      <c r="BI4154" t="str">
        <v>30/10/2008</v>
      </c>
      <c r="BJ4154">
        <v>30.3</v>
      </c>
      <c r="BK4154">
        <v>48.3</v>
      </c>
    </row>
    <row r="4155" spans="61:63" x14ac:dyDescent="0.3">
      <c r="BI4155" t="str">
        <v>29/10/2008</v>
      </c>
      <c r="BJ4155">
        <v>30.3</v>
      </c>
      <c r="BK4155">
        <v>48.3</v>
      </c>
    </row>
    <row r="4156" spans="61:63" x14ac:dyDescent="0.3">
      <c r="BI4156" t="str">
        <v>28/10/2008</v>
      </c>
      <c r="BJ4156">
        <v>30.3</v>
      </c>
      <c r="BK4156">
        <v>48.3</v>
      </c>
    </row>
    <row r="4157" spans="61:63" x14ac:dyDescent="0.3">
      <c r="BI4157" t="str">
        <v>27/10/2008</v>
      </c>
      <c r="BJ4157">
        <v>30.3</v>
      </c>
      <c r="BK4157">
        <v>48.3</v>
      </c>
    </row>
    <row r="4158" spans="61:63" x14ac:dyDescent="0.3">
      <c r="BI4158" t="str">
        <v>24/10/2008</v>
      </c>
      <c r="BJ4158">
        <v>23.1</v>
      </c>
      <c r="BK4158">
        <v>52.7</v>
      </c>
    </row>
    <row r="4159" spans="61:63" x14ac:dyDescent="0.3">
      <c r="BI4159" t="str">
        <v>23/10/2008</v>
      </c>
      <c r="BJ4159">
        <v>23.1</v>
      </c>
      <c r="BK4159">
        <v>52.7</v>
      </c>
    </row>
    <row r="4160" spans="61:63" x14ac:dyDescent="0.3">
      <c r="BI4160" t="str">
        <v>22/10/2008</v>
      </c>
      <c r="BJ4160">
        <v>23.1</v>
      </c>
      <c r="BK4160">
        <v>52.7</v>
      </c>
    </row>
    <row r="4161" spans="61:63" x14ac:dyDescent="0.3">
      <c r="BI4161" t="str">
        <v>21/10/2008</v>
      </c>
      <c r="BJ4161">
        <v>23.1</v>
      </c>
      <c r="BK4161">
        <v>52.7</v>
      </c>
    </row>
    <row r="4162" spans="61:63" x14ac:dyDescent="0.3">
      <c r="BI4162" t="str">
        <v>20/10/2008</v>
      </c>
      <c r="BJ4162">
        <v>23.1</v>
      </c>
      <c r="BK4162">
        <v>52.7</v>
      </c>
    </row>
    <row r="4163" spans="61:63" x14ac:dyDescent="0.3">
      <c r="BI4163" t="str">
        <v>17/10/2008</v>
      </c>
      <c r="BJ4163">
        <v>22.2</v>
      </c>
      <c r="BK4163">
        <v>54.4</v>
      </c>
    </row>
    <row r="4164" spans="61:63" x14ac:dyDescent="0.3">
      <c r="BI4164" t="str">
        <v>16/10/2008</v>
      </c>
      <c r="BJ4164">
        <v>22.2</v>
      </c>
      <c r="BK4164">
        <v>54.4</v>
      </c>
    </row>
    <row r="4165" spans="61:63" x14ac:dyDescent="0.3">
      <c r="BI4165" t="str">
        <v>15/10/2008</v>
      </c>
      <c r="BJ4165">
        <v>22.2</v>
      </c>
      <c r="BK4165">
        <v>54.4</v>
      </c>
    </row>
    <row r="4166" spans="61:63" x14ac:dyDescent="0.3">
      <c r="BI4166" t="str">
        <v>14/10/2008</v>
      </c>
      <c r="BJ4166">
        <v>22.2</v>
      </c>
      <c r="BK4166">
        <v>54.4</v>
      </c>
    </row>
    <row r="4167" spans="61:63" x14ac:dyDescent="0.3">
      <c r="BI4167" t="str">
        <v>13/10/2008</v>
      </c>
      <c r="BJ4167">
        <v>22.2</v>
      </c>
      <c r="BK4167">
        <v>54.4</v>
      </c>
    </row>
    <row r="4168" spans="61:63" x14ac:dyDescent="0.3">
      <c r="BI4168" t="str">
        <v>10/10/2008</v>
      </c>
      <c r="BJ4168">
        <v>22.4</v>
      </c>
      <c r="BK4168">
        <v>52.9</v>
      </c>
    </row>
    <row r="4169" spans="61:63" x14ac:dyDescent="0.3">
      <c r="BI4169" t="str">
        <v>09/10/2008</v>
      </c>
      <c r="BJ4169">
        <v>22.4</v>
      </c>
      <c r="BK4169">
        <v>52.9</v>
      </c>
    </row>
    <row r="4170" spans="61:63" x14ac:dyDescent="0.3">
      <c r="BI4170" t="str">
        <v>08/10/2008</v>
      </c>
      <c r="BJ4170">
        <v>22.4</v>
      </c>
      <c r="BK4170">
        <v>52.9</v>
      </c>
    </row>
    <row r="4171" spans="61:63" x14ac:dyDescent="0.3">
      <c r="BI4171" t="str">
        <v>07/10/2008</v>
      </c>
      <c r="BJ4171">
        <v>22.4</v>
      </c>
      <c r="BK4171">
        <v>52.9</v>
      </c>
    </row>
    <row r="4172" spans="61:63" x14ac:dyDescent="0.3">
      <c r="BI4172" t="str">
        <v>06/10/2008</v>
      </c>
      <c r="BJ4172">
        <v>22.4</v>
      </c>
      <c r="BK4172">
        <v>52.9</v>
      </c>
    </row>
    <row r="4173" spans="61:63" x14ac:dyDescent="0.3">
      <c r="BI4173" t="str">
        <v>03/10/2008</v>
      </c>
      <c r="BJ4173">
        <v>25.3</v>
      </c>
      <c r="BK4173">
        <v>53</v>
      </c>
    </row>
    <row r="4174" spans="61:63" x14ac:dyDescent="0.3">
      <c r="BI4174" t="str">
        <v>02/10/2008</v>
      </c>
      <c r="BJ4174">
        <v>25.3</v>
      </c>
      <c r="BK4174">
        <v>53</v>
      </c>
    </row>
    <row r="4175" spans="61:63" x14ac:dyDescent="0.3">
      <c r="BI4175" t="str">
        <v>01/10/2008</v>
      </c>
      <c r="BJ4175">
        <v>25.3</v>
      </c>
      <c r="BK4175">
        <v>53</v>
      </c>
    </row>
    <row r="4176" spans="61:63" x14ac:dyDescent="0.3">
      <c r="BI4176" t="str">
        <v>30/09/2008</v>
      </c>
      <c r="BJ4176">
        <v>25.3</v>
      </c>
      <c r="BK4176">
        <v>53</v>
      </c>
    </row>
    <row r="4177" spans="61:63" x14ac:dyDescent="0.3">
      <c r="BI4177" t="str">
        <v>29/09/2008</v>
      </c>
      <c r="BJ4177">
        <v>25.3</v>
      </c>
      <c r="BK4177">
        <v>53</v>
      </c>
    </row>
    <row r="4178" spans="61:63" x14ac:dyDescent="0.3">
      <c r="BI4178" t="str">
        <v>26/09/2008</v>
      </c>
      <c r="BJ4178">
        <v>33.700000000000003</v>
      </c>
      <c r="BK4178">
        <v>47.2</v>
      </c>
    </row>
    <row r="4179" spans="61:63" x14ac:dyDescent="0.3">
      <c r="BI4179" t="str">
        <v>25/09/2008</v>
      </c>
      <c r="BJ4179">
        <v>33.700000000000003</v>
      </c>
      <c r="BK4179">
        <v>47.2</v>
      </c>
    </row>
    <row r="4180" spans="61:63" x14ac:dyDescent="0.3">
      <c r="BI4180" t="str">
        <v>24/09/2008</v>
      </c>
      <c r="BJ4180">
        <v>33.700000000000003</v>
      </c>
      <c r="BK4180">
        <v>47.2</v>
      </c>
    </row>
    <row r="4181" spans="61:63" x14ac:dyDescent="0.3">
      <c r="BI4181" t="str">
        <v>23/09/2008</v>
      </c>
      <c r="BJ4181">
        <v>33.700000000000003</v>
      </c>
      <c r="BK4181">
        <v>47.2</v>
      </c>
    </row>
    <row r="4182" spans="61:63" x14ac:dyDescent="0.3">
      <c r="BI4182" t="str">
        <v>22/09/2008</v>
      </c>
      <c r="BJ4182">
        <v>33.700000000000003</v>
      </c>
      <c r="BK4182">
        <v>47.2</v>
      </c>
    </row>
    <row r="4183" spans="61:63" x14ac:dyDescent="0.3">
      <c r="BI4183" t="str">
        <v>19/09/2008</v>
      </c>
      <c r="BJ4183">
        <v>37.5</v>
      </c>
      <c r="BK4183">
        <v>40.9</v>
      </c>
    </row>
    <row r="4184" spans="61:63" x14ac:dyDescent="0.3">
      <c r="BI4184" t="str">
        <v>18/09/2008</v>
      </c>
      <c r="BJ4184">
        <v>37.5</v>
      </c>
      <c r="BK4184">
        <v>40.9</v>
      </c>
    </row>
    <row r="4185" spans="61:63" x14ac:dyDescent="0.3">
      <c r="BI4185" t="str">
        <v>17/09/2008</v>
      </c>
      <c r="BJ4185">
        <v>37.5</v>
      </c>
      <c r="BK4185">
        <v>40.9</v>
      </c>
    </row>
    <row r="4186" spans="61:63" x14ac:dyDescent="0.3">
      <c r="BI4186" t="str">
        <v>16/09/2008</v>
      </c>
      <c r="BJ4186">
        <v>37.5</v>
      </c>
      <c r="BK4186">
        <v>40.9</v>
      </c>
    </row>
    <row r="4187" spans="61:63" x14ac:dyDescent="0.3">
      <c r="BI4187" t="str">
        <v>15/09/2008</v>
      </c>
      <c r="BJ4187">
        <v>37.5</v>
      </c>
      <c r="BK4187">
        <v>40.9</v>
      </c>
    </row>
    <row r="4188" spans="61:63" x14ac:dyDescent="0.3">
      <c r="BI4188" t="str">
        <v>12/09/2008</v>
      </c>
      <c r="BJ4188">
        <v>37.9</v>
      </c>
      <c r="BK4188">
        <v>43.7</v>
      </c>
    </row>
    <row r="4189" spans="61:63" x14ac:dyDescent="0.3">
      <c r="BI4189" t="str">
        <v>11/09/2008</v>
      </c>
      <c r="BJ4189">
        <v>37.9</v>
      </c>
      <c r="BK4189">
        <v>43.7</v>
      </c>
    </row>
    <row r="4190" spans="61:63" x14ac:dyDescent="0.3">
      <c r="BI4190" t="str">
        <v>10/09/2008</v>
      </c>
      <c r="BJ4190">
        <v>37.9</v>
      </c>
      <c r="BK4190">
        <v>43.7</v>
      </c>
    </row>
    <row r="4191" spans="61:63" x14ac:dyDescent="0.3">
      <c r="BI4191" t="str">
        <v>09/09/2008</v>
      </c>
      <c r="BJ4191">
        <v>37.9</v>
      </c>
      <c r="BK4191">
        <v>43.7</v>
      </c>
    </row>
    <row r="4192" spans="61:63" x14ac:dyDescent="0.3">
      <c r="BI4192" t="str">
        <v>08/09/2008</v>
      </c>
      <c r="BJ4192">
        <v>37.9</v>
      </c>
      <c r="BK4192">
        <v>43.7</v>
      </c>
    </row>
    <row r="4193" spans="61:63" x14ac:dyDescent="0.3">
      <c r="BI4193" t="str">
        <v>05/09/2008</v>
      </c>
      <c r="BJ4193">
        <v>38.200000000000003</v>
      </c>
      <c r="BK4193">
        <v>41.6</v>
      </c>
    </row>
    <row r="4194" spans="61:63" x14ac:dyDescent="0.3">
      <c r="BI4194" t="str">
        <v>04/09/2008</v>
      </c>
      <c r="BJ4194">
        <v>38.200000000000003</v>
      </c>
      <c r="BK4194">
        <v>41.6</v>
      </c>
    </row>
    <row r="4195" spans="61:63" x14ac:dyDescent="0.3">
      <c r="BI4195" t="str">
        <v>03/09/2008</v>
      </c>
      <c r="BJ4195">
        <v>38.200000000000003</v>
      </c>
      <c r="BK4195">
        <v>41.6</v>
      </c>
    </row>
    <row r="4196" spans="61:63" x14ac:dyDescent="0.3">
      <c r="BI4196" t="str">
        <v>02/09/2008</v>
      </c>
      <c r="BJ4196">
        <v>38.200000000000003</v>
      </c>
      <c r="BK4196">
        <v>41.6</v>
      </c>
    </row>
    <row r="4197" spans="61:63" x14ac:dyDescent="0.3">
      <c r="BI4197" t="str">
        <v>01/09/2008</v>
      </c>
      <c r="BJ4197">
        <v>38.200000000000003</v>
      </c>
      <c r="BK4197">
        <v>41.6</v>
      </c>
    </row>
    <row r="4198" spans="61:63" x14ac:dyDescent="0.3">
      <c r="BI4198" t="str">
        <v>29/08/2008</v>
      </c>
      <c r="BJ4198">
        <v>37.799999999999997</v>
      </c>
      <c r="BK4198">
        <v>40</v>
      </c>
    </row>
    <row r="4199" spans="61:63" x14ac:dyDescent="0.3">
      <c r="BI4199" t="str">
        <v>28/08/2008</v>
      </c>
      <c r="BJ4199">
        <v>37.799999999999997</v>
      </c>
      <c r="BK4199">
        <v>40</v>
      </c>
    </row>
    <row r="4200" spans="61:63" x14ac:dyDescent="0.3">
      <c r="BI4200" t="str">
        <v>27/08/2008</v>
      </c>
      <c r="BJ4200">
        <v>37.799999999999997</v>
      </c>
      <c r="BK4200">
        <v>40</v>
      </c>
    </row>
    <row r="4201" spans="61:63" x14ac:dyDescent="0.3">
      <c r="BI4201" t="str">
        <v>26/08/2008</v>
      </c>
      <c r="BJ4201">
        <v>37.799999999999997</v>
      </c>
      <c r="BK4201">
        <v>40</v>
      </c>
    </row>
    <row r="4202" spans="61:63" x14ac:dyDescent="0.3">
      <c r="BI4202" t="str">
        <v>25/08/2008</v>
      </c>
      <c r="BJ4202">
        <v>37.799999999999997</v>
      </c>
      <c r="BK4202">
        <v>40</v>
      </c>
    </row>
    <row r="4203" spans="61:63" x14ac:dyDescent="0.3">
      <c r="BI4203" t="str">
        <v>22/08/2008</v>
      </c>
      <c r="BJ4203">
        <v>39.299999999999997</v>
      </c>
      <c r="BK4203">
        <v>39.299999999999997</v>
      </c>
    </row>
    <row r="4204" spans="61:63" x14ac:dyDescent="0.3">
      <c r="BI4204" t="str">
        <v>21/08/2008</v>
      </c>
      <c r="BJ4204">
        <v>39.299999999999997</v>
      </c>
      <c r="BK4204">
        <v>39.299999999999997</v>
      </c>
    </row>
    <row r="4205" spans="61:63" x14ac:dyDescent="0.3">
      <c r="BI4205" t="str">
        <v>20/08/2008</v>
      </c>
      <c r="BJ4205">
        <v>39.299999999999997</v>
      </c>
      <c r="BK4205">
        <v>39.299999999999997</v>
      </c>
    </row>
    <row r="4206" spans="61:63" x14ac:dyDescent="0.3">
      <c r="BI4206" t="str">
        <v>19/08/2008</v>
      </c>
      <c r="BJ4206">
        <v>39.299999999999997</v>
      </c>
      <c r="BK4206">
        <v>39.299999999999997</v>
      </c>
    </row>
    <row r="4207" spans="61:63" x14ac:dyDescent="0.3">
      <c r="BI4207" t="str">
        <v>18/08/2008</v>
      </c>
      <c r="BJ4207">
        <v>39.299999999999997</v>
      </c>
      <c r="BK4207">
        <v>39.299999999999997</v>
      </c>
    </row>
    <row r="4208" spans="61:63" x14ac:dyDescent="0.3">
      <c r="BI4208" t="str">
        <v>15/08/2008</v>
      </c>
      <c r="BJ4208">
        <v>40.700000000000003</v>
      </c>
      <c r="BK4208">
        <v>38.4</v>
      </c>
    </row>
    <row r="4209" spans="61:63" x14ac:dyDescent="0.3">
      <c r="BI4209" t="str">
        <v>14/08/2008</v>
      </c>
      <c r="BJ4209">
        <v>40.700000000000003</v>
      </c>
      <c r="BK4209">
        <v>38.4</v>
      </c>
    </row>
    <row r="4210" spans="61:63" x14ac:dyDescent="0.3">
      <c r="BI4210" t="str">
        <v>13/08/2008</v>
      </c>
      <c r="BJ4210">
        <v>40.700000000000003</v>
      </c>
      <c r="BK4210">
        <v>38.4</v>
      </c>
    </row>
    <row r="4211" spans="61:63" x14ac:dyDescent="0.3">
      <c r="BI4211" t="str">
        <v>12/08/2008</v>
      </c>
      <c r="BJ4211">
        <v>40.700000000000003</v>
      </c>
      <c r="BK4211">
        <v>38.4</v>
      </c>
    </row>
    <row r="4212" spans="61:63" x14ac:dyDescent="0.3">
      <c r="BI4212" t="str">
        <v>11/08/2008</v>
      </c>
      <c r="BJ4212">
        <v>40.700000000000003</v>
      </c>
      <c r="BK4212">
        <v>38.4</v>
      </c>
    </row>
    <row r="4213" spans="61:63" x14ac:dyDescent="0.3">
      <c r="BI4213" t="str">
        <v>08/08/2008</v>
      </c>
      <c r="BJ4213">
        <v>31.8</v>
      </c>
      <c r="BK4213">
        <v>45.5</v>
      </c>
    </row>
    <row r="4214" spans="61:63" x14ac:dyDescent="0.3">
      <c r="BI4214" t="str">
        <v>07/08/2008</v>
      </c>
      <c r="BJ4214">
        <v>31.8</v>
      </c>
      <c r="BK4214">
        <v>45.5</v>
      </c>
    </row>
    <row r="4215" spans="61:63" x14ac:dyDescent="0.3">
      <c r="BI4215" t="str">
        <v>06/08/2008</v>
      </c>
      <c r="BJ4215">
        <v>31.8</v>
      </c>
      <c r="BK4215">
        <v>45.5</v>
      </c>
    </row>
    <row r="4216" spans="61:63" x14ac:dyDescent="0.3">
      <c r="BI4216" t="str">
        <v>05/08/2008</v>
      </c>
      <c r="BJ4216">
        <v>31.8</v>
      </c>
      <c r="BK4216">
        <v>45.5</v>
      </c>
    </row>
    <row r="4217" spans="61:63" x14ac:dyDescent="0.3">
      <c r="BI4217" t="str">
        <v>04/08/2008</v>
      </c>
      <c r="BJ4217">
        <v>31.8</v>
      </c>
      <c r="BK4217">
        <v>45.5</v>
      </c>
    </row>
    <row r="4218" spans="61:63" x14ac:dyDescent="0.3">
      <c r="BI4218" t="str">
        <v>01/08/2008</v>
      </c>
      <c r="BJ4218">
        <v>34</v>
      </c>
      <c r="BK4218">
        <v>43.6</v>
      </c>
    </row>
    <row r="4219" spans="61:63" x14ac:dyDescent="0.3">
      <c r="BI4219" t="str">
        <v>31/07/2008</v>
      </c>
      <c r="BJ4219">
        <v>34</v>
      </c>
      <c r="BK4219">
        <v>43.6</v>
      </c>
    </row>
    <row r="4220" spans="61:63" x14ac:dyDescent="0.3">
      <c r="BI4220" t="str">
        <v>30/07/2008</v>
      </c>
      <c r="BJ4220">
        <v>34</v>
      </c>
      <c r="BK4220">
        <v>43.6</v>
      </c>
    </row>
    <row r="4221" spans="61:63" x14ac:dyDescent="0.3">
      <c r="BI4221" t="str">
        <v>29/07/2008</v>
      </c>
      <c r="BJ4221">
        <v>34</v>
      </c>
      <c r="BK4221">
        <v>43.6</v>
      </c>
    </row>
    <row r="4222" spans="61:63" x14ac:dyDescent="0.3">
      <c r="BI4222" t="str">
        <v>28/07/2008</v>
      </c>
      <c r="BJ4222">
        <v>34</v>
      </c>
      <c r="BK4222">
        <v>43.6</v>
      </c>
    </row>
    <row r="4223" spans="61:63" x14ac:dyDescent="0.3">
      <c r="BI4223" t="str">
        <v>25/07/2008</v>
      </c>
      <c r="BJ4223">
        <v>30</v>
      </c>
      <c r="BK4223">
        <v>50</v>
      </c>
    </row>
    <row r="4224" spans="61:63" x14ac:dyDescent="0.3">
      <c r="BI4224" t="str">
        <v>24/07/2008</v>
      </c>
      <c r="BJ4224">
        <v>30</v>
      </c>
      <c r="BK4224">
        <v>50</v>
      </c>
    </row>
    <row r="4225" spans="61:63" x14ac:dyDescent="0.3">
      <c r="BI4225" t="str">
        <v>23/07/2008</v>
      </c>
      <c r="BJ4225">
        <v>30</v>
      </c>
      <c r="BK4225">
        <v>50</v>
      </c>
    </row>
    <row r="4226" spans="61:63" x14ac:dyDescent="0.3">
      <c r="BI4226" t="str">
        <v>22/07/2008</v>
      </c>
      <c r="BJ4226">
        <v>30</v>
      </c>
      <c r="BK4226">
        <v>50</v>
      </c>
    </row>
    <row r="4227" spans="61:63" x14ac:dyDescent="0.3">
      <c r="BI4227" t="str">
        <v>21/07/2008</v>
      </c>
      <c r="BJ4227">
        <v>30</v>
      </c>
      <c r="BK4227">
        <v>50</v>
      </c>
    </row>
    <row r="4228" spans="61:63" x14ac:dyDescent="0.3">
      <c r="BI4228" t="str">
        <v>18/07/2008</v>
      </c>
      <c r="BJ4228">
        <v>29.2</v>
      </c>
      <c r="BK4228">
        <v>49.4</v>
      </c>
    </row>
    <row r="4229" spans="61:63" x14ac:dyDescent="0.3">
      <c r="BI4229" t="str">
        <v>17/07/2008</v>
      </c>
      <c r="BJ4229">
        <v>29.2</v>
      </c>
      <c r="BK4229">
        <v>49.4</v>
      </c>
    </row>
    <row r="4230" spans="61:63" x14ac:dyDescent="0.3">
      <c r="BI4230" t="str">
        <v>16/07/2008</v>
      </c>
      <c r="BJ4230">
        <v>29.2</v>
      </c>
      <c r="BK4230">
        <v>49.4</v>
      </c>
    </row>
    <row r="4231" spans="61:63" x14ac:dyDescent="0.3">
      <c r="BI4231" t="str">
        <v>15/07/2008</v>
      </c>
      <c r="BJ4231">
        <v>29.2</v>
      </c>
      <c r="BK4231">
        <v>49.4</v>
      </c>
    </row>
    <row r="4232" spans="61:63" x14ac:dyDescent="0.3">
      <c r="BI4232" t="str">
        <v>14/07/2008</v>
      </c>
      <c r="BJ4232">
        <v>29.2</v>
      </c>
      <c r="BK4232">
        <v>49.4</v>
      </c>
    </row>
    <row r="4233" spans="61:63" x14ac:dyDescent="0.3">
      <c r="BI4233" t="str">
        <v>11/07/2008</v>
      </c>
      <c r="BJ4233">
        <v>27.8</v>
      </c>
      <c r="BK4233">
        <v>48.9</v>
      </c>
    </row>
    <row r="4234" spans="61:63" x14ac:dyDescent="0.3">
      <c r="BI4234" t="str">
        <v>10/07/2008</v>
      </c>
      <c r="BJ4234">
        <v>27.8</v>
      </c>
      <c r="BK4234">
        <v>48.9</v>
      </c>
    </row>
    <row r="4235" spans="61:63" x14ac:dyDescent="0.3">
      <c r="BI4235" t="str">
        <v>09/07/2008</v>
      </c>
      <c r="BJ4235">
        <v>27.8</v>
      </c>
      <c r="BK4235">
        <v>48.9</v>
      </c>
    </row>
    <row r="4236" spans="61:63" x14ac:dyDescent="0.3">
      <c r="BI4236" t="str">
        <v>08/07/2008</v>
      </c>
      <c r="BJ4236">
        <v>27.8</v>
      </c>
      <c r="BK4236">
        <v>48.9</v>
      </c>
    </row>
    <row r="4237" spans="61:63" x14ac:dyDescent="0.3">
      <c r="BI4237" t="str">
        <v>07/07/2008</v>
      </c>
      <c r="BJ4237">
        <v>27.8</v>
      </c>
      <c r="BK4237">
        <v>48.9</v>
      </c>
    </row>
    <row r="4238" spans="61:63" x14ac:dyDescent="0.3">
      <c r="BI4238" t="str">
        <v>04/07/2008</v>
      </c>
      <c r="BJ4238">
        <v>27.4</v>
      </c>
      <c r="BK4238">
        <v>47.3</v>
      </c>
    </row>
    <row r="4239" spans="61:63" x14ac:dyDescent="0.3">
      <c r="BI4239" t="str">
        <v>03/07/2008</v>
      </c>
      <c r="BJ4239">
        <v>27.4</v>
      </c>
      <c r="BK4239">
        <v>47.3</v>
      </c>
    </row>
    <row r="4240" spans="61:63" x14ac:dyDescent="0.3">
      <c r="BI4240" t="str">
        <v>02/07/2008</v>
      </c>
      <c r="BJ4240">
        <v>27.4</v>
      </c>
      <c r="BK4240">
        <v>47.3</v>
      </c>
    </row>
    <row r="4241" spans="61:63" x14ac:dyDescent="0.3">
      <c r="BI4241" t="str">
        <v>01/07/2008</v>
      </c>
      <c r="BJ4241">
        <v>27.4</v>
      </c>
      <c r="BK4241">
        <v>47.3</v>
      </c>
    </row>
    <row r="4242" spans="61:63" x14ac:dyDescent="0.3">
      <c r="BI4242" t="str">
        <v>30/06/2008</v>
      </c>
      <c r="BJ4242">
        <v>27.4</v>
      </c>
      <c r="BK4242">
        <v>47.3</v>
      </c>
    </row>
    <row r="4243" spans="61:63" x14ac:dyDescent="0.3">
      <c r="BI4243" t="str">
        <v>27/06/2008</v>
      </c>
      <c r="BJ4243">
        <v>31.9</v>
      </c>
      <c r="BK4243">
        <v>44.7</v>
      </c>
    </row>
    <row r="4244" spans="61:63" x14ac:dyDescent="0.3">
      <c r="BI4244" t="str">
        <v>26/06/2008</v>
      </c>
      <c r="BJ4244">
        <v>31.9</v>
      </c>
      <c r="BK4244">
        <v>44.7</v>
      </c>
    </row>
    <row r="4245" spans="61:63" x14ac:dyDescent="0.3">
      <c r="BI4245" t="str">
        <v>25/06/2008</v>
      </c>
      <c r="BJ4245">
        <v>31.9</v>
      </c>
      <c r="BK4245">
        <v>44.7</v>
      </c>
    </row>
    <row r="4246" spans="61:63" x14ac:dyDescent="0.3">
      <c r="BI4246" t="str">
        <v>24/06/2008</v>
      </c>
      <c r="BJ4246">
        <v>31.9</v>
      </c>
      <c r="BK4246">
        <v>44.7</v>
      </c>
    </row>
    <row r="4247" spans="61:63" x14ac:dyDescent="0.3">
      <c r="BI4247" t="str">
        <v>23/06/2008</v>
      </c>
      <c r="BJ4247">
        <v>31.9</v>
      </c>
      <c r="BK4247">
        <v>44.7</v>
      </c>
    </row>
    <row r="4248" spans="61:63" x14ac:dyDescent="0.3">
      <c r="BI4248" t="str">
        <v>20/06/2008</v>
      </c>
      <c r="BJ4248">
        <v>33.700000000000003</v>
      </c>
      <c r="BK4248">
        <v>39.299999999999997</v>
      </c>
    </row>
    <row r="4249" spans="61:63" x14ac:dyDescent="0.3">
      <c r="BI4249" t="str">
        <v>19/06/2008</v>
      </c>
      <c r="BJ4249">
        <v>33.700000000000003</v>
      </c>
      <c r="BK4249">
        <v>39.299999999999997</v>
      </c>
    </row>
    <row r="4250" spans="61:63" x14ac:dyDescent="0.3">
      <c r="BI4250" t="str">
        <v>18/06/2008</v>
      </c>
      <c r="BJ4250">
        <v>33.700000000000003</v>
      </c>
      <c r="BK4250">
        <v>39.299999999999997</v>
      </c>
    </row>
    <row r="4251" spans="61:63" x14ac:dyDescent="0.3">
      <c r="BI4251" t="str">
        <v>17/06/2008</v>
      </c>
      <c r="BJ4251">
        <v>33.700000000000003</v>
      </c>
      <c r="BK4251">
        <v>39.299999999999997</v>
      </c>
    </row>
    <row r="4252" spans="61:63" x14ac:dyDescent="0.3">
      <c r="BI4252" t="str">
        <v>16/06/2008</v>
      </c>
      <c r="BJ4252">
        <v>33.700000000000003</v>
      </c>
      <c r="BK4252">
        <v>39.299999999999997</v>
      </c>
    </row>
    <row r="4253" spans="61:63" x14ac:dyDescent="0.3">
      <c r="BI4253" t="str">
        <v>13/06/2008</v>
      </c>
      <c r="BJ4253">
        <v>36.299999999999997</v>
      </c>
      <c r="BK4253">
        <v>37.4</v>
      </c>
    </row>
    <row r="4254" spans="61:63" x14ac:dyDescent="0.3">
      <c r="BI4254" t="str">
        <v>12/06/2008</v>
      </c>
      <c r="BJ4254">
        <v>36.299999999999997</v>
      </c>
      <c r="BK4254">
        <v>37.4</v>
      </c>
    </row>
    <row r="4255" spans="61:63" x14ac:dyDescent="0.3">
      <c r="BI4255" t="str">
        <v>11/06/2008</v>
      </c>
      <c r="BJ4255">
        <v>36.299999999999997</v>
      </c>
      <c r="BK4255">
        <v>37.4</v>
      </c>
    </row>
    <row r="4256" spans="61:63" x14ac:dyDescent="0.3">
      <c r="BI4256" t="str">
        <v>10/06/2008</v>
      </c>
      <c r="BJ4256">
        <v>36.299999999999997</v>
      </c>
      <c r="BK4256">
        <v>37.4</v>
      </c>
    </row>
    <row r="4257" spans="61:63" x14ac:dyDescent="0.3">
      <c r="BI4257" t="str">
        <v>09/06/2008</v>
      </c>
      <c r="BJ4257">
        <v>36.299999999999997</v>
      </c>
      <c r="BK4257">
        <v>37.4</v>
      </c>
    </row>
    <row r="4258" spans="61:63" x14ac:dyDescent="0.3">
      <c r="BI4258" t="str">
        <v>06/06/2008</v>
      </c>
      <c r="BJ4258">
        <v>43</v>
      </c>
      <c r="BK4258">
        <v>32.6</v>
      </c>
    </row>
    <row r="4259" spans="61:63" x14ac:dyDescent="0.3">
      <c r="BI4259" t="str">
        <v>05/06/2008</v>
      </c>
      <c r="BJ4259">
        <v>43</v>
      </c>
      <c r="BK4259">
        <v>32.6</v>
      </c>
    </row>
    <row r="4260" spans="61:63" x14ac:dyDescent="0.3">
      <c r="BI4260" t="str">
        <v>04/06/2008</v>
      </c>
      <c r="BJ4260">
        <v>43</v>
      </c>
      <c r="BK4260">
        <v>32.6</v>
      </c>
    </row>
    <row r="4261" spans="61:63" x14ac:dyDescent="0.3">
      <c r="BI4261" t="str">
        <v>03/06/2008</v>
      </c>
      <c r="BJ4261">
        <v>43</v>
      </c>
      <c r="BK4261">
        <v>32.6</v>
      </c>
    </row>
    <row r="4262" spans="61:63" x14ac:dyDescent="0.3">
      <c r="BI4262" t="str">
        <v>02/06/2008</v>
      </c>
      <c r="BJ4262">
        <v>43</v>
      </c>
      <c r="BK4262">
        <v>32.6</v>
      </c>
    </row>
    <row r="4263" spans="61:63" x14ac:dyDescent="0.3">
      <c r="BI4263" t="str">
        <v>30/05/2008</v>
      </c>
      <c r="BJ4263">
        <v>44.8</v>
      </c>
      <c r="BK4263">
        <v>31.1</v>
      </c>
    </row>
    <row r="4264" spans="61:63" x14ac:dyDescent="0.3">
      <c r="BI4264" t="str">
        <v>29/05/2008</v>
      </c>
      <c r="BJ4264">
        <v>44.8</v>
      </c>
      <c r="BK4264">
        <v>31.1</v>
      </c>
    </row>
    <row r="4265" spans="61:63" x14ac:dyDescent="0.3">
      <c r="BI4265" t="str">
        <v>28/05/2008</v>
      </c>
      <c r="BJ4265">
        <v>44.8</v>
      </c>
      <c r="BK4265">
        <v>31.1</v>
      </c>
    </row>
    <row r="4266" spans="61:63" x14ac:dyDescent="0.3">
      <c r="BI4266" t="str">
        <v>27/05/2008</v>
      </c>
      <c r="BJ4266">
        <v>44.8</v>
      </c>
      <c r="BK4266">
        <v>31.1</v>
      </c>
    </row>
    <row r="4267" spans="61:63" x14ac:dyDescent="0.3">
      <c r="BI4267" t="str">
        <v>26/05/2008</v>
      </c>
      <c r="BJ4267">
        <v>44.8</v>
      </c>
      <c r="BK4267">
        <v>31.1</v>
      </c>
    </row>
    <row r="4268" spans="61:63" x14ac:dyDescent="0.3">
      <c r="BI4268" t="str">
        <v>23/05/2008</v>
      </c>
      <c r="BJ4268">
        <v>37.9</v>
      </c>
      <c r="BK4268">
        <v>32.200000000000003</v>
      </c>
    </row>
    <row r="4269" spans="61:63" x14ac:dyDescent="0.3">
      <c r="BI4269" t="str">
        <v>22/05/2008</v>
      </c>
      <c r="BJ4269">
        <v>37.9</v>
      </c>
      <c r="BK4269">
        <v>32.200000000000003</v>
      </c>
    </row>
    <row r="4270" spans="61:63" x14ac:dyDescent="0.3">
      <c r="BI4270" t="str">
        <v>21/05/2008</v>
      </c>
      <c r="BJ4270">
        <v>37.9</v>
      </c>
      <c r="BK4270">
        <v>32.200000000000003</v>
      </c>
    </row>
    <row r="4271" spans="61:63" x14ac:dyDescent="0.3">
      <c r="BI4271" t="str">
        <v>20/05/2008</v>
      </c>
      <c r="BJ4271">
        <v>37.9</v>
      </c>
      <c r="BK4271">
        <v>32.200000000000003</v>
      </c>
    </row>
    <row r="4272" spans="61:63" x14ac:dyDescent="0.3">
      <c r="BI4272" t="str">
        <v>19/05/2008</v>
      </c>
      <c r="BJ4272">
        <v>37.9</v>
      </c>
      <c r="BK4272">
        <v>32.200000000000003</v>
      </c>
    </row>
    <row r="4273" spans="61:63" x14ac:dyDescent="0.3">
      <c r="BI4273" t="str">
        <v>16/05/2008</v>
      </c>
      <c r="BJ4273">
        <v>47.3</v>
      </c>
      <c r="BK4273">
        <v>30.8</v>
      </c>
    </row>
    <row r="4274" spans="61:63" x14ac:dyDescent="0.3">
      <c r="BI4274" t="str">
        <v>15/05/2008</v>
      </c>
      <c r="BJ4274">
        <v>47.3</v>
      </c>
      <c r="BK4274">
        <v>30.8</v>
      </c>
    </row>
    <row r="4275" spans="61:63" x14ac:dyDescent="0.3">
      <c r="BI4275" t="str">
        <v>14/05/2008</v>
      </c>
      <c r="BJ4275">
        <v>47.3</v>
      </c>
      <c r="BK4275">
        <v>30.8</v>
      </c>
    </row>
    <row r="4276" spans="61:63" x14ac:dyDescent="0.3">
      <c r="BI4276" t="str">
        <v>13/05/2008</v>
      </c>
      <c r="BJ4276">
        <v>47.3</v>
      </c>
      <c r="BK4276">
        <v>30.8</v>
      </c>
    </row>
    <row r="4277" spans="61:63" x14ac:dyDescent="0.3">
      <c r="BI4277" t="str">
        <v>12/05/2008</v>
      </c>
      <c r="BJ4277">
        <v>47.3</v>
      </c>
      <c r="BK4277">
        <v>30.8</v>
      </c>
    </row>
    <row r="4278" spans="61:63" x14ac:dyDescent="0.3">
      <c r="BI4278" t="str">
        <v>09/05/2008</v>
      </c>
      <c r="BJ4278">
        <v>46</v>
      </c>
      <c r="BK4278">
        <v>29.9</v>
      </c>
    </row>
    <row r="4279" spans="61:63" x14ac:dyDescent="0.3">
      <c r="BI4279" t="str">
        <v>08/05/2008</v>
      </c>
      <c r="BJ4279">
        <v>46</v>
      </c>
      <c r="BK4279">
        <v>29.9</v>
      </c>
    </row>
    <row r="4280" spans="61:63" x14ac:dyDescent="0.3">
      <c r="BI4280" t="str">
        <v>07/05/2008</v>
      </c>
      <c r="BJ4280">
        <v>46</v>
      </c>
      <c r="BK4280">
        <v>29.9</v>
      </c>
    </row>
    <row r="4281" spans="61:63" x14ac:dyDescent="0.3">
      <c r="BI4281" t="str">
        <v>06/05/2008</v>
      </c>
      <c r="BJ4281">
        <v>46</v>
      </c>
      <c r="BK4281">
        <v>29.9</v>
      </c>
    </row>
    <row r="4282" spans="61:63" x14ac:dyDescent="0.3">
      <c r="BI4282" t="str">
        <v>05/05/2008</v>
      </c>
      <c r="BJ4282">
        <v>46</v>
      </c>
      <c r="BK4282">
        <v>29.9</v>
      </c>
    </row>
    <row r="4283" spans="61:63" x14ac:dyDescent="0.3">
      <c r="BI4283" t="str">
        <v>02/05/2008</v>
      </c>
      <c r="BJ4283">
        <v>44.4</v>
      </c>
      <c r="BK4283">
        <v>32.299999999999997</v>
      </c>
    </row>
    <row r="4284" spans="61:63" x14ac:dyDescent="0.3">
      <c r="BI4284" t="str">
        <v>01/05/2008</v>
      </c>
      <c r="BJ4284">
        <v>44.4</v>
      </c>
      <c r="BK4284">
        <v>32.299999999999997</v>
      </c>
    </row>
    <row r="4285" spans="61:63" x14ac:dyDescent="0.3">
      <c r="BI4285" t="str">
        <v>30/04/2008</v>
      </c>
      <c r="BJ4285">
        <v>44.4</v>
      </c>
      <c r="BK4285">
        <v>32.299999999999997</v>
      </c>
    </row>
    <row r="4286" spans="61:63" x14ac:dyDescent="0.3">
      <c r="BI4286" t="str">
        <v>29/04/2008</v>
      </c>
      <c r="BJ4286">
        <v>44.4</v>
      </c>
      <c r="BK4286">
        <v>32.299999999999997</v>
      </c>
    </row>
    <row r="4287" spans="61:63" x14ac:dyDescent="0.3">
      <c r="BI4287" t="str">
        <v>28/04/2008</v>
      </c>
      <c r="BJ4287">
        <v>44.4</v>
      </c>
      <c r="BK4287">
        <v>32.299999999999997</v>
      </c>
    </row>
    <row r="4288" spans="61:63" x14ac:dyDescent="0.3">
      <c r="BI4288" t="str">
        <v>25/04/2008</v>
      </c>
      <c r="BJ4288">
        <v>40.9</v>
      </c>
      <c r="BK4288">
        <v>31.8</v>
      </c>
    </row>
    <row r="4289" spans="61:63" x14ac:dyDescent="0.3">
      <c r="BI4289" t="str">
        <v>24/04/2008</v>
      </c>
      <c r="BJ4289">
        <v>40.9</v>
      </c>
      <c r="BK4289">
        <v>31.8</v>
      </c>
    </row>
    <row r="4290" spans="61:63" x14ac:dyDescent="0.3">
      <c r="BI4290" t="str">
        <v>23/04/2008</v>
      </c>
      <c r="BJ4290">
        <v>40.9</v>
      </c>
      <c r="BK4290">
        <v>31.8</v>
      </c>
    </row>
    <row r="4291" spans="61:63" x14ac:dyDescent="0.3">
      <c r="BI4291" t="str">
        <v>22/04/2008</v>
      </c>
      <c r="BJ4291">
        <v>40.9</v>
      </c>
      <c r="BK4291">
        <v>31.8</v>
      </c>
    </row>
    <row r="4292" spans="61:63" x14ac:dyDescent="0.3">
      <c r="BI4292" t="str">
        <v>21/04/2008</v>
      </c>
      <c r="BJ4292">
        <v>40.9</v>
      </c>
      <c r="BK4292">
        <v>31.8</v>
      </c>
    </row>
    <row r="4293" spans="61:63" x14ac:dyDescent="0.3">
      <c r="BI4293" t="str">
        <v>18/04/2008</v>
      </c>
      <c r="BJ4293">
        <v>39.1</v>
      </c>
      <c r="BK4293">
        <v>35.6</v>
      </c>
    </row>
    <row r="4294" spans="61:63" x14ac:dyDescent="0.3">
      <c r="BI4294" t="str">
        <v>17/04/2008</v>
      </c>
      <c r="BJ4294">
        <v>39.1</v>
      </c>
      <c r="BK4294">
        <v>35.6</v>
      </c>
    </row>
    <row r="4295" spans="61:63" x14ac:dyDescent="0.3">
      <c r="BI4295" t="str">
        <v>16/04/2008</v>
      </c>
      <c r="BJ4295">
        <v>39.1</v>
      </c>
      <c r="BK4295">
        <v>35.6</v>
      </c>
    </row>
    <row r="4296" spans="61:63" x14ac:dyDescent="0.3">
      <c r="BI4296" t="str">
        <v>15/04/2008</v>
      </c>
      <c r="BJ4296">
        <v>39.1</v>
      </c>
      <c r="BK4296">
        <v>35.6</v>
      </c>
    </row>
    <row r="4297" spans="61:63" x14ac:dyDescent="0.3">
      <c r="BI4297" t="str">
        <v>14/04/2008</v>
      </c>
      <c r="BJ4297">
        <v>39.1</v>
      </c>
      <c r="BK4297">
        <v>35.6</v>
      </c>
    </row>
    <row r="4298" spans="61:63" x14ac:dyDescent="0.3">
      <c r="BI4298" t="str">
        <v>11/04/2008</v>
      </c>
      <c r="BJ4298">
        <v>37.799999999999997</v>
      </c>
      <c r="BK4298">
        <v>38.9</v>
      </c>
    </row>
    <row r="4299" spans="61:63" x14ac:dyDescent="0.3">
      <c r="BI4299" t="str">
        <v>10/04/2008</v>
      </c>
      <c r="BJ4299">
        <v>37.799999999999997</v>
      </c>
      <c r="BK4299">
        <v>38.9</v>
      </c>
    </row>
    <row r="4300" spans="61:63" x14ac:dyDescent="0.3">
      <c r="BI4300" t="str">
        <v>09/04/2008</v>
      </c>
      <c r="BJ4300">
        <v>37.799999999999997</v>
      </c>
      <c r="BK4300">
        <v>38.9</v>
      </c>
    </row>
    <row r="4301" spans="61:63" x14ac:dyDescent="0.3">
      <c r="BI4301" t="str">
        <v>08/04/2008</v>
      </c>
      <c r="BJ4301">
        <v>37.799999999999997</v>
      </c>
      <c r="BK4301">
        <v>38.9</v>
      </c>
    </row>
    <row r="4302" spans="61:63" x14ac:dyDescent="0.3">
      <c r="BI4302" t="str">
        <v>07/04/2008</v>
      </c>
      <c r="BJ4302">
        <v>37.799999999999997</v>
      </c>
      <c r="BK4302">
        <v>38.9</v>
      </c>
    </row>
    <row r="4303" spans="61:63" x14ac:dyDescent="0.3">
      <c r="BI4303" t="str">
        <v>04/04/2008</v>
      </c>
      <c r="BJ4303">
        <v>37.4</v>
      </c>
      <c r="BK4303">
        <v>38.5</v>
      </c>
    </row>
    <row r="4304" spans="61:63" x14ac:dyDescent="0.3">
      <c r="BI4304" t="str">
        <v>03/04/2008</v>
      </c>
      <c r="BJ4304">
        <v>37.4</v>
      </c>
      <c r="BK4304">
        <v>38.5</v>
      </c>
    </row>
    <row r="4305" spans="61:63" x14ac:dyDescent="0.3">
      <c r="BI4305" t="str">
        <v>02/04/2008</v>
      </c>
      <c r="BJ4305">
        <v>37.4</v>
      </c>
      <c r="BK4305">
        <v>38.5</v>
      </c>
    </row>
    <row r="4306" spans="61:63" x14ac:dyDescent="0.3">
      <c r="BI4306" t="str">
        <v>01/04/2008</v>
      </c>
      <c r="BJ4306">
        <v>37.4</v>
      </c>
      <c r="BK4306">
        <v>38.5</v>
      </c>
    </row>
    <row r="4307" spans="61:63" x14ac:dyDescent="0.3">
      <c r="BI4307" t="str">
        <v>31/03/2008</v>
      </c>
      <c r="BJ4307">
        <v>37.4</v>
      </c>
      <c r="BK4307">
        <v>38.5</v>
      </c>
    </row>
    <row r="4308" spans="61:63" x14ac:dyDescent="0.3">
      <c r="BI4308" t="str">
        <v>28/03/2008</v>
      </c>
      <c r="BJ4308">
        <v>36.4</v>
      </c>
      <c r="BK4308">
        <v>37.5</v>
      </c>
    </row>
    <row r="4309" spans="61:63" x14ac:dyDescent="0.3">
      <c r="BI4309" t="str">
        <v>27/03/2008</v>
      </c>
      <c r="BJ4309">
        <v>36.4</v>
      </c>
      <c r="BK4309">
        <v>37.5</v>
      </c>
    </row>
    <row r="4310" spans="61:63" x14ac:dyDescent="0.3">
      <c r="BI4310" t="str">
        <v>26/03/2008</v>
      </c>
      <c r="BJ4310">
        <v>36.4</v>
      </c>
      <c r="BK4310">
        <v>37.5</v>
      </c>
    </row>
    <row r="4311" spans="61:63" x14ac:dyDescent="0.3">
      <c r="BI4311" t="str">
        <v>25/03/2008</v>
      </c>
      <c r="BJ4311">
        <v>36.4</v>
      </c>
      <c r="BK4311">
        <v>37.5</v>
      </c>
    </row>
    <row r="4312" spans="61:63" x14ac:dyDescent="0.3">
      <c r="BI4312" t="str">
        <v>24/03/2008</v>
      </c>
      <c r="BJ4312">
        <v>36.4</v>
      </c>
      <c r="BK4312">
        <v>37.5</v>
      </c>
    </row>
    <row r="4313" spans="61:63" x14ac:dyDescent="0.3">
      <c r="BI4313" t="str">
        <v>21/03/2008</v>
      </c>
      <c r="BJ4313">
        <v>36.700000000000003</v>
      </c>
      <c r="BK4313">
        <v>41.1</v>
      </c>
    </row>
    <row r="4314" spans="61:63" x14ac:dyDescent="0.3">
      <c r="BI4314" t="str">
        <v>20/03/2008</v>
      </c>
      <c r="BJ4314">
        <v>36.700000000000003</v>
      </c>
      <c r="BK4314">
        <v>41.1</v>
      </c>
    </row>
    <row r="4315" spans="61:63" x14ac:dyDescent="0.3">
      <c r="BI4315" t="str">
        <v>19/03/2008</v>
      </c>
      <c r="BJ4315">
        <v>36.700000000000003</v>
      </c>
      <c r="BK4315">
        <v>41.1</v>
      </c>
    </row>
    <row r="4316" spans="61:63" x14ac:dyDescent="0.3">
      <c r="BI4316" t="str">
        <v>18/03/2008</v>
      </c>
      <c r="BJ4316">
        <v>36.700000000000003</v>
      </c>
      <c r="BK4316">
        <v>41.1</v>
      </c>
    </row>
    <row r="4317" spans="61:63" x14ac:dyDescent="0.3">
      <c r="BI4317" t="str">
        <v>17/03/2008</v>
      </c>
      <c r="BJ4317">
        <v>36.700000000000003</v>
      </c>
      <c r="BK4317">
        <v>41.1</v>
      </c>
    </row>
    <row r="4318" spans="61:63" x14ac:dyDescent="0.3">
      <c r="BI4318" t="str">
        <v>14/03/2008</v>
      </c>
      <c r="BJ4318">
        <v>30.9</v>
      </c>
      <c r="BK4318">
        <v>44.7</v>
      </c>
    </row>
    <row r="4319" spans="61:63" x14ac:dyDescent="0.3">
      <c r="BI4319" t="str">
        <v>13/03/2008</v>
      </c>
      <c r="BJ4319">
        <v>30.9</v>
      </c>
      <c r="BK4319">
        <v>44.7</v>
      </c>
    </row>
    <row r="4320" spans="61:63" x14ac:dyDescent="0.3">
      <c r="BI4320" t="str">
        <v>12/03/2008</v>
      </c>
      <c r="BJ4320">
        <v>30.9</v>
      </c>
      <c r="BK4320">
        <v>44.7</v>
      </c>
    </row>
    <row r="4321" spans="61:63" x14ac:dyDescent="0.3">
      <c r="BI4321" t="str">
        <v>11/03/2008</v>
      </c>
      <c r="BJ4321">
        <v>30.9</v>
      </c>
      <c r="BK4321">
        <v>44.7</v>
      </c>
    </row>
    <row r="4322" spans="61:63" x14ac:dyDescent="0.3">
      <c r="BI4322" t="str">
        <v>10/03/2008</v>
      </c>
      <c r="BJ4322">
        <v>30.9</v>
      </c>
      <c r="BK4322">
        <v>44.7</v>
      </c>
    </row>
    <row r="4323" spans="61:63" x14ac:dyDescent="0.3">
      <c r="BI4323" t="str">
        <v>07/03/2008</v>
      </c>
      <c r="BJ4323">
        <v>31.1</v>
      </c>
      <c r="BK4323">
        <v>43.3</v>
      </c>
    </row>
    <row r="4324" spans="61:63" x14ac:dyDescent="0.3">
      <c r="BI4324" t="str">
        <v>06/03/2008</v>
      </c>
      <c r="BJ4324">
        <v>31.1</v>
      </c>
      <c r="BK4324">
        <v>43.3</v>
      </c>
    </row>
    <row r="4325" spans="61:63" x14ac:dyDescent="0.3">
      <c r="BI4325" t="str">
        <v>05/03/2008</v>
      </c>
      <c r="BJ4325">
        <v>31.1</v>
      </c>
      <c r="BK4325">
        <v>43.3</v>
      </c>
    </row>
    <row r="4326" spans="61:63" x14ac:dyDescent="0.3">
      <c r="BI4326" t="str">
        <v>04/03/2008</v>
      </c>
      <c r="BJ4326">
        <v>31.1</v>
      </c>
      <c r="BK4326">
        <v>43.3</v>
      </c>
    </row>
    <row r="4327" spans="61:63" x14ac:dyDescent="0.3">
      <c r="BI4327" t="str">
        <v>03/03/2008</v>
      </c>
      <c r="BJ4327">
        <v>31.1</v>
      </c>
      <c r="BK4327">
        <v>43.3</v>
      </c>
    </row>
    <row r="4328" spans="61:63" x14ac:dyDescent="0.3">
      <c r="BI4328" t="str">
        <v>29/02/2008</v>
      </c>
      <c r="BJ4328">
        <v>41.9</v>
      </c>
      <c r="BK4328">
        <v>36.6</v>
      </c>
    </row>
    <row r="4329" spans="61:63" x14ac:dyDescent="0.3">
      <c r="BI4329" t="str">
        <v>28/02/2008</v>
      </c>
      <c r="BJ4329">
        <v>41.9</v>
      </c>
      <c r="BK4329">
        <v>36.6</v>
      </c>
    </row>
    <row r="4330" spans="61:63" x14ac:dyDescent="0.3">
      <c r="BI4330" t="str">
        <v>27/02/2008</v>
      </c>
      <c r="BJ4330">
        <v>41.9</v>
      </c>
      <c r="BK4330">
        <v>36.6</v>
      </c>
    </row>
    <row r="4331" spans="61:63" x14ac:dyDescent="0.3">
      <c r="BI4331" t="str">
        <v>26/02/2008</v>
      </c>
      <c r="BJ4331">
        <v>41.9</v>
      </c>
      <c r="BK4331">
        <v>36.6</v>
      </c>
    </row>
    <row r="4332" spans="61:63" x14ac:dyDescent="0.3">
      <c r="BI4332" t="str">
        <v>25/02/2008</v>
      </c>
      <c r="BJ4332">
        <v>41.9</v>
      </c>
      <c r="BK4332">
        <v>36.6</v>
      </c>
    </row>
    <row r="4333" spans="61:63" x14ac:dyDescent="0.3">
      <c r="BI4333" t="str">
        <v>22/02/2008</v>
      </c>
      <c r="BJ4333">
        <v>42</v>
      </c>
      <c r="BK4333">
        <v>36.4</v>
      </c>
    </row>
    <row r="4334" spans="61:63" x14ac:dyDescent="0.3">
      <c r="BI4334" t="str">
        <v>21/02/2008</v>
      </c>
      <c r="BJ4334">
        <v>42</v>
      </c>
      <c r="BK4334">
        <v>36.4</v>
      </c>
    </row>
    <row r="4335" spans="61:63" x14ac:dyDescent="0.3">
      <c r="BI4335" t="str">
        <v>20/02/2008</v>
      </c>
      <c r="BJ4335">
        <v>42</v>
      </c>
      <c r="BK4335">
        <v>36.4</v>
      </c>
    </row>
    <row r="4336" spans="61:63" x14ac:dyDescent="0.3">
      <c r="BI4336" t="str">
        <v>19/02/2008</v>
      </c>
      <c r="BJ4336">
        <v>42</v>
      </c>
      <c r="BK4336">
        <v>36.4</v>
      </c>
    </row>
    <row r="4337" spans="61:63" x14ac:dyDescent="0.3">
      <c r="BI4337" t="str">
        <v>18/02/2008</v>
      </c>
      <c r="BJ4337">
        <v>42</v>
      </c>
      <c r="BK4337">
        <v>36.4</v>
      </c>
    </row>
    <row r="4338" spans="61:63" x14ac:dyDescent="0.3">
      <c r="BI4338" t="str">
        <v>15/02/2008</v>
      </c>
      <c r="BJ4338">
        <v>41.6</v>
      </c>
      <c r="BK4338">
        <v>33.700000000000003</v>
      </c>
    </row>
    <row r="4339" spans="61:63" x14ac:dyDescent="0.3">
      <c r="BI4339" t="str">
        <v>14/02/2008</v>
      </c>
      <c r="BJ4339">
        <v>41.6</v>
      </c>
      <c r="BK4339">
        <v>33.700000000000003</v>
      </c>
    </row>
    <row r="4340" spans="61:63" x14ac:dyDescent="0.3">
      <c r="BI4340" t="str">
        <v>13/02/2008</v>
      </c>
      <c r="BJ4340">
        <v>41.6</v>
      </c>
      <c r="BK4340">
        <v>33.700000000000003</v>
      </c>
    </row>
    <row r="4341" spans="61:63" x14ac:dyDescent="0.3">
      <c r="BI4341" t="str">
        <v>12/02/2008</v>
      </c>
      <c r="BJ4341">
        <v>41.6</v>
      </c>
      <c r="BK4341">
        <v>33.700000000000003</v>
      </c>
    </row>
    <row r="4342" spans="61:63" x14ac:dyDescent="0.3">
      <c r="BI4342" t="str">
        <v>11/02/2008</v>
      </c>
      <c r="BJ4342">
        <v>41.6</v>
      </c>
      <c r="BK4342">
        <v>33.700000000000003</v>
      </c>
    </row>
    <row r="4343" spans="61:63" x14ac:dyDescent="0.3">
      <c r="BI4343" t="str">
        <v>08/02/2008</v>
      </c>
      <c r="BJ4343">
        <v>36.700000000000003</v>
      </c>
      <c r="BK4343">
        <v>35.6</v>
      </c>
    </row>
    <row r="4344" spans="61:63" x14ac:dyDescent="0.3">
      <c r="BI4344" t="str">
        <v>07/02/2008</v>
      </c>
      <c r="BJ4344">
        <v>36.700000000000003</v>
      </c>
      <c r="BK4344">
        <v>35.6</v>
      </c>
    </row>
    <row r="4345" spans="61:63" x14ac:dyDescent="0.3">
      <c r="BI4345" t="str">
        <v>06/02/2008</v>
      </c>
      <c r="BJ4345">
        <v>36.700000000000003</v>
      </c>
      <c r="BK4345">
        <v>35.6</v>
      </c>
    </row>
    <row r="4346" spans="61:63" x14ac:dyDescent="0.3">
      <c r="BI4346" t="str">
        <v>05/02/2008</v>
      </c>
      <c r="BJ4346">
        <v>36.700000000000003</v>
      </c>
      <c r="BK4346">
        <v>35.6</v>
      </c>
    </row>
    <row r="4347" spans="61:63" x14ac:dyDescent="0.3">
      <c r="BI4347" t="str">
        <v>04/02/2008</v>
      </c>
      <c r="BJ4347">
        <v>36.700000000000003</v>
      </c>
      <c r="BK4347">
        <v>35.6</v>
      </c>
    </row>
    <row r="4348" spans="61:63" x14ac:dyDescent="0.3">
      <c r="BI4348" t="str">
        <v>01/02/2008</v>
      </c>
      <c r="BJ4348">
        <v>41.6</v>
      </c>
      <c r="BK4348">
        <v>32.6</v>
      </c>
    </row>
    <row r="4349" spans="61:63" x14ac:dyDescent="0.3">
      <c r="BI4349" t="str">
        <v>31/01/2008</v>
      </c>
      <c r="BJ4349">
        <v>41.6</v>
      </c>
      <c r="BK4349">
        <v>32.6</v>
      </c>
    </row>
    <row r="4350" spans="61:63" x14ac:dyDescent="0.3">
      <c r="BI4350" t="str">
        <v>30/01/2008</v>
      </c>
      <c r="BJ4350">
        <v>41.6</v>
      </c>
      <c r="BK4350">
        <v>32.6</v>
      </c>
    </row>
    <row r="4351" spans="61:63" x14ac:dyDescent="0.3">
      <c r="BI4351" t="str">
        <v>29/01/2008</v>
      </c>
      <c r="BJ4351">
        <v>41.6</v>
      </c>
      <c r="BK4351">
        <v>32.6</v>
      </c>
    </row>
    <row r="4352" spans="61:63" x14ac:dyDescent="0.3">
      <c r="BI4352" t="str">
        <v>28/01/2008</v>
      </c>
      <c r="BJ4352">
        <v>41.6</v>
      </c>
      <c r="BK4352">
        <v>32.6</v>
      </c>
    </row>
    <row r="4353" spans="61:63" x14ac:dyDescent="0.3">
      <c r="BI4353" t="str">
        <v>25/01/2008</v>
      </c>
      <c r="BJ4353">
        <v>40.200000000000003</v>
      </c>
      <c r="BK4353">
        <v>32.200000000000003</v>
      </c>
    </row>
    <row r="4354" spans="61:63" x14ac:dyDescent="0.3">
      <c r="BI4354" t="str">
        <v>24/01/2008</v>
      </c>
      <c r="BJ4354">
        <v>40.200000000000003</v>
      </c>
      <c r="BK4354">
        <v>32.200000000000003</v>
      </c>
    </row>
    <row r="4355" spans="61:63" x14ac:dyDescent="0.3">
      <c r="BI4355" t="str">
        <v>23/01/2008</v>
      </c>
      <c r="BJ4355">
        <v>40.200000000000003</v>
      </c>
      <c r="BK4355">
        <v>32.200000000000003</v>
      </c>
    </row>
    <row r="4356" spans="61:63" x14ac:dyDescent="0.3">
      <c r="BI4356" t="str">
        <v>22/01/2008</v>
      </c>
      <c r="BJ4356">
        <v>40.200000000000003</v>
      </c>
      <c r="BK4356">
        <v>32.200000000000003</v>
      </c>
    </row>
    <row r="4357" spans="61:63" x14ac:dyDescent="0.3">
      <c r="BI4357" t="str">
        <v>21/01/2008</v>
      </c>
      <c r="BJ4357">
        <v>40.200000000000003</v>
      </c>
      <c r="BK4357">
        <v>32.200000000000003</v>
      </c>
    </row>
    <row r="4358" spans="61:63" x14ac:dyDescent="0.3">
      <c r="BI4358" t="str">
        <v>18/01/2008</v>
      </c>
      <c r="BJ4358">
        <v>41.6</v>
      </c>
      <c r="BK4358">
        <v>31.5</v>
      </c>
    </row>
    <row r="4359" spans="61:63" x14ac:dyDescent="0.3">
      <c r="BI4359" t="str">
        <v>17/01/2008</v>
      </c>
      <c r="BJ4359">
        <v>41.6</v>
      </c>
      <c r="BK4359">
        <v>31.5</v>
      </c>
    </row>
    <row r="4360" spans="61:63" x14ac:dyDescent="0.3">
      <c r="BI4360" t="str">
        <v>16/01/2008</v>
      </c>
      <c r="BJ4360">
        <v>41.6</v>
      </c>
      <c r="BK4360">
        <v>31.5</v>
      </c>
    </row>
    <row r="4361" spans="61:63" x14ac:dyDescent="0.3">
      <c r="BI4361" t="str">
        <v>15/01/2008</v>
      </c>
      <c r="BJ4361">
        <v>41.6</v>
      </c>
      <c r="BK4361">
        <v>31.5</v>
      </c>
    </row>
    <row r="4362" spans="61:63" x14ac:dyDescent="0.3">
      <c r="BI4362" t="str">
        <v>14/01/2008</v>
      </c>
      <c r="BJ4362">
        <v>41.6</v>
      </c>
      <c r="BK4362">
        <v>31.5</v>
      </c>
    </row>
    <row r="4363" spans="61:63" x14ac:dyDescent="0.3">
      <c r="BI4363" t="str">
        <v>11/01/2008</v>
      </c>
      <c r="BJ4363">
        <v>45.6</v>
      </c>
      <c r="BK4363">
        <v>26.7</v>
      </c>
    </row>
    <row r="4364" spans="61:63" x14ac:dyDescent="0.3">
      <c r="BI4364" t="str">
        <v>10/01/2008</v>
      </c>
      <c r="BJ4364">
        <v>45.6</v>
      </c>
      <c r="BK4364">
        <v>26.7</v>
      </c>
    </row>
    <row r="4365" spans="61:63" x14ac:dyDescent="0.3">
      <c r="BI4365" t="str">
        <v>09/01/2008</v>
      </c>
      <c r="BJ4365">
        <v>45.6</v>
      </c>
      <c r="BK4365">
        <v>26.7</v>
      </c>
    </row>
    <row r="4366" spans="61:63" x14ac:dyDescent="0.3">
      <c r="BI4366" t="str">
        <v>08/01/2008</v>
      </c>
      <c r="BJ4366">
        <v>45.6</v>
      </c>
      <c r="BK4366">
        <v>26.7</v>
      </c>
    </row>
    <row r="4367" spans="61:63" x14ac:dyDescent="0.3">
      <c r="BI4367" t="str">
        <v>07/01/2008</v>
      </c>
      <c r="BJ4367">
        <v>45.6</v>
      </c>
      <c r="BK4367">
        <v>26.7</v>
      </c>
    </row>
    <row r="4368" spans="61:63" x14ac:dyDescent="0.3">
      <c r="BI4368" t="str">
        <v>04/01/2008</v>
      </c>
      <c r="BJ4368">
        <v>48.4</v>
      </c>
      <c r="BK4368">
        <v>25.8</v>
      </c>
    </row>
    <row r="4369" spans="61:63" x14ac:dyDescent="0.3">
      <c r="BI4369" t="str">
        <v>03/01/2008</v>
      </c>
      <c r="BJ4369">
        <v>48.4</v>
      </c>
      <c r="BK4369">
        <v>25.8</v>
      </c>
    </row>
    <row r="4370" spans="61:63" x14ac:dyDescent="0.3">
      <c r="BI4370" t="str">
        <v>02/01/2008</v>
      </c>
      <c r="BJ4370">
        <v>48.4</v>
      </c>
      <c r="BK4370">
        <v>25.8</v>
      </c>
    </row>
    <row r="4371" spans="61:63" x14ac:dyDescent="0.3">
      <c r="BI4371" t="str">
        <v>01/01/2008</v>
      </c>
      <c r="BJ4371">
        <v>48.4</v>
      </c>
      <c r="BK4371">
        <v>25.8</v>
      </c>
    </row>
    <row r="4372" spans="61:63" x14ac:dyDescent="0.3">
      <c r="BI4372" t="str">
        <v>31/12/2007</v>
      </c>
      <c r="BJ4372">
        <v>48.4</v>
      </c>
      <c r="BK4372">
        <v>25.8</v>
      </c>
    </row>
    <row r="4373" spans="61:63" x14ac:dyDescent="0.3">
      <c r="BI4373" t="str">
        <v>28/12/2007</v>
      </c>
      <c r="BJ4373">
        <v>52.2</v>
      </c>
      <c r="BK4373">
        <v>24.5</v>
      </c>
    </row>
    <row r="4374" spans="61:63" x14ac:dyDescent="0.3">
      <c r="BI4374" t="str">
        <v>27/12/2007</v>
      </c>
      <c r="BJ4374">
        <v>52.2</v>
      </c>
      <c r="BK4374">
        <v>24.5</v>
      </c>
    </row>
    <row r="4375" spans="61:63" x14ac:dyDescent="0.3">
      <c r="BI4375" t="str">
        <v>26/12/2007</v>
      </c>
      <c r="BJ4375">
        <v>52.2</v>
      </c>
      <c r="BK4375">
        <v>24.5</v>
      </c>
    </row>
    <row r="4376" spans="61:63" x14ac:dyDescent="0.3">
      <c r="BI4376" t="str">
        <v>25/12/2007</v>
      </c>
      <c r="BJ4376">
        <v>52.2</v>
      </c>
      <c r="BK4376">
        <v>24.5</v>
      </c>
    </row>
    <row r="4377" spans="61:63" x14ac:dyDescent="0.3">
      <c r="BI4377" t="str">
        <v>24/12/2007</v>
      </c>
      <c r="BJ4377">
        <v>52.2</v>
      </c>
      <c r="BK4377">
        <v>24.5</v>
      </c>
    </row>
    <row r="4378" spans="61:63" x14ac:dyDescent="0.3">
      <c r="BI4378" t="str">
        <v>21/12/2007</v>
      </c>
      <c r="BJ4378">
        <v>54.9</v>
      </c>
      <c r="BK4378">
        <v>23.1</v>
      </c>
    </row>
    <row r="4379" spans="61:63" x14ac:dyDescent="0.3">
      <c r="BI4379" t="str">
        <v>20/12/2007</v>
      </c>
      <c r="BJ4379">
        <v>54.9</v>
      </c>
      <c r="BK4379">
        <v>23.1</v>
      </c>
    </row>
    <row r="4380" spans="61:63" x14ac:dyDescent="0.3">
      <c r="BI4380" t="str">
        <v>19/12/2007</v>
      </c>
      <c r="BJ4380">
        <v>54.9</v>
      </c>
      <c r="BK4380">
        <v>23.1</v>
      </c>
    </row>
    <row r="4381" spans="61:63" x14ac:dyDescent="0.3">
      <c r="BI4381" t="str">
        <v>18/12/2007</v>
      </c>
      <c r="BJ4381">
        <v>54.9</v>
      </c>
      <c r="BK4381">
        <v>23.1</v>
      </c>
    </row>
    <row r="4382" spans="61:63" x14ac:dyDescent="0.3">
      <c r="BI4382" t="str">
        <v>17/12/2007</v>
      </c>
      <c r="BJ4382">
        <v>54.9</v>
      </c>
      <c r="BK4382">
        <v>23.1</v>
      </c>
    </row>
    <row r="4383" spans="61:63" x14ac:dyDescent="0.3">
      <c r="BI4383" t="str">
        <v>14/12/2007</v>
      </c>
      <c r="BJ4383">
        <v>56.5</v>
      </c>
      <c r="BK4383">
        <v>22.4</v>
      </c>
    </row>
    <row r="4384" spans="61:63" x14ac:dyDescent="0.3">
      <c r="BI4384" t="str">
        <v>13/12/2007</v>
      </c>
      <c r="BJ4384">
        <v>56.5</v>
      </c>
      <c r="BK4384">
        <v>22.4</v>
      </c>
    </row>
    <row r="4385" spans="61:63" x14ac:dyDescent="0.3">
      <c r="BI4385" t="str">
        <v>12/12/2007</v>
      </c>
      <c r="BJ4385">
        <v>56.5</v>
      </c>
      <c r="BK4385">
        <v>22.4</v>
      </c>
    </row>
    <row r="4386" spans="61:63" x14ac:dyDescent="0.3">
      <c r="BI4386" t="str">
        <v>11/12/2007</v>
      </c>
      <c r="BJ4386">
        <v>56.5</v>
      </c>
      <c r="BK4386">
        <v>22.4</v>
      </c>
    </row>
    <row r="4387" spans="61:63" x14ac:dyDescent="0.3">
      <c r="BI4387" t="str">
        <v>10/12/2007</v>
      </c>
      <c r="BJ4387">
        <v>56.5</v>
      </c>
      <c r="BK4387">
        <v>22.4</v>
      </c>
    </row>
    <row r="4388" spans="61:63" x14ac:dyDescent="0.3">
      <c r="BI4388" t="str">
        <v>07/12/2007</v>
      </c>
      <c r="BJ4388">
        <v>53.3</v>
      </c>
      <c r="BK4388">
        <v>25.6</v>
      </c>
    </row>
    <row r="4389" spans="61:63" x14ac:dyDescent="0.3">
      <c r="BI4389" t="str">
        <v>06/12/2007</v>
      </c>
      <c r="BJ4389">
        <v>53.3</v>
      </c>
      <c r="BK4389">
        <v>25.6</v>
      </c>
    </row>
    <row r="4390" spans="61:63" x14ac:dyDescent="0.3">
      <c r="BI4390" t="str">
        <v>05/12/2007</v>
      </c>
      <c r="BJ4390">
        <v>53.3</v>
      </c>
      <c r="BK4390">
        <v>25.6</v>
      </c>
    </row>
    <row r="4391" spans="61:63" x14ac:dyDescent="0.3">
      <c r="BI4391" t="str">
        <v>04/12/2007</v>
      </c>
      <c r="BJ4391">
        <v>53.3</v>
      </c>
      <c r="BK4391">
        <v>25.6</v>
      </c>
    </row>
    <row r="4392" spans="61:63" x14ac:dyDescent="0.3">
      <c r="BI4392" t="str">
        <v>03/12/2007</v>
      </c>
      <c r="BJ4392">
        <v>53.3</v>
      </c>
      <c r="BK4392">
        <v>25.6</v>
      </c>
    </row>
    <row r="4393" spans="61:63" x14ac:dyDescent="0.3">
      <c r="BI4393" t="str">
        <v>30/11/2007</v>
      </c>
      <c r="BJ4393">
        <v>49.4</v>
      </c>
      <c r="BK4393">
        <v>27.6</v>
      </c>
    </row>
    <row r="4394" spans="61:63" x14ac:dyDescent="0.3">
      <c r="BI4394" t="str">
        <v>29/11/2007</v>
      </c>
      <c r="BJ4394">
        <v>49.4</v>
      </c>
      <c r="BK4394">
        <v>27.6</v>
      </c>
    </row>
    <row r="4395" spans="61:63" x14ac:dyDescent="0.3">
      <c r="BI4395" t="str">
        <v>28/11/2007</v>
      </c>
      <c r="BJ4395">
        <v>49.4</v>
      </c>
      <c r="BK4395">
        <v>27.6</v>
      </c>
    </row>
    <row r="4396" spans="61:63" x14ac:dyDescent="0.3">
      <c r="BI4396" t="str">
        <v>27/11/2007</v>
      </c>
      <c r="BJ4396">
        <v>49.4</v>
      </c>
      <c r="BK4396">
        <v>27.6</v>
      </c>
    </row>
    <row r="4397" spans="61:63" x14ac:dyDescent="0.3">
      <c r="BI4397" t="str">
        <v>26/11/2007</v>
      </c>
      <c r="BJ4397">
        <v>49.4</v>
      </c>
      <c r="BK4397">
        <v>27.6</v>
      </c>
    </row>
    <row r="4398" spans="61:63" x14ac:dyDescent="0.3">
      <c r="BI4398" t="str">
        <v>23/11/2007</v>
      </c>
      <c r="BJ4398">
        <v>47.3</v>
      </c>
      <c r="BK4398">
        <v>29</v>
      </c>
    </row>
    <row r="4399" spans="61:63" x14ac:dyDescent="0.3">
      <c r="BI4399" t="str">
        <v>22/11/2007</v>
      </c>
      <c r="BJ4399">
        <v>47.3</v>
      </c>
      <c r="BK4399">
        <v>29</v>
      </c>
    </row>
    <row r="4400" spans="61:63" x14ac:dyDescent="0.3">
      <c r="BI4400" t="str">
        <v>21/11/2007</v>
      </c>
      <c r="BJ4400">
        <v>47.3</v>
      </c>
      <c r="BK4400">
        <v>29</v>
      </c>
    </row>
    <row r="4401" spans="61:63" x14ac:dyDescent="0.3">
      <c r="BI4401" t="str">
        <v>20/11/2007</v>
      </c>
      <c r="BJ4401">
        <v>47.3</v>
      </c>
      <c r="BK4401">
        <v>29</v>
      </c>
    </row>
    <row r="4402" spans="61:63" x14ac:dyDescent="0.3">
      <c r="BI4402" t="str">
        <v>19/11/2007</v>
      </c>
      <c r="BJ4402">
        <v>47.3</v>
      </c>
      <c r="BK4402">
        <v>29</v>
      </c>
    </row>
    <row r="4403" spans="61:63" x14ac:dyDescent="0.3">
      <c r="BI4403" t="str">
        <v>16/11/2007</v>
      </c>
      <c r="BJ4403">
        <v>47.9</v>
      </c>
      <c r="BK4403">
        <v>26.6</v>
      </c>
    </row>
    <row r="4404" spans="61:63" x14ac:dyDescent="0.3">
      <c r="BI4404" t="str">
        <v>15/11/2007</v>
      </c>
      <c r="BJ4404">
        <v>47.9</v>
      </c>
      <c r="BK4404">
        <v>26.6</v>
      </c>
    </row>
    <row r="4405" spans="61:63" x14ac:dyDescent="0.3">
      <c r="BI4405" t="str">
        <v>14/11/2007</v>
      </c>
      <c r="BJ4405">
        <v>47.9</v>
      </c>
      <c r="BK4405">
        <v>26.6</v>
      </c>
    </row>
    <row r="4406" spans="61:63" x14ac:dyDescent="0.3">
      <c r="BI4406" t="str">
        <v>13/11/2007</v>
      </c>
      <c r="BJ4406">
        <v>47.9</v>
      </c>
      <c r="BK4406">
        <v>26.6</v>
      </c>
    </row>
    <row r="4407" spans="61:63" x14ac:dyDescent="0.3">
      <c r="BI4407" t="str">
        <v>12/11/2007</v>
      </c>
      <c r="BJ4407">
        <v>47.9</v>
      </c>
      <c r="BK4407">
        <v>26.6</v>
      </c>
    </row>
    <row r="4408" spans="61:63" x14ac:dyDescent="0.3">
      <c r="BI4408" t="str">
        <v>09/11/2007</v>
      </c>
      <c r="BJ4408">
        <v>51.1</v>
      </c>
      <c r="BK4408">
        <v>26.7</v>
      </c>
    </row>
    <row r="4409" spans="61:63" x14ac:dyDescent="0.3">
      <c r="BI4409" t="str">
        <v>08/11/2007</v>
      </c>
      <c r="BJ4409">
        <v>51.1</v>
      </c>
      <c r="BK4409">
        <v>26.7</v>
      </c>
    </row>
    <row r="4410" spans="61:63" x14ac:dyDescent="0.3">
      <c r="BI4410" t="str">
        <v>07/11/2007</v>
      </c>
      <c r="BJ4410">
        <v>51.1</v>
      </c>
      <c r="BK4410">
        <v>26.7</v>
      </c>
    </row>
    <row r="4411" spans="61:63" x14ac:dyDescent="0.3">
      <c r="BI4411" t="str">
        <v>06/11/2007</v>
      </c>
      <c r="BJ4411">
        <v>51.1</v>
      </c>
      <c r="BK4411">
        <v>26.7</v>
      </c>
    </row>
    <row r="4412" spans="61:63" x14ac:dyDescent="0.3">
      <c r="BI4412" t="str">
        <v>05/11/2007</v>
      </c>
      <c r="BJ4412">
        <v>51.1</v>
      </c>
      <c r="BK4412">
        <v>26.7</v>
      </c>
    </row>
    <row r="4413" spans="61:63" x14ac:dyDescent="0.3">
      <c r="BI4413" t="str">
        <v>02/11/2007</v>
      </c>
      <c r="BJ4413">
        <v>54.5</v>
      </c>
      <c r="BK4413">
        <v>22.2</v>
      </c>
    </row>
    <row r="4414" spans="61:63" x14ac:dyDescent="0.3">
      <c r="BI4414" t="str">
        <v>01/11/2007</v>
      </c>
      <c r="BJ4414">
        <v>54.5</v>
      </c>
      <c r="BK4414">
        <v>22.2</v>
      </c>
    </row>
    <row r="4415" spans="61:63" x14ac:dyDescent="0.3">
      <c r="BI4415" t="str">
        <v>31/10/2007</v>
      </c>
      <c r="BJ4415">
        <v>54.5</v>
      </c>
      <c r="BK4415">
        <v>22.2</v>
      </c>
    </row>
    <row r="4416" spans="61:63" x14ac:dyDescent="0.3">
      <c r="BI4416" t="str">
        <v>30/10/2007</v>
      </c>
      <c r="BJ4416">
        <v>54.5</v>
      </c>
      <c r="BK4416">
        <v>22.2</v>
      </c>
    </row>
    <row r="4417" spans="61:63" x14ac:dyDescent="0.3">
      <c r="BI4417" t="str">
        <v>29/10/2007</v>
      </c>
      <c r="BJ4417">
        <v>54.5</v>
      </c>
      <c r="BK4417">
        <v>22.2</v>
      </c>
    </row>
    <row r="4418" spans="61:63" x14ac:dyDescent="0.3">
      <c r="BI4418" t="str">
        <v>26/10/2007</v>
      </c>
      <c r="BJ4418">
        <v>53.8</v>
      </c>
      <c r="BK4418">
        <v>23.1</v>
      </c>
    </row>
    <row r="4419" spans="61:63" x14ac:dyDescent="0.3">
      <c r="BI4419" t="str">
        <v>25/10/2007</v>
      </c>
      <c r="BJ4419">
        <v>53.8</v>
      </c>
      <c r="BK4419">
        <v>23.1</v>
      </c>
    </row>
    <row r="4420" spans="61:63" x14ac:dyDescent="0.3">
      <c r="BI4420" t="str">
        <v>24/10/2007</v>
      </c>
      <c r="BJ4420">
        <v>53.8</v>
      </c>
      <c r="BK4420">
        <v>23.1</v>
      </c>
    </row>
    <row r="4421" spans="61:63" x14ac:dyDescent="0.3">
      <c r="BI4421" t="str">
        <v>23/10/2007</v>
      </c>
      <c r="BJ4421">
        <v>53.8</v>
      </c>
      <c r="BK4421">
        <v>23.1</v>
      </c>
    </row>
    <row r="4422" spans="61:63" x14ac:dyDescent="0.3">
      <c r="BI4422" t="str">
        <v>22/10/2007</v>
      </c>
      <c r="BJ4422">
        <v>53.8</v>
      </c>
      <c r="BK4422">
        <v>23.1</v>
      </c>
    </row>
    <row r="4423" spans="61:63" x14ac:dyDescent="0.3">
      <c r="BI4423" t="str">
        <v>19/10/2007</v>
      </c>
      <c r="BJ4423">
        <v>56.5</v>
      </c>
      <c r="BK4423">
        <v>22.9</v>
      </c>
    </row>
    <row r="4424" spans="61:63" x14ac:dyDescent="0.3">
      <c r="BI4424" t="str">
        <v>18/10/2007</v>
      </c>
      <c r="BJ4424">
        <v>56.5</v>
      </c>
      <c r="BK4424">
        <v>22.9</v>
      </c>
    </row>
    <row r="4425" spans="61:63" x14ac:dyDescent="0.3">
      <c r="BI4425" t="str">
        <v>17/10/2007</v>
      </c>
      <c r="BJ4425">
        <v>56.5</v>
      </c>
      <c r="BK4425">
        <v>22.9</v>
      </c>
    </row>
    <row r="4426" spans="61:63" x14ac:dyDescent="0.3">
      <c r="BI4426" t="str">
        <v>16/10/2007</v>
      </c>
      <c r="BJ4426">
        <v>56.5</v>
      </c>
      <c r="BK4426">
        <v>22.9</v>
      </c>
    </row>
    <row r="4427" spans="61:63" x14ac:dyDescent="0.3">
      <c r="BI4427" t="str">
        <v>15/10/2007</v>
      </c>
      <c r="BJ4427">
        <v>56.5</v>
      </c>
      <c r="BK4427">
        <v>22.9</v>
      </c>
    </row>
    <row r="4428" spans="61:63" x14ac:dyDescent="0.3">
      <c r="BI4428" t="str">
        <v>12/10/2007</v>
      </c>
      <c r="BJ4428">
        <v>62</v>
      </c>
      <c r="BK4428">
        <v>19.600000000000001</v>
      </c>
    </row>
    <row r="4429" spans="61:63" x14ac:dyDescent="0.3">
      <c r="BI4429" t="str">
        <v>11/10/2007</v>
      </c>
      <c r="BJ4429">
        <v>62</v>
      </c>
      <c r="BK4429">
        <v>19.600000000000001</v>
      </c>
    </row>
    <row r="4430" spans="61:63" x14ac:dyDescent="0.3">
      <c r="BI4430" t="str">
        <v>10/10/2007</v>
      </c>
      <c r="BJ4430">
        <v>62</v>
      </c>
      <c r="BK4430">
        <v>19.600000000000001</v>
      </c>
    </row>
    <row r="4431" spans="61:63" x14ac:dyDescent="0.3">
      <c r="BI4431" t="str">
        <v>09/10/2007</v>
      </c>
      <c r="BJ4431">
        <v>62</v>
      </c>
      <c r="BK4431">
        <v>19.600000000000001</v>
      </c>
    </row>
    <row r="4432" spans="61:63" x14ac:dyDescent="0.3">
      <c r="BI4432" t="str">
        <v>08/10/2007</v>
      </c>
      <c r="BJ4432">
        <v>62</v>
      </c>
      <c r="BK4432">
        <v>19.600000000000001</v>
      </c>
    </row>
    <row r="4433" spans="61:63" x14ac:dyDescent="0.3">
      <c r="BI4433" t="str">
        <v>05/10/2007</v>
      </c>
      <c r="BJ4433">
        <v>60.2</v>
      </c>
      <c r="BK4433">
        <v>21.5</v>
      </c>
    </row>
    <row r="4434" spans="61:63" x14ac:dyDescent="0.3">
      <c r="BI4434" t="str">
        <v>04/10/2007</v>
      </c>
      <c r="BJ4434">
        <v>60.2</v>
      </c>
      <c r="BK4434">
        <v>21.5</v>
      </c>
    </row>
    <row r="4435" spans="61:63" x14ac:dyDescent="0.3">
      <c r="BI4435" t="str">
        <v>03/10/2007</v>
      </c>
      <c r="BJ4435">
        <v>60.2</v>
      </c>
      <c r="BK4435">
        <v>21.5</v>
      </c>
    </row>
    <row r="4436" spans="61:63" x14ac:dyDescent="0.3">
      <c r="BI4436" t="str">
        <v>02/10/2007</v>
      </c>
      <c r="BJ4436">
        <v>60.2</v>
      </c>
      <c r="BK4436">
        <v>21.5</v>
      </c>
    </row>
    <row r="4437" spans="61:63" x14ac:dyDescent="0.3">
      <c r="BI4437" t="str">
        <v>01/10/2007</v>
      </c>
      <c r="BJ4437">
        <v>60.2</v>
      </c>
      <c r="BK4437">
        <v>21.5</v>
      </c>
    </row>
    <row r="4438" spans="61:63" x14ac:dyDescent="0.3">
      <c r="BI4438" t="str">
        <v>28/09/2007</v>
      </c>
      <c r="BJ4438">
        <v>56.5</v>
      </c>
      <c r="BK4438">
        <v>25</v>
      </c>
    </row>
    <row r="4439" spans="61:63" x14ac:dyDescent="0.3">
      <c r="BI4439" t="str">
        <v>27/09/2007</v>
      </c>
      <c r="BJ4439">
        <v>56.5</v>
      </c>
      <c r="BK4439">
        <v>25</v>
      </c>
    </row>
    <row r="4440" spans="61:63" x14ac:dyDescent="0.3">
      <c r="BI4440" t="str">
        <v>26/09/2007</v>
      </c>
      <c r="BJ4440">
        <v>56.5</v>
      </c>
      <c r="BK4440">
        <v>25</v>
      </c>
    </row>
    <row r="4441" spans="61:63" x14ac:dyDescent="0.3">
      <c r="BI4441" t="str">
        <v>25/09/2007</v>
      </c>
      <c r="BJ4441">
        <v>56.5</v>
      </c>
      <c r="BK4441">
        <v>25</v>
      </c>
    </row>
    <row r="4442" spans="61:63" x14ac:dyDescent="0.3">
      <c r="BI4442" t="str">
        <v>24/09/2007</v>
      </c>
      <c r="BJ4442">
        <v>56.5</v>
      </c>
      <c r="BK4442">
        <v>25</v>
      </c>
    </row>
    <row r="4443" spans="61:63" x14ac:dyDescent="0.3">
      <c r="BI4443" t="str">
        <v>21/09/2007</v>
      </c>
      <c r="BJ4443">
        <v>55.6</v>
      </c>
      <c r="BK4443">
        <v>25.6</v>
      </c>
    </row>
    <row r="4444" spans="61:63" x14ac:dyDescent="0.3">
      <c r="BI4444" t="str">
        <v>20/09/2007</v>
      </c>
      <c r="BJ4444">
        <v>55.6</v>
      </c>
      <c r="BK4444">
        <v>25.6</v>
      </c>
    </row>
    <row r="4445" spans="61:63" x14ac:dyDescent="0.3">
      <c r="BI4445" t="str">
        <v>19/09/2007</v>
      </c>
      <c r="BJ4445">
        <v>55.6</v>
      </c>
      <c r="BK4445">
        <v>25.6</v>
      </c>
    </row>
    <row r="4446" spans="61:63" x14ac:dyDescent="0.3">
      <c r="BI4446" t="str">
        <v>18/09/2007</v>
      </c>
      <c r="BJ4446">
        <v>55.6</v>
      </c>
      <c r="BK4446">
        <v>25.6</v>
      </c>
    </row>
    <row r="4447" spans="61:63" x14ac:dyDescent="0.3">
      <c r="BI4447" t="str">
        <v>17/09/2007</v>
      </c>
      <c r="BJ4447">
        <v>55.6</v>
      </c>
      <c r="BK4447">
        <v>25.6</v>
      </c>
    </row>
    <row r="4448" spans="61:63" x14ac:dyDescent="0.3">
      <c r="BI4448" t="str">
        <v>14/09/2007</v>
      </c>
      <c r="BJ4448">
        <v>53.9</v>
      </c>
      <c r="BK4448">
        <v>27</v>
      </c>
    </row>
    <row r="4449" spans="61:63" x14ac:dyDescent="0.3">
      <c r="BI4449" t="str">
        <v>13/09/2007</v>
      </c>
      <c r="BJ4449">
        <v>53.9</v>
      </c>
      <c r="BK4449">
        <v>27</v>
      </c>
    </row>
    <row r="4450" spans="61:63" x14ac:dyDescent="0.3">
      <c r="BI4450" t="str">
        <v>12/09/2007</v>
      </c>
      <c r="BJ4450">
        <v>53.9</v>
      </c>
      <c r="BK4450">
        <v>27</v>
      </c>
    </row>
    <row r="4451" spans="61:63" x14ac:dyDescent="0.3">
      <c r="BI4451" t="str">
        <v>11/09/2007</v>
      </c>
      <c r="BJ4451">
        <v>53.9</v>
      </c>
      <c r="BK4451">
        <v>27</v>
      </c>
    </row>
    <row r="4452" spans="61:63" x14ac:dyDescent="0.3">
      <c r="BI4452" t="str">
        <v>10/09/2007</v>
      </c>
      <c r="BJ4452">
        <v>53.9</v>
      </c>
      <c r="BK4452">
        <v>27</v>
      </c>
    </row>
    <row r="4453" spans="61:63" x14ac:dyDescent="0.3">
      <c r="BI4453" t="str">
        <v>07/09/2007</v>
      </c>
      <c r="BJ4453">
        <v>48.3</v>
      </c>
      <c r="BK4453">
        <v>31</v>
      </c>
    </row>
    <row r="4454" spans="61:63" x14ac:dyDescent="0.3">
      <c r="BI4454" t="str">
        <v>06/09/2007</v>
      </c>
      <c r="BJ4454">
        <v>48.3</v>
      </c>
      <c r="BK4454">
        <v>31</v>
      </c>
    </row>
    <row r="4455" spans="61:63" x14ac:dyDescent="0.3">
      <c r="BI4455" t="str">
        <v>05/09/2007</v>
      </c>
      <c r="BJ4455">
        <v>48.3</v>
      </c>
      <c r="BK4455">
        <v>31</v>
      </c>
    </row>
    <row r="4456" spans="61:63" x14ac:dyDescent="0.3">
      <c r="BI4456" t="str">
        <v>04/09/2007</v>
      </c>
      <c r="BJ4456">
        <v>48.3</v>
      </c>
      <c r="BK4456">
        <v>31</v>
      </c>
    </row>
    <row r="4457" spans="61:63" x14ac:dyDescent="0.3">
      <c r="BI4457" t="str">
        <v>03/09/2007</v>
      </c>
      <c r="BJ4457">
        <v>48.3</v>
      </c>
      <c r="BK4457">
        <v>31</v>
      </c>
    </row>
    <row r="4458" spans="61:63" x14ac:dyDescent="0.3">
      <c r="BI4458" t="str">
        <v>31/08/2007</v>
      </c>
      <c r="BJ4458">
        <v>42.9</v>
      </c>
      <c r="BK4458">
        <v>37.4</v>
      </c>
    </row>
    <row r="4459" spans="61:63" x14ac:dyDescent="0.3">
      <c r="BI4459" t="str">
        <v>30/08/2007</v>
      </c>
      <c r="BJ4459">
        <v>42.9</v>
      </c>
      <c r="BK4459">
        <v>37.4</v>
      </c>
    </row>
    <row r="4460" spans="61:63" x14ac:dyDescent="0.3">
      <c r="BI4460" t="str">
        <v>29/08/2007</v>
      </c>
      <c r="BJ4460">
        <v>42.9</v>
      </c>
      <c r="BK4460">
        <v>37.4</v>
      </c>
    </row>
    <row r="4461" spans="61:63" x14ac:dyDescent="0.3">
      <c r="BI4461" t="str">
        <v>28/08/2007</v>
      </c>
      <c r="BJ4461">
        <v>42.9</v>
      </c>
      <c r="BK4461">
        <v>37.4</v>
      </c>
    </row>
    <row r="4462" spans="61:63" x14ac:dyDescent="0.3">
      <c r="BI4462" t="str">
        <v>27/08/2007</v>
      </c>
      <c r="BJ4462">
        <v>42.9</v>
      </c>
      <c r="BK4462">
        <v>37.4</v>
      </c>
    </row>
    <row r="4463" spans="61:63" x14ac:dyDescent="0.3">
      <c r="BI4463" t="str">
        <v>24/08/2007</v>
      </c>
      <c r="BJ4463">
        <v>41.7</v>
      </c>
      <c r="BK4463">
        <v>37.4</v>
      </c>
    </row>
    <row r="4464" spans="61:63" x14ac:dyDescent="0.3">
      <c r="BI4464" t="str">
        <v>23/08/2007</v>
      </c>
      <c r="BJ4464">
        <v>41.7</v>
      </c>
      <c r="BK4464">
        <v>37.4</v>
      </c>
    </row>
    <row r="4465" spans="61:63" x14ac:dyDescent="0.3">
      <c r="BI4465" t="str">
        <v>22/08/2007</v>
      </c>
      <c r="BJ4465">
        <v>41.7</v>
      </c>
      <c r="BK4465">
        <v>37.4</v>
      </c>
    </row>
    <row r="4466" spans="61:63" x14ac:dyDescent="0.3">
      <c r="BI4466" t="str">
        <v>21/08/2007</v>
      </c>
      <c r="BJ4466">
        <v>41.7</v>
      </c>
      <c r="BK4466">
        <v>37.4</v>
      </c>
    </row>
    <row r="4467" spans="61:63" x14ac:dyDescent="0.3">
      <c r="BI4467" t="str">
        <v>20/08/2007</v>
      </c>
      <c r="BJ4467">
        <v>41.7</v>
      </c>
      <c r="BK4467">
        <v>37.4</v>
      </c>
    </row>
    <row r="4468" spans="61:63" x14ac:dyDescent="0.3">
      <c r="BI4468" t="str">
        <v>17/08/2007</v>
      </c>
      <c r="BJ4468">
        <v>40.6</v>
      </c>
      <c r="BK4468">
        <v>37.4</v>
      </c>
    </row>
    <row r="4469" spans="61:63" x14ac:dyDescent="0.3">
      <c r="BI4469" t="str">
        <v>16/08/2007</v>
      </c>
      <c r="BJ4469">
        <v>40.6</v>
      </c>
      <c r="BK4469">
        <v>37.4</v>
      </c>
    </row>
    <row r="4470" spans="61:63" x14ac:dyDescent="0.3">
      <c r="BI4470" t="str">
        <v>15/08/2007</v>
      </c>
      <c r="BJ4470">
        <v>40.6</v>
      </c>
      <c r="BK4470">
        <v>37.4</v>
      </c>
    </row>
    <row r="4471" spans="61:63" x14ac:dyDescent="0.3">
      <c r="BI4471" t="str">
        <v>14/08/2007</v>
      </c>
      <c r="BJ4471">
        <v>40.6</v>
      </c>
      <c r="BK4471">
        <v>37.4</v>
      </c>
    </row>
    <row r="4472" spans="61:63" x14ac:dyDescent="0.3">
      <c r="BI4472" t="str">
        <v>13/08/2007</v>
      </c>
      <c r="BJ4472">
        <v>40.6</v>
      </c>
      <c r="BK4472">
        <v>37.4</v>
      </c>
    </row>
    <row r="4473" spans="61:63" x14ac:dyDescent="0.3">
      <c r="BI4473" t="str">
        <v>10/08/2007</v>
      </c>
      <c r="BJ4473">
        <v>43.8</v>
      </c>
      <c r="BK4473">
        <v>32.6</v>
      </c>
    </row>
    <row r="4474" spans="61:63" x14ac:dyDescent="0.3">
      <c r="BI4474" t="str">
        <v>09/08/2007</v>
      </c>
      <c r="BJ4474">
        <v>43.8</v>
      </c>
      <c r="BK4474">
        <v>32.6</v>
      </c>
    </row>
    <row r="4475" spans="61:63" x14ac:dyDescent="0.3">
      <c r="BI4475" t="str">
        <v>08/08/2007</v>
      </c>
      <c r="BJ4475">
        <v>43.8</v>
      </c>
      <c r="BK4475">
        <v>32.6</v>
      </c>
    </row>
    <row r="4476" spans="61:63" x14ac:dyDescent="0.3">
      <c r="BI4476" t="str">
        <v>07/08/2007</v>
      </c>
      <c r="BJ4476">
        <v>43.8</v>
      </c>
      <c r="BK4476">
        <v>32.6</v>
      </c>
    </row>
    <row r="4477" spans="61:63" x14ac:dyDescent="0.3">
      <c r="BI4477" t="str">
        <v>06/08/2007</v>
      </c>
      <c r="BJ4477">
        <v>43.8</v>
      </c>
      <c r="BK4477">
        <v>32.6</v>
      </c>
    </row>
    <row r="4478" spans="61:63" x14ac:dyDescent="0.3">
      <c r="BI4478" t="str">
        <v>03/08/2007</v>
      </c>
      <c r="BJ4478">
        <v>43.8</v>
      </c>
      <c r="BK4478">
        <v>31.5</v>
      </c>
    </row>
    <row r="4479" spans="61:63" x14ac:dyDescent="0.3">
      <c r="BI4479" t="str">
        <v>02/08/2007</v>
      </c>
      <c r="BJ4479">
        <v>43.8</v>
      </c>
      <c r="BK4479">
        <v>31.5</v>
      </c>
    </row>
    <row r="4480" spans="61:63" x14ac:dyDescent="0.3">
      <c r="BI4480" t="str">
        <v>01/08/2007</v>
      </c>
      <c r="BJ4480">
        <v>43.8</v>
      </c>
      <c r="BK4480">
        <v>31.5</v>
      </c>
    </row>
    <row r="4481" spans="61:63" x14ac:dyDescent="0.3">
      <c r="BI4481" t="str">
        <v>31/07/2007</v>
      </c>
      <c r="BJ4481">
        <v>43.8</v>
      </c>
      <c r="BK4481">
        <v>31.5</v>
      </c>
    </row>
    <row r="4482" spans="61:63" x14ac:dyDescent="0.3">
      <c r="BI4482" t="str">
        <v>30/07/2007</v>
      </c>
      <c r="BJ4482">
        <v>43.8</v>
      </c>
      <c r="BK4482">
        <v>31.5</v>
      </c>
    </row>
    <row r="4483" spans="61:63" x14ac:dyDescent="0.3">
      <c r="BI4483" t="str">
        <v>27/07/2007</v>
      </c>
      <c r="BJ4483">
        <v>47.2</v>
      </c>
      <c r="BK4483">
        <v>26.4</v>
      </c>
    </row>
    <row r="4484" spans="61:63" x14ac:dyDescent="0.3">
      <c r="BI4484" t="str">
        <v>26/07/2007</v>
      </c>
      <c r="BJ4484">
        <v>47.2</v>
      </c>
      <c r="BK4484">
        <v>26.4</v>
      </c>
    </row>
    <row r="4485" spans="61:63" x14ac:dyDescent="0.3">
      <c r="BI4485" t="str">
        <v>25/07/2007</v>
      </c>
      <c r="BJ4485">
        <v>47.2</v>
      </c>
      <c r="BK4485">
        <v>26.4</v>
      </c>
    </row>
    <row r="4486" spans="61:63" x14ac:dyDescent="0.3">
      <c r="BI4486" t="str">
        <v>24/07/2007</v>
      </c>
      <c r="BJ4486">
        <v>47.2</v>
      </c>
      <c r="BK4486">
        <v>26.4</v>
      </c>
    </row>
    <row r="4487" spans="61:63" x14ac:dyDescent="0.3">
      <c r="BI4487" t="str">
        <v>23/07/2007</v>
      </c>
      <c r="BJ4487">
        <v>47.2</v>
      </c>
      <c r="BK4487">
        <v>26.4</v>
      </c>
    </row>
    <row r="4488" spans="61:63" x14ac:dyDescent="0.3">
      <c r="BI4488" t="str">
        <v>20/07/2007</v>
      </c>
      <c r="BJ4488">
        <v>53.9</v>
      </c>
      <c r="BK4488">
        <v>18</v>
      </c>
    </row>
    <row r="4489" spans="61:63" x14ac:dyDescent="0.3">
      <c r="BI4489" t="str">
        <v>19/07/2007</v>
      </c>
      <c r="BJ4489">
        <v>53.9</v>
      </c>
      <c r="BK4489">
        <v>18</v>
      </c>
    </row>
    <row r="4490" spans="61:63" x14ac:dyDescent="0.3">
      <c r="BI4490" t="str">
        <v>18/07/2007</v>
      </c>
      <c r="BJ4490">
        <v>53.9</v>
      </c>
      <c r="BK4490">
        <v>18</v>
      </c>
    </row>
    <row r="4491" spans="61:63" x14ac:dyDescent="0.3">
      <c r="BI4491" t="str">
        <v>17/07/2007</v>
      </c>
      <c r="BJ4491">
        <v>53.9</v>
      </c>
      <c r="BK4491">
        <v>18</v>
      </c>
    </row>
    <row r="4492" spans="61:63" x14ac:dyDescent="0.3">
      <c r="BI4492" t="str">
        <v>16/07/2007</v>
      </c>
      <c r="BJ4492">
        <v>53.9</v>
      </c>
      <c r="BK4492">
        <v>18</v>
      </c>
    </row>
    <row r="4493" spans="61:63" x14ac:dyDescent="0.3">
      <c r="BI4493" t="str">
        <v>13/07/2007</v>
      </c>
      <c r="BJ4493">
        <v>52.3</v>
      </c>
      <c r="BK4493">
        <v>19.3</v>
      </c>
    </row>
    <row r="4494" spans="61:63" x14ac:dyDescent="0.3">
      <c r="BI4494" t="str">
        <v>12/07/2007</v>
      </c>
      <c r="BJ4494">
        <v>52.3</v>
      </c>
      <c r="BK4494">
        <v>19.3</v>
      </c>
    </row>
    <row r="4495" spans="61:63" x14ac:dyDescent="0.3">
      <c r="BI4495" t="str">
        <v>11/07/2007</v>
      </c>
      <c r="BJ4495">
        <v>52.3</v>
      </c>
      <c r="BK4495">
        <v>19.3</v>
      </c>
    </row>
    <row r="4496" spans="61:63" x14ac:dyDescent="0.3">
      <c r="BI4496" t="str">
        <v>10/07/2007</v>
      </c>
      <c r="BJ4496">
        <v>52.3</v>
      </c>
      <c r="BK4496">
        <v>19.3</v>
      </c>
    </row>
    <row r="4497" spans="61:63" x14ac:dyDescent="0.3">
      <c r="BI4497" t="str">
        <v>09/07/2007</v>
      </c>
      <c r="BJ4497">
        <v>52.3</v>
      </c>
      <c r="BK4497">
        <v>19.3</v>
      </c>
    </row>
    <row r="4498" spans="61:63" x14ac:dyDescent="0.3">
      <c r="BI4498" t="str">
        <v>06/07/2007</v>
      </c>
      <c r="BJ4498">
        <v>49.5</v>
      </c>
      <c r="BK4498">
        <v>21.3</v>
      </c>
    </row>
    <row r="4499" spans="61:63" x14ac:dyDescent="0.3">
      <c r="BI4499" t="str">
        <v>05/07/2007</v>
      </c>
      <c r="BJ4499">
        <v>49.5</v>
      </c>
      <c r="BK4499">
        <v>21.3</v>
      </c>
    </row>
    <row r="4500" spans="61:63" x14ac:dyDescent="0.3">
      <c r="BI4500" t="str">
        <v>04/07/2007</v>
      </c>
      <c r="BJ4500">
        <v>49.5</v>
      </c>
      <c r="BK4500">
        <v>21.3</v>
      </c>
    </row>
    <row r="4501" spans="61:63" x14ac:dyDescent="0.3">
      <c r="BI4501" t="str">
        <v>03/07/2007</v>
      </c>
      <c r="BJ4501">
        <v>49.5</v>
      </c>
      <c r="BK4501">
        <v>21.3</v>
      </c>
    </row>
    <row r="4502" spans="61:63" x14ac:dyDescent="0.3">
      <c r="BI4502" t="str">
        <v>02/07/2007</v>
      </c>
      <c r="BJ4502">
        <v>49.5</v>
      </c>
      <c r="BK4502">
        <v>21.3</v>
      </c>
    </row>
    <row r="4503" spans="61:63" x14ac:dyDescent="0.3">
      <c r="BI4503" t="str">
        <v>29/06/2007</v>
      </c>
      <c r="BJ4503">
        <v>49.4</v>
      </c>
      <c r="BK4503">
        <v>18</v>
      </c>
    </row>
    <row r="4504" spans="61:63" x14ac:dyDescent="0.3">
      <c r="BI4504" t="str">
        <v>28/06/2007</v>
      </c>
      <c r="BJ4504">
        <v>49.4</v>
      </c>
      <c r="BK4504">
        <v>18</v>
      </c>
    </row>
    <row r="4505" spans="61:63" x14ac:dyDescent="0.3">
      <c r="BI4505" t="str">
        <v>27/06/2007</v>
      </c>
      <c r="BJ4505">
        <v>49.4</v>
      </c>
      <c r="BK4505">
        <v>18</v>
      </c>
    </row>
    <row r="4506" spans="61:63" x14ac:dyDescent="0.3">
      <c r="BI4506" t="str">
        <v>26/06/2007</v>
      </c>
      <c r="BJ4506">
        <v>49.4</v>
      </c>
      <c r="BK4506">
        <v>18</v>
      </c>
    </row>
    <row r="4507" spans="61:63" x14ac:dyDescent="0.3">
      <c r="BI4507" t="str">
        <v>25/06/2007</v>
      </c>
      <c r="BJ4507">
        <v>49.4</v>
      </c>
      <c r="BK4507">
        <v>18</v>
      </c>
    </row>
    <row r="4508" spans="61:63" x14ac:dyDescent="0.3">
      <c r="BI4508" t="str">
        <v>22/06/2007</v>
      </c>
      <c r="BJ4508">
        <v>53.8</v>
      </c>
      <c r="BK4508">
        <v>20.399999999999999</v>
      </c>
    </row>
    <row r="4509" spans="61:63" x14ac:dyDescent="0.3">
      <c r="BI4509" t="str">
        <v>21/06/2007</v>
      </c>
      <c r="BJ4509">
        <v>53.8</v>
      </c>
      <c r="BK4509">
        <v>20.399999999999999</v>
      </c>
    </row>
    <row r="4510" spans="61:63" x14ac:dyDescent="0.3">
      <c r="BI4510" t="str">
        <v>20/06/2007</v>
      </c>
      <c r="BJ4510">
        <v>53.8</v>
      </c>
      <c r="BK4510">
        <v>20.399999999999999</v>
      </c>
    </row>
    <row r="4511" spans="61:63" x14ac:dyDescent="0.3">
      <c r="BI4511" t="str">
        <v>19/06/2007</v>
      </c>
      <c r="BJ4511">
        <v>53.8</v>
      </c>
      <c r="BK4511">
        <v>20.399999999999999</v>
      </c>
    </row>
    <row r="4512" spans="61:63" x14ac:dyDescent="0.3">
      <c r="BI4512" t="str">
        <v>18/06/2007</v>
      </c>
      <c r="BJ4512">
        <v>53.8</v>
      </c>
      <c r="BK4512">
        <v>20.399999999999999</v>
      </c>
    </row>
    <row r="4513" spans="61:63" x14ac:dyDescent="0.3">
      <c r="BI4513" t="str">
        <v>15/06/2007</v>
      </c>
      <c r="BJ4513">
        <v>53.3</v>
      </c>
      <c r="BK4513">
        <v>18.899999999999999</v>
      </c>
    </row>
    <row r="4514" spans="61:63" x14ac:dyDescent="0.3">
      <c r="BI4514" t="str">
        <v>14/06/2007</v>
      </c>
      <c r="BJ4514">
        <v>53.3</v>
      </c>
      <c r="BK4514">
        <v>18.899999999999999</v>
      </c>
    </row>
    <row r="4515" spans="61:63" x14ac:dyDescent="0.3">
      <c r="BI4515" t="str">
        <v>13/06/2007</v>
      </c>
      <c r="BJ4515">
        <v>53.3</v>
      </c>
      <c r="BK4515">
        <v>18.899999999999999</v>
      </c>
    </row>
    <row r="4516" spans="61:63" x14ac:dyDescent="0.3">
      <c r="BI4516" t="str">
        <v>12/06/2007</v>
      </c>
      <c r="BJ4516">
        <v>53.3</v>
      </c>
      <c r="BK4516">
        <v>18.899999999999999</v>
      </c>
    </row>
    <row r="4517" spans="61:63" x14ac:dyDescent="0.3">
      <c r="BI4517" t="str">
        <v>11/06/2007</v>
      </c>
      <c r="BJ4517">
        <v>53.3</v>
      </c>
      <c r="BK4517">
        <v>18.899999999999999</v>
      </c>
    </row>
    <row r="4518" spans="61:63" x14ac:dyDescent="0.3">
      <c r="BI4518" t="str">
        <v>08/06/2007</v>
      </c>
      <c r="BJ4518">
        <v>56.7</v>
      </c>
      <c r="BK4518">
        <v>21.1</v>
      </c>
    </row>
    <row r="4519" spans="61:63" x14ac:dyDescent="0.3">
      <c r="BI4519" t="str">
        <v>07/06/2007</v>
      </c>
      <c r="BJ4519">
        <v>56.7</v>
      </c>
      <c r="BK4519">
        <v>21.1</v>
      </c>
    </row>
    <row r="4520" spans="61:63" x14ac:dyDescent="0.3">
      <c r="BI4520" t="str">
        <v>06/06/2007</v>
      </c>
      <c r="BJ4520">
        <v>56.7</v>
      </c>
      <c r="BK4520">
        <v>21.1</v>
      </c>
    </row>
    <row r="4521" spans="61:63" x14ac:dyDescent="0.3">
      <c r="BI4521" t="str">
        <v>05/06/2007</v>
      </c>
      <c r="BJ4521">
        <v>56.7</v>
      </c>
      <c r="BK4521">
        <v>21.1</v>
      </c>
    </row>
    <row r="4522" spans="61:63" x14ac:dyDescent="0.3">
      <c r="BI4522" t="str">
        <v>04/06/2007</v>
      </c>
      <c r="BJ4522">
        <v>56.7</v>
      </c>
      <c r="BK4522">
        <v>21.1</v>
      </c>
    </row>
    <row r="4523" spans="61:63" x14ac:dyDescent="0.3">
      <c r="BI4523" t="str">
        <v>01/06/2007</v>
      </c>
      <c r="BJ4523">
        <v>52.2</v>
      </c>
      <c r="BK4523">
        <v>22.8</v>
      </c>
    </row>
    <row r="4524" spans="61:63" x14ac:dyDescent="0.3">
      <c r="BI4524" t="str">
        <v>31/05/2007</v>
      </c>
      <c r="BJ4524">
        <v>52.2</v>
      </c>
      <c r="BK4524">
        <v>22.8</v>
      </c>
    </row>
    <row r="4525" spans="61:63" x14ac:dyDescent="0.3">
      <c r="BI4525" t="str">
        <v>30/05/2007</v>
      </c>
      <c r="BJ4525">
        <v>52.2</v>
      </c>
      <c r="BK4525">
        <v>22.8</v>
      </c>
    </row>
    <row r="4526" spans="61:63" x14ac:dyDescent="0.3">
      <c r="BI4526" t="str">
        <v>29/05/2007</v>
      </c>
      <c r="BJ4526">
        <v>52.2</v>
      </c>
      <c r="BK4526">
        <v>22.8</v>
      </c>
    </row>
    <row r="4527" spans="61:63" x14ac:dyDescent="0.3">
      <c r="BI4527" t="str">
        <v>28/05/2007</v>
      </c>
      <c r="BJ4527">
        <v>52.2</v>
      </c>
      <c r="BK4527">
        <v>22.8</v>
      </c>
    </row>
    <row r="4528" spans="61:63" x14ac:dyDescent="0.3">
      <c r="BI4528" t="str">
        <v>25/05/2007</v>
      </c>
      <c r="BJ4528">
        <v>53.8</v>
      </c>
      <c r="BK4528">
        <v>21.5</v>
      </c>
    </row>
    <row r="4529" spans="61:63" x14ac:dyDescent="0.3">
      <c r="BI4529" t="str">
        <v>24/05/2007</v>
      </c>
      <c r="BJ4529">
        <v>53.8</v>
      </c>
      <c r="BK4529">
        <v>21.5</v>
      </c>
    </row>
    <row r="4530" spans="61:63" x14ac:dyDescent="0.3">
      <c r="BI4530" t="str">
        <v>23/05/2007</v>
      </c>
      <c r="BJ4530">
        <v>53.8</v>
      </c>
      <c r="BK4530">
        <v>21.5</v>
      </c>
    </row>
    <row r="4531" spans="61:63" x14ac:dyDescent="0.3">
      <c r="BI4531" t="str">
        <v>22/05/2007</v>
      </c>
      <c r="BJ4531">
        <v>53.8</v>
      </c>
      <c r="BK4531">
        <v>21.5</v>
      </c>
    </row>
    <row r="4532" spans="61:63" x14ac:dyDescent="0.3">
      <c r="BI4532" t="str">
        <v>21/05/2007</v>
      </c>
      <c r="BJ4532">
        <v>53.8</v>
      </c>
      <c r="BK4532">
        <v>21.5</v>
      </c>
    </row>
    <row r="4533" spans="61:63" x14ac:dyDescent="0.3">
      <c r="BI4533" t="str">
        <v>18/05/2007</v>
      </c>
      <c r="BJ4533">
        <v>54.3</v>
      </c>
      <c r="BK4533">
        <v>20.7</v>
      </c>
    </row>
    <row r="4534" spans="61:63" x14ac:dyDescent="0.3">
      <c r="BI4534" t="str">
        <v>17/05/2007</v>
      </c>
      <c r="BJ4534">
        <v>54.3</v>
      </c>
      <c r="BK4534">
        <v>20.7</v>
      </c>
    </row>
    <row r="4535" spans="61:63" x14ac:dyDescent="0.3">
      <c r="BI4535" t="str">
        <v>16/05/2007</v>
      </c>
      <c r="BJ4535">
        <v>54.3</v>
      </c>
      <c r="BK4535">
        <v>20.7</v>
      </c>
    </row>
    <row r="4536" spans="61:63" x14ac:dyDescent="0.3">
      <c r="BI4536" t="str">
        <v>15/05/2007</v>
      </c>
      <c r="BJ4536">
        <v>54.3</v>
      </c>
      <c r="BK4536">
        <v>20.7</v>
      </c>
    </row>
    <row r="4537" spans="61:63" x14ac:dyDescent="0.3">
      <c r="BI4537" t="str">
        <v>14/05/2007</v>
      </c>
      <c r="BJ4537">
        <v>54.3</v>
      </c>
      <c r="BK4537">
        <v>20.7</v>
      </c>
    </row>
    <row r="4538" spans="61:63" x14ac:dyDescent="0.3">
      <c r="BI4538" t="str">
        <v>11/05/2007</v>
      </c>
      <c r="BJ4538">
        <v>54.3</v>
      </c>
      <c r="BK4538">
        <v>19.600000000000001</v>
      </c>
    </row>
    <row r="4539" spans="61:63" x14ac:dyDescent="0.3">
      <c r="BI4539" t="str">
        <v>10/05/2007</v>
      </c>
      <c r="BJ4539">
        <v>54.3</v>
      </c>
      <c r="BK4539">
        <v>19.600000000000001</v>
      </c>
    </row>
    <row r="4540" spans="61:63" x14ac:dyDescent="0.3">
      <c r="BI4540" t="str">
        <v>09/05/2007</v>
      </c>
      <c r="BJ4540">
        <v>54.3</v>
      </c>
      <c r="BK4540">
        <v>19.600000000000001</v>
      </c>
    </row>
    <row r="4541" spans="61:63" x14ac:dyDescent="0.3">
      <c r="BI4541" t="str">
        <v>08/05/2007</v>
      </c>
      <c r="BJ4541">
        <v>54.3</v>
      </c>
      <c r="BK4541">
        <v>19.600000000000001</v>
      </c>
    </row>
    <row r="4542" spans="61:63" x14ac:dyDescent="0.3">
      <c r="BI4542" t="str">
        <v>07/05/2007</v>
      </c>
      <c r="BJ4542">
        <v>54.3</v>
      </c>
      <c r="BK4542">
        <v>19.600000000000001</v>
      </c>
    </row>
    <row r="4543" spans="61:63" x14ac:dyDescent="0.3">
      <c r="BI4543" t="str">
        <v>04/05/2007</v>
      </c>
      <c r="BJ4543">
        <v>53.3</v>
      </c>
      <c r="BK4543">
        <v>20</v>
      </c>
    </row>
    <row r="4544" spans="61:63" x14ac:dyDescent="0.3">
      <c r="BI4544" t="str">
        <v>03/05/2007</v>
      </c>
      <c r="BJ4544">
        <v>53.3</v>
      </c>
      <c r="BK4544">
        <v>20</v>
      </c>
    </row>
    <row r="4545" spans="61:63" x14ac:dyDescent="0.3">
      <c r="BI4545" t="str">
        <v>02/05/2007</v>
      </c>
      <c r="BJ4545">
        <v>53.3</v>
      </c>
      <c r="BK4545">
        <v>20</v>
      </c>
    </row>
    <row r="4546" spans="61:63" x14ac:dyDescent="0.3">
      <c r="BI4546" t="str">
        <v>01/05/2007</v>
      </c>
      <c r="BJ4546">
        <v>53.3</v>
      </c>
      <c r="BK4546">
        <v>20</v>
      </c>
    </row>
    <row r="4547" spans="61:63" x14ac:dyDescent="0.3">
      <c r="BI4547" t="str">
        <v>30/04/2007</v>
      </c>
      <c r="BJ4547">
        <v>53.3</v>
      </c>
      <c r="BK4547">
        <v>20</v>
      </c>
    </row>
    <row r="4548" spans="61:63" x14ac:dyDescent="0.3">
      <c r="BI4548" t="str">
        <v>27/04/2007</v>
      </c>
      <c r="BJ4548">
        <v>51.7</v>
      </c>
      <c r="BK4548">
        <v>24.7</v>
      </c>
    </row>
    <row r="4549" spans="61:63" x14ac:dyDescent="0.3">
      <c r="BI4549" t="str">
        <v>26/04/2007</v>
      </c>
      <c r="BJ4549">
        <v>51.7</v>
      </c>
      <c r="BK4549">
        <v>24.7</v>
      </c>
    </row>
    <row r="4550" spans="61:63" x14ac:dyDescent="0.3">
      <c r="BI4550" t="str">
        <v>25/04/2007</v>
      </c>
      <c r="BJ4550">
        <v>51.7</v>
      </c>
      <c r="BK4550">
        <v>24.7</v>
      </c>
    </row>
    <row r="4551" spans="61:63" x14ac:dyDescent="0.3">
      <c r="BI4551" t="str">
        <v>24/04/2007</v>
      </c>
      <c r="BJ4551">
        <v>51.7</v>
      </c>
      <c r="BK4551">
        <v>24.7</v>
      </c>
    </row>
    <row r="4552" spans="61:63" x14ac:dyDescent="0.3">
      <c r="BI4552" t="str">
        <v>23/04/2007</v>
      </c>
      <c r="BJ4552">
        <v>51.7</v>
      </c>
      <c r="BK4552">
        <v>24.7</v>
      </c>
    </row>
    <row r="4553" spans="61:63" x14ac:dyDescent="0.3">
      <c r="BI4553" t="str">
        <v>20/04/2007</v>
      </c>
      <c r="BJ4553">
        <v>51.1</v>
      </c>
      <c r="BK4553">
        <v>26.1</v>
      </c>
    </row>
    <row r="4554" spans="61:63" x14ac:dyDescent="0.3">
      <c r="BI4554" t="str">
        <v>19/04/2007</v>
      </c>
      <c r="BJ4554">
        <v>51.1</v>
      </c>
      <c r="BK4554">
        <v>26.1</v>
      </c>
    </row>
    <row r="4555" spans="61:63" x14ac:dyDescent="0.3">
      <c r="BI4555" t="str">
        <v>18/04/2007</v>
      </c>
      <c r="BJ4555">
        <v>51.1</v>
      </c>
      <c r="BK4555">
        <v>26.1</v>
      </c>
    </row>
    <row r="4556" spans="61:63" x14ac:dyDescent="0.3">
      <c r="BI4556" t="str">
        <v>17/04/2007</v>
      </c>
      <c r="BJ4556">
        <v>51.1</v>
      </c>
      <c r="BK4556">
        <v>26.1</v>
      </c>
    </row>
    <row r="4557" spans="61:63" x14ac:dyDescent="0.3">
      <c r="BI4557" t="str">
        <v>16/04/2007</v>
      </c>
      <c r="BJ4557">
        <v>51.1</v>
      </c>
      <c r="BK4557">
        <v>26.1</v>
      </c>
    </row>
    <row r="4558" spans="61:63" x14ac:dyDescent="0.3">
      <c r="BI4558" t="str">
        <v>13/04/2007</v>
      </c>
      <c r="BJ4558">
        <v>52.7</v>
      </c>
      <c r="BK4558">
        <v>25.3</v>
      </c>
    </row>
    <row r="4559" spans="61:63" x14ac:dyDescent="0.3">
      <c r="BI4559" t="str">
        <v>12/04/2007</v>
      </c>
      <c r="BJ4559">
        <v>52.7</v>
      </c>
      <c r="BK4559">
        <v>25.3</v>
      </c>
    </row>
    <row r="4560" spans="61:63" x14ac:dyDescent="0.3">
      <c r="BI4560" t="str">
        <v>11/04/2007</v>
      </c>
      <c r="BJ4560">
        <v>52.7</v>
      </c>
      <c r="BK4560">
        <v>25.3</v>
      </c>
    </row>
    <row r="4561" spans="61:63" x14ac:dyDescent="0.3">
      <c r="BI4561" t="str">
        <v>10/04/2007</v>
      </c>
      <c r="BJ4561">
        <v>52.7</v>
      </c>
      <c r="BK4561">
        <v>25.3</v>
      </c>
    </row>
    <row r="4562" spans="61:63" x14ac:dyDescent="0.3">
      <c r="BI4562" t="str">
        <v>09/04/2007</v>
      </c>
      <c r="BJ4562">
        <v>52.7</v>
      </c>
      <c r="BK4562">
        <v>25.3</v>
      </c>
    </row>
    <row r="4563" spans="61:63" x14ac:dyDescent="0.3">
      <c r="BI4563" t="str">
        <v>06/04/2007</v>
      </c>
      <c r="BJ4563">
        <v>49.5</v>
      </c>
      <c r="BK4563">
        <v>27.5</v>
      </c>
    </row>
    <row r="4564" spans="61:63" x14ac:dyDescent="0.3">
      <c r="BI4564" t="str">
        <v>05/04/2007</v>
      </c>
      <c r="BJ4564">
        <v>49.5</v>
      </c>
      <c r="BK4564">
        <v>27.5</v>
      </c>
    </row>
    <row r="4565" spans="61:63" x14ac:dyDescent="0.3">
      <c r="BI4565" t="str">
        <v>04/04/2007</v>
      </c>
      <c r="BJ4565">
        <v>49.5</v>
      </c>
      <c r="BK4565">
        <v>27.5</v>
      </c>
    </row>
    <row r="4566" spans="61:63" x14ac:dyDescent="0.3">
      <c r="BI4566" t="str">
        <v>03/04/2007</v>
      </c>
      <c r="BJ4566">
        <v>49.5</v>
      </c>
      <c r="BK4566">
        <v>27.5</v>
      </c>
    </row>
    <row r="4567" spans="61:63" x14ac:dyDescent="0.3">
      <c r="BI4567" t="str">
        <v>02/04/2007</v>
      </c>
      <c r="BJ4567">
        <v>49.5</v>
      </c>
      <c r="BK4567">
        <v>27.5</v>
      </c>
    </row>
    <row r="4568" spans="61:63" x14ac:dyDescent="0.3">
      <c r="BI4568" t="str">
        <v>30/03/2007</v>
      </c>
      <c r="BJ4568">
        <v>50.6</v>
      </c>
      <c r="BK4568">
        <v>25.8</v>
      </c>
    </row>
    <row r="4569" spans="61:63" x14ac:dyDescent="0.3">
      <c r="BI4569" t="str">
        <v>29/03/2007</v>
      </c>
      <c r="BJ4569">
        <v>50.6</v>
      </c>
      <c r="BK4569">
        <v>25.8</v>
      </c>
    </row>
    <row r="4570" spans="61:63" x14ac:dyDescent="0.3">
      <c r="BI4570" t="str">
        <v>28/03/2007</v>
      </c>
      <c r="BJ4570">
        <v>50.6</v>
      </c>
      <c r="BK4570">
        <v>25.8</v>
      </c>
    </row>
    <row r="4571" spans="61:63" x14ac:dyDescent="0.3">
      <c r="BI4571" t="str">
        <v>27/03/2007</v>
      </c>
      <c r="BJ4571">
        <v>50.6</v>
      </c>
      <c r="BK4571">
        <v>25.8</v>
      </c>
    </row>
    <row r="4572" spans="61:63" x14ac:dyDescent="0.3">
      <c r="BI4572" t="str">
        <v>26/03/2007</v>
      </c>
      <c r="BJ4572">
        <v>50.6</v>
      </c>
      <c r="BK4572">
        <v>25.8</v>
      </c>
    </row>
    <row r="4573" spans="61:63" x14ac:dyDescent="0.3">
      <c r="BI4573" t="str">
        <v>23/03/2007</v>
      </c>
      <c r="BJ4573">
        <v>48.4</v>
      </c>
      <c r="BK4573">
        <v>27.5</v>
      </c>
    </row>
    <row r="4574" spans="61:63" x14ac:dyDescent="0.3">
      <c r="BI4574" t="str">
        <v>22/03/2007</v>
      </c>
      <c r="BJ4574">
        <v>48.4</v>
      </c>
      <c r="BK4574">
        <v>27.5</v>
      </c>
    </row>
    <row r="4575" spans="61:63" x14ac:dyDescent="0.3">
      <c r="BI4575" t="str">
        <v>21/03/2007</v>
      </c>
      <c r="BJ4575">
        <v>48.4</v>
      </c>
      <c r="BK4575">
        <v>27.5</v>
      </c>
    </row>
    <row r="4576" spans="61:63" x14ac:dyDescent="0.3">
      <c r="BI4576" t="str">
        <v>20/03/2007</v>
      </c>
      <c r="BJ4576">
        <v>48.4</v>
      </c>
      <c r="BK4576">
        <v>27.5</v>
      </c>
    </row>
    <row r="4577" spans="61:63" x14ac:dyDescent="0.3">
      <c r="BI4577" t="str">
        <v>19/03/2007</v>
      </c>
      <c r="BJ4577">
        <v>48.4</v>
      </c>
      <c r="BK4577">
        <v>27.5</v>
      </c>
    </row>
    <row r="4578" spans="61:63" x14ac:dyDescent="0.3">
      <c r="BI4578" t="str">
        <v>16/03/2007</v>
      </c>
      <c r="BJ4578">
        <v>46.6</v>
      </c>
      <c r="BK4578">
        <v>28.4</v>
      </c>
    </row>
    <row r="4579" spans="61:63" x14ac:dyDescent="0.3">
      <c r="BI4579" t="str">
        <v>15/03/2007</v>
      </c>
      <c r="BJ4579">
        <v>46.6</v>
      </c>
      <c r="BK4579">
        <v>28.4</v>
      </c>
    </row>
    <row r="4580" spans="61:63" x14ac:dyDescent="0.3">
      <c r="BI4580" t="str">
        <v>14/03/2007</v>
      </c>
      <c r="BJ4580">
        <v>46.6</v>
      </c>
      <c r="BK4580">
        <v>28.4</v>
      </c>
    </row>
    <row r="4581" spans="61:63" x14ac:dyDescent="0.3">
      <c r="BI4581" t="str">
        <v>13/03/2007</v>
      </c>
      <c r="BJ4581">
        <v>46.6</v>
      </c>
      <c r="BK4581">
        <v>28.4</v>
      </c>
    </row>
    <row r="4582" spans="61:63" x14ac:dyDescent="0.3">
      <c r="BI4582" t="str">
        <v>12/03/2007</v>
      </c>
      <c r="BJ4582">
        <v>46.6</v>
      </c>
      <c r="BK4582">
        <v>28.4</v>
      </c>
    </row>
    <row r="4583" spans="61:63" x14ac:dyDescent="0.3">
      <c r="BI4583" t="str">
        <v>09/03/2007</v>
      </c>
      <c r="BJ4583">
        <v>45.5</v>
      </c>
      <c r="BK4583">
        <v>28.9</v>
      </c>
    </row>
    <row r="4584" spans="61:63" x14ac:dyDescent="0.3">
      <c r="BI4584" t="str">
        <v>08/03/2007</v>
      </c>
      <c r="BJ4584">
        <v>45.5</v>
      </c>
      <c r="BK4584">
        <v>28.9</v>
      </c>
    </row>
    <row r="4585" spans="61:63" x14ac:dyDescent="0.3">
      <c r="BI4585" t="str">
        <v>07/03/2007</v>
      </c>
      <c r="BJ4585">
        <v>45.5</v>
      </c>
      <c r="BK4585">
        <v>28.9</v>
      </c>
    </row>
    <row r="4586" spans="61:63" x14ac:dyDescent="0.3">
      <c r="BI4586" t="str">
        <v>06/03/2007</v>
      </c>
      <c r="BJ4586">
        <v>45.5</v>
      </c>
      <c r="BK4586">
        <v>28.9</v>
      </c>
    </row>
    <row r="4587" spans="61:63" x14ac:dyDescent="0.3">
      <c r="BI4587" t="str">
        <v>05/03/2007</v>
      </c>
      <c r="BJ4587">
        <v>45.5</v>
      </c>
      <c r="BK4587">
        <v>28.9</v>
      </c>
    </row>
    <row r="4588" spans="61:63" x14ac:dyDescent="0.3">
      <c r="BI4588" t="str">
        <v>02/03/2007</v>
      </c>
      <c r="BJ4588">
        <v>46.2</v>
      </c>
      <c r="BK4588">
        <v>26.9</v>
      </c>
    </row>
    <row r="4589" spans="61:63" x14ac:dyDescent="0.3">
      <c r="BI4589" t="str">
        <v>01/03/2007</v>
      </c>
      <c r="BJ4589">
        <v>46.2</v>
      </c>
      <c r="BK4589">
        <v>26.9</v>
      </c>
    </row>
    <row r="4590" spans="61:63" x14ac:dyDescent="0.3">
      <c r="BI4590" t="str">
        <v>28/02/2007</v>
      </c>
      <c r="BJ4590">
        <v>46.2</v>
      </c>
      <c r="BK4590">
        <v>26.9</v>
      </c>
    </row>
    <row r="4591" spans="61:63" x14ac:dyDescent="0.3">
      <c r="BI4591" t="str">
        <v>27/02/2007</v>
      </c>
      <c r="BJ4591">
        <v>46.2</v>
      </c>
      <c r="BK4591">
        <v>26.9</v>
      </c>
    </row>
    <row r="4592" spans="61:63" x14ac:dyDescent="0.3">
      <c r="BI4592" t="str">
        <v>26/02/2007</v>
      </c>
      <c r="BJ4592">
        <v>46.2</v>
      </c>
      <c r="BK4592">
        <v>26.9</v>
      </c>
    </row>
    <row r="4593" spans="61:63" x14ac:dyDescent="0.3">
      <c r="BI4593" t="str">
        <v>23/02/2007</v>
      </c>
      <c r="BJ4593">
        <v>50.5</v>
      </c>
      <c r="BK4593">
        <v>24.2</v>
      </c>
    </row>
    <row r="4594" spans="61:63" x14ac:dyDescent="0.3">
      <c r="BI4594" t="str">
        <v>22/02/2007</v>
      </c>
      <c r="BJ4594">
        <v>50.5</v>
      </c>
      <c r="BK4594">
        <v>24.2</v>
      </c>
    </row>
    <row r="4595" spans="61:63" x14ac:dyDescent="0.3">
      <c r="BI4595" t="str">
        <v>21/02/2007</v>
      </c>
      <c r="BJ4595">
        <v>50.5</v>
      </c>
      <c r="BK4595">
        <v>24.2</v>
      </c>
    </row>
    <row r="4596" spans="61:63" x14ac:dyDescent="0.3">
      <c r="BI4596" t="str">
        <v>20/02/2007</v>
      </c>
      <c r="BJ4596">
        <v>50.5</v>
      </c>
      <c r="BK4596">
        <v>24.2</v>
      </c>
    </row>
    <row r="4597" spans="61:63" x14ac:dyDescent="0.3">
      <c r="BI4597" t="str">
        <v>19/02/2007</v>
      </c>
      <c r="BJ4597">
        <v>50.5</v>
      </c>
      <c r="BK4597">
        <v>24.2</v>
      </c>
    </row>
    <row r="4598" spans="61:63" x14ac:dyDescent="0.3">
      <c r="BI4598" t="str">
        <v>16/02/2007</v>
      </c>
      <c r="BJ4598">
        <v>50</v>
      </c>
      <c r="BK4598">
        <v>22.2</v>
      </c>
    </row>
    <row r="4599" spans="61:63" x14ac:dyDescent="0.3">
      <c r="BI4599" t="str">
        <v>15/02/2007</v>
      </c>
      <c r="BJ4599">
        <v>50</v>
      </c>
      <c r="BK4599">
        <v>22.2</v>
      </c>
    </row>
    <row r="4600" spans="61:63" x14ac:dyDescent="0.3">
      <c r="BI4600" t="str">
        <v>14/02/2007</v>
      </c>
      <c r="BJ4600">
        <v>50</v>
      </c>
      <c r="BK4600">
        <v>22.2</v>
      </c>
    </row>
    <row r="4601" spans="61:63" x14ac:dyDescent="0.3">
      <c r="BI4601" t="str">
        <v>13/02/2007</v>
      </c>
      <c r="BJ4601">
        <v>50</v>
      </c>
      <c r="BK4601">
        <v>22.2</v>
      </c>
    </row>
    <row r="4602" spans="61:63" x14ac:dyDescent="0.3">
      <c r="BI4602" t="str">
        <v>12/02/2007</v>
      </c>
      <c r="BJ4602">
        <v>50</v>
      </c>
      <c r="BK4602">
        <v>22.2</v>
      </c>
    </row>
    <row r="4603" spans="61:63" x14ac:dyDescent="0.3">
      <c r="BI4603" t="str">
        <v>09/02/2007</v>
      </c>
      <c r="BJ4603">
        <v>51.1</v>
      </c>
      <c r="BK4603">
        <v>21.1</v>
      </c>
    </row>
    <row r="4604" spans="61:63" x14ac:dyDescent="0.3">
      <c r="BI4604" t="str">
        <v>08/02/2007</v>
      </c>
      <c r="BJ4604">
        <v>51.1</v>
      </c>
      <c r="BK4604">
        <v>21.1</v>
      </c>
    </row>
    <row r="4605" spans="61:63" x14ac:dyDescent="0.3">
      <c r="BI4605" t="str">
        <v>07/02/2007</v>
      </c>
      <c r="BJ4605">
        <v>51.1</v>
      </c>
      <c r="BK4605">
        <v>21.1</v>
      </c>
    </row>
    <row r="4606" spans="61:63" x14ac:dyDescent="0.3">
      <c r="BI4606" t="str">
        <v>06/02/2007</v>
      </c>
      <c r="BJ4606">
        <v>51.1</v>
      </c>
      <c r="BK4606">
        <v>21.1</v>
      </c>
    </row>
    <row r="4607" spans="61:63" x14ac:dyDescent="0.3">
      <c r="BI4607" t="str">
        <v>05/02/2007</v>
      </c>
      <c r="BJ4607">
        <v>51.1</v>
      </c>
      <c r="BK4607">
        <v>21.1</v>
      </c>
    </row>
    <row r="4608" spans="61:63" x14ac:dyDescent="0.3">
      <c r="BI4608" t="str">
        <v>02/02/2007</v>
      </c>
      <c r="BJ4608">
        <v>52.2</v>
      </c>
      <c r="BK4608">
        <v>22.2</v>
      </c>
    </row>
    <row r="4609" spans="61:63" x14ac:dyDescent="0.3">
      <c r="BI4609" t="str">
        <v>01/02/2007</v>
      </c>
      <c r="BJ4609">
        <v>52.2</v>
      </c>
      <c r="BK4609">
        <v>22.2</v>
      </c>
    </row>
    <row r="4610" spans="61:63" x14ac:dyDescent="0.3">
      <c r="BI4610" t="str">
        <v>31/01/2007</v>
      </c>
      <c r="BJ4610">
        <v>52.2</v>
      </c>
      <c r="BK4610">
        <v>22.2</v>
      </c>
    </row>
    <row r="4611" spans="61:63" x14ac:dyDescent="0.3">
      <c r="BI4611" t="str">
        <v>30/01/2007</v>
      </c>
      <c r="BJ4611">
        <v>52.2</v>
      </c>
      <c r="BK4611">
        <v>22.2</v>
      </c>
    </row>
    <row r="4612" spans="61:63" x14ac:dyDescent="0.3">
      <c r="BI4612" t="str">
        <v>29/01/2007</v>
      </c>
      <c r="BJ4612">
        <v>52.2</v>
      </c>
      <c r="BK4612">
        <v>22.2</v>
      </c>
    </row>
    <row r="4613" spans="61:63" x14ac:dyDescent="0.3">
      <c r="BI4613" t="str">
        <v>26/01/2007</v>
      </c>
      <c r="BJ4613">
        <v>53.3</v>
      </c>
      <c r="BK4613">
        <v>21.1</v>
      </c>
    </row>
    <row r="4614" spans="61:63" x14ac:dyDescent="0.3">
      <c r="BI4614" t="str">
        <v>25/01/2007</v>
      </c>
      <c r="BJ4614">
        <v>53.3</v>
      </c>
      <c r="BK4614">
        <v>21.1</v>
      </c>
    </row>
    <row r="4615" spans="61:63" x14ac:dyDescent="0.3">
      <c r="BI4615" t="str">
        <v>24/01/2007</v>
      </c>
      <c r="BJ4615">
        <v>53.3</v>
      </c>
      <c r="BK4615">
        <v>21.1</v>
      </c>
    </row>
    <row r="4616" spans="61:63" x14ac:dyDescent="0.3">
      <c r="BI4616" t="str">
        <v>23/01/2007</v>
      </c>
      <c r="BJ4616">
        <v>53.3</v>
      </c>
      <c r="BK4616">
        <v>21.1</v>
      </c>
    </row>
    <row r="4617" spans="61:63" x14ac:dyDescent="0.3">
      <c r="BI4617" t="str">
        <v>22/01/2007</v>
      </c>
      <c r="BJ4617">
        <v>53.3</v>
      </c>
      <c r="BK4617">
        <v>21.1</v>
      </c>
    </row>
    <row r="4618" spans="61:63" x14ac:dyDescent="0.3">
      <c r="BI4618" t="str">
        <v>19/01/2007</v>
      </c>
      <c r="BJ4618">
        <v>52.7</v>
      </c>
      <c r="BK4618">
        <v>20.9</v>
      </c>
    </row>
    <row r="4619" spans="61:63" x14ac:dyDescent="0.3">
      <c r="BI4619" t="str">
        <v>18/01/2007</v>
      </c>
      <c r="BJ4619">
        <v>52.7</v>
      </c>
      <c r="BK4619">
        <v>20.9</v>
      </c>
    </row>
    <row r="4620" spans="61:63" x14ac:dyDescent="0.3">
      <c r="BI4620" t="str">
        <v>17/01/2007</v>
      </c>
      <c r="BJ4620">
        <v>52.7</v>
      </c>
      <c r="BK4620">
        <v>20.9</v>
      </c>
    </row>
    <row r="4621" spans="61:63" x14ac:dyDescent="0.3">
      <c r="BI4621" t="str">
        <v>16/01/2007</v>
      </c>
      <c r="BJ4621">
        <v>52.7</v>
      </c>
      <c r="BK4621">
        <v>20.9</v>
      </c>
    </row>
    <row r="4622" spans="61:63" x14ac:dyDescent="0.3">
      <c r="BI4622" t="str">
        <v>15/01/2007</v>
      </c>
      <c r="BJ4622">
        <v>52.7</v>
      </c>
      <c r="BK4622">
        <v>20.9</v>
      </c>
    </row>
    <row r="4623" spans="61:63" x14ac:dyDescent="0.3">
      <c r="BI4623" t="str">
        <v>12/01/2007</v>
      </c>
      <c r="BJ4623">
        <v>50.5</v>
      </c>
      <c r="BK4623">
        <v>22.1</v>
      </c>
    </row>
    <row r="4624" spans="61:63" x14ac:dyDescent="0.3">
      <c r="BI4624" t="str">
        <v>11/01/2007</v>
      </c>
      <c r="BJ4624">
        <v>50.5</v>
      </c>
      <c r="BK4624">
        <v>22.1</v>
      </c>
    </row>
    <row r="4625" spans="61:63" x14ac:dyDescent="0.3">
      <c r="BI4625" t="str">
        <v>10/01/2007</v>
      </c>
      <c r="BJ4625">
        <v>50.5</v>
      </c>
      <c r="BK4625">
        <v>22.1</v>
      </c>
    </row>
    <row r="4626" spans="61:63" x14ac:dyDescent="0.3">
      <c r="BI4626" t="str">
        <v>09/01/2007</v>
      </c>
      <c r="BJ4626">
        <v>50.5</v>
      </c>
      <c r="BK4626">
        <v>22.1</v>
      </c>
    </row>
    <row r="4627" spans="61:63" x14ac:dyDescent="0.3">
      <c r="BI4627" t="str">
        <v>08/01/2007</v>
      </c>
      <c r="BJ4627">
        <v>50.5</v>
      </c>
      <c r="BK4627">
        <v>22.1</v>
      </c>
    </row>
    <row r="4628" spans="61:63" x14ac:dyDescent="0.3">
      <c r="BI4628" t="str">
        <v>05/01/2007</v>
      </c>
      <c r="BJ4628">
        <v>55.4</v>
      </c>
      <c r="BK4628">
        <v>20.7</v>
      </c>
    </row>
    <row r="4629" spans="61:63" x14ac:dyDescent="0.3">
      <c r="BI4629" t="str">
        <v>04/01/2007</v>
      </c>
      <c r="BJ4629">
        <v>55.4</v>
      </c>
      <c r="BK4629">
        <v>20.7</v>
      </c>
    </row>
    <row r="4630" spans="61:63" x14ac:dyDescent="0.3">
      <c r="BI4630" t="str">
        <v>03/01/2007</v>
      </c>
      <c r="BJ4630">
        <v>55.4</v>
      </c>
      <c r="BK4630">
        <v>20.7</v>
      </c>
    </row>
    <row r="4631" spans="61:63" x14ac:dyDescent="0.3">
      <c r="BI4631" t="str">
        <v>02/01/2007</v>
      </c>
      <c r="BJ4631">
        <v>55.4</v>
      </c>
      <c r="BK4631">
        <v>20.7</v>
      </c>
    </row>
    <row r="4632" spans="61:63" x14ac:dyDescent="0.3">
      <c r="BI4632" t="str">
        <v>01/01/2007</v>
      </c>
      <c r="BJ4632">
        <v>55.4</v>
      </c>
      <c r="BK4632">
        <v>20.7</v>
      </c>
    </row>
    <row r="4633" spans="61:63" x14ac:dyDescent="0.3">
      <c r="BI4633" t="str">
        <v>29/12/2006</v>
      </c>
      <c r="BJ4633">
        <v>55.3</v>
      </c>
      <c r="BK4633">
        <v>21.3</v>
      </c>
    </row>
    <row r="4634" spans="61:63" x14ac:dyDescent="0.3">
      <c r="BI4634" t="str">
        <v>28/12/2006</v>
      </c>
      <c r="BJ4634">
        <v>55.3</v>
      </c>
      <c r="BK4634">
        <v>21.3</v>
      </c>
    </row>
    <row r="4635" spans="61:63" x14ac:dyDescent="0.3">
      <c r="BI4635" t="str">
        <v>27/12/2006</v>
      </c>
      <c r="BJ4635">
        <v>55.3</v>
      </c>
      <c r="BK4635">
        <v>21.3</v>
      </c>
    </row>
    <row r="4636" spans="61:63" x14ac:dyDescent="0.3">
      <c r="BI4636" t="str">
        <v>26/12/2006</v>
      </c>
      <c r="BJ4636">
        <v>55.3</v>
      </c>
      <c r="BK4636">
        <v>21.3</v>
      </c>
    </row>
    <row r="4637" spans="61:63" x14ac:dyDescent="0.3">
      <c r="BI4637" t="str">
        <v>25/12/2006</v>
      </c>
      <c r="BJ4637">
        <v>55.3</v>
      </c>
      <c r="BK4637">
        <v>21.3</v>
      </c>
    </row>
    <row r="4638" spans="61:63" x14ac:dyDescent="0.3">
      <c r="BI4638" t="str">
        <v>22/12/2006</v>
      </c>
      <c r="BJ4638">
        <v>56.5</v>
      </c>
      <c r="BK4638">
        <v>19.600000000000001</v>
      </c>
    </row>
    <row r="4639" spans="61:63" x14ac:dyDescent="0.3">
      <c r="BI4639" t="str">
        <v>21/12/2006</v>
      </c>
      <c r="BJ4639">
        <v>56.5</v>
      </c>
      <c r="BK4639">
        <v>19.600000000000001</v>
      </c>
    </row>
    <row r="4640" spans="61:63" x14ac:dyDescent="0.3">
      <c r="BI4640" t="str">
        <v>20/12/2006</v>
      </c>
      <c r="BJ4640">
        <v>56.5</v>
      </c>
      <c r="BK4640">
        <v>19.600000000000001</v>
      </c>
    </row>
    <row r="4641" spans="61:63" x14ac:dyDescent="0.3">
      <c r="BI4641" t="str">
        <v>19/12/2006</v>
      </c>
      <c r="BJ4641">
        <v>56.5</v>
      </c>
      <c r="BK4641">
        <v>19.600000000000001</v>
      </c>
    </row>
    <row r="4642" spans="61:63" x14ac:dyDescent="0.3">
      <c r="BI4642" t="str">
        <v>18/12/2006</v>
      </c>
      <c r="BJ4642">
        <v>56.5</v>
      </c>
      <c r="BK4642">
        <v>19.600000000000001</v>
      </c>
    </row>
    <row r="4643" spans="61:63" x14ac:dyDescent="0.3">
      <c r="BI4643" t="str">
        <v>15/12/2006</v>
      </c>
      <c r="BJ4643">
        <v>58.8</v>
      </c>
      <c r="BK4643">
        <v>20.6</v>
      </c>
    </row>
    <row r="4644" spans="61:63" x14ac:dyDescent="0.3">
      <c r="BI4644" t="str">
        <v>14/12/2006</v>
      </c>
      <c r="BJ4644">
        <v>58.8</v>
      </c>
      <c r="BK4644">
        <v>20.6</v>
      </c>
    </row>
    <row r="4645" spans="61:63" x14ac:dyDescent="0.3">
      <c r="BI4645" t="str">
        <v>13/12/2006</v>
      </c>
      <c r="BJ4645">
        <v>58.8</v>
      </c>
      <c r="BK4645">
        <v>20.6</v>
      </c>
    </row>
    <row r="4646" spans="61:63" x14ac:dyDescent="0.3">
      <c r="BI4646" t="str">
        <v>12/12/2006</v>
      </c>
      <c r="BJ4646">
        <v>58.8</v>
      </c>
      <c r="BK4646">
        <v>20.6</v>
      </c>
    </row>
    <row r="4647" spans="61:63" x14ac:dyDescent="0.3">
      <c r="BI4647" t="str">
        <v>11/12/2006</v>
      </c>
      <c r="BJ4647">
        <v>58.8</v>
      </c>
      <c r="BK4647">
        <v>20.6</v>
      </c>
    </row>
    <row r="4648" spans="61:63" x14ac:dyDescent="0.3">
      <c r="BI4648" t="str">
        <v>08/12/2006</v>
      </c>
      <c r="BJ4648">
        <v>59.6</v>
      </c>
      <c r="BK4648">
        <v>21.3</v>
      </c>
    </row>
    <row r="4649" spans="61:63" x14ac:dyDescent="0.3">
      <c r="BI4649" t="str">
        <v>07/12/2006</v>
      </c>
      <c r="BJ4649">
        <v>59.6</v>
      </c>
      <c r="BK4649">
        <v>21.3</v>
      </c>
    </row>
    <row r="4650" spans="61:63" x14ac:dyDescent="0.3">
      <c r="BI4650" t="str">
        <v>06/12/2006</v>
      </c>
      <c r="BJ4650">
        <v>59.6</v>
      </c>
      <c r="BK4650">
        <v>21.3</v>
      </c>
    </row>
    <row r="4651" spans="61:63" x14ac:dyDescent="0.3">
      <c r="BI4651" t="str">
        <v>05/12/2006</v>
      </c>
      <c r="BJ4651">
        <v>59.6</v>
      </c>
      <c r="BK4651">
        <v>21.3</v>
      </c>
    </row>
    <row r="4652" spans="61:63" x14ac:dyDescent="0.3">
      <c r="BI4652" t="str">
        <v>04/12/2006</v>
      </c>
      <c r="BJ4652">
        <v>59.6</v>
      </c>
      <c r="BK4652">
        <v>21.3</v>
      </c>
    </row>
    <row r="4653" spans="61:63" x14ac:dyDescent="0.3">
      <c r="BI4653" t="str">
        <v>01/12/2006</v>
      </c>
      <c r="BJ4653">
        <v>59.8</v>
      </c>
      <c r="BK4653">
        <v>23.9</v>
      </c>
    </row>
    <row r="4654" spans="61:63" x14ac:dyDescent="0.3">
      <c r="BI4654" t="str">
        <v>30/11/2006</v>
      </c>
      <c r="BJ4654">
        <v>59.8</v>
      </c>
      <c r="BK4654">
        <v>23.9</v>
      </c>
    </row>
    <row r="4655" spans="61:63" x14ac:dyDescent="0.3">
      <c r="BI4655" t="str">
        <v>29/11/2006</v>
      </c>
      <c r="BJ4655">
        <v>59.8</v>
      </c>
      <c r="BK4655">
        <v>23.9</v>
      </c>
    </row>
    <row r="4656" spans="61:63" x14ac:dyDescent="0.3">
      <c r="BI4656" t="str">
        <v>28/11/2006</v>
      </c>
      <c r="BJ4656">
        <v>59.8</v>
      </c>
      <c r="BK4656">
        <v>23.9</v>
      </c>
    </row>
    <row r="4657" spans="61:63" x14ac:dyDescent="0.3">
      <c r="BI4657" t="str">
        <v>27/11/2006</v>
      </c>
      <c r="BJ4657">
        <v>59.8</v>
      </c>
      <c r="BK4657">
        <v>23.9</v>
      </c>
    </row>
    <row r="4658" spans="61:63" x14ac:dyDescent="0.3">
      <c r="BI4658" t="str">
        <v>24/11/2006</v>
      </c>
      <c r="BJ4658">
        <v>57.5</v>
      </c>
      <c r="BK4658">
        <v>22.3</v>
      </c>
    </row>
    <row r="4659" spans="61:63" x14ac:dyDescent="0.3">
      <c r="BI4659" t="str">
        <v>23/11/2006</v>
      </c>
      <c r="BJ4659">
        <v>57.5</v>
      </c>
      <c r="BK4659">
        <v>22.3</v>
      </c>
    </row>
    <row r="4660" spans="61:63" x14ac:dyDescent="0.3">
      <c r="BI4660" t="str">
        <v>22/11/2006</v>
      </c>
      <c r="BJ4660">
        <v>57.5</v>
      </c>
      <c r="BK4660">
        <v>22.3</v>
      </c>
    </row>
    <row r="4661" spans="61:63" x14ac:dyDescent="0.3">
      <c r="BI4661" t="str">
        <v>21/11/2006</v>
      </c>
      <c r="BJ4661">
        <v>57.5</v>
      </c>
      <c r="BK4661">
        <v>22.3</v>
      </c>
    </row>
    <row r="4662" spans="61:63" x14ac:dyDescent="0.3">
      <c r="BI4662" t="str">
        <v>20/11/2006</v>
      </c>
      <c r="BJ4662">
        <v>57.5</v>
      </c>
      <c r="BK4662">
        <v>22.3</v>
      </c>
    </row>
    <row r="4663" spans="61:63" x14ac:dyDescent="0.3">
      <c r="BI4663" t="str">
        <v>17/11/2006</v>
      </c>
      <c r="BJ4663">
        <v>58.5</v>
      </c>
      <c r="BK4663">
        <v>22.3</v>
      </c>
    </row>
    <row r="4664" spans="61:63" x14ac:dyDescent="0.3">
      <c r="BI4664" t="str">
        <v>16/11/2006</v>
      </c>
      <c r="BJ4664">
        <v>58.5</v>
      </c>
      <c r="BK4664">
        <v>22.3</v>
      </c>
    </row>
    <row r="4665" spans="61:63" x14ac:dyDescent="0.3">
      <c r="BI4665" t="str">
        <v>15/11/2006</v>
      </c>
      <c r="BJ4665">
        <v>58.5</v>
      </c>
      <c r="BK4665">
        <v>22.3</v>
      </c>
    </row>
    <row r="4666" spans="61:63" x14ac:dyDescent="0.3">
      <c r="BI4666" t="str">
        <v>14/11/2006</v>
      </c>
      <c r="BJ4666">
        <v>58.5</v>
      </c>
      <c r="BK4666">
        <v>22.3</v>
      </c>
    </row>
    <row r="4667" spans="61:63" x14ac:dyDescent="0.3">
      <c r="BI4667" t="str">
        <v>13/11/2006</v>
      </c>
      <c r="BJ4667">
        <v>58.5</v>
      </c>
      <c r="BK4667">
        <v>22.3</v>
      </c>
    </row>
    <row r="4668" spans="61:63" x14ac:dyDescent="0.3">
      <c r="BI4668" t="str">
        <v>10/11/2006</v>
      </c>
      <c r="BJ4668">
        <v>56.4</v>
      </c>
      <c r="BK4668">
        <v>22.3</v>
      </c>
    </row>
    <row r="4669" spans="61:63" x14ac:dyDescent="0.3">
      <c r="BI4669" t="str">
        <v>09/11/2006</v>
      </c>
      <c r="BJ4669">
        <v>56.4</v>
      </c>
      <c r="BK4669">
        <v>22.3</v>
      </c>
    </row>
    <row r="4670" spans="61:63" x14ac:dyDescent="0.3">
      <c r="BI4670" t="str">
        <v>08/11/2006</v>
      </c>
      <c r="BJ4670">
        <v>56.4</v>
      </c>
      <c r="BK4670">
        <v>22.3</v>
      </c>
    </row>
    <row r="4671" spans="61:63" x14ac:dyDescent="0.3">
      <c r="BI4671" t="str">
        <v>07/11/2006</v>
      </c>
      <c r="BJ4671">
        <v>56.4</v>
      </c>
      <c r="BK4671">
        <v>22.3</v>
      </c>
    </row>
    <row r="4672" spans="61:63" x14ac:dyDescent="0.3">
      <c r="BI4672" t="str">
        <v>06/11/2006</v>
      </c>
      <c r="BJ4672">
        <v>56.4</v>
      </c>
      <c r="BK4672">
        <v>22.3</v>
      </c>
    </row>
    <row r="4673" spans="61:63" x14ac:dyDescent="0.3">
      <c r="BI4673" t="str">
        <v>03/11/2006</v>
      </c>
      <c r="BJ4673">
        <v>52.1</v>
      </c>
      <c r="BK4673">
        <v>26</v>
      </c>
    </row>
    <row r="4674" spans="61:63" x14ac:dyDescent="0.3">
      <c r="BI4674" t="str">
        <v>02/11/2006</v>
      </c>
      <c r="BJ4674">
        <v>52.1</v>
      </c>
      <c r="BK4674">
        <v>26</v>
      </c>
    </row>
    <row r="4675" spans="61:63" x14ac:dyDescent="0.3">
      <c r="BI4675" t="str">
        <v>01/11/2006</v>
      </c>
      <c r="BJ4675">
        <v>52.1</v>
      </c>
      <c r="BK4675">
        <v>26</v>
      </c>
    </row>
    <row r="4676" spans="61:63" x14ac:dyDescent="0.3">
      <c r="BI4676" t="str">
        <v>31/10/2006</v>
      </c>
      <c r="BJ4676">
        <v>52.1</v>
      </c>
      <c r="BK4676">
        <v>26</v>
      </c>
    </row>
    <row r="4677" spans="61:63" x14ac:dyDescent="0.3">
      <c r="BI4677" t="str">
        <v>30/10/2006</v>
      </c>
      <c r="BJ4677">
        <v>52.1</v>
      </c>
      <c r="BK4677">
        <v>26</v>
      </c>
    </row>
    <row r="4678" spans="61:63" x14ac:dyDescent="0.3">
      <c r="BI4678" t="str">
        <v>27/10/2006</v>
      </c>
      <c r="BJ4678">
        <v>53.7</v>
      </c>
      <c r="BK4678">
        <v>28.4</v>
      </c>
    </row>
    <row r="4679" spans="61:63" x14ac:dyDescent="0.3">
      <c r="BI4679" t="str">
        <v>26/10/2006</v>
      </c>
      <c r="BJ4679">
        <v>53.7</v>
      </c>
      <c r="BK4679">
        <v>28.4</v>
      </c>
    </row>
    <row r="4680" spans="61:63" x14ac:dyDescent="0.3">
      <c r="BI4680" t="str">
        <v>25/10/2006</v>
      </c>
      <c r="BJ4680">
        <v>53.7</v>
      </c>
      <c r="BK4680">
        <v>28.4</v>
      </c>
    </row>
    <row r="4681" spans="61:63" x14ac:dyDescent="0.3">
      <c r="BI4681" t="str">
        <v>24/10/2006</v>
      </c>
      <c r="BJ4681">
        <v>53.7</v>
      </c>
      <c r="BK4681">
        <v>28.4</v>
      </c>
    </row>
    <row r="4682" spans="61:63" x14ac:dyDescent="0.3">
      <c r="BI4682" t="str">
        <v>23/10/2006</v>
      </c>
      <c r="BJ4682">
        <v>53.7</v>
      </c>
      <c r="BK4682">
        <v>28.4</v>
      </c>
    </row>
    <row r="4683" spans="61:63" x14ac:dyDescent="0.3">
      <c r="BI4683" t="str">
        <v>20/10/2006</v>
      </c>
      <c r="BJ4683">
        <v>52.7</v>
      </c>
      <c r="BK4683">
        <v>30.1</v>
      </c>
    </row>
    <row r="4684" spans="61:63" x14ac:dyDescent="0.3">
      <c r="BI4684" t="str">
        <v>19/10/2006</v>
      </c>
      <c r="BJ4684">
        <v>52.7</v>
      </c>
      <c r="BK4684">
        <v>30.1</v>
      </c>
    </row>
    <row r="4685" spans="61:63" x14ac:dyDescent="0.3">
      <c r="BI4685" t="str">
        <v>18/10/2006</v>
      </c>
      <c r="BJ4685">
        <v>52.7</v>
      </c>
      <c r="BK4685">
        <v>30.1</v>
      </c>
    </row>
    <row r="4686" spans="61:63" x14ac:dyDescent="0.3">
      <c r="BI4686" t="str">
        <v>17/10/2006</v>
      </c>
      <c r="BJ4686">
        <v>52.7</v>
      </c>
      <c r="BK4686">
        <v>30.1</v>
      </c>
    </row>
    <row r="4687" spans="61:63" x14ac:dyDescent="0.3">
      <c r="BI4687" t="str">
        <v>16/10/2006</v>
      </c>
      <c r="BJ4687">
        <v>52.7</v>
      </c>
      <c r="BK4687">
        <v>30.1</v>
      </c>
    </row>
    <row r="4688" spans="61:63" x14ac:dyDescent="0.3">
      <c r="BI4688" t="str">
        <v>13/10/2006</v>
      </c>
      <c r="BJ4688">
        <v>52.2</v>
      </c>
      <c r="BK4688">
        <v>30</v>
      </c>
    </row>
    <row r="4689" spans="61:63" x14ac:dyDescent="0.3">
      <c r="BI4689" t="str">
        <v>12/10/2006</v>
      </c>
      <c r="BJ4689">
        <v>52.2</v>
      </c>
      <c r="BK4689">
        <v>30</v>
      </c>
    </row>
    <row r="4690" spans="61:63" x14ac:dyDescent="0.3">
      <c r="BI4690" t="str">
        <v>11/10/2006</v>
      </c>
      <c r="BJ4690">
        <v>52.2</v>
      </c>
      <c r="BK4690">
        <v>30</v>
      </c>
    </row>
    <row r="4691" spans="61:63" x14ac:dyDescent="0.3">
      <c r="BI4691" t="str">
        <v>10/10/2006</v>
      </c>
      <c r="BJ4691">
        <v>52.2</v>
      </c>
      <c r="BK4691">
        <v>30</v>
      </c>
    </row>
    <row r="4692" spans="61:63" x14ac:dyDescent="0.3">
      <c r="BI4692" t="str">
        <v>09/10/2006</v>
      </c>
      <c r="BJ4692">
        <v>52.2</v>
      </c>
      <c r="BK4692">
        <v>30</v>
      </c>
    </row>
    <row r="4693" spans="61:63" x14ac:dyDescent="0.3">
      <c r="BI4693" t="str">
        <v>06/10/2006</v>
      </c>
      <c r="BJ4693">
        <v>52.2</v>
      </c>
      <c r="BK4693">
        <v>30.4</v>
      </c>
    </row>
    <row r="4694" spans="61:63" x14ac:dyDescent="0.3">
      <c r="BI4694" t="str">
        <v>05/10/2006</v>
      </c>
      <c r="BJ4694">
        <v>52.2</v>
      </c>
      <c r="BK4694">
        <v>30.4</v>
      </c>
    </row>
    <row r="4695" spans="61:63" x14ac:dyDescent="0.3">
      <c r="BI4695" t="str">
        <v>04/10/2006</v>
      </c>
      <c r="BJ4695">
        <v>52.2</v>
      </c>
      <c r="BK4695">
        <v>30.4</v>
      </c>
    </row>
    <row r="4696" spans="61:63" x14ac:dyDescent="0.3">
      <c r="BI4696" t="str">
        <v>03/10/2006</v>
      </c>
      <c r="BJ4696">
        <v>52.2</v>
      </c>
      <c r="BK4696">
        <v>30.4</v>
      </c>
    </row>
    <row r="4697" spans="61:63" x14ac:dyDescent="0.3">
      <c r="BI4697" t="str">
        <v>02/10/2006</v>
      </c>
      <c r="BJ4697">
        <v>52.2</v>
      </c>
      <c r="BK4697">
        <v>30.4</v>
      </c>
    </row>
    <row r="4698" spans="61:63" x14ac:dyDescent="0.3">
      <c r="BI4698" t="str">
        <v>29/09/2006</v>
      </c>
      <c r="BJ4698">
        <v>49.5</v>
      </c>
      <c r="BK4698">
        <v>33.299999999999997</v>
      </c>
    </row>
    <row r="4699" spans="61:63" x14ac:dyDescent="0.3">
      <c r="BI4699" t="str">
        <v>28/09/2006</v>
      </c>
      <c r="BJ4699">
        <v>49.5</v>
      </c>
      <c r="BK4699">
        <v>33.299999999999997</v>
      </c>
    </row>
    <row r="4700" spans="61:63" x14ac:dyDescent="0.3">
      <c r="BI4700" t="str">
        <v>27/09/2006</v>
      </c>
      <c r="BJ4700">
        <v>49.5</v>
      </c>
      <c r="BK4700">
        <v>33.299999999999997</v>
      </c>
    </row>
    <row r="4701" spans="61:63" x14ac:dyDescent="0.3">
      <c r="BI4701" t="str">
        <v>26/09/2006</v>
      </c>
      <c r="BJ4701">
        <v>49.5</v>
      </c>
      <c r="BK4701">
        <v>33.299999999999997</v>
      </c>
    </row>
    <row r="4702" spans="61:63" x14ac:dyDescent="0.3">
      <c r="BI4702" t="str">
        <v>25/09/2006</v>
      </c>
      <c r="BJ4702">
        <v>49.5</v>
      </c>
      <c r="BK4702">
        <v>33.299999999999997</v>
      </c>
    </row>
    <row r="4703" spans="61:63" x14ac:dyDescent="0.3">
      <c r="BI4703" t="str">
        <v>22/09/2006</v>
      </c>
      <c r="BJ4703">
        <v>47.4</v>
      </c>
      <c r="BK4703">
        <v>33.700000000000003</v>
      </c>
    </row>
    <row r="4704" spans="61:63" x14ac:dyDescent="0.3">
      <c r="BI4704" t="str">
        <v>21/09/2006</v>
      </c>
      <c r="BJ4704">
        <v>47.4</v>
      </c>
      <c r="BK4704">
        <v>33.700000000000003</v>
      </c>
    </row>
    <row r="4705" spans="61:63" x14ac:dyDescent="0.3">
      <c r="BI4705" t="str">
        <v>20/09/2006</v>
      </c>
      <c r="BJ4705">
        <v>47.4</v>
      </c>
      <c r="BK4705">
        <v>33.700000000000003</v>
      </c>
    </row>
    <row r="4706" spans="61:63" x14ac:dyDescent="0.3">
      <c r="BI4706" t="str">
        <v>19/09/2006</v>
      </c>
      <c r="BJ4706">
        <v>47.4</v>
      </c>
      <c r="BK4706">
        <v>33.700000000000003</v>
      </c>
    </row>
    <row r="4707" spans="61:63" x14ac:dyDescent="0.3">
      <c r="BI4707" t="str">
        <v>18/09/2006</v>
      </c>
      <c r="BJ4707">
        <v>47.4</v>
      </c>
      <c r="BK4707">
        <v>33.700000000000003</v>
      </c>
    </row>
    <row r="4708" spans="61:63" x14ac:dyDescent="0.3">
      <c r="BI4708" t="str">
        <v>15/09/2006</v>
      </c>
      <c r="BJ4708">
        <v>47.4</v>
      </c>
      <c r="BK4708">
        <v>33.700000000000003</v>
      </c>
    </row>
    <row r="4709" spans="61:63" x14ac:dyDescent="0.3">
      <c r="BI4709" t="str">
        <v>14/09/2006</v>
      </c>
      <c r="BJ4709">
        <v>47.4</v>
      </c>
      <c r="BK4709">
        <v>33.700000000000003</v>
      </c>
    </row>
    <row r="4710" spans="61:63" x14ac:dyDescent="0.3">
      <c r="BI4710" t="str">
        <v>13/09/2006</v>
      </c>
      <c r="BJ4710">
        <v>47.4</v>
      </c>
      <c r="BK4710">
        <v>33.700000000000003</v>
      </c>
    </row>
    <row r="4711" spans="61:63" x14ac:dyDescent="0.3">
      <c r="BI4711" t="str">
        <v>12/09/2006</v>
      </c>
      <c r="BJ4711">
        <v>47.4</v>
      </c>
      <c r="BK4711">
        <v>33.700000000000003</v>
      </c>
    </row>
    <row r="4712" spans="61:63" x14ac:dyDescent="0.3">
      <c r="BI4712" t="str">
        <v>11/09/2006</v>
      </c>
      <c r="BJ4712">
        <v>47.4</v>
      </c>
      <c r="BK4712">
        <v>33.700000000000003</v>
      </c>
    </row>
    <row r="4713" spans="61:63" x14ac:dyDescent="0.3">
      <c r="BI4713" t="str">
        <v>08/09/2006</v>
      </c>
      <c r="BJ4713">
        <v>45.8</v>
      </c>
      <c r="BK4713">
        <v>35.4</v>
      </c>
    </row>
    <row r="4714" spans="61:63" x14ac:dyDescent="0.3">
      <c r="BI4714" t="str">
        <v>07/09/2006</v>
      </c>
      <c r="BJ4714">
        <v>45.8</v>
      </c>
      <c r="BK4714">
        <v>35.4</v>
      </c>
    </row>
    <row r="4715" spans="61:63" x14ac:dyDescent="0.3">
      <c r="BI4715" t="str">
        <v>06/09/2006</v>
      </c>
      <c r="BJ4715">
        <v>45.8</v>
      </c>
      <c r="BK4715">
        <v>35.4</v>
      </c>
    </row>
    <row r="4716" spans="61:63" x14ac:dyDescent="0.3">
      <c r="BI4716" t="str">
        <v>05/09/2006</v>
      </c>
      <c r="BJ4716">
        <v>45.8</v>
      </c>
      <c r="BK4716">
        <v>35.4</v>
      </c>
    </row>
    <row r="4717" spans="61:63" x14ac:dyDescent="0.3">
      <c r="BI4717" t="str">
        <v>04/09/2006</v>
      </c>
      <c r="BJ4717">
        <v>45.8</v>
      </c>
      <c r="BK4717">
        <v>35.4</v>
      </c>
    </row>
    <row r="4718" spans="61:63" x14ac:dyDescent="0.3">
      <c r="BI4718" t="str">
        <v>01/09/2006</v>
      </c>
      <c r="BJ4718">
        <v>43.2</v>
      </c>
      <c r="BK4718">
        <v>33.700000000000003</v>
      </c>
    </row>
    <row r="4719" spans="61:63" x14ac:dyDescent="0.3">
      <c r="BI4719" t="str">
        <v>31/08/2006</v>
      </c>
      <c r="BJ4719">
        <v>43.2</v>
      </c>
      <c r="BK4719">
        <v>33.700000000000003</v>
      </c>
    </row>
    <row r="4720" spans="61:63" x14ac:dyDescent="0.3">
      <c r="BI4720" t="str">
        <v>30/08/2006</v>
      </c>
      <c r="BJ4720">
        <v>43.2</v>
      </c>
      <c r="BK4720">
        <v>33.700000000000003</v>
      </c>
    </row>
    <row r="4721" spans="61:63" x14ac:dyDescent="0.3">
      <c r="BI4721" t="str">
        <v>29/08/2006</v>
      </c>
      <c r="BJ4721">
        <v>43.2</v>
      </c>
      <c r="BK4721">
        <v>33.700000000000003</v>
      </c>
    </row>
    <row r="4722" spans="61:63" x14ac:dyDescent="0.3">
      <c r="BI4722" t="str">
        <v>28/08/2006</v>
      </c>
      <c r="BJ4722">
        <v>43.2</v>
      </c>
      <c r="BK4722">
        <v>33.700000000000003</v>
      </c>
    </row>
    <row r="4723" spans="61:63" x14ac:dyDescent="0.3">
      <c r="BI4723" t="str">
        <v>25/08/2006</v>
      </c>
      <c r="BJ4723">
        <v>42.1</v>
      </c>
      <c r="BK4723">
        <v>33.700000000000003</v>
      </c>
    </row>
    <row r="4724" spans="61:63" x14ac:dyDescent="0.3">
      <c r="BI4724" t="str">
        <v>24/08/2006</v>
      </c>
      <c r="BJ4724">
        <v>42.1</v>
      </c>
      <c r="BK4724">
        <v>33.700000000000003</v>
      </c>
    </row>
    <row r="4725" spans="61:63" x14ac:dyDescent="0.3">
      <c r="BI4725" t="str">
        <v>23/08/2006</v>
      </c>
      <c r="BJ4725">
        <v>42.1</v>
      </c>
      <c r="BK4725">
        <v>33.700000000000003</v>
      </c>
    </row>
    <row r="4726" spans="61:63" x14ac:dyDescent="0.3">
      <c r="BI4726" t="str">
        <v>22/08/2006</v>
      </c>
      <c r="BJ4726">
        <v>42.1</v>
      </c>
      <c r="BK4726">
        <v>33.700000000000003</v>
      </c>
    </row>
    <row r="4727" spans="61:63" x14ac:dyDescent="0.3">
      <c r="BI4727" t="str">
        <v>21/08/2006</v>
      </c>
      <c r="BJ4727">
        <v>42.1</v>
      </c>
      <c r="BK4727">
        <v>33.700000000000003</v>
      </c>
    </row>
    <row r="4728" spans="61:63" x14ac:dyDescent="0.3">
      <c r="BI4728" t="str">
        <v>18/08/2006</v>
      </c>
      <c r="BJ4728">
        <v>40</v>
      </c>
      <c r="BK4728">
        <v>34.700000000000003</v>
      </c>
    </row>
    <row r="4729" spans="61:63" x14ac:dyDescent="0.3">
      <c r="BI4729" t="str">
        <v>17/08/2006</v>
      </c>
      <c r="BJ4729">
        <v>40</v>
      </c>
      <c r="BK4729">
        <v>34.700000000000003</v>
      </c>
    </row>
    <row r="4730" spans="61:63" x14ac:dyDescent="0.3">
      <c r="BI4730" t="str">
        <v>16/08/2006</v>
      </c>
      <c r="BJ4730">
        <v>40</v>
      </c>
      <c r="BK4730">
        <v>34.700000000000003</v>
      </c>
    </row>
    <row r="4731" spans="61:63" x14ac:dyDescent="0.3">
      <c r="BI4731" t="str">
        <v>15/08/2006</v>
      </c>
      <c r="BJ4731">
        <v>40</v>
      </c>
      <c r="BK4731">
        <v>34.700000000000003</v>
      </c>
    </row>
    <row r="4732" spans="61:63" x14ac:dyDescent="0.3">
      <c r="BI4732" t="str">
        <v>14/08/2006</v>
      </c>
      <c r="BJ4732">
        <v>40</v>
      </c>
      <c r="BK4732">
        <v>34.700000000000003</v>
      </c>
    </row>
    <row r="4733" spans="61:63" x14ac:dyDescent="0.3">
      <c r="BI4733" t="str">
        <v>11/08/2006</v>
      </c>
      <c r="BJ4733">
        <v>40.9</v>
      </c>
      <c r="BK4733">
        <v>36.6</v>
      </c>
    </row>
    <row r="4734" spans="61:63" x14ac:dyDescent="0.3">
      <c r="BI4734" t="str">
        <v>10/08/2006</v>
      </c>
      <c r="BJ4734">
        <v>40.9</v>
      </c>
      <c r="BK4734">
        <v>36.6</v>
      </c>
    </row>
    <row r="4735" spans="61:63" x14ac:dyDescent="0.3">
      <c r="BI4735" t="str">
        <v>09/08/2006</v>
      </c>
      <c r="BJ4735">
        <v>40.9</v>
      </c>
      <c r="BK4735">
        <v>36.6</v>
      </c>
    </row>
    <row r="4736" spans="61:63" x14ac:dyDescent="0.3">
      <c r="BI4736" t="str">
        <v>08/08/2006</v>
      </c>
      <c r="BJ4736">
        <v>40.9</v>
      </c>
      <c r="BK4736">
        <v>36.6</v>
      </c>
    </row>
    <row r="4737" spans="61:63" x14ac:dyDescent="0.3">
      <c r="BI4737" t="str">
        <v>07/08/2006</v>
      </c>
      <c r="BJ4737">
        <v>40.9</v>
      </c>
      <c r="BK4737">
        <v>36.6</v>
      </c>
    </row>
    <row r="4738" spans="61:63" x14ac:dyDescent="0.3">
      <c r="BI4738" t="str">
        <v>04/08/2006</v>
      </c>
      <c r="BJ4738">
        <v>40.200000000000003</v>
      </c>
      <c r="BK4738">
        <v>37.1</v>
      </c>
    </row>
    <row r="4739" spans="61:63" x14ac:dyDescent="0.3">
      <c r="BI4739" t="str">
        <v>03/08/2006</v>
      </c>
      <c r="BJ4739">
        <v>40.200000000000003</v>
      </c>
      <c r="BK4739">
        <v>37.1</v>
      </c>
    </row>
    <row r="4740" spans="61:63" x14ac:dyDescent="0.3">
      <c r="BI4740" t="str">
        <v>02/08/2006</v>
      </c>
      <c r="BJ4740">
        <v>40.200000000000003</v>
      </c>
      <c r="BK4740">
        <v>37.1</v>
      </c>
    </row>
    <row r="4741" spans="61:63" x14ac:dyDescent="0.3">
      <c r="BI4741" t="str">
        <v>01/08/2006</v>
      </c>
      <c r="BJ4741">
        <v>40.200000000000003</v>
      </c>
      <c r="BK4741">
        <v>37.1</v>
      </c>
    </row>
    <row r="4742" spans="61:63" x14ac:dyDescent="0.3">
      <c r="BI4742" t="str">
        <v>31/07/2006</v>
      </c>
      <c r="BJ4742">
        <v>40.200000000000003</v>
      </c>
      <c r="BK4742">
        <v>37.1</v>
      </c>
    </row>
    <row r="4743" spans="61:63" x14ac:dyDescent="0.3">
      <c r="BI4743" t="str">
        <v>28/07/2006</v>
      </c>
      <c r="BJ4743">
        <v>41.5</v>
      </c>
      <c r="BK4743">
        <v>36.200000000000003</v>
      </c>
    </row>
    <row r="4744" spans="61:63" x14ac:dyDescent="0.3">
      <c r="BI4744" t="str">
        <v>27/07/2006</v>
      </c>
      <c r="BJ4744">
        <v>41.5</v>
      </c>
      <c r="BK4744">
        <v>36.200000000000003</v>
      </c>
    </row>
    <row r="4745" spans="61:63" x14ac:dyDescent="0.3">
      <c r="BI4745" t="str">
        <v>26/07/2006</v>
      </c>
      <c r="BJ4745">
        <v>41.5</v>
      </c>
      <c r="BK4745">
        <v>36.200000000000003</v>
      </c>
    </row>
    <row r="4746" spans="61:63" x14ac:dyDescent="0.3">
      <c r="BI4746" t="str">
        <v>25/07/2006</v>
      </c>
      <c r="BJ4746">
        <v>41.5</v>
      </c>
      <c r="BK4746">
        <v>36.200000000000003</v>
      </c>
    </row>
    <row r="4747" spans="61:63" x14ac:dyDescent="0.3">
      <c r="BI4747" t="str">
        <v>24/07/2006</v>
      </c>
      <c r="BJ4747">
        <v>41.5</v>
      </c>
      <c r="BK4747">
        <v>36.200000000000003</v>
      </c>
    </row>
    <row r="4748" spans="61:63" x14ac:dyDescent="0.3">
      <c r="BI4748" t="str">
        <v>21/07/2006</v>
      </c>
      <c r="BJ4748">
        <v>42.2</v>
      </c>
      <c r="BK4748">
        <v>34.5</v>
      </c>
    </row>
    <row r="4749" spans="61:63" x14ac:dyDescent="0.3">
      <c r="BI4749" t="str">
        <v>20/07/2006</v>
      </c>
      <c r="BJ4749">
        <v>42.2</v>
      </c>
      <c r="BK4749">
        <v>34.5</v>
      </c>
    </row>
    <row r="4750" spans="61:63" x14ac:dyDescent="0.3">
      <c r="BI4750" t="str">
        <v>19/07/2006</v>
      </c>
      <c r="BJ4750">
        <v>42.2</v>
      </c>
      <c r="BK4750">
        <v>34.5</v>
      </c>
    </row>
    <row r="4751" spans="61:63" x14ac:dyDescent="0.3">
      <c r="BI4751" t="str">
        <v>18/07/2006</v>
      </c>
      <c r="BJ4751">
        <v>42.2</v>
      </c>
      <c r="BK4751">
        <v>34.5</v>
      </c>
    </row>
    <row r="4752" spans="61:63" x14ac:dyDescent="0.3">
      <c r="BI4752" t="str">
        <v>17/07/2006</v>
      </c>
      <c r="BJ4752">
        <v>42.2</v>
      </c>
      <c r="BK4752">
        <v>34.5</v>
      </c>
    </row>
    <row r="4753" spans="61:63" x14ac:dyDescent="0.3">
      <c r="BI4753" t="str">
        <v>14/07/2006</v>
      </c>
      <c r="BJ4753">
        <v>42.1</v>
      </c>
      <c r="BK4753">
        <v>33.700000000000003</v>
      </c>
    </row>
    <row r="4754" spans="61:63" x14ac:dyDescent="0.3">
      <c r="BI4754" t="str">
        <v>13/07/2006</v>
      </c>
      <c r="BJ4754">
        <v>42.1</v>
      </c>
      <c r="BK4754">
        <v>33.700000000000003</v>
      </c>
    </row>
    <row r="4755" spans="61:63" x14ac:dyDescent="0.3">
      <c r="BI4755" t="str">
        <v>12/07/2006</v>
      </c>
      <c r="BJ4755">
        <v>42.1</v>
      </c>
      <c r="BK4755">
        <v>33.700000000000003</v>
      </c>
    </row>
    <row r="4756" spans="61:63" x14ac:dyDescent="0.3">
      <c r="BI4756" t="str">
        <v>11/07/2006</v>
      </c>
      <c r="BJ4756">
        <v>42.1</v>
      </c>
      <c r="BK4756">
        <v>33.700000000000003</v>
      </c>
    </row>
    <row r="4757" spans="61:63" x14ac:dyDescent="0.3">
      <c r="BI4757" t="str">
        <v>10/07/2006</v>
      </c>
      <c r="BJ4757">
        <v>42.1</v>
      </c>
      <c r="BK4757">
        <v>33.700000000000003</v>
      </c>
    </row>
    <row r="4758" spans="61:63" x14ac:dyDescent="0.3">
      <c r="BI4758" t="str">
        <v>07/07/2006</v>
      </c>
      <c r="BJ4758">
        <v>42.2</v>
      </c>
      <c r="BK4758">
        <v>33.299999999999997</v>
      </c>
    </row>
    <row r="4759" spans="61:63" x14ac:dyDescent="0.3">
      <c r="BI4759" t="str">
        <v>06/07/2006</v>
      </c>
      <c r="BJ4759">
        <v>42.2</v>
      </c>
      <c r="BK4759">
        <v>33.299999999999997</v>
      </c>
    </row>
    <row r="4760" spans="61:63" x14ac:dyDescent="0.3">
      <c r="BI4760" t="str">
        <v>05/07/2006</v>
      </c>
      <c r="BJ4760">
        <v>42.2</v>
      </c>
      <c r="BK4760">
        <v>33.299999999999997</v>
      </c>
    </row>
    <row r="4761" spans="61:63" x14ac:dyDescent="0.3">
      <c r="BI4761" t="str">
        <v>04/07/2006</v>
      </c>
      <c r="BJ4761">
        <v>42.2</v>
      </c>
      <c r="BK4761">
        <v>33.299999999999997</v>
      </c>
    </row>
    <row r="4762" spans="61:63" x14ac:dyDescent="0.3">
      <c r="BI4762" t="str">
        <v>03/07/2006</v>
      </c>
      <c r="BJ4762">
        <v>42.2</v>
      </c>
      <c r="BK4762">
        <v>33.299999999999997</v>
      </c>
    </row>
    <row r="4763" spans="61:63" x14ac:dyDescent="0.3">
      <c r="BI4763" t="str">
        <v>30/06/2006</v>
      </c>
      <c r="BJ4763">
        <v>38.700000000000003</v>
      </c>
      <c r="BK4763">
        <v>34.4</v>
      </c>
    </row>
    <row r="4764" spans="61:63" x14ac:dyDescent="0.3">
      <c r="BI4764" t="str">
        <v>29/06/2006</v>
      </c>
      <c r="BJ4764">
        <v>38.700000000000003</v>
      </c>
      <c r="BK4764">
        <v>34.4</v>
      </c>
    </row>
    <row r="4765" spans="61:63" x14ac:dyDescent="0.3">
      <c r="BI4765" t="str">
        <v>28/06/2006</v>
      </c>
      <c r="BJ4765">
        <v>38.700000000000003</v>
      </c>
      <c r="BK4765">
        <v>34.4</v>
      </c>
    </row>
    <row r="4766" spans="61:63" x14ac:dyDescent="0.3">
      <c r="BI4766" t="str">
        <v>27/06/2006</v>
      </c>
      <c r="BJ4766">
        <v>38.700000000000003</v>
      </c>
      <c r="BK4766">
        <v>34.4</v>
      </c>
    </row>
    <row r="4767" spans="61:63" x14ac:dyDescent="0.3">
      <c r="BI4767" t="str">
        <v>26/06/2006</v>
      </c>
      <c r="BJ4767">
        <v>38.700000000000003</v>
      </c>
      <c r="BK4767">
        <v>34.4</v>
      </c>
    </row>
    <row r="4768" spans="61:63" x14ac:dyDescent="0.3">
      <c r="BI4768" t="str">
        <v>23/06/2006</v>
      </c>
      <c r="BJ4768">
        <v>37.4</v>
      </c>
      <c r="BK4768">
        <v>36.299999999999997</v>
      </c>
    </row>
    <row r="4769" spans="61:63" x14ac:dyDescent="0.3">
      <c r="BI4769" t="str">
        <v>22/06/2006</v>
      </c>
      <c r="BJ4769">
        <v>37.4</v>
      </c>
      <c r="BK4769">
        <v>36.299999999999997</v>
      </c>
    </row>
    <row r="4770" spans="61:63" x14ac:dyDescent="0.3">
      <c r="BI4770" t="str">
        <v>21/06/2006</v>
      </c>
      <c r="BJ4770">
        <v>37.4</v>
      </c>
      <c r="BK4770">
        <v>36.299999999999997</v>
      </c>
    </row>
    <row r="4771" spans="61:63" x14ac:dyDescent="0.3">
      <c r="BI4771" t="str">
        <v>20/06/2006</v>
      </c>
      <c r="BJ4771">
        <v>37.4</v>
      </c>
      <c r="BK4771">
        <v>36.299999999999997</v>
      </c>
    </row>
    <row r="4772" spans="61:63" x14ac:dyDescent="0.3">
      <c r="BI4772" t="str">
        <v>19/06/2006</v>
      </c>
      <c r="BJ4772">
        <v>37.4</v>
      </c>
      <c r="BK4772">
        <v>36.299999999999997</v>
      </c>
    </row>
    <row r="4773" spans="61:63" x14ac:dyDescent="0.3">
      <c r="BI4773" t="str">
        <v>16/06/2006</v>
      </c>
      <c r="BJ4773">
        <v>35.6</v>
      </c>
      <c r="BK4773">
        <v>35.6</v>
      </c>
    </row>
    <row r="4774" spans="61:63" x14ac:dyDescent="0.3">
      <c r="BI4774" t="str">
        <v>15/06/2006</v>
      </c>
      <c r="BJ4774">
        <v>35.6</v>
      </c>
      <c r="BK4774">
        <v>35.6</v>
      </c>
    </row>
    <row r="4775" spans="61:63" x14ac:dyDescent="0.3">
      <c r="BI4775" t="str">
        <v>14/06/2006</v>
      </c>
      <c r="BJ4775">
        <v>35.6</v>
      </c>
      <c r="BK4775">
        <v>35.6</v>
      </c>
    </row>
    <row r="4776" spans="61:63" x14ac:dyDescent="0.3">
      <c r="BI4776" t="str">
        <v>13/06/2006</v>
      </c>
      <c r="BJ4776">
        <v>35.6</v>
      </c>
      <c r="BK4776">
        <v>35.6</v>
      </c>
    </row>
    <row r="4777" spans="61:63" x14ac:dyDescent="0.3">
      <c r="BI4777" t="str">
        <v>12/06/2006</v>
      </c>
      <c r="BJ4777">
        <v>35.6</v>
      </c>
      <c r="BK4777">
        <v>35.6</v>
      </c>
    </row>
    <row r="4778" spans="61:63" x14ac:dyDescent="0.3">
      <c r="BI4778" t="str">
        <v>09/06/2006</v>
      </c>
      <c r="BJ4778">
        <v>38.700000000000003</v>
      </c>
      <c r="BK4778">
        <v>34.4</v>
      </c>
    </row>
    <row r="4779" spans="61:63" x14ac:dyDescent="0.3">
      <c r="BI4779" t="str">
        <v>08/06/2006</v>
      </c>
      <c r="BJ4779">
        <v>38.700000000000003</v>
      </c>
      <c r="BK4779">
        <v>34.4</v>
      </c>
    </row>
    <row r="4780" spans="61:63" x14ac:dyDescent="0.3">
      <c r="BI4780" t="str">
        <v>07/06/2006</v>
      </c>
      <c r="BJ4780">
        <v>38.700000000000003</v>
      </c>
      <c r="BK4780">
        <v>34.4</v>
      </c>
    </row>
    <row r="4781" spans="61:63" x14ac:dyDescent="0.3">
      <c r="BI4781" t="str">
        <v>06/06/2006</v>
      </c>
      <c r="BJ4781">
        <v>38.700000000000003</v>
      </c>
      <c r="BK4781">
        <v>34.4</v>
      </c>
    </row>
    <row r="4782" spans="61:63" x14ac:dyDescent="0.3">
      <c r="BI4782" t="str">
        <v>05/06/2006</v>
      </c>
      <c r="BJ4782">
        <v>38.700000000000003</v>
      </c>
      <c r="BK4782">
        <v>34.4</v>
      </c>
    </row>
    <row r="4783" spans="61:63" x14ac:dyDescent="0.3">
      <c r="BI4783" t="str">
        <v>02/06/2006</v>
      </c>
      <c r="BJ4783">
        <v>40.200000000000003</v>
      </c>
      <c r="BK4783">
        <v>31.5</v>
      </c>
    </row>
    <row r="4784" spans="61:63" x14ac:dyDescent="0.3">
      <c r="BI4784" t="str">
        <v>01/06/2006</v>
      </c>
      <c r="BJ4784">
        <v>40.200000000000003</v>
      </c>
      <c r="BK4784">
        <v>31.5</v>
      </c>
    </row>
    <row r="4785" spans="61:63" x14ac:dyDescent="0.3">
      <c r="BI4785" t="str">
        <v>31/05/2006</v>
      </c>
      <c r="BJ4785">
        <v>40.200000000000003</v>
      </c>
      <c r="BK4785">
        <v>31.5</v>
      </c>
    </row>
    <row r="4786" spans="61:63" x14ac:dyDescent="0.3">
      <c r="BI4786" t="str">
        <v>30/05/2006</v>
      </c>
      <c r="BJ4786">
        <v>40.200000000000003</v>
      </c>
      <c r="BK4786">
        <v>31.5</v>
      </c>
    </row>
    <row r="4787" spans="61:63" x14ac:dyDescent="0.3">
      <c r="BI4787" t="str">
        <v>29/05/2006</v>
      </c>
      <c r="BJ4787">
        <v>40.200000000000003</v>
      </c>
      <c r="BK4787">
        <v>31.5</v>
      </c>
    </row>
    <row r="4788" spans="61:63" x14ac:dyDescent="0.3">
      <c r="BI4788" t="str">
        <v>26/05/2006</v>
      </c>
      <c r="BJ4788">
        <v>42.6</v>
      </c>
      <c r="BK4788">
        <v>29.8</v>
      </c>
    </row>
    <row r="4789" spans="61:63" x14ac:dyDescent="0.3">
      <c r="BI4789" t="str">
        <v>25/05/2006</v>
      </c>
      <c r="BJ4789">
        <v>42.6</v>
      </c>
      <c r="BK4789">
        <v>29.8</v>
      </c>
    </row>
    <row r="4790" spans="61:63" x14ac:dyDescent="0.3">
      <c r="BI4790" t="str">
        <v>24/05/2006</v>
      </c>
      <c r="BJ4790">
        <v>42.6</v>
      </c>
      <c r="BK4790">
        <v>29.8</v>
      </c>
    </row>
    <row r="4791" spans="61:63" x14ac:dyDescent="0.3">
      <c r="BI4791" t="str">
        <v>23/05/2006</v>
      </c>
      <c r="BJ4791">
        <v>42.6</v>
      </c>
      <c r="BK4791">
        <v>29.8</v>
      </c>
    </row>
    <row r="4792" spans="61:63" x14ac:dyDescent="0.3">
      <c r="BI4792" t="str">
        <v>22/05/2006</v>
      </c>
      <c r="BJ4792">
        <v>42.6</v>
      </c>
      <c r="BK4792">
        <v>29.8</v>
      </c>
    </row>
    <row r="4793" spans="61:63" x14ac:dyDescent="0.3">
      <c r="BI4793" t="str">
        <v>19/05/2006</v>
      </c>
      <c r="BJ4793">
        <v>43.8</v>
      </c>
      <c r="BK4793">
        <v>27.6</v>
      </c>
    </row>
    <row r="4794" spans="61:63" x14ac:dyDescent="0.3">
      <c r="BI4794" t="str">
        <v>18/05/2006</v>
      </c>
      <c r="BJ4794">
        <v>43.8</v>
      </c>
      <c r="BK4794">
        <v>27.6</v>
      </c>
    </row>
    <row r="4795" spans="61:63" x14ac:dyDescent="0.3">
      <c r="BI4795" t="str">
        <v>17/05/2006</v>
      </c>
      <c r="BJ4795">
        <v>43.8</v>
      </c>
      <c r="BK4795">
        <v>27.6</v>
      </c>
    </row>
    <row r="4796" spans="61:63" x14ac:dyDescent="0.3">
      <c r="BI4796" t="str">
        <v>16/05/2006</v>
      </c>
      <c r="BJ4796">
        <v>43.8</v>
      </c>
      <c r="BK4796">
        <v>27.6</v>
      </c>
    </row>
    <row r="4797" spans="61:63" x14ac:dyDescent="0.3">
      <c r="BI4797" t="str">
        <v>15/05/2006</v>
      </c>
      <c r="BJ4797">
        <v>43.8</v>
      </c>
      <c r="BK4797">
        <v>27.6</v>
      </c>
    </row>
    <row r="4798" spans="61:63" x14ac:dyDescent="0.3">
      <c r="BI4798" t="str">
        <v>12/05/2006</v>
      </c>
      <c r="BJ4798">
        <v>46.3</v>
      </c>
      <c r="BK4798">
        <v>25.3</v>
      </c>
    </row>
    <row r="4799" spans="61:63" x14ac:dyDescent="0.3">
      <c r="BI4799" t="str">
        <v>11/05/2006</v>
      </c>
      <c r="BJ4799">
        <v>46.3</v>
      </c>
      <c r="BK4799">
        <v>25.3</v>
      </c>
    </row>
    <row r="4800" spans="61:63" x14ac:dyDescent="0.3">
      <c r="BI4800" t="str">
        <v>10/05/2006</v>
      </c>
      <c r="BJ4800">
        <v>46.3</v>
      </c>
      <c r="BK4800">
        <v>25.3</v>
      </c>
    </row>
    <row r="4801" spans="61:63" x14ac:dyDescent="0.3">
      <c r="BI4801" t="str">
        <v>09/05/2006</v>
      </c>
      <c r="BJ4801">
        <v>46.3</v>
      </c>
      <c r="BK4801">
        <v>25.3</v>
      </c>
    </row>
    <row r="4802" spans="61:63" x14ac:dyDescent="0.3">
      <c r="BI4802" t="str">
        <v>08/05/2006</v>
      </c>
      <c r="BJ4802">
        <v>46.3</v>
      </c>
      <c r="BK4802">
        <v>25.3</v>
      </c>
    </row>
    <row r="4803" spans="61:63" x14ac:dyDescent="0.3">
      <c r="BI4803" t="str">
        <v>05/05/2006</v>
      </c>
      <c r="BJ4803">
        <v>44.3</v>
      </c>
      <c r="BK4803">
        <v>26.8</v>
      </c>
    </row>
    <row r="4804" spans="61:63" x14ac:dyDescent="0.3">
      <c r="BI4804" t="str">
        <v>04/05/2006</v>
      </c>
      <c r="BJ4804">
        <v>44.3</v>
      </c>
      <c r="BK4804">
        <v>26.8</v>
      </c>
    </row>
    <row r="4805" spans="61:63" x14ac:dyDescent="0.3">
      <c r="BI4805" t="str">
        <v>03/05/2006</v>
      </c>
      <c r="BJ4805">
        <v>44.3</v>
      </c>
      <c r="BK4805">
        <v>26.8</v>
      </c>
    </row>
    <row r="4806" spans="61:63" x14ac:dyDescent="0.3">
      <c r="BI4806" t="str">
        <v>02/05/2006</v>
      </c>
      <c r="BJ4806">
        <v>44.3</v>
      </c>
      <c r="BK4806">
        <v>26.8</v>
      </c>
    </row>
    <row r="4807" spans="61:63" x14ac:dyDescent="0.3">
      <c r="BI4807" t="str">
        <v>01/05/2006</v>
      </c>
      <c r="BJ4807">
        <v>44.3</v>
      </c>
      <c r="BK4807">
        <v>26.8</v>
      </c>
    </row>
    <row r="4808" spans="61:63" x14ac:dyDescent="0.3">
      <c r="BI4808" t="str">
        <v>28/04/2006</v>
      </c>
      <c r="BJ4808">
        <v>43.9</v>
      </c>
      <c r="BK4808">
        <v>28.6</v>
      </c>
    </row>
    <row r="4809" spans="61:63" x14ac:dyDescent="0.3">
      <c r="BI4809" t="str">
        <v>27/04/2006</v>
      </c>
      <c r="BJ4809">
        <v>43.9</v>
      </c>
      <c r="BK4809">
        <v>28.6</v>
      </c>
    </row>
    <row r="4810" spans="61:63" x14ac:dyDescent="0.3">
      <c r="BI4810" t="str">
        <v>26/04/2006</v>
      </c>
      <c r="BJ4810">
        <v>43.9</v>
      </c>
      <c r="BK4810">
        <v>28.6</v>
      </c>
    </row>
    <row r="4811" spans="61:63" x14ac:dyDescent="0.3">
      <c r="BI4811" t="str">
        <v>25/04/2006</v>
      </c>
      <c r="BJ4811">
        <v>43.9</v>
      </c>
      <c r="BK4811">
        <v>28.6</v>
      </c>
    </row>
    <row r="4812" spans="61:63" x14ac:dyDescent="0.3">
      <c r="BI4812" t="str">
        <v>24/04/2006</v>
      </c>
      <c r="BJ4812">
        <v>43.9</v>
      </c>
      <c r="BK4812">
        <v>28.6</v>
      </c>
    </row>
    <row r="4813" spans="61:63" x14ac:dyDescent="0.3">
      <c r="BI4813" t="str">
        <v>21/04/2006</v>
      </c>
      <c r="BJ4813">
        <v>45.4</v>
      </c>
      <c r="BK4813">
        <v>25.8</v>
      </c>
    </row>
    <row r="4814" spans="61:63" x14ac:dyDescent="0.3">
      <c r="BI4814" t="str">
        <v>20/04/2006</v>
      </c>
      <c r="BJ4814">
        <v>45.4</v>
      </c>
      <c r="BK4814">
        <v>25.8</v>
      </c>
    </row>
    <row r="4815" spans="61:63" x14ac:dyDescent="0.3">
      <c r="BI4815" t="str">
        <v>19/04/2006</v>
      </c>
      <c r="BJ4815">
        <v>45.4</v>
      </c>
      <c r="BK4815">
        <v>25.8</v>
      </c>
    </row>
    <row r="4816" spans="61:63" x14ac:dyDescent="0.3">
      <c r="BI4816" t="str">
        <v>18/04/2006</v>
      </c>
      <c r="BJ4816">
        <v>45.4</v>
      </c>
      <c r="BK4816">
        <v>25.8</v>
      </c>
    </row>
    <row r="4817" spans="61:63" x14ac:dyDescent="0.3">
      <c r="BI4817" t="str">
        <v>17/04/2006</v>
      </c>
      <c r="BJ4817">
        <v>45.4</v>
      </c>
      <c r="BK4817">
        <v>25.8</v>
      </c>
    </row>
    <row r="4818" spans="61:63" x14ac:dyDescent="0.3">
      <c r="BI4818" t="str">
        <v>14/04/2006</v>
      </c>
      <c r="BJ4818">
        <v>48</v>
      </c>
      <c r="BK4818">
        <v>26</v>
      </c>
    </row>
    <row r="4819" spans="61:63" x14ac:dyDescent="0.3">
      <c r="BI4819" t="str">
        <v>13/04/2006</v>
      </c>
      <c r="BJ4819">
        <v>48</v>
      </c>
      <c r="BK4819">
        <v>26</v>
      </c>
    </row>
    <row r="4820" spans="61:63" x14ac:dyDescent="0.3">
      <c r="BI4820" t="str">
        <v>12/04/2006</v>
      </c>
      <c r="BJ4820">
        <v>48</v>
      </c>
      <c r="BK4820">
        <v>26</v>
      </c>
    </row>
    <row r="4821" spans="61:63" x14ac:dyDescent="0.3">
      <c r="BI4821" t="str">
        <v>11/04/2006</v>
      </c>
      <c r="BJ4821">
        <v>48</v>
      </c>
      <c r="BK4821">
        <v>26</v>
      </c>
    </row>
    <row r="4822" spans="61:63" x14ac:dyDescent="0.3">
      <c r="BI4822" t="str">
        <v>10/04/2006</v>
      </c>
      <c r="BJ4822">
        <v>48</v>
      </c>
      <c r="BK4822">
        <v>26</v>
      </c>
    </row>
    <row r="4823" spans="61:63" x14ac:dyDescent="0.3">
      <c r="BI4823" t="str">
        <v>07/04/2006</v>
      </c>
      <c r="BJ4823">
        <v>53.2</v>
      </c>
      <c r="BK4823">
        <v>24.5</v>
      </c>
    </row>
    <row r="4824" spans="61:63" x14ac:dyDescent="0.3">
      <c r="BI4824" t="str">
        <v>06/04/2006</v>
      </c>
      <c r="BJ4824">
        <v>53.2</v>
      </c>
      <c r="BK4824">
        <v>24.5</v>
      </c>
    </row>
    <row r="4825" spans="61:63" x14ac:dyDescent="0.3">
      <c r="BI4825" t="str">
        <v>05/04/2006</v>
      </c>
      <c r="BJ4825">
        <v>53.2</v>
      </c>
      <c r="BK4825">
        <v>24.5</v>
      </c>
    </row>
    <row r="4826" spans="61:63" x14ac:dyDescent="0.3">
      <c r="BI4826" t="str">
        <v>04/04/2006</v>
      </c>
      <c r="BJ4826">
        <v>53.2</v>
      </c>
      <c r="BK4826">
        <v>24.5</v>
      </c>
    </row>
    <row r="4827" spans="61:63" x14ac:dyDescent="0.3">
      <c r="BI4827" t="str">
        <v>03/04/2006</v>
      </c>
      <c r="BJ4827">
        <v>53.2</v>
      </c>
      <c r="BK4827">
        <v>24.5</v>
      </c>
    </row>
    <row r="4828" spans="61:63" x14ac:dyDescent="0.3">
      <c r="BI4828" t="str">
        <v>31/03/2006</v>
      </c>
      <c r="BJ4828">
        <v>49.5</v>
      </c>
      <c r="BK4828">
        <v>27.8</v>
      </c>
    </row>
    <row r="4829" spans="61:63" x14ac:dyDescent="0.3">
      <c r="BI4829" t="str">
        <v>30/03/2006</v>
      </c>
      <c r="BJ4829">
        <v>49.5</v>
      </c>
      <c r="BK4829">
        <v>27.8</v>
      </c>
    </row>
    <row r="4830" spans="61:63" x14ac:dyDescent="0.3">
      <c r="BI4830" t="str">
        <v>29/03/2006</v>
      </c>
      <c r="BJ4830">
        <v>49.5</v>
      </c>
      <c r="BK4830">
        <v>27.8</v>
      </c>
    </row>
    <row r="4831" spans="61:63" x14ac:dyDescent="0.3">
      <c r="BI4831" t="str">
        <v>28/03/2006</v>
      </c>
      <c r="BJ4831">
        <v>49.5</v>
      </c>
      <c r="BK4831">
        <v>27.8</v>
      </c>
    </row>
    <row r="4832" spans="61:63" x14ac:dyDescent="0.3">
      <c r="BI4832" t="str">
        <v>27/03/2006</v>
      </c>
      <c r="BJ4832">
        <v>49.5</v>
      </c>
      <c r="BK4832">
        <v>27.8</v>
      </c>
    </row>
    <row r="4833" spans="61:63" x14ac:dyDescent="0.3">
      <c r="BI4833" t="str">
        <v>24/03/2006</v>
      </c>
      <c r="BJ4833">
        <v>46.7</v>
      </c>
      <c r="BK4833">
        <v>28.3</v>
      </c>
    </row>
    <row r="4834" spans="61:63" x14ac:dyDescent="0.3">
      <c r="BI4834" t="str">
        <v>23/03/2006</v>
      </c>
      <c r="BJ4834">
        <v>46.7</v>
      </c>
      <c r="BK4834">
        <v>28.3</v>
      </c>
    </row>
    <row r="4835" spans="61:63" x14ac:dyDescent="0.3">
      <c r="BI4835" t="str">
        <v>22/03/2006</v>
      </c>
      <c r="BJ4835">
        <v>46.7</v>
      </c>
      <c r="BK4835">
        <v>28.3</v>
      </c>
    </row>
    <row r="4836" spans="61:63" x14ac:dyDescent="0.3">
      <c r="BI4836" t="str">
        <v>21/03/2006</v>
      </c>
      <c r="BJ4836">
        <v>46.7</v>
      </c>
      <c r="BK4836">
        <v>28.3</v>
      </c>
    </row>
    <row r="4837" spans="61:63" x14ac:dyDescent="0.3">
      <c r="BI4837" t="str">
        <v>20/03/2006</v>
      </c>
      <c r="BJ4837">
        <v>46.7</v>
      </c>
      <c r="BK4837">
        <v>28.3</v>
      </c>
    </row>
    <row r="4838" spans="61:63" x14ac:dyDescent="0.3">
      <c r="BI4838" t="str">
        <v>17/03/2006</v>
      </c>
      <c r="BJ4838">
        <v>46.3</v>
      </c>
      <c r="BK4838">
        <v>30.5</v>
      </c>
    </row>
    <row r="4839" spans="61:63" x14ac:dyDescent="0.3">
      <c r="BI4839" t="str">
        <v>16/03/2006</v>
      </c>
      <c r="BJ4839">
        <v>46.3</v>
      </c>
      <c r="BK4839">
        <v>30.5</v>
      </c>
    </row>
    <row r="4840" spans="61:63" x14ac:dyDescent="0.3">
      <c r="BI4840" t="str">
        <v>15/03/2006</v>
      </c>
      <c r="BJ4840">
        <v>46.3</v>
      </c>
      <c r="BK4840">
        <v>30.5</v>
      </c>
    </row>
    <row r="4841" spans="61:63" x14ac:dyDescent="0.3">
      <c r="BI4841" t="str">
        <v>14/03/2006</v>
      </c>
      <c r="BJ4841">
        <v>46.3</v>
      </c>
      <c r="BK4841">
        <v>30.5</v>
      </c>
    </row>
    <row r="4842" spans="61:63" x14ac:dyDescent="0.3">
      <c r="BI4842" t="str">
        <v>13/03/2006</v>
      </c>
      <c r="BJ4842">
        <v>46.3</v>
      </c>
      <c r="BK4842">
        <v>30.5</v>
      </c>
    </row>
    <row r="4843" spans="61:63" x14ac:dyDescent="0.3">
      <c r="BI4843" t="str">
        <v>10/03/2006</v>
      </c>
      <c r="BJ4843">
        <v>42.3</v>
      </c>
      <c r="BK4843">
        <v>33</v>
      </c>
    </row>
    <row r="4844" spans="61:63" x14ac:dyDescent="0.3">
      <c r="BI4844" t="str">
        <v>09/03/2006</v>
      </c>
      <c r="BJ4844">
        <v>42.3</v>
      </c>
      <c r="BK4844">
        <v>33</v>
      </c>
    </row>
    <row r="4845" spans="61:63" x14ac:dyDescent="0.3">
      <c r="BI4845" t="str">
        <v>08/03/2006</v>
      </c>
      <c r="BJ4845">
        <v>42.3</v>
      </c>
      <c r="BK4845">
        <v>33</v>
      </c>
    </row>
    <row r="4846" spans="61:63" x14ac:dyDescent="0.3">
      <c r="BI4846" t="str">
        <v>07/03/2006</v>
      </c>
      <c r="BJ4846">
        <v>42.3</v>
      </c>
      <c r="BK4846">
        <v>33</v>
      </c>
    </row>
    <row r="4847" spans="61:63" x14ac:dyDescent="0.3">
      <c r="BI4847" t="str">
        <v>06/03/2006</v>
      </c>
      <c r="BJ4847">
        <v>42.3</v>
      </c>
      <c r="BK4847">
        <v>33</v>
      </c>
    </row>
    <row r="4848" spans="61:63" x14ac:dyDescent="0.3">
      <c r="BI4848" t="str">
        <v>03/03/2006</v>
      </c>
      <c r="BJ4848">
        <v>42.7</v>
      </c>
      <c r="BK4848">
        <v>31.3</v>
      </c>
    </row>
    <row r="4849" spans="61:63" x14ac:dyDescent="0.3">
      <c r="BI4849" t="str">
        <v>02/03/2006</v>
      </c>
      <c r="BJ4849">
        <v>42.7</v>
      </c>
      <c r="BK4849">
        <v>31.3</v>
      </c>
    </row>
    <row r="4850" spans="61:63" x14ac:dyDescent="0.3">
      <c r="BI4850" t="str">
        <v>01/03/2006</v>
      </c>
      <c r="BJ4850">
        <v>42.7</v>
      </c>
      <c r="BK4850">
        <v>31.3</v>
      </c>
    </row>
    <row r="4851" spans="61:63" x14ac:dyDescent="0.3">
      <c r="BI4851" t="str">
        <v>28/02/2006</v>
      </c>
      <c r="BJ4851">
        <v>42.7</v>
      </c>
      <c r="BK4851">
        <v>31.3</v>
      </c>
    </row>
    <row r="4852" spans="61:63" x14ac:dyDescent="0.3">
      <c r="BI4852" t="str">
        <v>27/02/2006</v>
      </c>
      <c r="BJ4852">
        <v>42.7</v>
      </c>
      <c r="BK4852">
        <v>31.3</v>
      </c>
    </row>
    <row r="4853" spans="61:63" x14ac:dyDescent="0.3">
      <c r="BI4853" t="str">
        <v>24/02/2006</v>
      </c>
      <c r="BJ4853">
        <v>42.6</v>
      </c>
      <c r="BK4853">
        <v>30.8</v>
      </c>
    </row>
    <row r="4854" spans="61:63" x14ac:dyDescent="0.3">
      <c r="BI4854" t="str">
        <v>23/02/2006</v>
      </c>
      <c r="BJ4854">
        <v>42.6</v>
      </c>
      <c r="BK4854">
        <v>30.8</v>
      </c>
    </row>
    <row r="4855" spans="61:63" x14ac:dyDescent="0.3">
      <c r="BI4855" t="str">
        <v>22/02/2006</v>
      </c>
      <c r="BJ4855">
        <v>42.6</v>
      </c>
      <c r="BK4855">
        <v>30.8</v>
      </c>
    </row>
    <row r="4856" spans="61:63" x14ac:dyDescent="0.3">
      <c r="BI4856" t="str">
        <v>21/02/2006</v>
      </c>
      <c r="BJ4856">
        <v>42.6</v>
      </c>
      <c r="BK4856">
        <v>30.8</v>
      </c>
    </row>
    <row r="4857" spans="61:63" x14ac:dyDescent="0.3">
      <c r="BI4857" t="str">
        <v>20/02/2006</v>
      </c>
      <c r="BJ4857">
        <v>42.6</v>
      </c>
      <c r="BK4857">
        <v>30.8</v>
      </c>
    </row>
    <row r="4858" spans="61:63" x14ac:dyDescent="0.3">
      <c r="BI4858" t="str">
        <v>17/02/2006</v>
      </c>
      <c r="BJ4858">
        <v>45.3</v>
      </c>
      <c r="BK4858">
        <v>29.5</v>
      </c>
    </row>
    <row r="4859" spans="61:63" x14ac:dyDescent="0.3">
      <c r="BI4859" t="str">
        <v>16/02/2006</v>
      </c>
      <c r="BJ4859">
        <v>45.3</v>
      </c>
      <c r="BK4859">
        <v>29.5</v>
      </c>
    </row>
    <row r="4860" spans="61:63" x14ac:dyDescent="0.3">
      <c r="BI4860" t="str">
        <v>15/02/2006</v>
      </c>
      <c r="BJ4860">
        <v>45.3</v>
      </c>
      <c r="BK4860">
        <v>29.5</v>
      </c>
    </row>
    <row r="4861" spans="61:63" x14ac:dyDescent="0.3">
      <c r="BI4861" t="str">
        <v>14/02/2006</v>
      </c>
      <c r="BJ4861">
        <v>45.3</v>
      </c>
      <c r="BK4861">
        <v>29.5</v>
      </c>
    </row>
    <row r="4862" spans="61:63" x14ac:dyDescent="0.3">
      <c r="BI4862" t="str">
        <v>13/02/2006</v>
      </c>
      <c r="BJ4862">
        <v>45.3</v>
      </c>
      <c r="BK4862">
        <v>29.5</v>
      </c>
    </row>
    <row r="4863" spans="61:63" x14ac:dyDescent="0.3">
      <c r="BI4863" t="str">
        <v>10/02/2006</v>
      </c>
      <c r="BJ4863">
        <v>48.9</v>
      </c>
      <c r="BK4863">
        <v>27.7</v>
      </c>
    </row>
    <row r="4864" spans="61:63" x14ac:dyDescent="0.3">
      <c r="BI4864" t="str">
        <v>09/02/2006</v>
      </c>
      <c r="BJ4864">
        <v>48.9</v>
      </c>
      <c r="BK4864">
        <v>27.7</v>
      </c>
    </row>
    <row r="4865" spans="61:63" x14ac:dyDescent="0.3">
      <c r="BI4865" t="str">
        <v>08/02/2006</v>
      </c>
      <c r="BJ4865">
        <v>48.9</v>
      </c>
      <c r="BK4865">
        <v>27.7</v>
      </c>
    </row>
    <row r="4866" spans="61:63" x14ac:dyDescent="0.3">
      <c r="BI4866" t="str">
        <v>07/02/2006</v>
      </c>
      <c r="BJ4866">
        <v>48.9</v>
      </c>
      <c r="BK4866">
        <v>27.7</v>
      </c>
    </row>
    <row r="4867" spans="61:63" x14ac:dyDescent="0.3">
      <c r="BI4867" t="str">
        <v>06/02/2006</v>
      </c>
      <c r="BJ4867">
        <v>48.9</v>
      </c>
      <c r="BK4867">
        <v>27.7</v>
      </c>
    </row>
    <row r="4868" spans="61:63" x14ac:dyDescent="0.3">
      <c r="BI4868" t="str">
        <v>03/02/2006</v>
      </c>
      <c r="BJ4868">
        <v>51.6</v>
      </c>
      <c r="BK4868">
        <v>25.3</v>
      </c>
    </row>
    <row r="4869" spans="61:63" x14ac:dyDescent="0.3">
      <c r="BI4869" t="str">
        <v>02/02/2006</v>
      </c>
      <c r="BJ4869">
        <v>51.6</v>
      </c>
      <c r="BK4869">
        <v>25.3</v>
      </c>
    </row>
    <row r="4870" spans="61:63" x14ac:dyDescent="0.3">
      <c r="BI4870" t="str">
        <v>01/02/2006</v>
      </c>
      <c r="BJ4870">
        <v>51.6</v>
      </c>
      <c r="BK4870">
        <v>25.3</v>
      </c>
    </row>
    <row r="4871" spans="61:63" x14ac:dyDescent="0.3">
      <c r="BI4871" t="str">
        <v>31/01/2006</v>
      </c>
      <c r="BJ4871">
        <v>51.6</v>
      </c>
      <c r="BK4871">
        <v>25.3</v>
      </c>
    </row>
    <row r="4872" spans="61:63" x14ac:dyDescent="0.3">
      <c r="BI4872" t="str">
        <v>30/01/2006</v>
      </c>
      <c r="BJ4872">
        <v>51.6</v>
      </c>
      <c r="BK4872">
        <v>25.3</v>
      </c>
    </row>
    <row r="4873" spans="61:63" x14ac:dyDescent="0.3">
      <c r="BI4873" t="str">
        <v>27/01/2006</v>
      </c>
      <c r="BJ4873">
        <v>52.6</v>
      </c>
      <c r="BK4873">
        <v>25.8</v>
      </c>
    </row>
    <row r="4874" spans="61:63" x14ac:dyDescent="0.3">
      <c r="BI4874" t="str">
        <v>26/01/2006</v>
      </c>
      <c r="BJ4874">
        <v>52.6</v>
      </c>
      <c r="BK4874">
        <v>25.8</v>
      </c>
    </row>
    <row r="4875" spans="61:63" x14ac:dyDescent="0.3">
      <c r="BI4875" t="str">
        <v>25/01/2006</v>
      </c>
      <c r="BJ4875">
        <v>52.6</v>
      </c>
      <c r="BK4875">
        <v>25.8</v>
      </c>
    </row>
    <row r="4876" spans="61:63" x14ac:dyDescent="0.3">
      <c r="BI4876" t="str">
        <v>24/01/2006</v>
      </c>
      <c r="BJ4876">
        <v>52.6</v>
      </c>
      <c r="BK4876">
        <v>25.8</v>
      </c>
    </row>
    <row r="4877" spans="61:63" x14ac:dyDescent="0.3">
      <c r="BI4877" t="str">
        <v>23/01/2006</v>
      </c>
      <c r="BJ4877">
        <v>52.6</v>
      </c>
      <c r="BK4877">
        <v>25.8</v>
      </c>
    </row>
    <row r="4878" spans="61:63" x14ac:dyDescent="0.3">
      <c r="BI4878" t="str">
        <v>20/01/2006</v>
      </c>
      <c r="BJ4878">
        <v>53.7</v>
      </c>
      <c r="BK4878">
        <v>25.3</v>
      </c>
    </row>
    <row r="4879" spans="61:63" x14ac:dyDescent="0.3">
      <c r="BI4879" t="str">
        <v>19/01/2006</v>
      </c>
      <c r="BJ4879">
        <v>53.7</v>
      </c>
      <c r="BK4879">
        <v>25.3</v>
      </c>
    </row>
    <row r="4880" spans="61:63" x14ac:dyDescent="0.3">
      <c r="BI4880" t="str">
        <v>18/01/2006</v>
      </c>
      <c r="BJ4880">
        <v>53.7</v>
      </c>
      <c r="BK4880">
        <v>25.3</v>
      </c>
    </row>
    <row r="4881" spans="61:63" x14ac:dyDescent="0.3">
      <c r="BI4881" t="str">
        <v>17/01/2006</v>
      </c>
      <c r="BJ4881">
        <v>53.7</v>
      </c>
      <c r="BK4881">
        <v>25.3</v>
      </c>
    </row>
    <row r="4882" spans="61:63" x14ac:dyDescent="0.3">
      <c r="BI4882" t="str">
        <v>16/01/2006</v>
      </c>
      <c r="BJ4882">
        <v>53.7</v>
      </c>
      <c r="BK4882">
        <v>25.3</v>
      </c>
    </row>
    <row r="4883" spans="61:63" x14ac:dyDescent="0.3">
      <c r="BI4883" t="str">
        <v>13/01/2006</v>
      </c>
      <c r="BJ4883">
        <v>57.3</v>
      </c>
      <c r="BK4883">
        <v>22.9</v>
      </c>
    </row>
    <row r="4884" spans="61:63" x14ac:dyDescent="0.3">
      <c r="BI4884" t="str">
        <v>12/01/2006</v>
      </c>
      <c r="BJ4884">
        <v>57.3</v>
      </c>
      <c r="BK4884">
        <v>22.9</v>
      </c>
    </row>
    <row r="4885" spans="61:63" x14ac:dyDescent="0.3">
      <c r="BI4885" t="str">
        <v>11/01/2006</v>
      </c>
      <c r="BJ4885">
        <v>57.3</v>
      </c>
      <c r="BK4885">
        <v>22.9</v>
      </c>
    </row>
    <row r="4886" spans="61:63" x14ac:dyDescent="0.3">
      <c r="BI4886" t="str">
        <v>10/01/2006</v>
      </c>
      <c r="BJ4886">
        <v>57.3</v>
      </c>
      <c r="BK4886">
        <v>22.9</v>
      </c>
    </row>
    <row r="4887" spans="61:63" x14ac:dyDescent="0.3">
      <c r="BI4887" t="str">
        <v>09/01/2006</v>
      </c>
      <c r="BJ4887">
        <v>57.3</v>
      </c>
      <c r="BK4887">
        <v>22.9</v>
      </c>
    </row>
    <row r="4888" spans="61:63" x14ac:dyDescent="0.3">
      <c r="BI4888" t="str">
        <v>06/01/2006</v>
      </c>
      <c r="BJ4888">
        <v>56.8</v>
      </c>
      <c r="BK4888">
        <v>22.1</v>
      </c>
    </row>
    <row r="4889" spans="61:63" x14ac:dyDescent="0.3">
      <c r="BI4889" t="str">
        <v>05/01/2006</v>
      </c>
      <c r="BJ4889">
        <v>56.8</v>
      </c>
      <c r="BK4889">
        <v>22.1</v>
      </c>
    </row>
    <row r="4890" spans="61:63" x14ac:dyDescent="0.3">
      <c r="BI4890" t="str">
        <v>04/01/2006</v>
      </c>
      <c r="BJ4890">
        <v>56.8</v>
      </c>
      <c r="BK4890">
        <v>22.1</v>
      </c>
    </row>
    <row r="4891" spans="61:63" x14ac:dyDescent="0.3">
      <c r="BI4891" t="str">
        <v>03/01/2006</v>
      </c>
      <c r="BJ4891">
        <v>56.8</v>
      </c>
      <c r="BK4891">
        <v>22.1</v>
      </c>
    </row>
    <row r="4892" spans="61:63" x14ac:dyDescent="0.3">
      <c r="BI4892" t="str">
        <v>02/01/2006</v>
      </c>
      <c r="BJ4892">
        <v>56.8</v>
      </c>
      <c r="BK4892">
        <v>22.1</v>
      </c>
    </row>
    <row r="4893" spans="61:63" x14ac:dyDescent="0.3">
      <c r="BI4893" t="str">
        <v>30/12/2005</v>
      </c>
      <c r="BJ4893">
        <v>55.7</v>
      </c>
      <c r="BK4893">
        <v>23.7</v>
      </c>
    </row>
    <row r="4894" spans="61:63" x14ac:dyDescent="0.3">
      <c r="BI4894" t="str">
        <v>29/12/2005</v>
      </c>
      <c r="BJ4894">
        <v>55.7</v>
      </c>
      <c r="BK4894">
        <v>23.7</v>
      </c>
    </row>
    <row r="4895" spans="61:63" x14ac:dyDescent="0.3">
      <c r="BI4895" t="str">
        <v>28/12/2005</v>
      </c>
      <c r="BJ4895">
        <v>55.7</v>
      </c>
      <c r="BK4895">
        <v>23.7</v>
      </c>
    </row>
    <row r="4896" spans="61:63" x14ac:dyDescent="0.3">
      <c r="BI4896" t="str">
        <v>27/12/2005</v>
      </c>
      <c r="BJ4896">
        <v>55.7</v>
      </c>
      <c r="BK4896">
        <v>23.7</v>
      </c>
    </row>
    <row r="4897" spans="61:63" x14ac:dyDescent="0.3">
      <c r="BI4897" t="str">
        <v>26/12/2005</v>
      </c>
      <c r="BJ4897">
        <v>55.7</v>
      </c>
      <c r="BK4897">
        <v>23.7</v>
      </c>
    </row>
    <row r="4898" spans="61:63" x14ac:dyDescent="0.3">
      <c r="BI4898" t="str">
        <v>23/12/2005</v>
      </c>
      <c r="BJ4898">
        <v>60.4</v>
      </c>
      <c r="BK4898">
        <v>20.8</v>
      </c>
    </row>
    <row r="4899" spans="61:63" x14ac:dyDescent="0.3">
      <c r="BI4899" t="str">
        <v>22/12/2005</v>
      </c>
      <c r="BJ4899">
        <v>60.4</v>
      </c>
      <c r="BK4899">
        <v>20.8</v>
      </c>
    </row>
    <row r="4900" spans="61:63" x14ac:dyDescent="0.3">
      <c r="BI4900" t="str">
        <v>21/12/2005</v>
      </c>
      <c r="BJ4900">
        <v>60.4</v>
      </c>
      <c r="BK4900">
        <v>20.8</v>
      </c>
    </row>
    <row r="4901" spans="61:63" x14ac:dyDescent="0.3">
      <c r="BI4901" t="str">
        <v>20/12/2005</v>
      </c>
      <c r="BJ4901">
        <v>60.4</v>
      </c>
      <c r="BK4901">
        <v>20.8</v>
      </c>
    </row>
    <row r="4902" spans="61:63" x14ac:dyDescent="0.3">
      <c r="BI4902" t="str">
        <v>19/12/2005</v>
      </c>
      <c r="BJ4902">
        <v>60.4</v>
      </c>
      <c r="BK4902">
        <v>20.8</v>
      </c>
    </row>
    <row r="4903" spans="61:63" x14ac:dyDescent="0.3">
      <c r="BI4903" t="str">
        <v>16/12/2005</v>
      </c>
      <c r="BJ4903">
        <v>55</v>
      </c>
      <c r="BK4903">
        <v>21</v>
      </c>
    </row>
    <row r="4904" spans="61:63" x14ac:dyDescent="0.3">
      <c r="BI4904" t="str">
        <v>15/12/2005</v>
      </c>
      <c r="BJ4904">
        <v>55</v>
      </c>
      <c r="BK4904">
        <v>21</v>
      </c>
    </row>
    <row r="4905" spans="61:63" x14ac:dyDescent="0.3">
      <c r="BI4905" t="str">
        <v>14/12/2005</v>
      </c>
      <c r="BJ4905">
        <v>55</v>
      </c>
      <c r="BK4905">
        <v>21</v>
      </c>
    </row>
    <row r="4906" spans="61:63" x14ac:dyDescent="0.3">
      <c r="BI4906" t="str">
        <v>13/12/2005</v>
      </c>
      <c r="BJ4906">
        <v>55</v>
      </c>
      <c r="BK4906">
        <v>21</v>
      </c>
    </row>
    <row r="4907" spans="61:63" x14ac:dyDescent="0.3">
      <c r="BI4907" t="str">
        <v>12/12/2005</v>
      </c>
      <c r="BJ4907">
        <v>55</v>
      </c>
      <c r="BK4907">
        <v>21</v>
      </c>
    </row>
    <row r="4908" spans="61:63" x14ac:dyDescent="0.3">
      <c r="BI4908" t="str">
        <v>09/12/2005</v>
      </c>
      <c r="BJ4908">
        <v>58.8</v>
      </c>
      <c r="BK4908">
        <v>21.6</v>
      </c>
    </row>
    <row r="4909" spans="61:63" x14ac:dyDescent="0.3">
      <c r="BI4909" t="str">
        <v>08/12/2005</v>
      </c>
      <c r="BJ4909">
        <v>58.8</v>
      </c>
      <c r="BK4909">
        <v>21.6</v>
      </c>
    </row>
    <row r="4910" spans="61:63" x14ac:dyDescent="0.3">
      <c r="BI4910" t="str">
        <v>07/12/2005</v>
      </c>
      <c r="BJ4910">
        <v>58.8</v>
      </c>
      <c r="BK4910">
        <v>21.6</v>
      </c>
    </row>
    <row r="4911" spans="61:63" x14ac:dyDescent="0.3">
      <c r="BI4911" t="str">
        <v>06/12/2005</v>
      </c>
      <c r="BJ4911">
        <v>58.8</v>
      </c>
      <c r="BK4911">
        <v>21.6</v>
      </c>
    </row>
    <row r="4912" spans="61:63" x14ac:dyDescent="0.3">
      <c r="BI4912" t="str">
        <v>05/12/2005</v>
      </c>
      <c r="BJ4912">
        <v>58.8</v>
      </c>
      <c r="BK4912">
        <v>21.6</v>
      </c>
    </row>
    <row r="4913" spans="61:63" x14ac:dyDescent="0.3">
      <c r="BI4913" t="str">
        <v>02/12/2005</v>
      </c>
      <c r="BJ4913">
        <v>56.2</v>
      </c>
      <c r="BK4913">
        <v>21.9</v>
      </c>
    </row>
    <row r="4914" spans="61:63" x14ac:dyDescent="0.3">
      <c r="BI4914" t="str">
        <v>01/12/2005</v>
      </c>
      <c r="BJ4914">
        <v>56.2</v>
      </c>
      <c r="BK4914">
        <v>21.9</v>
      </c>
    </row>
    <row r="4915" spans="61:63" x14ac:dyDescent="0.3">
      <c r="BI4915" t="str">
        <v>30/11/2005</v>
      </c>
      <c r="BJ4915">
        <v>56.2</v>
      </c>
      <c r="BK4915">
        <v>21.9</v>
      </c>
    </row>
    <row r="4916" spans="61:63" x14ac:dyDescent="0.3">
      <c r="BI4916" t="str">
        <v>29/11/2005</v>
      </c>
      <c r="BJ4916">
        <v>56.2</v>
      </c>
      <c r="BK4916">
        <v>21.9</v>
      </c>
    </row>
    <row r="4917" spans="61:63" x14ac:dyDescent="0.3">
      <c r="BI4917" t="str">
        <v>28/11/2005</v>
      </c>
      <c r="BJ4917">
        <v>56.2</v>
      </c>
      <c r="BK4917">
        <v>21.9</v>
      </c>
    </row>
    <row r="4918" spans="61:63" x14ac:dyDescent="0.3">
      <c r="BI4918" t="str">
        <v>25/11/2005</v>
      </c>
      <c r="BJ4918">
        <v>55.8</v>
      </c>
      <c r="BK4918">
        <v>21.1</v>
      </c>
    </row>
    <row r="4919" spans="61:63" x14ac:dyDescent="0.3">
      <c r="BI4919" t="str">
        <v>24/11/2005</v>
      </c>
      <c r="BJ4919">
        <v>55.8</v>
      </c>
      <c r="BK4919">
        <v>21.1</v>
      </c>
    </row>
    <row r="4920" spans="61:63" x14ac:dyDescent="0.3">
      <c r="BI4920" t="str">
        <v>23/11/2005</v>
      </c>
      <c r="BJ4920">
        <v>55.8</v>
      </c>
      <c r="BK4920">
        <v>21.1</v>
      </c>
    </row>
    <row r="4921" spans="61:63" x14ac:dyDescent="0.3">
      <c r="BI4921" t="str">
        <v>22/11/2005</v>
      </c>
      <c r="BJ4921">
        <v>55.8</v>
      </c>
      <c r="BK4921">
        <v>21.1</v>
      </c>
    </row>
    <row r="4922" spans="61:63" x14ac:dyDescent="0.3">
      <c r="BI4922" t="str">
        <v>21/11/2005</v>
      </c>
      <c r="BJ4922">
        <v>55.8</v>
      </c>
      <c r="BK4922">
        <v>21.1</v>
      </c>
    </row>
    <row r="4923" spans="61:63" x14ac:dyDescent="0.3">
      <c r="BI4923" t="str">
        <v>18/11/2005</v>
      </c>
      <c r="BJ4923">
        <v>53.6</v>
      </c>
      <c r="BK4923">
        <v>23.2</v>
      </c>
    </row>
    <row r="4924" spans="61:63" x14ac:dyDescent="0.3">
      <c r="BI4924" t="str">
        <v>17/11/2005</v>
      </c>
      <c r="BJ4924">
        <v>53.6</v>
      </c>
      <c r="BK4924">
        <v>23.2</v>
      </c>
    </row>
    <row r="4925" spans="61:63" x14ac:dyDescent="0.3">
      <c r="BI4925" t="str">
        <v>16/11/2005</v>
      </c>
      <c r="BJ4925">
        <v>53.6</v>
      </c>
      <c r="BK4925">
        <v>23.2</v>
      </c>
    </row>
    <row r="4926" spans="61:63" x14ac:dyDescent="0.3">
      <c r="BI4926" t="str">
        <v>15/11/2005</v>
      </c>
      <c r="BJ4926">
        <v>53.6</v>
      </c>
      <c r="BK4926">
        <v>23.2</v>
      </c>
    </row>
    <row r="4927" spans="61:63" x14ac:dyDescent="0.3">
      <c r="BI4927" t="str">
        <v>14/11/2005</v>
      </c>
      <c r="BJ4927">
        <v>53.6</v>
      </c>
      <c r="BK4927">
        <v>23.2</v>
      </c>
    </row>
    <row r="4928" spans="61:63" x14ac:dyDescent="0.3">
      <c r="BI4928" t="str">
        <v>11/11/2005</v>
      </c>
      <c r="BJ4928">
        <v>53.1</v>
      </c>
      <c r="BK4928">
        <v>22.9</v>
      </c>
    </row>
    <row r="4929" spans="61:63" x14ac:dyDescent="0.3">
      <c r="BI4929" t="str">
        <v>10/11/2005</v>
      </c>
      <c r="BJ4929">
        <v>53.1</v>
      </c>
      <c r="BK4929">
        <v>22.9</v>
      </c>
    </row>
    <row r="4930" spans="61:63" x14ac:dyDescent="0.3">
      <c r="BI4930" t="str">
        <v>09/11/2005</v>
      </c>
      <c r="BJ4930">
        <v>53.1</v>
      </c>
      <c r="BK4930">
        <v>22.9</v>
      </c>
    </row>
    <row r="4931" spans="61:63" x14ac:dyDescent="0.3">
      <c r="BI4931" t="str">
        <v>08/11/2005</v>
      </c>
      <c r="BJ4931">
        <v>53.1</v>
      </c>
      <c r="BK4931">
        <v>22.9</v>
      </c>
    </row>
    <row r="4932" spans="61:63" x14ac:dyDescent="0.3">
      <c r="BI4932" t="str">
        <v>07/11/2005</v>
      </c>
      <c r="BJ4932">
        <v>53.1</v>
      </c>
      <c r="BK4932">
        <v>22.9</v>
      </c>
    </row>
    <row r="4933" spans="61:63" x14ac:dyDescent="0.3">
      <c r="BI4933" t="str">
        <v>04/11/2005</v>
      </c>
      <c r="BJ4933">
        <v>50.6</v>
      </c>
      <c r="BK4933">
        <v>24.7</v>
      </c>
    </row>
    <row r="4934" spans="61:63" x14ac:dyDescent="0.3">
      <c r="BI4934" t="str">
        <v>03/11/2005</v>
      </c>
      <c r="BJ4934">
        <v>50.6</v>
      </c>
      <c r="BK4934">
        <v>24.7</v>
      </c>
    </row>
    <row r="4935" spans="61:63" x14ac:dyDescent="0.3">
      <c r="BI4935" t="str">
        <v>02/11/2005</v>
      </c>
      <c r="BJ4935">
        <v>50.6</v>
      </c>
      <c r="BK4935">
        <v>24.7</v>
      </c>
    </row>
    <row r="4936" spans="61:63" x14ac:dyDescent="0.3">
      <c r="BI4936" t="str">
        <v>01/11/2005</v>
      </c>
      <c r="BJ4936">
        <v>50.6</v>
      </c>
      <c r="BK4936">
        <v>24.7</v>
      </c>
    </row>
    <row r="4937" spans="61:63" x14ac:dyDescent="0.3">
      <c r="BI4937" t="str">
        <v>31/10/2005</v>
      </c>
      <c r="BJ4937">
        <v>50.6</v>
      </c>
      <c r="BK4937">
        <v>24.7</v>
      </c>
    </row>
    <row r="4938" spans="61:63" x14ac:dyDescent="0.3">
      <c r="BI4938" t="str">
        <v>28/10/2005</v>
      </c>
      <c r="BJ4938">
        <v>46.4</v>
      </c>
      <c r="BK4938">
        <v>26.8</v>
      </c>
    </row>
    <row r="4939" spans="61:63" x14ac:dyDescent="0.3">
      <c r="BI4939" t="str">
        <v>27/10/2005</v>
      </c>
      <c r="BJ4939">
        <v>46.4</v>
      </c>
      <c r="BK4939">
        <v>26.8</v>
      </c>
    </row>
    <row r="4940" spans="61:63" x14ac:dyDescent="0.3">
      <c r="BI4940" t="str">
        <v>26/10/2005</v>
      </c>
      <c r="BJ4940">
        <v>46.4</v>
      </c>
      <c r="BK4940">
        <v>26.8</v>
      </c>
    </row>
    <row r="4941" spans="61:63" x14ac:dyDescent="0.3">
      <c r="BI4941" t="str">
        <v>25/10/2005</v>
      </c>
      <c r="BJ4941">
        <v>46.4</v>
      </c>
      <c r="BK4941">
        <v>26.8</v>
      </c>
    </row>
    <row r="4942" spans="61:63" x14ac:dyDescent="0.3">
      <c r="BI4942" t="str">
        <v>24/10/2005</v>
      </c>
      <c r="BJ4942">
        <v>46.4</v>
      </c>
      <c r="BK4942">
        <v>26.8</v>
      </c>
    </row>
    <row r="4943" spans="61:63" x14ac:dyDescent="0.3">
      <c r="BI4943" t="str">
        <v>21/10/2005</v>
      </c>
      <c r="BJ4943">
        <v>44.8</v>
      </c>
      <c r="BK4943">
        <v>29.2</v>
      </c>
    </row>
    <row r="4944" spans="61:63" x14ac:dyDescent="0.3">
      <c r="BI4944" t="str">
        <v>20/10/2005</v>
      </c>
      <c r="BJ4944">
        <v>44.8</v>
      </c>
      <c r="BK4944">
        <v>29.2</v>
      </c>
    </row>
    <row r="4945" spans="61:63" x14ac:dyDescent="0.3">
      <c r="BI4945" t="str">
        <v>19/10/2005</v>
      </c>
      <c r="BJ4945">
        <v>44.8</v>
      </c>
      <c r="BK4945">
        <v>29.2</v>
      </c>
    </row>
    <row r="4946" spans="61:63" x14ac:dyDescent="0.3">
      <c r="BI4946" t="str">
        <v>18/10/2005</v>
      </c>
      <c r="BJ4946">
        <v>44.8</v>
      </c>
      <c r="BK4946">
        <v>29.2</v>
      </c>
    </row>
    <row r="4947" spans="61:63" x14ac:dyDescent="0.3">
      <c r="BI4947" t="str">
        <v>17/10/2005</v>
      </c>
      <c r="BJ4947">
        <v>44.8</v>
      </c>
      <c r="BK4947">
        <v>29.2</v>
      </c>
    </row>
    <row r="4948" spans="61:63" x14ac:dyDescent="0.3">
      <c r="BI4948" t="str">
        <v>14/10/2005</v>
      </c>
      <c r="BJ4948">
        <v>45.3</v>
      </c>
      <c r="BK4948">
        <v>29.5</v>
      </c>
    </row>
    <row r="4949" spans="61:63" x14ac:dyDescent="0.3">
      <c r="BI4949" t="str">
        <v>13/10/2005</v>
      </c>
      <c r="BJ4949">
        <v>45.3</v>
      </c>
      <c r="BK4949">
        <v>29.5</v>
      </c>
    </row>
    <row r="4950" spans="61:63" x14ac:dyDescent="0.3">
      <c r="BI4950" t="str">
        <v>12/10/2005</v>
      </c>
      <c r="BJ4950">
        <v>45.3</v>
      </c>
      <c r="BK4950">
        <v>29.5</v>
      </c>
    </row>
    <row r="4951" spans="61:63" x14ac:dyDescent="0.3">
      <c r="BI4951" t="str">
        <v>11/10/2005</v>
      </c>
      <c r="BJ4951">
        <v>45.3</v>
      </c>
      <c r="BK4951">
        <v>29.5</v>
      </c>
    </row>
    <row r="4952" spans="61:63" x14ac:dyDescent="0.3">
      <c r="BI4952" t="str">
        <v>10/10/2005</v>
      </c>
      <c r="BJ4952">
        <v>45.3</v>
      </c>
      <c r="BK4952">
        <v>29.5</v>
      </c>
    </row>
    <row r="4953" spans="61:63" x14ac:dyDescent="0.3">
      <c r="BI4953" t="str">
        <v>07/10/2005</v>
      </c>
      <c r="BJ4953">
        <v>45.8</v>
      </c>
      <c r="BK4953">
        <v>29.2</v>
      </c>
    </row>
    <row r="4954" spans="61:63" x14ac:dyDescent="0.3">
      <c r="BI4954" t="str">
        <v>06/10/2005</v>
      </c>
      <c r="BJ4954">
        <v>45.8</v>
      </c>
      <c r="BK4954">
        <v>29.2</v>
      </c>
    </row>
    <row r="4955" spans="61:63" x14ac:dyDescent="0.3">
      <c r="BI4955" t="str">
        <v>05/10/2005</v>
      </c>
      <c r="BJ4955">
        <v>45.8</v>
      </c>
      <c r="BK4955">
        <v>29.2</v>
      </c>
    </row>
    <row r="4956" spans="61:63" x14ac:dyDescent="0.3">
      <c r="BI4956" t="str">
        <v>04/10/2005</v>
      </c>
      <c r="BJ4956">
        <v>45.8</v>
      </c>
      <c r="BK4956">
        <v>29.2</v>
      </c>
    </row>
    <row r="4957" spans="61:63" x14ac:dyDescent="0.3">
      <c r="BI4957" t="str">
        <v>03/10/2005</v>
      </c>
      <c r="BJ4957">
        <v>45.8</v>
      </c>
      <c r="BK4957">
        <v>29.2</v>
      </c>
    </row>
    <row r="4958" spans="61:63" x14ac:dyDescent="0.3">
      <c r="BI4958" t="str">
        <v>30/09/2005</v>
      </c>
      <c r="BJ4958">
        <v>49.5</v>
      </c>
      <c r="BK4958">
        <v>27.8</v>
      </c>
    </row>
    <row r="4959" spans="61:63" x14ac:dyDescent="0.3">
      <c r="BI4959" t="str">
        <v>29/09/2005</v>
      </c>
      <c r="BJ4959">
        <v>49.5</v>
      </c>
      <c r="BK4959">
        <v>27.8</v>
      </c>
    </row>
    <row r="4960" spans="61:63" x14ac:dyDescent="0.3">
      <c r="BI4960" t="str">
        <v>28/09/2005</v>
      </c>
      <c r="BJ4960">
        <v>49.5</v>
      </c>
      <c r="BK4960">
        <v>27.8</v>
      </c>
    </row>
    <row r="4961" spans="61:63" x14ac:dyDescent="0.3">
      <c r="BI4961" t="str">
        <v>27/09/2005</v>
      </c>
      <c r="BJ4961">
        <v>49.5</v>
      </c>
      <c r="BK4961">
        <v>27.8</v>
      </c>
    </row>
    <row r="4962" spans="61:63" x14ac:dyDescent="0.3">
      <c r="BI4962" t="str">
        <v>26/09/2005</v>
      </c>
      <c r="BJ4962">
        <v>49.5</v>
      </c>
      <c r="BK4962">
        <v>27.8</v>
      </c>
    </row>
    <row r="4963" spans="61:63" x14ac:dyDescent="0.3">
      <c r="BI4963" t="str">
        <v>23/09/2005</v>
      </c>
      <c r="BJ4963">
        <v>53.2</v>
      </c>
      <c r="BK4963">
        <v>26.6</v>
      </c>
    </row>
    <row r="4964" spans="61:63" x14ac:dyDescent="0.3">
      <c r="BI4964" t="str">
        <v>22/09/2005</v>
      </c>
      <c r="BJ4964">
        <v>53.2</v>
      </c>
      <c r="BK4964">
        <v>26.6</v>
      </c>
    </row>
    <row r="4965" spans="61:63" x14ac:dyDescent="0.3">
      <c r="BI4965" t="str">
        <v>21/09/2005</v>
      </c>
      <c r="BJ4965">
        <v>53.2</v>
      </c>
      <c r="BK4965">
        <v>26.6</v>
      </c>
    </row>
    <row r="4966" spans="61:63" x14ac:dyDescent="0.3">
      <c r="BI4966" t="str">
        <v>20/09/2005</v>
      </c>
      <c r="BJ4966">
        <v>53.2</v>
      </c>
      <c r="BK4966">
        <v>26.6</v>
      </c>
    </row>
    <row r="4967" spans="61:63" x14ac:dyDescent="0.3">
      <c r="BI4967" t="str">
        <v>19/09/2005</v>
      </c>
      <c r="BJ4967">
        <v>53.2</v>
      </c>
      <c r="BK4967">
        <v>26.6</v>
      </c>
    </row>
    <row r="4968" spans="61:63" x14ac:dyDescent="0.3">
      <c r="BI4968" t="str">
        <v>16/09/2005</v>
      </c>
      <c r="BJ4968">
        <v>54.3</v>
      </c>
      <c r="BK4968">
        <v>25.5</v>
      </c>
    </row>
    <row r="4969" spans="61:63" x14ac:dyDescent="0.3">
      <c r="BI4969" t="str">
        <v>15/09/2005</v>
      </c>
      <c r="BJ4969">
        <v>54.3</v>
      </c>
      <c r="BK4969">
        <v>25.5</v>
      </c>
    </row>
    <row r="4970" spans="61:63" x14ac:dyDescent="0.3">
      <c r="BI4970" t="str">
        <v>14/09/2005</v>
      </c>
      <c r="BJ4970">
        <v>54.3</v>
      </c>
      <c r="BK4970">
        <v>25.5</v>
      </c>
    </row>
    <row r="4971" spans="61:63" x14ac:dyDescent="0.3">
      <c r="BI4971" t="str">
        <v>13/09/2005</v>
      </c>
      <c r="BJ4971">
        <v>54.3</v>
      </c>
      <c r="BK4971">
        <v>25.5</v>
      </c>
    </row>
    <row r="4972" spans="61:63" x14ac:dyDescent="0.3">
      <c r="BI4972" t="str">
        <v>12/09/2005</v>
      </c>
      <c r="BJ4972">
        <v>54.3</v>
      </c>
      <c r="BK4972">
        <v>25.5</v>
      </c>
    </row>
    <row r="4973" spans="61:63" x14ac:dyDescent="0.3">
      <c r="BI4973" t="str">
        <v>09/09/2005</v>
      </c>
      <c r="BJ4973">
        <v>53.2</v>
      </c>
      <c r="BK4973">
        <v>26.6</v>
      </c>
    </row>
    <row r="4974" spans="61:63" x14ac:dyDescent="0.3">
      <c r="BI4974" t="str">
        <v>08/09/2005</v>
      </c>
      <c r="BJ4974">
        <v>53.2</v>
      </c>
      <c r="BK4974">
        <v>26.6</v>
      </c>
    </row>
    <row r="4975" spans="61:63" x14ac:dyDescent="0.3">
      <c r="BI4975" t="str">
        <v>07/09/2005</v>
      </c>
      <c r="BJ4975">
        <v>53.2</v>
      </c>
      <c r="BK4975">
        <v>26.6</v>
      </c>
    </row>
    <row r="4976" spans="61:63" x14ac:dyDescent="0.3">
      <c r="BI4976" t="str">
        <v>06/09/2005</v>
      </c>
      <c r="BJ4976">
        <v>53.2</v>
      </c>
      <c r="BK4976">
        <v>26.6</v>
      </c>
    </row>
    <row r="4977" spans="61:63" x14ac:dyDescent="0.3">
      <c r="BI4977" t="str">
        <v>05/09/2005</v>
      </c>
      <c r="BJ4977">
        <v>53.2</v>
      </c>
      <c r="BK4977">
        <v>26.6</v>
      </c>
    </row>
    <row r="4978" spans="61:63" x14ac:dyDescent="0.3">
      <c r="BI4978" t="str">
        <v>02/09/2005</v>
      </c>
      <c r="BJ4978">
        <v>52.1</v>
      </c>
      <c r="BK4978">
        <v>28.1</v>
      </c>
    </row>
    <row r="4979" spans="61:63" x14ac:dyDescent="0.3">
      <c r="BI4979" t="str">
        <v>01/09/2005</v>
      </c>
      <c r="BJ4979">
        <v>52.1</v>
      </c>
      <c r="BK4979">
        <v>28.1</v>
      </c>
    </row>
    <row r="4980" spans="61:63" x14ac:dyDescent="0.3">
      <c r="BI4980" t="str">
        <v>31/08/2005</v>
      </c>
      <c r="BJ4980">
        <v>52.1</v>
      </c>
      <c r="BK4980">
        <v>28.1</v>
      </c>
    </row>
    <row r="4981" spans="61:63" x14ac:dyDescent="0.3">
      <c r="BI4981" t="str">
        <v>30/08/2005</v>
      </c>
      <c r="BJ4981">
        <v>52.1</v>
      </c>
      <c r="BK4981">
        <v>28.1</v>
      </c>
    </row>
    <row r="4982" spans="61:63" x14ac:dyDescent="0.3">
      <c r="BI4982" t="str">
        <v>29/08/2005</v>
      </c>
      <c r="BJ4982">
        <v>52.1</v>
      </c>
      <c r="BK4982">
        <v>28.1</v>
      </c>
    </row>
    <row r="4983" spans="61:63" x14ac:dyDescent="0.3">
      <c r="BI4983" t="str">
        <v>26/08/2005</v>
      </c>
      <c r="BJ4983">
        <v>51.1</v>
      </c>
      <c r="BK4983">
        <v>27.3</v>
      </c>
    </row>
    <row r="4984" spans="61:63" x14ac:dyDescent="0.3">
      <c r="BI4984" t="str">
        <v>25/08/2005</v>
      </c>
      <c r="BJ4984">
        <v>51.1</v>
      </c>
      <c r="BK4984">
        <v>27.3</v>
      </c>
    </row>
    <row r="4985" spans="61:63" x14ac:dyDescent="0.3">
      <c r="BI4985" t="str">
        <v>24/08/2005</v>
      </c>
      <c r="BJ4985">
        <v>51.1</v>
      </c>
      <c r="BK4985">
        <v>27.3</v>
      </c>
    </row>
    <row r="4986" spans="61:63" x14ac:dyDescent="0.3">
      <c r="BI4986" t="str">
        <v>23/08/2005</v>
      </c>
      <c r="BJ4986">
        <v>51.1</v>
      </c>
      <c r="BK4986">
        <v>27.3</v>
      </c>
    </row>
    <row r="4987" spans="61:63" x14ac:dyDescent="0.3">
      <c r="BI4987" t="str">
        <v>22/08/2005</v>
      </c>
      <c r="BJ4987">
        <v>51.1</v>
      </c>
      <c r="BK4987">
        <v>27.3</v>
      </c>
    </row>
    <row r="4988" spans="61:63" x14ac:dyDescent="0.3">
      <c r="BI4988" t="str">
        <v>19/08/2005</v>
      </c>
      <c r="BJ4988">
        <v>56.8</v>
      </c>
      <c r="BK4988">
        <v>25</v>
      </c>
    </row>
    <row r="4989" spans="61:63" x14ac:dyDescent="0.3">
      <c r="BI4989" t="str">
        <v>18/08/2005</v>
      </c>
      <c r="BJ4989">
        <v>56.8</v>
      </c>
      <c r="BK4989">
        <v>25</v>
      </c>
    </row>
    <row r="4990" spans="61:63" x14ac:dyDescent="0.3">
      <c r="BI4990" t="str">
        <v>17/08/2005</v>
      </c>
      <c r="BJ4990">
        <v>56.8</v>
      </c>
      <c r="BK4990">
        <v>25</v>
      </c>
    </row>
    <row r="4991" spans="61:63" x14ac:dyDescent="0.3">
      <c r="BI4991" t="str">
        <v>16/08/2005</v>
      </c>
      <c r="BJ4991">
        <v>56.8</v>
      </c>
      <c r="BK4991">
        <v>25</v>
      </c>
    </row>
    <row r="4992" spans="61:63" x14ac:dyDescent="0.3">
      <c r="BI4992" t="str">
        <v>15/08/2005</v>
      </c>
      <c r="BJ4992">
        <v>56.8</v>
      </c>
      <c r="BK4992">
        <v>25</v>
      </c>
    </row>
    <row r="4993" spans="61:63" x14ac:dyDescent="0.3">
      <c r="BI4993" t="str">
        <v>12/08/2005</v>
      </c>
      <c r="BJ4993">
        <v>57.3</v>
      </c>
      <c r="BK4993">
        <v>22.5</v>
      </c>
    </row>
    <row r="4994" spans="61:63" x14ac:dyDescent="0.3">
      <c r="BI4994" t="str">
        <v>11/08/2005</v>
      </c>
      <c r="BJ4994">
        <v>57.3</v>
      </c>
      <c r="BK4994">
        <v>22.5</v>
      </c>
    </row>
    <row r="4995" spans="61:63" x14ac:dyDescent="0.3">
      <c r="BI4995" t="str">
        <v>10/08/2005</v>
      </c>
      <c r="BJ4995">
        <v>57.3</v>
      </c>
      <c r="BK4995">
        <v>22.5</v>
      </c>
    </row>
    <row r="4996" spans="61:63" x14ac:dyDescent="0.3">
      <c r="BI4996" t="str">
        <v>09/08/2005</v>
      </c>
      <c r="BJ4996">
        <v>57.3</v>
      </c>
      <c r="BK4996">
        <v>22.5</v>
      </c>
    </row>
    <row r="4997" spans="61:63" x14ac:dyDescent="0.3">
      <c r="BI4997" t="str">
        <v>08/08/2005</v>
      </c>
      <c r="BJ4997">
        <v>57.3</v>
      </c>
      <c r="BK4997">
        <v>22.5</v>
      </c>
    </row>
    <row r="4998" spans="61:63" x14ac:dyDescent="0.3">
      <c r="BI4998" t="str">
        <v>05/08/2005</v>
      </c>
      <c r="BJ4998">
        <v>59.1</v>
      </c>
      <c r="BK4998">
        <v>19.3</v>
      </c>
    </row>
    <row r="4999" spans="61:63" x14ac:dyDescent="0.3">
      <c r="BI4999" t="str">
        <v>04/08/2005</v>
      </c>
      <c r="BJ4999">
        <v>59.1</v>
      </c>
      <c r="BK4999">
        <v>19.3</v>
      </c>
    </row>
    <row r="5000" spans="61:63" x14ac:dyDescent="0.3">
      <c r="BI5000" t="str">
        <v>03/08/2005</v>
      </c>
      <c r="BJ5000">
        <v>59.1</v>
      </c>
      <c r="BK5000">
        <v>19.3</v>
      </c>
    </row>
    <row r="5001" spans="61:63" x14ac:dyDescent="0.3">
      <c r="BI5001" t="str">
        <v>02/08/2005</v>
      </c>
      <c r="BJ5001">
        <v>59.1</v>
      </c>
      <c r="BK5001">
        <v>19.3</v>
      </c>
    </row>
    <row r="5002" spans="61:63" x14ac:dyDescent="0.3">
      <c r="BI5002" t="str">
        <v>01/08/2005</v>
      </c>
      <c r="BJ5002">
        <v>59.1</v>
      </c>
      <c r="BK5002">
        <v>19.3</v>
      </c>
    </row>
    <row r="5003" spans="61:63" x14ac:dyDescent="0.3">
      <c r="BI5003" t="str">
        <v>29/07/2005</v>
      </c>
      <c r="BJ5003">
        <v>57.3</v>
      </c>
      <c r="BK5003">
        <v>22.5</v>
      </c>
    </row>
    <row r="5004" spans="61:63" x14ac:dyDescent="0.3">
      <c r="BI5004" t="str">
        <v>28/07/2005</v>
      </c>
      <c r="BJ5004">
        <v>57.3</v>
      </c>
      <c r="BK5004">
        <v>22.5</v>
      </c>
    </row>
    <row r="5005" spans="61:63" x14ac:dyDescent="0.3">
      <c r="BI5005" t="str">
        <v>27/07/2005</v>
      </c>
      <c r="BJ5005">
        <v>57.3</v>
      </c>
      <c r="BK5005">
        <v>22.5</v>
      </c>
    </row>
    <row r="5006" spans="61:63" x14ac:dyDescent="0.3">
      <c r="BI5006" t="str">
        <v>26/07/2005</v>
      </c>
      <c r="BJ5006">
        <v>57.3</v>
      </c>
      <c r="BK5006">
        <v>22.5</v>
      </c>
    </row>
    <row r="5007" spans="61:63" x14ac:dyDescent="0.3">
      <c r="BI5007" t="str">
        <v>25/07/2005</v>
      </c>
      <c r="BJ5007">
        <v>57.3</v>
      </c>
      <c r="BK5007">
        <v>22.5</v>
      </c>
    </row>
    <row r="5008" spans="61:63" x14ac:dyDescent="0.3">
      <c r="BI5008" t="str">
        <v>22/07/2005</v>
      </c>
      <c r="BJ5008">
        <v>55.9</v>
      </c>
      <c r="BK5008">
        <v>22.6</v>
      </c>
    </row>
    <row r="5009" spans="61:63" x14ac:dyDescent="0.3">
      <c r="BI5009" t="str">
        <v>21/07/2005</v>
      </c>
      <c r="BJ5009">
        <v>55.9</v>
      </c>
      <c r="BK5009">
        <v>22.6</v>
      </c>
    </row>
    <row r="5010" spans="61:63" x14ac:dyDescent="0.3">
      <c r="BI5010" t="str">
        <v>20/07/2005</v>
      </c>
      <c r="BJ5010">
        <v>55.9</v>
      </c>
      <c r="BK5010">
        <v>22.6</v>
      </c>
    </row>
    <row r="5011" spans="61:63" x14ac:dyDescent="0.3">
      <c r="BI5011" t="str">
        <v>19/07/2005</v>
      </c>
      <c r="BJ5011">
        <v>55.9</v>
      </c>
      <c r="BK5011">
        <v>22.6</v>
      </c>
    </row>
    <row r="5012" spans="61:63" x14ac:dyDescent="0.3">
      <c r="BI5012" t="str">
        <v>18/07/2005</v>
      </c>
      <c r="BJ5012">
        <v>55.9</v>
      </c>
      <c r="BK5012">
        <v>22.6</v>
      </c>
    </row>
    <row r="5013" spans="61:63" x14ac:dyDescent="0.3">
      <c r="BI5013" t="str">
        <v>15/07/2005</v>
      </c>
      <c r="BJ5013">
        <v>52.7</v>
      </c>
      <c r="BK5013">
        <v>23.1</v>
      </c>
    </row>
    <row r="5014" spans="61:63" x14ac:dyDescent="0.3">
      <c r="BI5014" t="str">
        <v>14/07/2005</v>
      </c>
      <c r="BJ5014">
        <v>52.7</v>
      </c>
      <c r="BK5014">
        <v>23.1</v>
      </c>
    </row>
    <row r="5015" spans="61:63" x14ac:dyDescent="0.3">
      <c r="BI5015" t="str">
        <v>13/07/2005</v>
      </c>
      <c r="BJ5015">
        <v>52.7</v>
      </c>
      <c r="BK5015">
        <v>23.1</v>
      </c>
    </row>
    <row r="5016" spans="61:63" x14ac:dyDescent="0.3">
      <c r="BI5016" t="str">
        <v>12/07/2005</v>
      </c>
      <c r="BJ5016">
        <v>52.7</v>
      </c>
      <c r="BK5016">
        <v>23.1</v>
      </c>
    </row>
    <row r="5017" spans="61:63" x14ac:dyDescent="0.3">
      <c r="BI5017" t="str">
        <v>11/07/2005</v>
      </c>
      <c r="BJ5017">
        <v>52.7</v>
      </c>
      <c r="BK5017">
        <v>23.1</v>
      </c>
    </row>
    <row r="5018" spans="61:63" x14ac:dyDescent="0.3">
      <c r="BI5018" t="str">
        <v>08/07/2005</v>
      </c>
      <c r="BJ5018">
        <v>54.5</v>
      </c>
      <c r="BK5018">
        <v>22.2</v>
      </c>
    </row>
    <row r="5019" spans="61:63" x14ac:dyDescent="0.3">
      <c r="BI5019" t="str">
        <v>07/07/2005</v>
      </c>
      <c r="BJ5019">
        <v>54.5</v>
      </c>
      <c r="BK5019">
        <v>22.2</v>
      </c>
    </row>
    <row r="5020" spans="61:63" x14ac:dyDescent="0.3">
      <c r="BI5020" t="str">
        <v>06/07/2005</v>
      </c>
      <c r="BJ5020">
        <v>54.5</v>
      </c>
      <c r="BK5020">
        <v>22.2</v>
      </c>
    </row>
    <row r="5021" spans="61:63" x14ac:dyDescent="0.3">
      <c r="BI5021" t="str">
        <v>05/07/2005</v>
      </c>
      <c r="BJ5021">
        <v>54.5</v>
      </c>
      <c r="BK5021">
        <v>22.2</v>
      </c>
    </row>
    <row r="5022" spans="61:63" x14ac:dyDescent="0.3">
      <c r="BI5022" t="str">
        <v>04/07/2005</v>
      </c>
      <c r="BJ5022">
        <v>54.5</v>
      </c>
      <c r="BK5022">
        <v>22.2</v>
      </c>
    </row>
    <row r="5023" spans="61:63" x14ac:dyDescent="0.3">
      <c r="BI5023" t="str">
        <v>01/07/2005</v>
      </c>
      <c r="BJ5023">
        <v>53.9</v>
      </c>
      <c r="BK5023">
        <v>21.4</v>
      </c>
    </row>
    <row r="5024" spans="61:63" x14ac:dyDescent="0.3">
      <c r="BI5024" t="str">
        <v>30/06/2005</v>
      </c>
      <c r="BJ5024">
        <v>53.9</v>
      </c>
      <c r="BK5024">
        <v>21.4</v>
      </c>
    </row>
    <row r="5025" spans="61:63" x14ac:dyDescent="0.3">
      <c r="BI5025" t="str">
        <v>29/06/2005</v>
      </c>
      <c r="BJ5025">
        <v>53.9</v>
      </c>
      <c r="BK5025">
        <v>21.4</v>
      </c>
    </row>
    <row r="5026" spans="61:63" x14ac:dyDescent="0.3">
      <c r="BI5026" t="str">
        <v>28/06/2005</v>
      </c>
      <c r="BJ5026">
        <v>53.9</v>
      </c>
      <c r="BK5026">
        <v>21.4</v>
      </c>
    </row>
    <row r="5027" spans="61:63" x14ac:dyDescent="0.3">
      <c r="BI5027" t="str">
        <v>27/06/2005</v>
      </c>
      <c r="BJ5027">
        <v>53.9</v>
      </c>
      <c r="BK5027">
        <v>21.4</v>
      </c>
    </row>
    <row r="5028" spans="61:63" x14ac:dyDescent="0.3">
      <c r="BI5028" t="str">
        <v>24/06/2005</v>
      </c>
      <c r="BJ5028">
        <v>55.1</v>
      </c>
      <c r="BK5028">
        <v>19.100000000000001</v>
      </c>
    </row>
    <row r="5029" spans="61:63" x14ac:dyDescent="0.3">
      <c r="BI5029" t="str">
        <v>23/06/2005</v>
      </c>
      <c r="BJ5029">
        <v>55.1</v>
      </c>
      <c r="BK5029">
        <v>19.100000000000001</v>
      </c>
    </row>
    <row r="5030" spans="61:63" x14ac:dyDescent="0.3">
      <c r="BI5030" t="str">
        <v>22/06/2005</v>
      </c>
      <c r="BJ5030">
        <v>55.1</v>
      </c>
      <c r="BK5030">
        <v>19.100000000000001</v>
      </c>
    </row>
    <row r="5031" spans="61:63" x14ac:dyDescent="0.3">
      <c r="BI5031" t="str">
        <v>21/06/2005</v>
      </c>
      <c r="BJ5031">
        <v>55.1</v>
      </c>
      <c r="BK5031">
        <v>19.100000000000001</v>
      </c>
    </row>
    <row r="5032" spans="61:63" x14ac:dyDescent="0.3">
      <c r="BI5032" t="str">
        <v>20/06/2005</v>
      </c>
      <c r="BJ5032">
        <v>55.1</v>
      </c>
      <c r="BK5032">
        <v>19.100000000000001</v>
      </c>
    </row>
    <row r="5033" spans="61:63" x14ac:dyDescent="0.3">
      <c r="BI5033" t="str">
        <v>17/06/2005</v>
      </c>
      <c r="BJ5033">
        <v>53.9</v>
      </c>
      <c r="BK5033">
        <v>20.2</v>
      </c>
    </row>
    <row r="5034" spans="61:63" x14ac:dyDescent="0.3">
      <c r="BI5034" t="str">
        <v>16/06/2005</v>
      </c>
      <c r="BJ5034">
        <v>53.9</v>
      </c>
      <c r="BK5034">
        <v>20.2</v>
      </c>
    </row>
    <row r="5035" spans="61:63" x14ac:dyDescent="0.3">
      <c r="BI5035" t="str">
        <v>15/06/2005</v>
      </c>
      <c r="BJ5035">
        <v>53.9</v>
      </c>
      <c r="BK5035">
        <v>20.2</v>
      </c>
    </row>
    <row r="5036" spans="61:63" x14ac:dyDescent="0.3">
      <c r="BI5036" t="str">
        <v>14/06/2005</v>
      </c>
      <c r="BJ5036">
        <v>53.9</v>
      </c>
      <c r="BK5036">
        <v>20.2</v>
      </c>
    </row>
    <row r="5037" spans="61:63" x14ac:dyDescent="0.3">
      <c r="BI5037" t="str">
        <v>13/06/2005</v>
      </c>
      <c r="BJ5037">
        <v>53.9</v>
      </c>
      <c r="BK5037">
        <v>20.2</v>
      </c>
    </row>
    <row r="5038" spans="61:63" x14ac:dyDescent="0.3">
      <c r="BI5038" t="str">
        <v>10/06/2005</v>
      </c>
      <c r="BJ5038">
        <v>52.7</v>
      </c>
      <c r="BK5038">
        <v>20.399999999999999</v>
      </c>
    </row>
    <row r="5039" spans="61:63" x14ac:dyDescent="0.3">
      <c r="BI5039" t="str">
        <v>09/06/2005</v>
      </c>
      <c r="BJ5039">
        <v>52.7</v>
      </c>
      <c r="BK5039">
        <v>20.399999999999999</v>
      </c>
    </row>
    <row r="5040" spans="61:63" x14ac:dyDescent="0.3">
      <c r="BI5040" t="str">
        <v>08/06/2005</v>
      </c>
      <c r="BJ5040">
        <v>52.7</v>
      </c>
      <c r="BK5040">
        <v>20.399999999999999</v>
      </c>
    </row>
    <row r="5041" spans="61:63" x14ac:dyDescent="0.3">
      <c r="BI5041" t="str">
        <v>07/06/2005</v>
      </c>
      <c r="BJ5041">
        <v>52.7</v>
      </c>
      <c r="BK5041">
        <v>20.399999999999999</v>
      </c>
    </row>
    <row r="5042" spans="61:63" x14ac:dyDescent="0.3">
      <c r="BI5042" t="str">
        <v>06/06/2005</v>
      </c>
      <c r="BJ5042">
        <v>52.7</v>
      </c>
      <c r="BK5042">
        <v>20.399999999999999</v>
      </c>
    </row>
    <row r="5043" spans="61:63" x14ac:dyDescent="0.3">
      <c r="BI5043" t="str">
        <v>03/06/2005</v>
      </c>
      <c r="BJ5043">
        <v>50.6</v>
      </c>
      <c r="BK5043">
        <v>20.9</v>
      </c>
    </row>
    <row r="5044" spans="61:63" x14ac:dyDescent="0.3">
      <c r="BI5044" t="str">
        <v>02/06/2005</v>
      </c>
      <c r="BJ5044">
        <v>50.6</v>
      </c>
      <c r="BK5044">
        <v>20.9</v>
      </c>
    </row>
    <row r="5045" spans="61:63" x14ac:dyDescent="0.3">
      <c r="BI5045" t="str">
        <v>01/06/2005</v>
      </c>
      <c r="BJ5045">
        <v>50.6</v>
      </c>
      <c r="BK5045">
        <v>20.9</v>
      </c>
    </row>
    <row r="5046" spans="61:63" x14ac:dyDescent="0.3">
      <c r="BI5046" t="str">
        <v>31/05/2005</v>
      </c>
      <c r="BJ5046">
        <v>50.6</v>
      </c>
      <c r="BK5046">
        <v>20.9</v>
      </c>
    </row>
    <row r="5047" spans="61:63" x14ac:dyDescent="0.3">
      <c r="BI5047" t="str">
        <v>30/05/2005</v>
      </c>
      <c r="BJ5047">
        <v>50.6</v>
      </c>
      <c r="BK5047">
        <v>20.9</v>
      </c>
    </row>
    <row r="5048" spans="61:63" x14ac:dyDescent="0.3">
      <c r="BI5048" t="str">
        <v>27/05/2005</v>
      </c>
      <c r="BJ5048">
        <v>47.8</v>
      </c>
      <c r="BK5048">
        <v>25</v>
      </c>
    </row>
    <row r="5049" spans="61:63" x14ac:dyDescent="0.3">
      <c r="BI5049" t="str">
        <v>26/05/2005</v>
      </c>
      <c r="BJ5049">
        <v>47.8</v>
      </c>
      <c r="BK5049">
        <v>25</v>
      </c>
    </row>
    <row r="5050" spans="61:63" x14ac:dyDescent="0.3">
      <c r="BI5050" t="str">
        <v>25/05/2005</v>
      </c>
      <c r="BJ5050">
        <v>47.8</v>
      </c>
      <c r="BK5050">
        <v>25</v>
      </c>
    </row>
    <row r="5051" spans="61:63" x14ac:dyDescent="0.3">
      <c r="BI5051" t="str">
        <v>24/05/2005</v>
      </c>
      <c r="BJ5051">
        <v>47.8</v>
      </c>
      <c r="BK5051">
        <v>25</v>
      </c>
    </row>
    <row r="5052" spans="61:63" x14ac:dyDescent="0.3">
      <c r="BI5052" t="str">
        <v>23/05/2005</v>
      </c>
      <c r="BJ5052">
        <v>47.8</v>
      </c>
      <c r="BK5052">
        <v>25</v>
      </c>
    </row>
    <row r="5053" spans="61:63" x14ac:dyDescent="0.3">
      <c r="BI5053" t="str">
        <v>20/05/2005</v>
      </c>
      <c r="BJ5053">
        <v>46.7</v>
      </c>
      <c r="BK5053">
        <v>26.1</v>
      </c>
    </row>
    <row r="5054" spans="61:63" x14ac:dyDescent="0.3">
      <c r="BI5054" t="str">
        <v>19/05/2005</v>
      </c>
      <c r="BJ5054">
        <v>46.7</v>
      </c>
      <c r="BK5054">
        <v>26.1</v>
      </c>
    </row>
    <row r="5055" spans="61:63" x14ac:dyDescent="0.3">
      <c r="BI5055" t="str">
        <v>18/05/2005</v>
      </c>
      <c r="BJ5055">
        <v>46.7</v>
      </c>
      <c r="BK5055">
        <v>26.1</v>
      </c>
    </row>
    <row r="5056" spans="61:63" x14ac:dyDescent="0.3">
      <c r="BI5056" t="str">
        <v>17/05/2005</v>
      </c>
      <c r="BJ5056">
        <v>46.7</v>
      </c>
      <c r="BK5056">
        <v>26.1</v>
      </c>
    </row>
    <row r="5057" spans="61:63" x14ac:dyDescent="0.3">
      <c r="BI5057" t="str">
        <v>16/05/2005</v>
      </c>
      <c r="BJ5057">
        <v>46.7</v>
      </c>
      <c r="BK5057">
        <v>26.1</v>
      </c>
    </row>
    <row r="5058" spans="61:63" x14ac:dyDescent="0.3">
      <c r="BI5058" t="str">
        <v>13/05/2005</v>
      </c>
      <c r="BJ5058">
        <v>46.2</v>
      </c>
      <c r="BK5058">
        <v>28.6</v>
      </c>
    </row>
    <row r="5059" spans="61:63" x14ac:dyDescent="0.3">
      <c r="BI5059" t="str">
        <v>12/05/2005</v>
      </c>
      <c r="BJ5059">
        <v>46.2</v>
      </c>
      <c r="BK5059">
        <v>28.6</v>
      </c>
    </row>
    <row r="5060" spans="61:63" x14ac:dyDescent="0.3">
      <c r="BI5060" t="str">
        <v>11/05/2005</v>
      </c>
      <c r="BJ5060">
        <v>46.2</v>
      </c>
      <c r="BK5060">
        <v>28.6</v>
      </c>
    </row>
    <row r="5061" spans="61:63" x14ac:dyDescent="0.3">
      <c r="BI5061" t="str">
        <v>10/05/2005</v>
      </c>
      <c r="BJ5061">
        <v>46.2</v>
      </c>
      <c r="BK5061">
        <v>28.6</v>
      </c>
    </row>
    <row r="5062" spans="61:63" x14ac:dyDescent="0.3">
      <c r="BI5062" t="str">
        <v>09/05/2005</v>
      </c>
      <c r="BJ5062">
        <v>46.2</v>
      </c>
      <c r="BK5062">
        <v>28.6</v>
      </c>
    </row>
    <row r="5063" spans="61:63" x14ac:dyDescent="0.3">
      <c r="BI5063" t="str">
        <v>06/05/2005</v>
      </c>
      <c r="BJ5063">
        <v>46.2</v>
      </c>
      <c r="BK5063">
        <v>28</v>
      </c>
    </row>
    <row r="5064" spans="61:63" x14ac:dyDescent="0.3">
      <c r="BI5064" t="str">
        <v>05/05/2005</v>
      </c>
      <c r="BJ5064">
        <v>46.2</v>
      </c>
      <c r="BK5064">
        <v>28</v>
      </c>
    </row>
    <row r="5065" spans="61:63" x14ac:dyDescent="0.3">
      <c r="BI5065" t="str">
        <v>04/05/2005</v>
      </c>
      <c r="BJ5065">
        <v>46.2</v>
      </c>
      <c r="BK5065">
        <v>28</v>
      </c>
    </row>
    <row r="5066" spans="61:63" x14ac:dyDescent="0.3">
      <c r="BI5066" t="str">
        <v>03/05/2005</v>
      </c>
      <c r="BJ5066">
        <v>46.2</v>
      </c>
      <c r="BK5066">
        <v>28</v>
      </c>
    </row>
    <row r="5067" spans="61:63" x14ac:dyDescent="0.3">
      <c r="BI5067" t="str">
        <v>02/05/2005</v>
      </c>
      <c r="BJ5067">
        <v>46.2</v>
      </c>
      <c r="BK5067">
        <v>28</v>
      </c>
    </row>
    <row r="5068" spans="61:63" x14ac:dyDescent="0.3">
      <c r="BI5068" t="str">
        <v>29/04/2005</v>
      </c>
      <c r="BJ5068">
        <v>43.5</v>
      </c>
      <c r="BK5068">
        <v>30.4</v>
      </c>
    </row>
    <row r="5069" spans="61:63" x14ac:dyDescent="0.3">
      <c r="BI5069" t="str">
        <v>28/04/2005</v>
      </c>
      <c r="BJ5069">
        <v>43.5</v>
      </c>
      <c r="BK5069">
        <v>30.4</v>
      </c>
    </row>
    <row r="5070" spans="61:63" x14ac:dyDescent="0.3">
      <c r="BI5070" t="str">
        <v>27/04/2005</v>
      </c>
      <c r="BJ5070">
        <v>43.5</v>
      </c>
      <c r="BK5070">
        <v>30.4</v>
      </c>
    </row>
    <row r="5071" spans="61:63" x14ac:dyDescent="0.3">
      <c r="BI5071" t="str">
        <v>26/04/2005</v>
      </c>
      <c r="BJ5071">
        <v>43.5</v>
      </c>
      <c r="BK5071">
        <v>30.4</v>
      </c>
    </row>
    <row r="5072" spans="61:63" x14ac:dyDescent="0.3">
      <c r="BI5072" t="str">
        <v>25/04/2005</v>
      </c>
      <c r="BJ5072">
        <v>43.5</v>
      </c>
      <c r="BK5072">
        <v>30.4</v>
      </c>
    </row>
    <row r="5073" spans="61:63" x14ac:dyDescent="0.3">
      <c r="BI5073" t="str">
        <v>22/04/2005</v>
      </c>
      <c r="BJ5073">
        <v>44</v>
      </c>
      <c r="BK5073">
        <v>29.7</v>
      </c>
    </row>
    <row r="5074" spans="61:63" x14ac:dyDescent="0.3">
      <c r="BI5074" t="str">
        <v>21/04/2005</v>
      </c>
      <c r="BJ5074">
        <v>44</v>
      </c>
      <c r="BK5074">
        <v>29.7</v>
      </c>
    </row>
    <row r="5075" spans="61:63" x14ac:dyDescent="0.3">
      <c r="BI5075" t="str">
        <v>20/04/2005</v>
      </c>
      <c r="BJ5075">
        <v>44</v>
      </c>
      <c r="BK5075">
        <v>29.7</v>
      </c>
    </row>
    <row r="5076" spans="61:63" x14ac:dyDescent="0.3">
      <c r="BI5076" t="str">
        <v>19/04/2005</v>
      </c>
      <c r="BJ5076">
        <v>44</v>
      </c>
      <c r="BK5076">
        <v>29.7</v>
      </c>
    </row>
    <row r="5077" spans="61:63" x14ac:dyDescent="0.3">
      <c r="BI5077" t="str">
        <v>18/04/2005</v>
      </c>
      <c r="BJ5077">
        <v>44</v>
      </c>
      <c r="BK5077">
        <v>29.7</v>
      </c>
    </row>
    <row r="5078" spans="61:63" x14ac:dyDescent="0.3">
      <c r="BI5078" t="str">
        <v>15/04/2005</v>
      </c>
      <c r="BJ5078">
        <v>48.4</v>
      </c>
      <c r="BK5078">
        <v>26.9</v>
      </c>
    </row>
    <row r="5079" spans="61:63" x14ac:dyDescent="0.3">
      <c r="BI5079" t="str">
        <v>14/04/2005</v>
      </c>
      <c r="BJ5079">
        <v>48.4</v>
      </c>
      <c r="BK5079">
        <v>26.9</v>
      </c>
    </row>
    <row r="5080" spans="61:63" x14ac:dyDescent="0.3">
      <c r="BI5080" t="str">
        <v>13/04/2005</v>
      </c>
      <c r="BJ5080">
        <v>48.4</v>
      </c>
      <c r="BK5080">
        <v>26.9</v>
      </c>
    </row>
    <row r="5081" spans="61:63" x14ac:dyDescent="0.3">
      <c r="BI5081" t="str">
        <v>12/04/2005</v>
      </c>
      <c r="BJ5081">
        <v>48.4</v>
      </c>
      <c r="BK5081">
        <v>26.9</v>
      </c>
    </row>
    <row r="5082" spans="61:63" x14ac:dyDescent="0.3">
      <c r="BI5082" t="str">
        <v>11/04/2005</v>
      </c>
      <c r="BJ5082">
        <v>48.4</v>
      </c>
      <c r="BK5082">
        <v>26.9</v>
      </c>
    </row>
    <row r="5083" spans="61:63" x14ac:dyDescent="0.3">
      <c r="BI5083" t="str">
        <v>08/04/2005</v>
      </c>
      <c r="BJ5083">
        <v>46.2</v>
      </c>
      <c r="BK5083">
        <v>29</v>
      </c>
    </row>
    <row r="5084" spans="61:63" x14ac:dyDescent="0.3">
      <c r="BI5084" t="str">
        <v>07/04/2005</v>
      </c>
      <c r="BJ5084">
        <v>46.2</v>
      </c>
      <c r="BK5084">
        <v>29</v>
      </c>
    </row>
    <row r="5085" spans="61:63" x14ac:dyDescent="0.3">
      <c r="BI5085" t="str">
        <v>06/04/2005</v>
      </c>
      <c r="BJ5085">
        <v>46.2</v>
      </c>
      <c r="BK5085">
        <v>29</v>
      </c>
    </row>
    <row r="5086" spans="61:63" x14ac:dyDescent="0.3">
      <c r="BI5086" t="str">
        <v>05/04/2005</v>
      </c>
      <c r="BJ5086">
        <v>46.2</v>
      </c>
      <c r="BK5086">
        <v>29</v>
      </c>
    </row>
    <row r="5087" spans="61:63" x14ac:dyDescent="0.3">
      <c r="BI5087" t="str">
        <v>04/04/2005</v>
      </c>
      <c r="BJ5087">
        <v>46.2</v>
      </c>
      <c r="BK5087">
        <v>29</v>
      </c>
    </row>
    <row r="5088" spans="61:63" x14ac:dyDescent="0.3">
      <c r="BI5088" t="str">
        <v>01/04/2005</v>
      </c>
      <c r="BJ5088">
        <v>47.9</v>
      </c>
      <c r="BK5088">
        <v>29.2</v>
      </c>
    </row>
    <row r="5089" spans="61:63" x14ac:dyDescent="0.3">
      <c r="BI5089" t="str">
        <v>31/03/2005</v>
      </c>
      <c r="BJ5089">
        <v>47.9</v>
      </c>
      <c r="BK5089">
        <v>29.2</v>
      </c>
    </row>
    <row r="5090" spans="61:63" x14ac:dyDescent="0.3">
      <c r="BI5090" t="str">
        <v>30/03/2005</v>
      </c>
      <c r="BJ5090">
        <v>47.9</v>
      </c>
      <c r="BK5090">
        <v>29.2</v>
      </c>
    </row>
    <row r="5091" spans="61:63" x14ac:dyDescent="0.3">
      <c r="BI5091" t="str">
        <v>29/03/2005</v>
      </c>
      <c r="BJ5091">
        <v>47.9</v>
      </c>
      <c r="BK5091">
        <v>29.2</v>
      </c>
    </row>
    <row r="5092" spans="61:63" x14ac:dyDescent="0.3">
      <c r="BI5092" t="str">
        <v>28/03/2005</v>
      </c>
      <c r="BJ5092">
        <v>47.9</v>
      </c>
      <c r="BK5092">
        <v>29.2</v>
      </c>
    </row>
    <row r="5093" spans="61:63" x14ac:dyDescent="0.3">
      <c r="BI5093" t="str">
        <v>25/03/2005</v>
      </c>
      <c r="BJ5093">
        <v>51.6</v>
      </c>
      <c r="BK5093">
        <v>28</v>
      </c>
    </row>
    <row r="5094" spans="61:63" x14ac:dyDescent="0.3">
      <c r="BI5094" t="str">
        <v>24/03/2005</v>
      </c>
      <c r="BJ5094">
        <v>51.6</v>
      </c>
      <c r="BK5094">
        <v>28</v>
      </c>
    </row>
    <row r="5095" spans="61:63" x14ac:dyDescent="0.3">
      <c r="BI5095" t="str">
        <v>23/03/2005</v>
      </c>
      <c r="BJ5095">
        <v>51.6</v>
      </c>
      <c r="BK5095">
        <v>28</v>
      </c>
    </row>
    <row r="5096" spans="61:63" x14ac:dyDescent="0.3">
      <c r="BI5096" t="str">
        <v>22/03/2005</v>
      </c>
      <c r="BJ5096">
        <v>51.6</v>
      </c>
      <c r="BK5096">
        <v>28</v>
      </c>
    </row>
    <row r="5097" spans="61:63" x14ac:dyDescent="0.3">
      <c r="BI5097" t="str">
        <v>21/03/2005</v>
      </c>
      <c r="BJ5097">
        <v>51.6</v>
      </c>
      <c r="BK5097">
        <v>28</v>
      </c>
    </row>
    <row r="5098" spans="61:63" x14ac:dyDescent="0.3">
      <c r="BI5098" t="str">
        <v>18/03/2005</v>
      </c>
      <c r="BJ5098">
        <v>53.6</v>
      </c>
      <c r="BK5098">
        <v>27.8</v>
      </c>
    </row>
    <row r="5099" spans="61:63" x14ac:dyDescent="0.3">
      <c r="BI5099" t="str">
        <v>17/03/2005</v>
      </c>
      <c r="BJ5099">
        <v>53.6</v>
      </c>
      <c r="BK5099">
        <v>27.8</v>
      </c>
    </row>
    <row r="5100" spans="61:63" x14ac:dyDescent="0.3">
      <c r="BI5100" t="str">
        <v>16/03/2005</v>
      </c>
      <c r="BJ5100">
        <v>53.6</v>
      </c>
      <c r="BK5100">
        <v>27.8</v>
      </c>
    </row>
    <row r="5101" spans="61:63" x14ac:dyDescent="0.3">
      <c r="BI5101" t="str">
        <v>15/03/2005</v>
      </c>
      <c r="BJ5101">
        <v>53.6</v>
      </c>
      <c r="BK5101">
        <v>27.8</v>
      </c>
    </row>
    <row r="5102" spans="61:63" x14ac:dyDescent="0.3">
      <c r="BI5102" t="str">
        <v>14/03/2005</v>
      </c>
      <c r="BJ5102">
        <v>53.6</v>
      </c>
      <c r="BK5102">
        <v>27.8</v>
      </c>
    </row>
    <row r="5103" spans="61:63" x14ac:dyDescent="0.3">
      <c r="BI5103" t="str">
        <v>11/03/2005</v>
      </c>
      <c r="BJ5103">
        <v>54.5</v>
      </c>
      <c r="BK5103">
        <v>24.3</v>
      </c>
    </row>
    <row r="5104" spans="61:63" x14ac:dyDescent="0.3">
      <c r="BI5104" t="str">
        <v>10/03/2005</v>
      </c>
      <c r="BJ5104">
        <v>54.5</v>
      </c>
      <c r="BK5104">
        <v>24.3</v>
      </c>
    </row>
    <row r="5105" spans="61:63" x14ac:dyDescent="0.3">
      <c r="BI5105" t="str">
        <v>09/03/2005</v>
      </c>
      <c r="BJ5105">
        <v>54.5</v>
      </c>
      <c r="BK5105">
        <v>24.3</v>
      </c>
    </row>
    <row r="5106" spans="61:63" x14ac:dyDescent="0.3">
      <c r="BI5106" t="str">
        <v>08/03/2005</v>
      </c>
      <c r="BJ5106">
        <v>54.5</v>
      </c>
      <c r="BK5106">
        <v>24.3</v>
      </c>
    </row>
    <row r="5107" spans="61:63" x14ac:dyDescent="0.3">
      <c r="BI5107" t="str">
        <v>07/03/2005</v>
      </c>
      <c r="BJ5107">
        <v>54.5</v>
      </c>
      <c r="BK5107">
        <v>24.3</v>
      </c>
    </row>
    <row r="5108" spans="61:63" x14ac:dyDescent="0.3">
      <c r="BI5108" t="str">
        <v>04/03/2005</v>
      </c>
      <c r="BJ5108">
        <v>55.7</v>
      </c>
      <c r="BK5108">
        <v>21.6</v>
      </c>
    </row>
    <row r="5109" spans="61:63" x14ac:dyDescent="0.3">
      <c r="BI5109" t="str">
        <v>03/03/2005</v>
      </c>
      <c r="BJ5109">
        <v>55.7</v>
      </c>
      <c r="BK5109">
        <v>21.6</v>
      </c>
    </row>
    <row r="5110" spans="61:63" x14ac:dyDescent="0.3">
      <c r="BI5110" t="str">
        <v>02/03/2005</v>
      </c>
      <c r="BJ5110">
        <v>55.7</v>
      </c>
      <c r="BK5110">
        <v>21.6</v>
      </c>
    </row>
    <row r="5111" spans="61:63" x14ac:dyDescent="0.3">
      <c r="BI5111" t="str">
        <v>01/03/2005</v>
      </c>
      <c r="BJ5111">
        <v>55.7</v>
      </c>
      <c r="BK5111">
        <v>21.6</v>
      </c>
    </row>
    <row r="5112" spans="61:63" x14ac:dyDescent="0.3">
      <c r="BI5112" t="str">
        <v>28/02/2005</v>
      </c>
      <c r="BJ5112">
        <v>55.7</v>
      </c>
      <c r="BK5112">
        <v>21.6</v>
      </c>
    </row>
    <row r="5113" spans="61:63" x14ac:dyDescent="0.3">
      <c r="BI5113" t="str">
        <v>25/02/2005</v>
      </c>
      <c r="BJ5113">
        <v>54.7</v>
      </c>
      <c r="BK5113">
        <v>22.1</v>
      </c>
    </row>
    <row r="5114" spans="61:63" x14ac:dyDescent="0.3">
      <c r="BI5114" t="str">
        <v>24/02/2005</v>
      </c>
      <c r="BJ5114">
        <v>54.7</v>
      </c>
      <c r="BK5114">
        <v>22.1</v>
      </c>
    </row>
    <row r="5115" spans="61:63" x14ac:dyDescent="0.3">
      <c r="BI5115" t="str">
        <v>23/02/2005</v>
      </c>
      <c r="BJ5115">
        <v>54.7</v>
      </c>
      <c r="BK5115">
        <v>22.1</v>
      </c>
    </row>
    <row r="5116" spans="61:63" x14ac:dyDescent="0.3">
      <c r="BI5116" t="str">
        <v>22/02/2005</v>
      </c>
      <c r="BJ5116">
        <v>54.7</v>
      </c>
      <c r="BK5116">
        <v>22.1</v>
      </c>
    </row>
    <row r="5117" spans="61:63" x14ac:dyDescent="0.3">
      <c r="BI5117" t="str">
        <v>21/02/2005</v>
      </c>
      <c r="BJ5117">
        <v>54.7</v>
      </c>
      <c r="BK5117">
        <v>22.1</v>
      </c>
    </row>
    <row r="5118" spans="61:63" x14ac:dyDescent="0.3">
      <c r="BI5118" t="str">
        <v>18/02/2005</v>
      </c>
      <c r="BJ5118">
        <v>54.1</v>
      </c>
      <c r="BK5118">
        <v>21.4</v>
      </c>
    </row>
    <row r="5119" spans="61:63" x14ac:dyDescent="0.3">
      <c r="BI5119" t="str">
        <v>17/02/2005</v>
      </c>
      <c r="BJ5119">
        <v>54.1</v>
      </c>
      <c r="BK5119">
        <v>21.4</v>
      </c>
    </row>
    <row r="5120" spans="61:63" x14ac:dyDescent="0.3">
      <c r="BI5120" t="str">
        <v>16/02/2005</v>
      </c>
      <c r="BJ5120">
        <v>54.1</v>
      </c>
      <c r="BK5120">
        <v>21.4</v>
      </c>
    </row>
    <row r="5121" spans="61:63" x14ac:dyDescent="0.3">
      <c r="BI5121" t="str">
        <v>15/02/2005</v>
      </c>
      <c r="BJ5121">
        <v>54.1</v>
      </c>
      <c r="BK5121">
        <v>21.4</v>
      </c>
    </row>
    <row r="5122" spans="61:63" x14ac:dyDescent="0.3">
      <c r="BI5122" t="str">
        <v>14/02/2005</v>
      </c>
      <c r="BJ5122">
        <v>54.1</v>
      </c>
      <c r="BK5122">
        <v>21.4</v>
      </c>
    </row>
    <row r="5123" spans="61:63" x14ac:dyDescent="0.3">
      <c r="BI5123" t="str">
        <v>11/02/2005</v>
      </c>
      <c r="BJ5123">
        <v>56.6</v>
      </c>
      <c r="BK5123">
        <v>21.2</v>
      </c>
    </row>
    <row r="5124" spans="61:63" x14ac:dyDescent="0.3">
      <c r="BI5124" t="str">
        <v>10/02/2005</v>
      </c>
      <c r="BJ5124">
        <v>56.6</v>
      </c>
      <c r="BK5124">
        <v>21.2</v>
      </c>
    </row>
    <row r="5125" spans="61:63" x14ac:dyDescent="0.3">
      <c r="BI5125" t="str">
        <v>09/02/2005</v>
      </c>
      <c r="BJ5125">
        <v>56.6</v>
      </c>
      <c r="BK5125">
        <v>21.2</v>
      </c>
    </row>
    <row r="5126" spans="61:63" x14ac:dyDescent="0.3">
      <c r="BI5126" t="str">
        <v>08/02/2005</v>
      </c>
      <c r="BJ5126">
        <v>56.6</v>
      </c>
      <c r="BK5126">
        <v>21.2</v>
      </c>
    </row>
    <row r="5127" spans="61:63" x14ac:dyDescent="0.3">
      <c r="BI5127" t="str">
        <v>07/02/2005</v>
      </c>
      <c r="BJ5127">
        <v>56.6</v>
      </c>
      <c r="BK5127">
        <v>21.2</v>
      </c>
    </row>
    <row r="5128" spans="61:63" x14ac:dyDescent="0.3">
      <c r="BI5128" t="str">
        <v>04/02/2005</v>
      </c>
      <c r="BJ5128">
        <v>54.6</v>
      </c>
      <c r="BK5128">
        <v>23.2</v>
      </c>
    </row>
    <row r="5129" spans="61:63" x14ac:dyDescent="0.3">
      <c r="BI5129" t="str">
        <v>03/02/2005</v>
      </c>
      <c r="BJ5129">
        <v>54.6</v>
      </c>
      <c r="BK5129">
        <v>23.2</v>
      </c>
    </row>
    <row r="5130" spans="61:63" x14ac:dyDescent="0.3">
      <c r="BI5130" t="str">
        <v>02/02/2005</v>
      </c>
      <c r="BJ5130">
        <v>54.6</v>
      </c>
      <c r="BK5130">
        <v>23.2</v>
      </c>
    </row>
    <row r="5131" spans="61:63" x14ac:dyDescent="0.3">
      <c r="BI5131" t="str">
        <v>01/02/2005</v>
      </c>
      <c r="BJ5131">
        <v>54.6</v>
      </c>
      <c r="BK5131">
        <v>23.2</v>
      </c>
    </row>
    <row r="5132" spans="61:63" x14ac:dyDescent="0.3">
      <c r="BI5132" t="str">
        <v>31/01/2005</v>
      </c>
      <c r="BJ5132">
        <v>54.6</v>
      </c>
      <c r="BK5132">
        <v>23.2</v>
      </c>
    </row>
    <row r="5133" spans="61:63" x14ac:dyDescent="0.3">
      <c r="BI5133" t="str">
        <v>28/01/2005</v>
      </c>
      <c r="BJ5133">
        <v>54.5</v>
      </c>
      <c r="BK5133">
        <v>25.3</v>
      </c>
    </row>
    <row r="5134" spans="61:63" x14ac:dyDescent="0.3">
      <c r="BI5134" t="str">
        <v>27/01/2005</v>
      </c>
      <c r="BJ5134">
        <v>54.5</v>
      </c>
      <c r="BK5134">
        <v>25.3</v>
      </c>
    </row>
    <row r="5135" spans="61:63" x14ac:dyDescent="0.3">
      <c r="BI5135" t="str">
        <v>26/01/2005</v>
      </c>
      <c r="BJ5135">
        <v>54.5</v>
      </c>
      <c r="BK5135">
        <v>25.3</v>
      </c>
    </row>
    <row r="5136" spans="61:63" x14ac:dyDescent="0.3">
      <c r="BI5136" t="str">
        <v>25/01/2005</v>
      </c>
      <c r="BJ5136">
        <v>54.5</v>
      </c>
      <c r="BK5136">
        <v>25.3</v>
      </c>
    </row>
    <row r="5137" spans="61:63" x14ac:dyDescent="0.3">
      <c r="BI5137" t="str">
        <v>24/01/2005</v>
      </c>
      <c r="BJ5137">
        <v>54.5</v>
      </c>
      <c r="BK5137">
        <v>25.3</v>
      </c>
    </row>
    <row r="5138" spans="61:63" x14ac:dyDescent="0.3">
      <c r="BI5138" t="str">
        <v>21/01/2005</v>
      </c>
      <c r="BJ5138">
        <v>56</v>
      </c>
      <c r="BK5138">
        <v>24</v>
      </c>
    </row>
    <row r="5139" spans="61:63" x14ac:dyDescent="0.3">
      <c r="BI5139" t="str">
        <v>20/01/2005</v>
      </c>
      <c r="BJ5139">
        <v>56</v>
      </c>
      <c r="BK5139">
        <v>24</v>
      </c>
    </row>
    <row r="5140" spans="61:63" x14ac:dyDescent="0.3">
      <c r="BI5140" t="str">
        <v>19/01/2005</v>
      </c>
      <c r="BJ5140">
        <v>56</v>
      </c>
      <c r="BK5140">
        <v>24</v>
      </c>
    </row>
    <row r="5141" spans="61:63" x14ac:dyDescent="0.3">
      <c r="BI5141" t="str">
        <v>18/01/2005</v>
      </c>
      <c r="BJ5141">
        <v>56</v>
      </c>
      <c r="BK5141">
        <v>24</v>
      </c>
    </row>
    <row r="5142" spans="61:63" x14ac:dyDescent="0.3">
      <c r="BI5142" t="str">
        <v>17/01/2005</v>
      </c>
      <c r="BJ5142">
        <v>56</v>
      </c>
      <c r="BK5142">
        <v>24</v>
      </c>
    </row>
    <row r="5143" spans="61:63" x14ac:dyDescent="0.3">
      <c r="BI5143" t="str">
        <v>14/01/2005</v>
      </c>
      <c r="BJ5143">
        <v>55.9</v>
      </c>
      <c r="BK5143">
        <v>24.7</v>
      </c>
    </row>
    <row r="5144" spans="61:63" x14ac:dyDescent="0.3">
      <c r="BI5144" t="str">
        <v>13/01/2005</v>
      </c>
      <c r="BJ5144">
        <v>55.9</v>
      </c>
      <c r="BK5144">
        <v>24.7</v>
      </c>
    </row>
    <row r="5145" spans="61:63" x14ac:dyDescent="0.3">
      <c r="BI5145" t="str">
        <v>12/01/2005</v>
      </c>
      <c r="BJ5145">
        <v>55.9</v>
      </c>
      <c r="BK5145">
        <v>24.7</v>
      </c>
    </row>
    <row r="5146" spans="61:63" x14ac:dyDescent="0.3">
      <c r="BI5146" t="str">
        <v>11/01/2005</v>
      </c>
      <c r="BJ5146">
        <v>55.9</v>
      </c>
      <c r="BK5146">
        <v>24.7</v>
      </c>
    </row>
    <row r="5147" spans="61:63" x14ac:dyDescent="0.3">
      <c r="BI5147" t="str">
        <v>10/01/2005</v>
      </c>
      <c r="BJ5147">
        <v>55.9</v>
      </c>
      <c r="BK5147">
        <v>24.7</v>
      </c>
    </row>
    <row r="5148" spans="61:63" x14ac:dyDescent="0.3">
      <c r="BI5148" t="str">
        <v>07/01/2005</v>
      </c>
      <c r="BJ5148">
        <v>59.4</v>
      </c>
      <c r="BK5148">
        <v>22.9</v>
      </c>
    </row>
    <row r="5149" spans="61:63" x14ac:dyDescent="0.3">
      <c r="BI5149" t="str">
        <v>06/01/2005</v>
      </c>
      <c r="BJ5149">
        <v>59.4</v>
      </c>
      <c r="BK5149">
        <v>22.9</v>
      </c>
    </row>
    <row r="5150" spans="61:63" x14ac:dyDescent="0.3">
      <c r="BI5150" t="str">
        <v>05/01/2005</v>
      </c>
      <c r="BJ5150">
        <v>59.4</v>
      </c>
      <c r="BK5150">
        <v>22.9</v>
      </c>
    </row>
    <row r="5151" spans="61:63" x14ac:dyDescent="0.3">
      <c r="BI5151" t="str">
        <v>04/01/2005</v>
      </c>
      <c r="BJ5151">
        <v>59.4</v>
      </c>
      <c r="BK5151">
        <v>22.9</v>
      </c>
    </row>
    <row r="5152" spans="61:63" x14ac:dyDescent="0.3">
      <c r="BI5152" t="str">
        <v>03/01/2005</v>
      </c>
      <c r="BJ5152">
        <v>59.4</v>
      </c>
      <c r="BK5152">
        <v>22.9</v>
      </c>
    </row>
    <row r="5153" spans="61:63" x14ac:dyDescent="0.3">
      <c r="BI5153" t="str">
        <v>31/12/2004</v>
      </c>
      <c r="BJ5153">
        <v>62.9</v>
      </c>
      <c r="BK5153">
        <v>20.6</v>
      </c>
    </row>
    <row r="5154" spans="61:63" x14ac:dyDescent="0.3">
      <c r="BI5154" t="str">
        <v>30/12/2004</v>
      </c>
      <c r="BJ5154">
        <v>62.9</v>
      </c>
      <c r="BK5154">
        <v>20.6</v>
      </c>
    </row>
    <row r="5155" spans="61:63" x14ac:dyDescent="0.3">
      <c r="BI5155" t="str">
        <v>29/12/2004</v>
      </c>
      <c r="BJ5155">
        <v>62.9</v>
      </c>
      <c r="BK5155">
        <v>20.6</v>
      </c>
    </row>
    <row r="5156" spans="61:63" x14ac:dyDescent="0.3">
      <c r="BI5156" t="str">
        <v>28/12/2004</v>
      </c>
      <c r="BJ5156">
        <v>62.9</v>
      </c>
      <c r="BK5156">
        <v>20.6</v>
      </c>
    </row>
    <row r="5157" spans="61:63" x14ac:dyDescent="0.3">
      <c r="BI5157" t="str">
        <v>27/12/2004</v>
      </c>
      <c r="BJ5157">
        <v>62.9</v>
      </c>
      <c r="BK5157">
        <v>20.6</v>
      </c>
    </row>
    <row r="5158" spans="61:63" x14ac:dyDescent="0.3">
      <c r="BI5158" t="str">
        <v>24/12/2004</v>
      </c>
      <c r="BJ5158">
        <v>62.9</v>
      </c>
      <c r="BK5158">
        <v>19.600000000000001</v>
      </c>
    </row>
    <row r="5159" spans="61:63" x14ac:dyDescent="0.3">
      <c r="BI5159" t="str">
        <v>23/12/2004</v>
      </c>
      <c r="BJ5159">
        <v>62.9</v>
      </c>
      <c r="BK5159">
        <v>19.600000000000001</v>
      </c>
    </row>
    <row r="5160" spans="61:63" x14ac:dyDescent="0.3">
      <c r="BI5160" t="str">
        <v>22/12/2004</v>
      </c>
      <c r="BJ5160">
        <v>62.9</v>
      </c>
      <c r="BK5160">
        <v>19.600000000000001</v>
      </c>
    </row>
    <row r="5161" spans="61:63" x14ac:dyDescent="0.3">
      <c r="BI5161" t="str">
        <v>21/12/2004</v>
      </c>
      <c r="BJ5161">
        <v>62.9</v>
      </c>
      <c r="BK5161">
        <v>19.600000000000001</v>
      </c>
    </row>
    <row r="5162" spans="61:63" x14ac:dyDescent="0.3">
      <c r="BI5162" t="str">
        <v>20/12/2004</v>
      </c>
      <c r="BJ5162">
        <v>62.9</v>
      </c>
      <c r="BK5162">
        <v>19.600000000000001</v>
      </c>
    </row>
    <row r="5163" spans="61:63" x14ac:dyDescent="0.3">
      <c r="BI5163" t="str">
        <v>17/12/2004</v>
      </c>
      <c r="BJ5163">
        <v>61.2</v>
      </c>
      <c r="BK5163">
        <v>20.399999999999999</v>
      </c>
    </row>
    <row r="5164" spans="61:63" x14ac:dyDescent="0.3">
      <c r="BI5164" t="str">
        <v>16/12/2004</v>
      </c>
      <c r="BJ5164">
        <v>61.2</v>
      </c>
      <c r="BK5164">
        <v>20.399999999999999</v>
      </c>
    </row>
    <row r="5165" spans="61:63" x14ac:dyDescent="0.3">
      <c r="BI5165" t="str">
        <v>15/12/2004</v>
      </c>
      <c r="BJ5165">
        <v>61.2</v>
      </c>
      <c r="BK5165">
        <v>20.399999999999999</v>
      </c>
    </row>
    <row r="5166" spans="61:63" x14ac:dyDescent="0.3">
      <c r="BI5166" t="str">
        <v>14/12/2004</v>
      </c>
      <c r="BJ5166">
        <v>61.2</v>
      </c>
      <c r="BK5166">
        <v>20.399999999999999</v>
      </c>
    </row>
    <row r="5167" spans="61:63" x14ac:dyDescent="0.3">
      <c r="BI5167" t="str">
        <v>13/12/2004</v>
      </c>
      <c r="BJ5167">
        <v>61.2</v>
      </c>
      <c r="BK5167">
        <v>20.399999999999999</v>
      </c>
    </row>
    <row r="5168" spans="61:63" x14ac:dyDescent="0.3">
      <c r="BI5168" t="str">
        <v>10/12/2004</v>
      </c>
      <c r="BJ5168">
        <v>62.1</v>
      </c>
      <c r="BK5168">
        <v>21.1</v>
      </c>
    </row>
    <row r="5169" spans="61:63" x14ac:dyDescent="0.3">
      <c r="BI5169" t="str">
        <v>09/12/2004</v>
      </c>
      <c r="BJ5169">
        <v>62.1</v>
      </c>
      <c r="BK5169">
        <v>21.1</v>
      </c>
    </row>
    <row r="5170" spans="61:63" x14ac:dyDescent="0.3">
      <c r="BI5170" t="str">
        <v>08/12/2004</v>
      </c>
      <c r="BJ5170">
        <v>62.1</v>
      </c>
      <c r="BK5170">
        <v>21.1</v>
      </c>
    </row>
    <row r="5171" spans="61:63" x14ac:dyDescent="0.3">
      <c r="BI5171" t="str">
        <v>07/12/2004</v>
      </c>
      <c r="BJ5171">
        <v>62.1</v>
      </c>
      <c r="BK5171">
        <v>21.1</v>
      </c>
    </row>
    <row r="5172" spans="61:63" x14ac:dyDescent="0.3">
      <c r="BI5172" t="str">
        <v>06/12/2004</v>
      </c>
      <c r="BJ5172">
        <v>62.1</v>
      </c>
      <c r="BK5172">
        <v>21.1</v>
      </c>
    </row>
    <row r="5173" spans="61:63" x14ac:dyDescent="0.3">
      <c r="BI5173" t="str">
        <v>03/12/2004</v>
      </c>
      <c r="BJ5173">
        <v>60.8</v>
      </c>
      <c r="BK5173">
        <v>21.7</v>
      </c>
    </row>
    <row r="5174" spans="61:63" x14ac:dyDescent="0.3">
      <c r="BI5174" t="str">
        <v>02/12/2004</v>
      </c>
      <c r="BJ5174">
        <v>60.8</v>
      </c>
      <c r="BK5174">
        <v>21.7</v>
      </c>
    </row>
    <row r="5175" spans="61:63" x14ac:dyDescent="0.3">
      <c r="BI5175" t="str">
        <v>01/12/2004</v>
      </c>
      <c r="BJ5175">
        <v>60.8</v>
      </c>
      <c r="BK5175">
        <v>21.7</v>
      </c>
    </row>
    <row r="5176" spans="61:63" x14ac:dyDescent="0.3">
      <c r="BI5176" t="str">
        <v>30/11/2004</v>
      </c>
      <c r="BJ5176">
        <v>60.8</v>
      </c>
      <c r="BK5176">
        <v>21.7</v>
      </c>
    </row>
    <row r="5177" spans="61:63" x14ac:dyDescent="0.3">
      <c r="BI5177" t="str">
        <v>29/11/2004</v>
      </c>
      <c r="BJ5177">
        <v>60.8</v>
      </c>
      <c r="BK5177">
        <v>21.7</v>
      </c>
    </row>
    <row r="5178" spans="61:63" x14ac:dyDescent="0.3">
      <c r="BI5178" t="str">
        <v>26/11/2004</v>
      </c>
      <c r="BJ5178">
        <v>57.3</v>
      </c>
      <c r="BK5178">
        <v>22.9</v>
      </c>
    </row>
    <row r="5179" spans="61:63" x14ac:dyDescent="0.3">
      <c r="BI5179" t="str">
        <v>25/11/2004</v>
      </c>
      <c r="BJ5179">
        <v>57.3</v>
      </c>
      <c r="BK5179">
        <v>22.9</v>
      </c>
    </row>
    <row r="5180" spans="61:63" x14ac:dyDescent="0.3">
      <c r="BI5180" t="str">
        <v>24/11/2004</v>
      </c>
      <c r="BJ5180">
        <v>57.3</v>
      </c>
      <c r="BK5180">
        <v>22.9</v>
      </c>
    </row>
    <row r="5181" spans="61:63" x14ac:dyDescent="0.3">
      <c r="BI5181" t="str">
        <v>23/11/2004</v>
      </c>
      <c r="BJ5181">
        <v>57.3</v>
      </c>
      <c r="BK5181">
        <v>22.9</v>
      </c>
    </row>
    <row r="5182" spans="61:63" x14ac:dyDescent="0.3">
      <c r="BI5182" t="str">
        <v>22/11/2004</v>
      </c>
      <c r="BJ5182">
        <v>57.3</v>
      </c>
      <c r="BK5182">
        <v>22.9</v>
      </c>
    </row>
    <row r="5183" spans="61:63" x14ac:dyDescent="0.3">
      <c r="BI5183" t="str">
        <v>19/11/2004</v>
      </c>
      <c r="BJ5183">
        <v>57.1</v>
      </c>
      <c r="BK5183">
        <v>23.5</v>
      </c>
    </row>
    <row r="5184" spans="61:63" x14ac:dyDescent="0.3">
      <c r="BI5184" t="str">
        <v>18/11/2004</v>
      </c>
      <c r="BJ5184">
        <v>57.1</v>
      </c>
      <c r="BK5184">
        <v>23.5</v>
      </c>
    </row>
    <row r="5185" spans="61:63" x14ac:dyDescent="0.3">
      <c r="BI5185" t="str">
        <v>17/11/2004</v>
      </c>
      <c r="BJ5185">
        <v>57.1</v>
      </c>
      <c r="BK5185">
        <v>23.5</v>
      </c>
    </row>
    <row r="5186" spans="61:63" x14ac:dyDescent="0.3">
      <c r="BI5186" t="str">
        <v>16/11/2004</v>
      </c>
      <c r="BJ5186">
        <v>57.1</v>
      </c>
      <c r="BK5186">
        <v>23.5</v>
      </c>
    </row>
    <row r="5187" spans="61:63" x14ac:dyDescent="0.3">
      <c r="BI5187" t="str">
        <v>15/11/2004</v>
      </c>
      <c r="BJ5187">
        <v>57.1</v>
      </c>
      <c r="BK5187">
        <v>23.5</v>
      </c>
    </row>
    <row r="5188" spans="61:63" x14ac:dyDescent="0.3">
      <c r="BI5188" t="str">
        <v>12/11/2004</v>
      </c>
      <c r="BJ5188">
        <v>58.2</v>
      </c>
      <c r="BK5188">
        <v>22.4</v>
      </c>
    </row>
    <row r="5189" spans="61:63" x14ac:dyDescent="0.3">
      <c r="BI5189" t="str">
        <v>11/11/2004</v>
      </c>
      <c r="BJ5189">
        <v>58.2</v>
      </c>
      <c r="BK5189">
        <v>22.4</v>
      </c>
    </row>
    <row r="5190" spans="61:63" x14ac:dyDescent="0.3">
      <c r="BI5190" t="str">
        <v>10/11/2004</v>
      </c>
      <c r="BJ5190">
        <v>58.2</v>
      </c>
      <c r="BK5190">
        <v>22.4</v>
      </c>
    </row>
    <row r="5191" spans="61:63" x14ac:dyDescent="0.3">
      <c r="BI5191" t="str">
        <v>09/11/2004</v>
      </c>
      <c r="BJ5191">
        <v>58.2</v>
      </c>
      <c r="BK5191">
        <v>22.4</v>
      </c>
    </row>
    <row r="5192" spans="61:63" x14ac:dyDescent="0.3">
      <c r="BI5192" t="str">
        <v>08/11/2004</v>
      </c>
      <c r="BJ5192">
        <v>58.2</v>
      </c>
      <c r="BK5192">
        <v>22.4</v>
      </c>
    </row>
    <row r="5193" spans="61:63" x14ac:dyDescent="0.3">
      <c r="BI5193" t="str">
        <v>05/11/2004</v>
      </c>
      <c r="BJ5193">
        <v>58.1</v>
      </c>
      <c r="BK5193">
        <v>22.6</v>
      </c>
    </row>
    <row r="5194" spans="61:63" x14ac:dyDescent="0.3">
      <c r="BI5194" t="str">
        <v>04/11/2004</v>
      </c>
      <c r="BJ5194">
        <v>58.1</v>
      </c>
      <c r="BK5194">
        <v>22.6</v>
      </c>
    </row>
    <row r="5195" spans="61:63" x14ac:dyDescent="0.3">
      <c r="BI5195" t="str">
        <v>03/11/2004</v>
      </c>
      <c r="BJ5195">
        <v>58.1</v>
      </c>
      <c r="BK5195">
        <v>22.6</v>
      </c>
    </row>
    <row r="5196" spans="61:63" x14ac:dyDescent="0.3">
      <c r="BI5196" t="str">
        <v>02/11/2004</v>
      </c>
      <c r="BJ5196">
        <v>58.1</v>
      </c>
      <c r="BK5196">
        <v>22.6</v>
      </c>
    </row>
    <row r="5197" spans="61:63" x14ac:dyDescent="0.3">
      <c r="BI5197" t="str">
        <v>01/11/2004</v>
      </c>
      <c r="BJ5197">
        <v>58.1</v>
      </c>
      <c r="BK5197">
        <v>22.6</v>
      </c>
    </row>
    <row r="5198" spans="61:63" x14ac:dyDescent="0.3">
      <c r="BI5198" t="str">
        <v>29/10/2004</v>
      </c>
      <c r="BJ5198">
        <v>57</v>
      </c>
      <c r="BK5198">
        <v>23.7</v>
      </c>
    </row>
    <row r="5199" spans="61:63" x14ac:dyDescent="0.3">
      <c r="BI5199" t="str">
        <v>28/10/2004</v>
      </c>
      <c r="BJ5199">
        <v>57</v>
      </c>
      <c r="BK5199">
        <v>23.7</v>
      </c>
    </row>
    <row r="5200" spans="61:63" x14ac:dyDescent="0.3">
      <c r="BI5200" t="str">
        <v>27/10/2004</v>
      </c>
      <c r="BJ5200">
        <v>57</v>
      </c>
      <c r="BK5200">
        <v>23.7</v>
      </c>
    </row>
    <row r="5201" spans="61:63" x14ac:dyDescent="0.3">
      <c r="BI5201" t="str">
        <v>26/10/2004</v>
      </c>
      <c r="BJ5201">
        <v>57</v>
      </c>
      <c r="BK5201">
        <v>23.7</v>
      </c>
    </row>
    <row r="5202" spans="61:63" x14ac:dyDescent="0.3">
      <c r="BI5202" t="str">
        <v>25/10/2004</v>
      </c>
      <c r="BJ5202">
        <v>57</v>
      </c>
      <c r="BK5202">
        <v>23.7</v>
      </c>
    </row>
    <row r="5203" spans="61:63" x14ac:dyDescent="0.3">
      <c r="BI5203" t="str">
        <v>22/10/2004</v>
      </c>
      <c r="BJ5203">
        <v>56.4</v>
      </c>
      <c r="BK5203">
        <v>25.5</v>
      </c>
    </row>
    <row r="5204" spans="61:63" x14ac:dyDescent="0.3">
      <c r="BI5204" t="str">
        <v>21/10/2004</v>
      </c>
      <c r="BJ5204">
        <v>56.4</v>
      </c>
      <c r="BK5204">
        <v>25.5</v>
      </c>
    </row>
    <row r="5205" spans="61:63" x14ac:dyDescent="0.3">
      <c r="BI5205" t="str">
        <v>20/10/2004</v>
      </c>
      <c r="BJ5205">
        <v>56.4</v>
      </c>
      <c r="BK5205">
        <v>25.5</v>
      </c>
    </row>
    <row r="5206" spans="61:63" x14ac:dyDescent="0.3">
      <c r="BI5206" t="str">
        <v>19/10/2004</v>
      </c>
      <c r="BJ5206">
        <v>56.4</v>
      </c>
      <c r="BK5206">
        <v>25.5</v>
      </c>
    </row>
    <row r="5207" spans="61:63" x14ac:dyDescent="0.3">
      <c r="BI5207" t="str">
        <v>18/10/2004</v>
      </c>
      <c r="BJ5207">
        <v>56.4</v>
      </c>
      <c r="BK5207">
        <v>25.5</v>
      </c>
    </row>
    <row r="5208" spans="61:63" x14ac:dyDescent="0.3">
      <c r="BI5208" t="str">
        <v>15/10/2004</v>
      </c>
      <c r="BJ5208">
        <v>58.9</v>
      </c>
      <c r="BK5208">
        <v>22.1</v>
      </c>
    </row>
    <row r="5209" spans="61:63" x14ac:dyDescent="0.3">
      <c r="BI5209" t="str">
        <v>14/10/2004</v>
      </c>
      <c r="BJ5209">
        <v>58.9</v>
      </c>
      <c r="BK5209">
        <v>22.1</v>
      </c>
    </row>
    <row r="5210" spans="61:63" x14ac:dyDescent="0.3">
      <c r="BI5210" t="str">
        <v>13/10/2004</v>
      </c>
      <c r="BJ5210">
        <v>58.9</v>
      </c>
      <c r="BK5210">
        <v>22.1</v>
      </c>
    </row>
    <row r="5211" spans="61:63" x14ac:dyDescent="0.3">
      <c r="BI5211" t="str">
        <v>12/10/2004</v>
      </c>
      <c r="BJ5211">
        <v>58.9</v>
      </c>
      <c r="BK5211">
        <v>22.1</v>
      </c>
    </row>
    <row r="5212" spans="61:63" x14ac:dyDescent="0.3">
      <c r="BI5212" t="str">
        <v>11/10/2004</v>
      </c>
      <c r="BJ5212">
        <v>58.9</v>
      </c>
      <c r="BK5212">
        <v>22.1</v>
      </c>
    </row>
    <row r="5213" spans="61:63" x14ac:dyDescent="0.3">
      <c r="BI5213" t="str">
        <v>08/10/2004</v>
      </c>
      <c r="BJ5213">
        <v>54.1</v>
      </c>
      <c r="BK5213">
        <v>23.5</v>
      </c>
    </row>
    <row r="5214" spans="61:63" x14ac:dyDescent="0.3">
      <c r="BI5214" t="str">
        <v>07/10/2004</v>
      </c>
      <c r="BJ5214">
        <v>54.1</v>
      </c>
      <c r="BK5214">
        <v>23.5</v>
      </c>
    </row>
    <row r="5215" spans="61:63" x14ac:dyDescent="0.3">
      <c r="BI5215" t="str">
        <v>06/10/2004</v>
      </c>
      <c r="BJ5215">
        <v>54.1</v>
      </c>
      <c r="BK5215">
        <v>23.5</v>
      </c>
    </row>
    <row r="5216" spans="61:63" x14ac:dyDescent="0.3">
      <c r="BI5216" t="str">
        <v>05/10/2004</v>
      </c>
      <c r="BJ5216">
        <v>54.1</v>
      </c>
      <c r="BK5216">
        <v>23.5</v>
      </c>
    </row>
    <row r="5217" spans="61:63" x14ac:dyDescent="0.3">
      <c r="BI5217" t="str">
        <v>04/10/2004</v>
      </c>
      <c r="BJ5217">
        <v>54.1</v>
      </c>
      <c r="BK5217">
        <v>23.5</v>
      </c>
    </row>
    <row r="5218" spans="61:63" x14ac:dyDescent="0.3">
      <c r="BI5218" t="str">
        <v>01/10/2004</v>
      </c>
      <c r="BJ5218">
        <v>52.6</v>
      </c>
      <c r="BK5218">
        <v>24.2</v>
      </c>
    </row>
    <row r="5219" spans="61:63" x14ac:dyDescent="0.3">
      <c r="BI5219" t="str">
        <v>30/09/2004</v>
      </c>
      <c r="BJ5219">
        <v>52.6</v>
      </c>
      <c r="BK5219">
        <v>24.2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7445532"><![CDATA[{"^FDS_ECON_DATA('USSU2929306',0,-20AY,D,STEP,AVERAGENP,1)":[null,null,null,null,null,52.5,52.5,52.5,52.5,52.5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,58.9,58.9,58.9,58.9,58.9,54.1,54.1,54.1,54.1,54.1,52.6,52.6,52.6,52.6,52.6],"^FDS_ECON_DATA('USSU2929307',0,-20AY,D,STEP,AVERAGENP,1)":[null,null,null,null,null,22.9,22.9,22.9,22.9,22.9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,22.1,22.1,22.1,22.1,22.1,23.5,23.5,23.5,23.5,23.5,24.2,24.2,24.2,24.2,24.2],"^FDS_ECON_UNITS('ISMBUS@NM')":"Diffusion Index","^ECON_EXPR_UNITS('RETURNS(FDS_ECON[US.LMCLAIMS,DIST=STEP,CONV=AVERAGE], -1AY)')":"Growth Rate","^FDS_ECON_UNITS('ISMPMI@M')":"Diffusion Index","^FDS_ECON_DATA('ISMBUS@NM',0,0/0/-10,M,STEP,AVERAGE,1)":[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,61.6],"^FDS_ECON_DATA('ISMPRD@M',0,0/0/-10,M,STEP,AVERAGE,1)":[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,62.0],"^CONVERT_DATE(ECON_EXPR_STARTDATE('RETURNS(FDS_ECON[US.LMCLAIMS,DIST=STEP,CONV=AVERAGE], -1AY)', M),'YYYYMMDD')":"19680131","^FDS_ECON_SOURCE('ISMPRI@M')":"ISM - Institute for Supply Management","^CONVERT_DATE(FDS_ECON_STARTDATE('ISMPMI@M', M),'YYYYMMDD')":"19480130","^FDS_ECON_SOURCE('USSU2929307')":"Investors Intelligence","^ECON_EXPR_SOURCE('RETURNS(FDS_COM[USCM1020424,DIST=STEP,CONV=AVERAGENP], -1AY)')":"CRB - Commodity Research Bureau","^CONVERT_DATE(FDS_ECON_STARTDATE('ISMPRD@M', M),'YYYYMMDD')":"19480130","^CONVERT_DATE(FDS_ECON_STARTDATE('ISMPRI@M', M),'YYYYMMDD')":"19480130","^SPEC_ID_SOURCE('CC_US:FDS_ECON_RINDPRD_M')":null,"^FDS_ECON_UNITS('USSU2929307')":"Percent","^CONVERT_DATE(ECON_EXPR_STARTDATE('RETURNS(FDS_COM[USCM1020424,DIST=STEP,CONV=AVERAGENP], -1AY)', M),'YYYYMMDD')":"19480130","^CONVERT_DATE(FDS_ECON_ENDDATE('ISMPRD@M', M),'YYYYMMDD')":"20240830","^CONVERT_DATE(FDS_ECON_ENDDATE('ISMPRI@M', M),'YYYYMMDD')":"20240830","^CONVERT_DATE(ECON_EXPR_ENDDATE('RETURNS(FDS_COM[USCM1020424,DIST=STEP,CONV=AVERAGENP], -1AY)', M),'YYYYMMDD')":"20240930","^CONVERT_DATE(SPEC_ID_ENDDATE('CC_US:FDS_ECON_RINDPRD_M', M),'YYYYMMDD')":"20240930","^FDS_ECON_DATA('ISMPRI@M',0,0/0/-10,M,STEP,AVERAGE,1)":[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,58.7],"^SPEC_ID_DATA('CC_US:FDS_ECON_RINDPRD_M',0,0/0/-10,M,NONE,AVERAGENP,2)":[0.042485047,-0.74355644,0.8779958,0.22790635,-0.75195616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,2.9200869],"^CONVERT_DATE(FDS_ECON_STARTDATE('ISMBUS@NM', M),'YYYYMMDD')":"19970731","^FDS_ECON_SOURCE('ISMBUS@NM')":"ISM - Institute for Supply Management","^CONVERT_DATE(SPEC_ID_STARTDATE('CC_US:FDS_ECON_RINDPRD_M', M),'YYYYMMDD')":"19200130","^ECON_EXPR_DATA('RETURNS(FDS_ECON[US.LMCLAIMS,DIST=STEP,CONV=AVERAGE], -1AY)',0,0/0/-10,M)":[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,-15.4709488042821],"^PSETCAL('FIVEDAY');ECON_DATE(0, -20AY, D, 'DD/MM/YYYY')":["27/09/2024","26/09/2024","25/09/2024","24/09/2024",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,"15/10/2004","14/10/2004","13/10/2004","12/10/2004","11/10/2004","08/10/2004","07/10/2004","06/10/2004","05/10/2004","04/10/2004","01/10/2004","30/09/2004","29/09/2004","28/09/2004","27/09/2004"],"^FDS_ECON_DESCRIPTION('ISMPRD@M')":"ISM Manufacturing PMI, Production - United States","^FDS_ECON_DESCRIPTION('ISMPRI@M')":"ISM Manufacturing PMI, Prices - United States","QQQ^FMA_PE(LTMA,NOW,-10AY,W,\"PORTAGG\",\"MEANR\")":[30.5845625551042,30.2049772457243,29.9123283177703,28.7846615200599,29.9980196172441,30.1824266369937,30.0011808829343,29.0926869898768,28.7895164212975,29.284101211091,29.550484712132,30.228199333202,30.2834598659291,29.771185582041,29.7695619278123,29.771930800703,29.3810055594189,29.1428872358192,29.3588812902575,29.3363832512385,29.1766311150931,29.0895757396163,29.0800452391693,28.7426660419262,29.1920362435834,29.3067542362561,29.4313204750572,29.5174054468388,29.4241787127209,29.5641337330537,29.713137887679,29.5543554346693,29.2611508947099,29.7683885003403,29.3462563975522,29.2198317482161,29.1616440130161,28.4279472572172,27.6038808870135,28.5234895083675,28.391548723077,28.0953957417587,27.322802386119,27.1441051296125,27.0986136912134,26.9257317794855,26.4293866785213,25.8130431810716,24.4657843639511,25.2522361443698,25.8457717409022,25.7764797031657,25.4122351343238,25.3634285023025,25.9401866625481,26.01162705413,26.2299900568324,25.5984573099786,25.4047220127725,25.7822096062943,26.0028213137477,26.5613375452884,27.219047600831,27.2514085027758,26.6817766093165,26.7545856509656,26.4161263124587,26.6546288600269,26.1251926597764,26.054807794763,25.8241828611407,25.5698976474802,25.2276828271438,25.1725620081292,25.1577376228875,25.1337003626874,25.1500528869687,25.1242951522071,25.1667736148644,24.94733750752,24.8434730974139,24.6107216412449,24.7993901516863,24.6025386948085,25.2083100811112,25.1194581173945,25.7085089443248,24.7556471378373,23.6268211904214,23.4811840721484,22.4713571759367,22.3015517662348,22.4682666355111,22.0450642961088,22.7061277046565,23.5544154986128,23.2163585773039,23.1208546407857,23.460951295858,21.9341823067212,23.045628800562,22.5488747477525,21.6854925718676,22.2630934368078,22.2234123498595,22.7455994191831,23.5245117382588,24.5468699822467,23.9778623107395,24.7062810616315,25.4927164003996,25.8883798281667,25.3995957913437,25.1271106959506,24.2943345835066,23.9044325729879,24.0965775191849,23.672589634124,24.1440490634004,23.5174542913997,24.0794185777475,24.7143440595432,24.8845001760932,24.3827611378877,24.8327411500461,25.1000192177305,25.2861062292241,25.4565745691462,25.7864536779582,26.0163840853062,26.2745082770112,26.2471141948026,26.1202695191244,25.7715922209158,25.99661541568,26.063967657629,25.8023235088619,26.3439722607131,27.2059621998241,27.2146190822374,27.4191121752913,29.7417847064599,29.7595986209947,31.2187581198342,31.2467904329852,30.206511384173,31.2150237455245,30.1771869704653,30.7924377230606,31.7710077955224,31.2274844743147,31.519004646448,30.7777190970605,30.1508778537359,30.0412446431485,29.8083953431778,29.7271545468896,30.5438448601836,30.5553373052349,30.7687558650696,31.1109643101919,30.9050527208761,30.4858670597838,30.6531189264039,30.6998899300367,30.7146948249742,31.5431305631685,31.1409805783629,31.3754763879228,31.3371363423792,31.0425928131923,30.8230738927244,30.8715842041225,30.7731732609871,30.8221182694613,30.7503858287276,30.8605026957133,31.2099415389666,31.4229092264804,32.0130641227507,32.1654260664573,32.1185605955889,31.9068849762265,31.8112406560211,31.8382300899007,31.9684225507516,31.9671831063364,32.1615307774657,34.0264526392749,34.7434516602687,34.3479182234915,33.3232405912672,35.0963884934838,33.8968928619639,34.8368230287765,34.3881826584256,33.7325746384421,34.0496133675522,32.9276027554638,33.1276299820992,32.286625285321,31.2726690049271,31.2638364612518,31.5391610346959,29.0576764455635,31.1249974353571,31.4155229109788,30.9933784845272,29.8449078903368,29.4809101624052,28.8874539233829,29.0776500702464,29.9442648584448,30.5091775294682,29.4356667698279,28.616713839334,28.4471988969025,28.0636701469347,27.8365038630824,28.0687019964619,28.2600163876024,27.3432291127765,26.5373809948528,26.8491175476899,26.2376498103489,26.3150931419405,25.8876550480129,25.5945751934331,25.1109013648577,25.0976049120396,24.3902610823997,24.1673806338673,24.1139515118423,23.4424682424502,22.8597822160707,22.8601329002001,22.4782261793332,23.028141085373,23.2987027580012,23.2998716554088,26.1000270175219,26.6296826297318,26.0501411643715,25.0533520301694,25.7695096261431,26.0505102485172,25.52643081147,25.0923609019602,25.0101550086892,24.6299914891049,24.0390564246889,23.7477056886686,23.7131185341647,23.3191219136573,23.2079911839094,23.0386080727292,22.7517535390591,22.3973297468565,22.0756989665301,21.9952850699591,21.7785095697756,21.6114240611209,21.8404838761195,22.2942348318021,22.1811735924673,21.8368739308208,21.3884223589377,21.6334057228909,21.6847636818609,21.7403634686557,22.2538715795227,21.8978347187262,22.0715741859169,21.8811280019573,21.60538969715,21.7040097765724,21.2593235364343,21.1478465078716,20.7919206066475,20.9971913511962,21.2139642958417,21.2836194710615,21.5142552176524,21.4597946368253,21.3003007033449,21.2375851783933,21.1868404069312,21.0307549409424,21.0042484707393,20.9834539553982,20.8384295460104,20.9219133925075,20.8428911574737,20.7601571034967,20.356916201376,20.3044071419649,20.0432632847245,20.0599763864504,19.5479829189366,19.0476001414982,18.6396623122827,18.0747651525871,19.6038273260475,19.7483990713588,20.7527256929268,19.7271044765999,20.7013601011065,21.1929705968218,21.1234186000788,20.9812123471486,21.9275579672216,22.112471239717,22.7236725992533,23.2714903030339,23.0710697448946,23.1419176232441,22.953493310515,23.4622072819795,23.1716946930873,23.0169954039989,23.1162351815135,23.1215312910434,23.0798570563249,23.2616145065175,23.3931313026631,23.1783055904291,22.9760281305682,23.2649653404729,23.390957061603,23.31499405032,23.2953884689179,23.2120399352541,23.1904498258411,23.3662295775586,23.265680097237,23.2433827500108,23.4575497645617,23.5066934333558,23.4273999314916,23.6415291626979,23.6593914544259,24.0713317525567,24.1766392763791,24.0788483340659,24.333268814325,23.9657419816844,22.7594555680994,24.1449957666679,25.4918676147698,24.9881788870298,24.7973158807691,24.3929807083622,23.5271162523326,23.7486875513565,23.5511027597558,23.1165535866492,23.0806527278178,23.318335846675,22.9879963290216,22.9601709104262,22.9227416283693,22.7761542647425,22.6887261572578,22.6404777915012,22.5497422568063,22.3042785946712,22.1990995060686,22.3250718471081,22.1178180849743,22.3062549192523,21.8977762969064,21.8326028711533,21.9412261552739,22.0850486522561,22.1489490097429,22.2415341053391,22.0800955859887,21.6461625867379,21.6377295866646,21.9483433086551,21.7612940494373,21.8748013587034,22.1022740381737,21.9680667752675,21.7648772987585,21.8417708303109,21.809418313998,21.7013956552269,21.5929763080648,21.5288296751513,21.6223326192103,21.6628465067159,21.624156427887,21.6915977042496,21.7012824691961,21.7219698335703,21.789158600801,21.7629193504294,21.5272966967445,21.2572761468263,21.3319746049565,20.9989556418916,21.0330392307996,20.8704140811933,20.2941205773802,20.5712874187743,20.3620809062086,20.2460574627044,19.6266462216378,20.0967406451956,19.838745730403,19.5979289954878,19.2478778038632,19.7606111521239,19.9389042555318,19.8251060114457,19.9729662689964,19.971558870215,19.885621407605,19.6943265831601,19.3011734708972,19.6058006620666,19.5341477318184,19.5669384085546,19.5557290844995,19.5329308689128,19.3471848278029,19.2121303906337,19.0232646156013,18.8651845983645,18.6440457276687,18.3134986663735,18.3845919335176,18.5419207711197,18.6126621595739,18.6109432734689,18.352794107619,18.3073068622234,18.3100905546533,18.3157234271995,18.4280266164513,18.4763854813404,18.3871666874088,18.444790260331,18.3128738266988,18.3033545742248,18.2664480602178,18.2516666867713,18.3305613531365,18.2367579054922,17.6074768266086,17.6390356083387,18.8271811631151,18.7565151103989,18.2634328835928,18.8909591873629,20.3489696602954,20.2407096445189,19.7733955250887,19.8636286828396,20.6064489807126,20.4328732407483,20.4794948528959,19.7947644689412,20.5682531037362,20.2749133493708,20.3252847212119,19.7522977909972,19.5756943326247,19.2635539720155,19.1333734821261,19.4882471788593,19.5311811452464,19.1647038302447,19.6136027137307,19.2889004349243,20.2437480939497,20.2352144378514,20.4269856102997,20.2529213855427,20.4773335090047,19.8486398494081,19.9452813801037,20.0829378723056,20.1702177267211,20.0988882694733,20.1724923135089,20.2708026242024,20.349911959571,20.3364625893627,20.3269239913662,20.3971550159239,20.5717507338301,20.3862357443063,20.5165934784295,20.457636356412,20.4998593963006,20.6658229139575,20.5977290581868,20.7064768364277,20.7927523096553,20.7528251697717,20.5031059244572,19.7527433849128,19.4513791235403,20.124261953247,19.5352133605673,19.9467153214544,20.0691968928018,20.4750692443012,20.3206258931439,19.935976692912,20.433601547646,20.5332905806804,20.1544623531315,20.0326641392295,19.7512945585278,19.7109218244523,19.2337236661063,18.4466686644066,18.6598352652074,19.2525087136177,19.3297191370039],"^ECON_EXPR_DESCRIPTION('RETURNS(FDS_ECON[US.LMCLAIMS,DIST=STEP,CONV=AVERAGE], -1AY)')":"(% 1YR) Unemployment Insurance Continued Claims, SA - United States","^PSETCAL('FIVEDAY');ECON_DATE(0, 0/0/-10, M, 'YYYYMMDD')":[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,"20140930"],"^FDS_ECON_DESCRIPTION('USSU2929307')":"Investors Intelligence, Sentiment Data, Bearish, Percent - United States","SP50^FMA_EPS(NTMA,0,-5AY,W,USD,\"PORTAGG\",\"MEANR\")":[266.697392044154,266.177068755846,266.01022531801,265.989084014955,265.414457238427,264.353635340423,263.487400951785,262.785208377122,262.348247175352,261.697636135468,261.139687767027,260.436823319694,259.901789661183,259.469004886335,259.071431268544,258.512816910551,257.855370535697,257.071287376085,256.307054605109,255.075957839198,254.394151841788,253.625923417396,252.550032178219,251.155912442706,250.192565388515,250.436858292931,249.623249964197,249.138764399254,248.429665324626,247.87187008706,247.073425470198,246.363736744587,245.375932267867,244.66120565135,244.264469971858,242.542391894532,243.016805147066,242.90121273412,242.875448395989,242.559532346298,242.236697893447,241.850001147557,242.010123878846,241.722450154923,241.113926538499,240.091015677455,239.636942768015,239.549164871545,239.547971090614,239.120324801196,239.183537227275,238.46582738662,238.333750702197,238.128917293188,237.481877126701,236.889346047902,236.532102939989,236.255738523818,234.530984697536,233.738936595723,233.077790448001,231.887107035178,230.401369412944,230.433036318737,230.320197692536,230.031409761522,230.216122280844,229.869039154189,229.585187274867,229.27667515212,228.900340221047,227.652250085241,227.236441499415,227.042150486861,227.052902720806,225.254833691319,225.187295379889,224.928386607209,224.940682826,225.206961037268,225.117699569108,224.957476610613,224.443866958587,223.890668347945,223.89773172917,223.953523519091,223.799279977884,224.182480172084,225.956248985607,226.787187232486,227.69606095711,227.907270244284,227.836443731009,227.969117209726,227.978802635184,228.08569365772,228.013250989379,227.632855759464,227.353928603632,227.442279848427,228.418200566122,231.391893835624,232.393276085853,232.986067142173,233.296616046342,233.949826007323,233.677682254989,233.561111076558,233.365999442286,233.053227273607,233.037026159753,232.648336619764,232.854152902459,233.015438574426,234.997537015744,235.734798830734,236.281226954935,235.989123553313,236.210663405923,236.125401300051,235.899897554579,235.124749068087,234.797308749078,234.15086696526,233.470634621469,232.874965773522,232.19214461358,233.153118662159,231.801533423063,230.700750381696,229.601701286679,229.033701775777,228.372543575751,227.915248178669,226.438030709086,225.729069460762,225.150582527228,224.637813456492,223.831094000437,223.718914302905,222.249817788489,221.793446640436,221.292654932004,220.298519264121,219.328009846325,219.146145289646,218.706193644309,217.276104959443,216.67735972613,216.086142670655,215.45236643988,214.924492804517,213.990006147745,213.762424817466,213.030270473566,212.077465745199,211.388035012483,211.098475154563,210.715548687834,210.345949273818,210.098691864719,209.711929391729,209.256969152033,208.376697658532,207.620069843352,206.398712353823,202.796591382148,201.321972494061,199.808364996144,199.348886709768,198.602969000968,197.849287235531,197.26750754012,196.778420243673,196.132926329036,195.312894677286,194.256283228084,193.319391700707,191.11347427833,186.076012168459,184.66868560985,182.03340097629,180.943540844588,179.898165653351,179.05574643136,178.114102339073,177.190981209287,176.19373391788,174.823205369695,173.935624828791,173.182298712367,171.474021039219,168.627893360526,167.125645686319,165.757123638836,164.368422357954,163.505800654351,163.051805778826,162.206725607644,161.492995720977,160.830634446967,160.496898320012,159.961683404832,159.002142503097,158.024170450653,156.347187076207,155.292543847085,154.475781405643,153.585188655115,153.028884881873,152.227706243082,151.681347722254,150.780940279089,150.051316370568,149.466496213063,148.856000070146,148.427341484205,147.440958099112,144.746391989379,143.191800545585,141.912980964133,141.940828483146,141.380421473764,140.734273389689,140.27754609781,139.737851617654,138.980749909679,138.561859794412,138.463063700996,138.672253794517,140.694809456405,143.003323038625,146.113867085819,152.872610564845,158.589327939058,163.99812467707,167.918213084686,171.440131514043,173.213635054855,173.941741372054,174.032171820446,174.092612115301,174.203780396955,174.714703632431,175.00297748147,175.00611855372,174.868004404994,174.635264661758,174.418164246586,174.151142568867,174.106772094247,173.803511308645,173.318242653722,173.144881472215,172.629138487351,172.391830727531,172.194600319331,172.063997739784,172.154238122181,172.248000470391,172.478476604903,172.777434428061],"^FDS_ECON_DESCRIPTION('ISMPMI@M')":"ISM Manufacturing PMI - United States","^FDS_ECON_DESCRIPTION('USSU2929306')":"Investors Intelligence, Sentiment Data, Bullish, Percent - United States","ACWX-US^FMA_PE(LTMA,NOW,-10AY,W,\"PORTAGG\",\"MEANR\")":[14.6139551890956,14.4896927849528,14.3734916603435,14.2596674527074,14.5365050325427,14.4850669522708,14.4006373624,14.1391799603326,14.1932739601459,14.4303588007608,14.5321311504012,14.716599487786,14.6015136896787,14.5013885334575,14.4929211370976,14.4815486136495,14.5784375982036,14.526107999829,14.5946933332257,14.6594941195632,14.6182429114275,14.554071330825,14.5486816608983,14.4727685969673,14.5936013115644,14.6161469781236,14.6551100936436,14.6699206734014,14.63726075505,14.6644143178219,14.6610025129025,14.6978512676824,14.4739569695348,14.261518351934,14.1679866869163,14.1611909687949,13.9152245657293,14.1182772757499,14.0291241705904,14.1194485252377,13.9076941298127,13.8426165750577,13.614635540966,13.5961186812855,13.5070388078541,13.4383566233883,13.1449952031623,13.1451326770958,12.7906064749785,12.8777008129284,13.1457572248563,13.0188780112874,13.1519166178772,13.245080703296,13.429294975865,13.2641654736821,13.3196392549108,13.0963896369723,13.047764615949,13.2746351522026,13.2886643550819,13.432766172627,13.3089214572871,13.2587534169329,13.0376076932173,13.1612082183676,13.0314145189803,13.1851085209859,13.0453238895684,12.9897916026665,12.9340951549142,12.9937271246783,12.9404652803643,12.9505771090426,12.955296894745,12.9601649107418,12.9426673039,12.8690853483222,12.8622886280851,12.7607747743876,12.7341260527384,12.8029254268038,12.85654704061,12.7821339562442,12.9989788545458,12.9446735770726,13.0282645290679,13.0977787290289,12.9159536473469,12.7661387844664,12.4476029677507,12.0612272363293,12.1272322868691,12.1899566820095,12.4646522214893,12.518294482724,12.4584359361013,12.3798420418269,12.3699483511968,11.9993889440598,11.8568230224107,11.7993374253708,11.764419891379,11.9382296102285,11.8226690812258,12.0310382825857,12.3960650134076,12.6219651786349,12.5876405393823,12.8153739984029,12.9371253671101,13.0214079988407,12.9694367993171,13.0600968634479,13.0522959541135,12.8847500045286,13.0470841924527,13.0006217771075,13.1341432220418,13.0771072683229,13.3906623291941,13.545312047622,13.5569959345161,13.5069068696015,13.5250813182726,13.5989297410341,13.7764631341899,13.8378939783309,13.9269855524928,13.9690635861965,14.0254117905933,14.0368348182638,14.0570252274915,13.9663633333038,14.0189850932807,13.9244812872628,14.2608485034675,14.4983256160556,14.4246023448338,14.2693266580984,14.6460779506699,15.0211093016259,15.0220799712732,15.0587652199864,15.0911536524785,15.0489336953009,15.3088051802806,15.1976248983966,15.2997745288327,15.9045094392572,16.1358678977251,16.2140388668493,16.2433577710742,16.4959575782859,16.588790864977,16.4696287302876,16.5092803375607,16.879743977817,17.036592571916,17.2912864323454,17.4731961713644,18.4597974774731,17.395517780218,17.8033740244644,17.9055167928762,18.0277522106026,18.3214351963904,18.4908120210563,18.6447194868338,18.8875116273247,19.0940364322749,19.1482651559343,19.3154078716482,19.4140566866937,19.479681912302,19.4808972416628,19.5556408562649,19.7919014696568,19.8765191624619,20.0913052729244,20.2477462311045,20.3084725611889,20.4093297650277,20.4761913411579,20.599743420584,20.7097498124091,20.7543900862144,20.8402888897029,21.8918886586876,22.09596675302,22.0360830942182,21.3756326260901,22.3151529906367,22.3008007913851,22.4704140452078,21.7728554636284,21.3080226140736,21.304663309196,20.9158471939825,20.8592756928366,20.6804937994671,20.2765214215309,19.9343654604464,19.2629639836657,18.2852417688108,18.9960008168742,18.9266849536482,18.9600135558053,18.5087952005011,18.2725791326161,18.5609647518726,18.4148833445214,18.1987017867074,18.1974291046111,17.8772361226455,17.8229233052893,17.5870805635627,17.2330389377716,17.2417973155927,17.1985931197424,16.9570032959784,16.7041399502908,16.3839778197234,16.3640800665958,16.0234205209621,16.1746908667231,15.5200088287064,15.1834407350229,14.922747565743,14.9019727554449,14.7196015537358,14.4335882213023,14.3624555038521,14.1583968890668,13.8383122556274,13.8185578819339,13.5923135617271,13.6987851068797,14.0561059982728,14.0859415793266,15.5358180454918,15.5816722200343,15.4372703941023,15.027212075106,15.495456973343,15.6802377550844,15.5230615172027,15.4521846903786,15.4516502457035,15.3200445611576,15.0921677507616,14.815488135896,14.7362424219603,14.6176350606743,14.6327280852295,14.6567605571987,14.4392201132909,14.3337554205498,14.1504909997367,14.0420517075858,13.8277512020071,13.9995587095944,14.057739148066,14.0470822629455,13.8716306308096,13.6763698195209,13.5108365096878,13.456571905212,13.5382538808562,13.6510830301386,13.8640719298957,13.811672538674,13.7742011034254,13.8182326514826,13.7179876960412,13.7098300353072,13.5730213924297,13.541613380128,13.4337961651238,13.4641047553411,13.5265504767726,13.5265655449759,13.6831114803683,13.6725470207683,13.6666837731927,13.6474104039179,13.6499621674173,13.5782361453836,13.5816288153815,13.5947185442667,13.5449885577866,13.5921103274163,13.5872972316723,13.3788086641774,13.1074970560054,13.1712180719507,13.0174063222481,12.8871641934049,12.6018614752949,12.2283621091566,12.1632795582187,12.1916988177966,12.6498462211886,12.7283726740491,12.9987697983086,12.8700707811414,13.0405795800345,13.1899480196833,13.2513345635486,12.9344956653515,13.3150634018318,13.3587728213372,13.8054304778659,14.0575320351237,14.1079992523014,13.9188792399536,13.8468240078691,14.1377382283841,14.1648183199311,14.1068962014991,14.2662652054152,14.3713556069562,14.52344396461,14.4483137660586,14.4503446140459,14.397449371227,14.4271104342809,14.5209408981471,14.6225170943409,14.645614172999,14.6487237996952,14.7318480931835,14.8229065588822,14.8567690942949,14.8192106216425,14.8542386586163,14.8577012843288,14.8584726001744,14.8743932880347,14.8801083463248,14.8882420345478,15.0158385612958,15.0392801275692,15.01491806197,15.2645934126545,15.3553375581509,14.9521328118014,15.8628031508312,16.3349995703152,16.2170384875094,16.1237175244,16.1215814224552,15.8021481133322,15.7676995707782,15.5928264505261,15.6410707945367,15.5993431089575,15.7733988370415,15.6213294229106,15.7282265259207,15.8009864354052,15.7349206384062,15.7036385886802,15.6860264991819,15.6059805403731,15.5475060651424,15.5657405380888,15.4796440464586,15.3960507928099,15.500886643956,15.512810491226,15.4863266257252,15.5159050100258,15.7541991732094,15.7233817391013,15.7762899754453,15.8156846796907,15.686800500906,15.7321004551667,15.8252973792908,15.8482897861195,15.9186740004911,15.9954190370873,15.9851368881991,15.9962324562648,16.0561094710247,16.0468132802003,16.0357458642719,15.9915656993102,16.0556861056418,16.1191295358587,16.1644463092064,16.2149871707991,16.2762494303693,16.28938199149,16.3343708603753,16.4202002583485,16.3327075257153,16.2402414695768,16.0850250644069,16.2940262700602,16.1438018436151,16.2846878391005,16.258472154945,16.031425873014,15.9366271430037,15.8515448755905,15.7988341966204,15.3050698210573,15.3717886880154,15.1463819949284,15.0690087102382,14.9049832979622,15.3073947761267,15.3381721312388,15.1667558860297,15.1925463932884,15.1112862144687,15.1980684634598,14.9024364926524,15.1148037410123,15.1376680825465,14.9675767402772,14.9681485359148,15.0249837305879,14.7992027401443,14.8211058527429,14.8212136380743,14.7648450360366,14.41972716434,14.4894667257897,14.216859167851,14.2693564794249,14.4531906486237,14.5204413902323,14.4870459040376,14.3379045418551,14.2949677411472,14.2479566376958,14.3798451281993,14.4670188648014,14.3872966268657,14.231331065532,14.2460224753728,14.2649455112581,14.2997862785251,14.2773515238868,14.2604674906657,14.1692771119191,13.9609063822062,13.28918585207,13.9602629144574,14.2930656958917,13.8687100036714,13.7018793908184,14.0595072219849,14.9596442715394,14.8320463755932,14.6761592815246,14.4460197319957,14.9764577104912,15.2966915342498,15.337789206468,15.0148265034479,15.2714109364201,15.1696382482616,15.2561861808715,15.0182081649257,15.0172187528814,14.5116411477831,14.4986827907895,14.7311738960291,14.7140657315856,14.5789917647078,14.9539883114946,14.929146335206,15.4616077539604,15.6316473448275,15.6718855076924,15.5854541484209,15.7406955531128,15.52482022622,15.6129536534519,15.7491716683775,15.6339214949797,15.7169523718309,15.7338680953525,15.8551670060092,15.9203841903452,15.8662282988668,15.8624392991536,15.8613316056145,15.9380846091637,15.8634997737528,15.8949988646859,15.7754394758298,15.7482046694463,15.8009936168727,15.7270198157363,15.7573679780083,15.7823775771023,15.540999046145,15.3750601217281,15.1323956508636,14.8346750279713,14.9284159412547,14.3698574249455,14.3039707798535,14.5151411761954,14.6368469977794,14.5014456275221,14.230920825542,14.8286415350148,14.7730036865268,14.7668141004453,14.5189792952054,14.4143440347887,14.4254862613167,14.0621353070327,13.8117242417589,13.9410094167811,14.2280618922498,14.462849412393],"SP50^FMA_COS_UP(\"EPS\",\"1M\",+1,NOW,-10AY,M,\"PORTAGG\",\"MEANR\")/(FMA_COS_DOWN(\"EPS\",\"1M\",+1,NOW,-10AY,M,\"PORTAGG\",\"MEANR\")+FMA_COS_UP(\"EPS\",\"1M\",+1,NOW,-10AY,M,\"PORTAGG\",\"MEANR\"))":[0.595854922279793,0.509478672985782,0.477341389728097,0.592207792207792,0.521531100478469,0.485714285714286,0.725373134328358,0.6175,0.508532423208191,0.585677749360614,0.497674418604651,0.479289940828402,0.585677749360614,0.529002320185615,0.482857142857143,0.581683168316832,0.498834498834499,0.456647398843931,0.681818181818182,0.505102040816326,0.473867595818815,0.5,0.378190255220418,0.3875,0.583120204603581,0.377828054298643,0.421965317919075,0.56359102244389,0.529002320185615,0.435135135135135,0.746223564954683,0.632311977715877,0.616236162361624,0.708994708994709,0.630170316301703,0.576433121019108,0.791666666666667,0.812351543942993,0.754491017964072,0.803571428571429,0.772511848341232,0.638655462184874,0.793269230769231,0.724598930481283,0.729452054794521,0.805555555555556,0.802298850574713,0.684210526315789,0.722222222222222,0.707865168539326,0.536585365853659,0.272727272727273,0.0899581589958159,0.0955555555555556,0.676020408163265,0.619883040935672,0.527777777777778,0.568306010928962,0.497560975609756,0.412408759124088,0.551724137931034,0.477272727272727,0.402941176470588,0.576623376623377,0.547297297297297,0.443768996960486,0.671378091872792,0.470588235294118,0.412,0.613981762917933,0.573232323232323,0.529824561403509,0.673469387755102,0.603960396039604,0.536277602523659,0.66754617414248,0.598971722365039,0.567567567567568,0.754901960784314,0.691218130311615,0.630434782608696,0.658703071672355,0.630490956072351,0.487544483985765,0.567647058823529,0.647519582245431,0.510714285714286,0.606382978723404,0.604477611940298,0.508250825082508,0.700680272108844,0.543130990415335,0.538116591928251,0.537735849056604,0.537037037037037,0.510869565217391,0.525835866261398,0.483709273182957,0.401315789473684,0.547550432276657,0.598971722365039,0.469594594594595,0.661818181818182,0.4875,0.421739130434783,0.548275862068966,0.507772020725389,0.407665505226481,0.522875816993464,0.5546875,0.453900709219858,0.577235772357724,0.474226804123711,0.373770491803279,0.640117994100295,0.527696793002915,0.47926267281106,0.620991253644315,0.514666666666667,0.487903225806452],"^ECON_EXPR_DESCRIPTION('RETURNS(FDS_COM[USCM1020424,DIST=STEP,CONV=AVERAGENP], -1AY)')":"(% 1YR) CRB Sub Index, Raw Industrials, 1967=100, Index - United States","^FDS_ECON_DATA('ISMPMI@M',0,0/0/-10,M,STEP,AVERAGE,1)":[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,55.7],"SP50^FMA_EPS(NTMA,NOW,-10AY,M,,\"PORTAGG\",\"MEANR\")":[265.414457238427,262.170476657684,259.469004886335,257.071287376085,252.846887109314,249.723856998368,246.893081493446,243.328566371799,242.559532346298,241.634052613462,239.789186934366,238.333750702197,236.409491179269,232.085698269489,230.031409761522,229.106190244183,227.052902720806,224.940682826,224.05513235954,224.22322949157,227.907270244284,228.122587447539,228.325285351487,233.296616046342,233.293930820545,233.015438574426,236.351183568101,234.891022379921,232.19214461358,229.463122726803,225.72412906668,223.493580256144,220.298519264121,216.828467150169,213.990006147745,211.185735427359,209.860372439984,206.398712353823,199.060625971022,196.363300955432,191.11347427833,180.68947555394,176.19373391788,171.474021039219,164.368422357954,161.059281911098,158.024170450653,153.309562589183,149.998974820936,147.440958099112,141.770332965693,138.980749909679,141.446711224486,162.465247850608,173.941741372054,174.714703632431,174.616068063429,173.318242653722,172.110380388996,172.668292869125,171.448508431301,171.133101002879,171.436884667557,171.106992799194,171.080048624697,169.798235896464,168.690216411837,168.701849843871,170.817922401109,172.166467051275,172.048187479806,171.032489867335,169.410588179999,168.145653846002,166.003058150959,164.123698697058,161.93776625291,158.882990870184,157.239063470143,153.297381884681,144.477172150259,142.029655340543,140.614419228953,139.887166342027,138.770307640984,137.974815550038,137.150251576326,135.686312569948,134.979843011615,133.483421814895,132.151662107793,131.971657140171,131.720419617578,130.493193061177,129.452063317606,128.647442630659,127.480881775677,126.247063016429,125.641194572961,124.830541994892,124.055295891796,123.821810815375,123.383072498319,123.780880361786,126.413881758241,126.5869203459,126.845668654514,126.955053376365,127.274153341758,126.963665476534,127.353497872195,126.616572671807,125.440733089918,124.783030763649,124.478260171042,124.049709069954,128.571855800815,129.853655644967,129.814764192762,131.06512997751],"^SPEC_ID_DESCRIPTION('CC_US:FDS_ECON_RINDPRD_M')":"United States - Industrial Production Growth - %Chg YOY Mth End","^ECON_EXPR_SOURCE('RETURNS(FDS_ECON[US.LMCLAIMS,DIST=STEP,CONV=AVERAGE], -1AY)')":"DOL - US Department of Labor","^FDS_ECON_SOURCE('ISMPMI@M')":"ISM - Institute for Supply Management","^CONVERT_DATE(FDS_ECON_ENDDATE('ISMBUS@NM', M),'YYYYMMDD')":"20240830","^ECON_EXPR_UNITS('RETURNS(FDS_COM[USCM1020424,DIST=STEP,CONV=AVERAGENP], -1AY)')":"Growth Rate","^SPEC_ID_UNITS('CC_US:FDS_ECON_RINDPRD_M')":null,"QQQ^FMA_PE(NTMA,NOW,-10AY,W,\"PORTAGG\",\"MEANR\")":[26.5846133031004,26.2418496119011,25.948082081945,24.5888762416212,26.2426822689208,26.5836235500849,26.434751958829,25.1957517766385,24.9997067289631,25.7891694667476,26.4029291428662,27.6206168940695,27.8116527765408,26.9424678989898,26.9919916779661,27.054972550831,26.2675154559762,25.7369855244336,26.2148177476651,26.1298822678147,25.6603158041669,25.3402306963591,25.1802716804252,23.9468250625999,25.2563186286122,25.479768027711,25.7368333140252,25.9140948367781,25.2283246667518,25.6064997570611,26.1074754869257,25.6861317519468,25.4520017222691,25.9184143119596,25.5187160665477,25.4506462200206,25.1215957941993,24.494260433794,23.7816067877564,24.6032230374125,24.6231051067045,24.4751282210718,23.8701968280572,23.8437776700478,23.9311551361861,23.9355399987243,23.5321783256949,22.9349218086771,21.5335423105073,22.3068959110114,23.0249912246495,23.0598908783315,22.7141942290981,22.7302534552119,23.5498163146241,23.7469230499791,24.1570618221861,23.4236963818369,23.2973275368888,23.9490240786307,24.3970922184643,25.3592023263854,26.4577872797405,26.7432758308982,25.9899344158887,26.3333380738004,25.8807729896521,26.5204497285577,25.6289986603675,25.6735045315917,25.3354543037702,24.9036281722949,24.1595359503916,24.118536796999,24.1598049042458,24.1624399043383,24.3247467857232,24.3618984582331,24.6274835416729,23.8383229056382,23.4131309717515,22.2160032656617,23.1394556701622,22.5728601237147,23.3561405221869,23.3585430170651,23.8876691424964,23.0978096507108,21.7953506668601,21.6224992607046,20.6586718219831,20.4854275175557,20.5902334972971,20.4339191422709,21.0052231888167,21.8041213397942,21.401184383567,21.2449690137413,21.5488341687723,19.8416505403955,20.9177798057952,19.8800921646043,18.7291137918067,19.2788713881717,19.1283457610327,19.6400262064935,20.5579729696408,21.8629770712969,21.0419827072812,22.0021610774019,23.1103804532733,23.6974016497608,22.9701798912322,22.5465632021288,21.1575507388503,20.3951929098236,20.5973746349974,19.6894469319049,20.4046572204145,18.9846533397212,19.9769956558055,21.225890649936,21.4857538415418,20.1129669727937,21.0746900421746,21.6445284447622,22.021066591595,22.4760742094827,23.4269870138703,24.1776886647647,25.1258128491427,25.026155954065,24.4387379555579,22.5917659752578,23.5653318663017,24.2407910519031,23.9725974793145,24.5746115658799,25.3501650904444,24.8691856437259,25.131457052395,27.1797222154558,27.2258575774654,28.5605796593982,28.6126431432778,27.6335207193076,28.6016703960165,27.6198062945565,28.2626049126135,29.3136054173438,28.7899082204264,29.0391302436031,28.323180932803,27.4172578128074,27.0215440013592,26.6533787251159,26.5064199767905,27.4391172552945,27.4135476976949,27.6758119012995,28.1558790677336,27.857721465313,27.2331810198694,27.4344588536945,27.4718070913579,27.4186689124598,28.5806802104935,27.8165925993938,28.1871228037814,28.07230473431,27.4444646676496,26.9056287499752,26.874586374758,26.5081081864792,26.4437575660715,26.0572746481049,26.1089760567524,26.8319662603197,27.256425872225,28.7475661506217,29.1180359135191,28.8186648396429,27.813150963549,27.187584287661,26.9402043109127,27.141066757446,26.6425271570739,27.2335361846352,29.0096731852564,29.6556743815075,29.2992608669802,28.2390077727054,29.9886585566438,28.9191562354382,29.7153421637875,29.3649925562239,29.0851053730715,29.5273267745562,28.9293405969051,29.4364640558312,28.9841516430132,28.2834035366966,28.5257617409512,29.0681526441181,26.7233404777835,28.811308372238,29.3422318834667,29.1548903131715,28.1240974949983,27.9460327888103,27.4849076780397,27.9904058523024,29.4716200555201,30.5782542657292,29.4580102199924,28.6007767804834,28.6276995521272,28.2400209624752,27.9321644638909,28.6279914495614,29.3568254206901,28.1662724291881,26.9524946518545,27.6401521026646,26.7895044410298,27.3266416929737,26.7448788081083,26.4082665921891,25.5872887443936,25.8364522712194,24.1964808061468,23.852195910678,23.8172042427875,21.7637942883157,19.6371338172523,19.4918061985612,17.6098931148621,19.8639246987858,21.0549482627572,20.8717249204019,23.3147167460619,23.7937756666733,23.2996496393149,22.2541323557032,22.9723278464765,23.1873693924571,22.7024117717122,22.3115733839593,22.3133184016087,22.0520540801546,21.608227683164,21.4229262948154,21.4972324458812,21.1987510359038,21.1664225256626,21.0815340164364,20.8527689542515,20.5257440726006,20.1629284870967,20.1535018891699,19.9626315909267,19.831165972279,20.1971719401484,20.8971302450702,20.8392824032961,20.4554378626428,19.890596169613,20.3281675470633,20.4747554945385,20.6348273535576,21.5314584460386,21.0605344908615,21.4580699954962,21.2260440066106,20.8118707355088,21.1125834009808,20.2867765968932,20.1023683084373,19.3503560143766,19.8598179647481,20.449279332865,20.7155399203374,21.4494060379668,21.4071283731247,21.0711143290508,20.9504580309277,20.862815753356,20.3249038810677,20.2417250279906,20.1694240256922,19.4137676772964,19.8238920117317,19.6575925086366,19.5287904397589,19.1144461451171,18.9850887961166,18.6337869979162,18.6123192003185,18.1372047182048,17.6695794783275,17.1033334043296,16.4997173843911,17.8324881299539,17.8836648291981,18.8114498633601,17.698523072668,18.624333458586,19.046710566254,18.8850673113004,18.5113702674783,19.3531414997353,19.5348109136791,20.2285718990108,20.8792510819679,20.6416214398386,20.7113743374634,20.4420242510494,21.1439522256258,20.71762135587,20.4708595873138,20.58621890021,20.5652717594885,20.4605850933668,20.7555757448965,20.9741453050148,20.5328392171625,20.087014612319,20.5806515132238,20.7675877891223,20.533937046742,20.3931962500705,20.0789911940664,19.8861687002021,20.196240228418,19.7470859391111,19.496332881483,19.8861918896028,19.832218086232,19.2870439885063,19.7763057603438,19.5853986796395,21.1703525274099,21.4751158155038,20.6426104833192,20.9578777762682,20.6398029045591,19.6565314103086,20.8845307369388,22.1227892939184,21.8269085103591,21.7719607257055,21.5427321411286,20.7947525332183,21.0746173443803,21.0646955933483,20.7410190621417,20.8107825461829,21.0897870461561,20.8327306115383,20.8736426741464,20.9012350377746,20.7484258693142,20.6086292544543,20.6459027679879,20.5995972317531,20.37612210329,20.3493977963008,20.5756923235018,20.3825895832153,20.6993067237689,20.1885457746548,20.1422685649617,20.349037668167,20.6417750448389,20.7942796579655,20.9557804001479,20.6994070110152,20.0408150291814,20.0519431453177,20.6952751345981,20.3634873398926,20.6409360776652,21.2027524572007,20.9496030825611,20.489185589062,20.7111332124772,20.6494621966511,20.3610006572493,20.0020333707438,19.7520475929053,20.0390367740635,20.1485369307087,19.9295749492993,20.1588511394013,20.1288580166441,20.1405453119786,20.1174651039059,20.083947065919,19.7525406103705,19.3094351018213,19.3264981523412,18.6646727479557,18.7052007770418,18.5604214079561,18.0470918716454,18.3761861437113,18.3237547324015,18.283669809778,17.7586649712242,18.291097102394,18.1118326256507,17.9364907802065,17.6296222986152,18.179631471741,18.3932915116151,18.3218733537774,18.572808225382,18.6686139794025,18.6613129250351,18.5111857492327,18.0902057284532,18.5893421645408,18.5830552838314,18.7284568906121,18.8250707244361,18.8563992192482,18.6503515019565,18.5285531953114,18.2690755934434,18.0707212014765,17.7093238287946,17.1182141324164,17.3392188765082,17.7249180260534,17.9437090657512,18.0088908096734,17.444818303897,17.3670650173386,17.4176921963423,17.4707196772289,17.8463639926057,18.0607152042005,17.8141347752068,18.0861929547362,17.6086286205357,17.5937306385027,17.4343936503334,17.3457942482943,17.0070253303169,16.7782898991021,16.2335874734538,16.2715783946949,17.3170674814134,17.1294679288148,16.6737264004486,17.1676831615518,18.4588215357575,18.4761293752436,18.014363407706,18.1011851659073,18.8344373393543,18.7137447256753,18.7716145870564,18.0491442946264,18.8870771590035,18.5452036629595,18.4573029415196,17.7982614318244,17.5754550150943,17.1770994663732,16.9661448969001,17.3818247581529,17.422084545231,16.8907951485815,17.5018453826991,16.9805030200074,18.3615253723083,18.3274412335173,18.6258597243979,18.3101497218933,18.6502740976733,17.511051871763,17.6216170239777,17.8320799132451,17.9650763237793,17.7599237226918,17.855331423085,18.0168586017461,18.1360279658322,18.0342417150186,17.9212162539688,18.0048963080168,18.4124905946977,17.6946380889642,17.9983431695291,17.5930702998624,17.6059471023599,18.1213480079662,17.5774806600673,17.8808500001419,18.0987091619455,18.1371936936251,17.9161326809444,17.2612905088474,16.9367245315482,17.5260964522869,16.9330232799213,17.3055562398709,17.4085719896589,17.958339907237,17.8968394435803,17.5899395414054,18.1220754903796,18.3086652065781,18.0093373925932,17.9690043435943,17.7043094817027,17.6885889608936,17.2050403351548,16.3570414656842,16.5901439608725,17.3233638844064,17.4832505886197],"^FDS_ECON_DATA('USSU2929307',0,-20AY,W,STEP,AVERAGENP,1)":[null,22.9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,22.1,23.5,24.2],"^CONVERT_DATE(ECON_EXPR_ENDDATE('RETURNS(FDS_ECON[US.LMCLAIMS,DIST=STEP,CONV=AVERAGE], -1AY)', M),'YYYYMMDD')":"20240830","^CONVERT_DATE(FDS_ECON_ENDDATE('ISMPMI@M', M),'YYYYMMDD')":"20240830","^FDS_ECON_DESCRIPTION('ISMBUS@NM')":"ISM Services PMI, Business Activity - United States","^ECON_EXPR_DATA('RETURNS(FDS_COM[USCM1020424,DIST=STEP,CONV=AVERAGENP], -1AY)',0,0/0/-10,M)":[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,-0.105643875345851],"^PSETCAL('FIVEDAY');ECON_DATE(0, -20AY, W, 'YYYYMMDD')":["20240927",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,"20041015","20041008","20041001"],"^FDS_ECON_SOURCE('USSU2929306')":"Investors Intelligence","^CONVERT_DATE(FDS_ECON_STARTDATE('USSU2929306', W),'YYYYMMDD')":"19690620","SP50^FMA_PE(LTMA,NOW,-10AY,W,\"PORTAGG\",\"MEANR\")":[23.8067891319201,23.6642470766332,23.4188023264088,22.7697639284431,23.4440359409573,23.4210766373,23.2195725508924,22.6930229576101,22.6739508549182,22.9768122248144,23.076519686144,23.3295238943411,23.2187760301165,22.9992227719611,23.0140136920864,22.958925250847,22.8276402434962,22.7354123474494,22.8139352208456,22.8592106502462,22.7717326982346,22.6748370636517,22.6936225219752,22.5966209639465,22.8398310631002,22.9403861047506,23.033954761825,23.0425715551646,22.9788779403149,23.0264735628171,23.0815738530396,23.0401169936865,22.7262386519904,22.8737798204585,22.6483836175284,22.5201923252787,22.3492062729403,22.0514460208573,21.61846561838,21.953365705936,21.8115281712024,21.5637004845915,20.994313870424,20.8840085402245,20.6794007661028,20.4736104738834,20.0464341285443,19.7980327117954,18.8370885530254,19.2543196144789,19.5282495980183,19.461886718471,19.3552126887302,19.4310219869702,19.8419026457978,19.8269464002317,19.9566606292453,19.5683898948465,19.4753587251088,19.7327691290449,19.7504767823153,20.0606422425668,19.952904097648,19.7685049344889,19.4562226199751,19.5246012310619,19.2332039613504,19.3277410627966,19.062842890975,19.0009846142772,18.8363633880641,18.8210065795549,18.6921179302814,18.6962095499298,18.7261431079518,18.7031929705217,18.6909776433293,18.635249091064,18.6265464046644,18.460308213792,18.4098169339888,18.3702723037531,18.531555636308,18.4818512624597,18.9600529194027,18.9955678190819,19.2320673994514,18.8975314896683,18.4085746133655,18.5037449071013,18.0302428150028,17.7668899569514,17.8596527866659,17.9612715699744,18.3773165079448,19.0279804303052,18.8801249846494,18.6984427674461,18.8582922727447,18.0594894643901,18.6104859099894,18.05379907237,17.4792159557014,17.7352744013915,17.6112022009181,18.0217230066655,18.6854029325613,19.3469465242857,18.9545068845885,19.4134370617027,19.9428650303383,20.1270436516052,19.7711334286149,19.752115616719,19.2895586302982,19.0899102646709,19.2323737472905,19.1438519073241,19.3975203703526,18.9818757528402,19.5171959057333,19.9961373183095,20.1462011501082,19.7676813954073,20.0499583389319,20.2721513575477,20.3426173730903,20.5484592766015,20.7760906045149,20.9390651657553,21.0432687760149,21.0630880551908,21.011588145387,20.8149808341724,20.9757224320569,21.0929594731311,20.9662989197144,21.3324688531682,21.8197031549904,21.6649875622765,21.532763769174,22.9091090903722,23.054175584181,23.5666248429068,23.4657874419611,23.0270024185039,23.5582966017741,22.8731821327677,23.2464623019922,23.8092860584165,23.8401660443068,24.023717226891,23.7479969750057,23.663391575963,23.5548321238653,23.4473198191057,23.4314578965849,23.9078502632105,23.918475661873,24.0957425640666,24.4413141652109,24.4457857900573,24.3272974729184,24.545324548927,24.5733298560985,24.6244067523011,25.0235130583132,24.9732342989061,25.2949030153683,25.3448758550364,25.2740232333703,25.1046900077484,25.417237002545,25.4815812676482,25.5359780628013,25.5602340118508,25.730602251342,25.964964143325,26.0418071554072,26.3318001695232,26.4664798556353,26.5577689711273,26.5137258831016,26.5507455748738,26.5774777274812,26.7226781335392,26.7242474744927,26.8102819506602,27.6583776732024,28.018596438121,27.7939055226276,26.8590948607427,27.9967273699393,27.7002546505549,28.3399117225165,27.9875179247024,27.424269018475,27.3218615716732,26.8062402859894,26.8744212722071,26.2965940078642,25.5661874077779,25.6068896407827,25.0567777982363,23.5231895222586,25.0251880997267,25.0906290386971,25.0630104553011,24.2170946080984,23.7835430325242,23.7964305958776,23.7775955653878,24.131182296203,24.4088727250895,23.707557844225,23.4493615043289,23.1813180640481,22.7275441915956,22.6799039870156,22.7060278639519,22.4873174527934,22.0335311553645,21.4633222323772,21.6766598652577,21.3350018881017,21.7427941291588,21.1198796770667,20.7111835828129,20.2849701008256,20.3324559460055,19.8168878336547,19.5943086729832,19.4299909478626,18.8842392642186,18.1501972684685,18.1251978067888,17.762011678904,18.2671669252729,18.5562000056267,18.5431250882629,20.9765580262168,21.2466833253456,20.9247735996387,20.3237949804858,20.791053423997,21.0530897040438,20.6667912481994,20.476619330548,20.4796529101267,20.3052574620351,19.9243640026302,19.757122488467,19.7020350806402,19.4813830502419,19.5001568217713,19.3103647313714,19.1082531126856,18.8430441475578,18.6328779070547,18.5118261933167,18.3680323869184,18.3339743497384,18.4503573411508,18.4760277369797,18.341070320104,18.1081234207401,17.7750525512762,17.93166232373,18.029641376038,18.0183017985473,18.332285539034,18.1233923716734,18.1943019498306,18.0597766255918,17.8630131441359,17.873318397964,17.6774782405091,17.6272269705878,17.2915495857656,17.4786547368998,17.5615360240175,17.6079370132259,17.6961210405675,17.6781630956052,17.6079888817885,17.6145351726668,17.5898016226974,17.4966271236297,17.4584532134188,17.4961412479054,17.4161254067808,17.4938597889295,17.5284279257964,17.42453477629,17.015038689474,17.0314903291575,16.7759425201483,16.8280800229678,16.3901577701058,15.9780481514172,15.7048728522612,15.3778848222671,16.5640691004317,16.8182566188576,17.6133120114836,16.9558132296103,17.604926048574,17.9131612211517,17.674472054369,17.425023755782,18.1020671406435,18.1565633497552,18.7771229015341,18.964543580754,19.087834575089,19.0307072987023,18.9265299984024,19.1122815433739,19.0529222419135,19.0055072480158,18.9932832074049,19.0797140966572,19.0700479926605,19.0844397111796,19.1603174874645,19.0817736047628,19.0179712844905,19.1989890503464,19.3439381352384,19.414153098891,19.3637354296132,19.3986482113325,19.4450487580612,19.5593401835558,19.4960174830169,19.5879430930436,19.7098443897113,19.7615737519053,19.7497056493783,19.8950865154897,19.8823083038316,20.1837857834395,20.2808467950477,20.2296935108892,20.5406446521328,20.5092152480861,19.7222331012584,20.902308327502,21.9428437600066,21.5718454991981,21.4458887376278,21.1753977625194,20.6724386148058,20.73436105991,20.6973731644517,20.5093217860834,20.4377594597716,20.1858067866573,20.0193672603685,20.0337312561963,20.0854052566996,20.0626913474255,20.0993472882802,19.9172646480484,19.8584077184396,19.665332826634,19.5649812764253,19.5601674826453,19.3559129703746,19.4625028266385,19.31920205926,19.2590995684677,19.35202633987,19.5235888710143,19.5190806005391,19.5855613274051,19.5412325365836,19.3836755886716,19.4058017968898,19.4960266285687,19.5020495757043,19.5231125608581,19.5773125363108,19.5251527529761,19.4391239793286,19.4986571188117,19.5490245332937,19.5391838578168,19.5064395339918,19.5105448659584,19.5997860251701,19.6501653873037,19.6586601632787,19.7547183121546,19.7784822055274,19.8233163600571,19.8629596467448,19.7591957419563,19.4633985147956,19.3106871847349,19.3585738582086,19.1839202752801,19.2513972986352,19.3163205092142,19.022649352577,19.1845075316127,19.0929505804183,19.0324426280495,18.4439581435472,18.5938214678743,18.3118402993127,18.1472649422496,17.560081807905,17.8243392369358,17.9087044359211,17.8827103236224,17.9839281708584,18.0516200207685,17.9853692784798,17.7901877243338,17.6860541592691,17.9788241395316,17.8664225325581,17.901345146084,17.8778718560416,17.834723879906,17.7399757034785,17.6898807528595,17.584637937903,17.4123306283413,17.249372061782,16.9414837601856,17.0559385701953,17.1222101138795,17.1085373462341,17.0875747409182,16.9130242176448,16.8734620104792,16.8803254797187,16.8763214848643,16.9181989226625,16.8713407279686,16.7727034439858,16.8035340141287,16.7032602227618,16.715726231454,16.6570008651376,16.6190354224374,16.6496052395933,16.3987148375478,15.9526015311435,16.0688425406825,16.6458055367748,16.3260085782612,16.0912381445338,16.4480772038151,17.4952810542645,17.6329634374023,17.1882510762393,17.2130875624357,17.8480878245394,17.8290777358464,17.8172834309474,17.3194533713328,17.8770281975323,17.6547374798945,17.718825611453,17.4340141969496,17.3376627361616,16.9043963512205,16.7980751188572,16.9544275783623,16.9816563613931,16.7465417597409,17.139999760248,17.0651759063413,17.7103509081981,17.6319578162637,17.7483435674178,17.6450010236441,17.8737672358485,17.6027361515748,17.6005263951105,17.6877257873369,17.7226919343338,17.6643609912306,17.6641153804007,17.7177018968794,17.7818713311637,17.7781272942907,17.7668019486019,17.7494310346119,17.8079447525072,17.7162117676897,17.7624730977931,17.6911177118386,17.687821510545,17.7827811502721,17.6967706841647,17.732876197159,17.7901304326618,17.8319129274945,17.7324363120144,17.3915848107282,16.9169814880719,17.4400381169911,17.1265012171942,17.3428938070541,17.4264060833398,17.6733579218348,17.4938341483291,16.8306356777464,17.3342863687842,17.2508998256388,17.1855909124989,17.0251974034746,16.948178998202,16.8432706767072,16.4910521493005,15.9555081805512,16.075959931764,16.4487455164885,16.5181008392248],"ACWX^FMA_COS_UP(\"EPS\",\"1M\",+1,0,-7AY,,\"PORTAGG\",\"MEANR\")/(FMA_COS_UP(\"EPS\",\"1M\",+1,0,-7AY,,\"PORTAGG\",\"MEANR\")+FMA_COS_DOWN(\"EPS\",\"1M\",+1,0,-7AY,,\"PORTAGG\",\"MEANR\"))":[0.482810164424514,0.482810164424514,0.482810164424514,0.482810164424514,0.484644194756554,0.480642804967129,0.485920577617329,0.485815602836879,0.484978540772532,0.482259232440261,0.484848484848485,0.488612836438923,0.490129339686862,0.488675360329444,0.490670352453352,0.502691790040377,0.497983870967742,0.507682030728123,0.506388702084734,0.5,0.506804925469864,0.51029601029601,0.509715025906736,0.503583061889251,0.501908396946565,0.503487634749524,0.505674653215637,0.502534854245881,0.505480335267569,0.497452229299363,0.504481434058899,0.503201024327785,0.504829362524147,0.500325309043591,0.492268041237113,0.496740547588005,0.49269588313413,0.488575268817204,0.488798370672098,0.487854251012146,0.482993197278912,0.483344663494222,0.486542443064182,0.483600837404047,0.482734806629834,0.479916897506925,0.485734168406402,0.472626472626473,0.472358292512246,0.478412256267409,0.483240223463687,0.483462350457424,0.485614035087719,0.486757337151038,0.48673835125448,0.488792480115691,0.494553376906318,0.48121387283237,0.48871085214858,0.495252008765522,0.486407053637032,0.492690058479532,0.490747594374537,0.504335260115607,0.507971014492754,0.513081395348837,0.513970588235294,0.517113095238095,0.505780346820809,0.500358422939068,0.4996336996337,0.495601173020528,0.51,0.517755681818182,0.51890756302521,0.520112914608327,0.522451888809694,0.532334921715453,0.52904989747095,0.532379004771643,0.536668951336532,0.535269709543568,0.524590163934426,0.526315789473684,0.533552631578947,0.529182879377432,0.521433141394754,0.5208734746307,0.512722646310433,0.515286624203822,0.515093127809891,0.51368555060471,0.507320178230427,0.506761107533806,0.502908855850032,0.504267892317794,0.494440810987574,0.489445910290237,0.48335552596538,0.489431968295905,0.48834110592938,0.483913328956008,0.485845951283739,0.483212639894668,0.465834428383706,0.461229946524064,0.444152431011827,0.44166117336849,0.44825313117996,0.447811447811448,0.447972972972973,0.447473404255319,0.452980132450331,0.451783355350066,0.455637091394263,0.454362416107383,0.445544554455446,0.443638760711931,0.438976377952756,0.435356200527704,0.437583001328021,0.439524124256444,0.443928334439283,0.447593935398813,0.446081714668453,0.451482479784367,0.452688904016338,0.469135802469136,0.465373961218837,0.454483230663929,0.456055363321799,0.461484593837535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5082872928177,0.436805555555556,0.436058700209644,0.422916666666667,0.425651867512333,0.423966362999299,0.425925925925926,0.433166547533953,0.445827232796486,0.444364161849711,0.452257586972613,0.452272727272727,0.435687732342007,0.429429429429429,0.434161023325809,0.440184049079755,0.436974789915966,0.431547619047619,0.436807095343681,0.441304347826087,0.439944134078212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6990171990172,0.458461538461538,0.45910780669145,0.45527950310559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89055659787367,0.488415779586725,0.495641344956413,0.497791798107256,0.500636132315522,0.502140672782875,0.508912108174554,0.508024691358025,0.513059701492537,0.51219512195122,0.504944375772559,0.503397158739963,0.501237623762376,0.500622665006227,0.506607929515419,0.500310752019888,0.494389027431421,0.486111111111111,0.484595635430039,0.481314432989691,0.464968152866242,0.464400256574727,0.452611218568665,0.455911169170477,0.447957839262187,0.441447368421053,0.438120450033091,0.43,0.425333333333333,0.427991886409736,0.425049966688874,0.425302826379542,0.420054200542005,0.414285714285714,0.410825815405968,0.420179682100898,0.421270718232044,0.425399028452464,0.425913163335631,0.429469273743017,0.433922261484099,0.433093525179856,0.443484521238301,0.442682047584715,0.445078459343795,0.446022727272727,0.44578313253012,0.453697056712132,0.457431457431457,0.470049330514447,0.47208480565371,0.474719101123595,0.473239436619718,0.468619246861925,0.464857341684064,0.464409122322046,0.464335664335664,0.464361326746648,0.469830508474576,0.472467709041468,0.474149659863946,0.478825136612022,0.480385409497591,0.491077329808328,0.487433862433862,0.494148244473342,0.491514360313316,0.49618320610687,0.508290816326531,0.513015873015873,0.513888888888889,0.513633481293595,0.505653266331658,0.507210031347962,0.505653266331658,0.49937106918239,0.492043284532145,0.481691919191919,0.474187380497132,0.479611650485437,0.480670103092784,0.481529488010369,0.480544747081712,0.479685452162516,0.472057856673241,0.468915343915344,0.46900269541779,0.45112285336856,0.443704197201865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59693877551,0.525239616613419,0.519620253164557,0.519770408163265,0.513808606294155,0.502202643171806,0.50471994965387,0.498432601880878,0.495914519170333,0.49557522123893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,0.502702702702703,0.504994450610433,0.514786418400876,0.515986769570011,0.508888888888889,0.512222222222222,0.51290684624018,0.521064301552106,0.516447368421053,0.52354874041621,0.513721185510428,0.508869179600887,0.526709401709402,0.51957671957672,0.517857142857143],"ACWX-US^FMA_EPS(NTMA,0,-5AY,W,USD,\"PORTAGG\",\"MEANR\")":[4.22552474049538,4.18969661833625,4.18635504016479,4.13919904139313,4.17216687817763,4.1980104435547,4.13478420138133,4.11353117399586,4.05584742027053,4.04662463150074,4.00443111203712,4.02509486130684,3.99803728222932,3.96273475668103,3.94695326246833,3.94210017500599,3.99256831618996,4.02077931067606,4.00268898734898,3.99685391154975,3.95166532178112,3.9612027493784,3.9088370190207,3.88508737970792,3.84104858979527,3.91011642127553,3.89968595181261,3.8729483241939,3.9035335656852,3.89750655193344,3.8718329008649,3.8753717684052,3.85365150936079,3.8705744315802,3.86446641939604,3.88322631169445,3.90207485158573,3.91728733953144,3.92240131109357,3.95819669874971,3.9586124345678,3.95846252150715,3.94950902499323,3.96669061565731,3.94728899177612,3.9295408225881,3.89312238872134,3.90274258347246,3.80843222857565,3.81372553256385,3.81186320285055,3.84572458195491,3.8080855920281,3.8171446260109,3.81356223035474,3.80993114053101,3.84747218373512,3.85234407308193,3.8360336763578,3.84575792340758,3.85858175672944,3.89694699985183,3.88802372473247,3.90279249318243,3.85829559164009,3.83301817253047,3.82163318552444,3.84855449465451,3.82812279673088,3.89111809207745,3.87995223087119,3.87953223361699,3.88318973018701,3.91746228624771,3.88202783496281,3.86258206375109,3.872565584504,3.8721827196088,3.85330942575701,3.84719207058233,3.79560619385789,3.75235474418597,3.79665759310351,3.75295373737607,3.7927228668734,3.80738076051597,3.81679314095136,3.866343286976,3.87538332202453,3.88510078072299,3.8498209817466,3.81804170837864,3.81620255366104,3.79394940391928,3.81287409119144,3.8604101959936,3.81464401054785,3.79846388234512,3.83848836314697,3.75109692749133,3.73915744034234,3.74093116657494,3.65435105332349,3.69492091575476,3.71958444487256,3.72126392674177,3.79657126927352,3.83867294290578,3.77938993224622,3.8190916042763,3.85459787110826,3.95096017505899,3.89350437808187,3.915638143045,3.83036384393894,3.84264355280424,3.8663861106705,3.92972253647376,3.9388707930171,3.88801554704127,3.87533346899534,4.01743993232351,4.04887152341769,3.97806160964125,3.93579452445535,3.92412966468005,3.88207762986624,3.92415381444979,3.97071264597856,3.98690103818608,4.01258086924108,3.98360142629936,3.98178480581352,3.88169869533247,3.90400556930039,4.07795960690345,4.02522776305217,3.96131373132622,4.00468948579397,3.95657310502111,3.93060874161431,3.96999004800382,3.91809536038453,3.89847912133249,3.91418908831069,3.87009759911989,3.95273890238929,3.91927003652141,3.92175598183786,3.93760347440574,3.96632809023942,3.96984202402486,3.95245057267979,3.94874414408895,3.92338952014114,3.90335386420041,3.9261371138887,3.90044780585479,3.90346023294474,3.90230217339746,3.92815779207569,3.58185364696271,3.87698342029646,3.87289384971166,3.85365652260034,3.83649237277809,3.78049423103529,3.74538588912867,3.77367648428682,3.72899865078879,3.71736602179985,3.65987295307754,3.72470795297309,3.75749374967212,3.72144387319288,3.71420932880152,3.70981665125106,3.68487203123393,3.60560780161878,3.56820698515243,3.52765567011032,3.49435219243167,3.46437534283191,3.44750109408807,3.42874589478957,3.40301238774848,3.39245422524452,3.36749236596926,3.36126415948086,3.339334912256,3.29447603447003,3.26809631006359,3.26843647263793,3.23629984595066,3.24636935023298,3.20698105851004,3.19157507246477,3.18308738663283,3.17519036419001,3.14879723222908,3.11906388489593,3.08719186460441,3.05691798152964,3.03123904425792,2.97119260927646,2.96848604820409,2.93594590724964,2.92975374031308,2.89559140546584,2.85896354641366,2.85506106413621,2.82857627448631,2.8356706805512,2.84139718902676,2.80577987002832,2.79022583935832,2.77160985865745,2.75052487154105,2.72757727272789,2.69922019687534,2.69156014688503,2.66008145304723,2.63549594690854,2.6217032036453,2.68940719433136,2.69014502106789,2.69446574760439,2.6836377968836,2.68398448210292,2.72660979029484,2.69904708957832,2.81769548020867,2.85937575127574,2.95251439324955,2.9674259722847,3.08771975190403,3.0697389189875,3.39442184857497,3.42618713547613,3.42576436660596,3.38754513394575,3.42154215594634,3.41720263182402,3.43873003832583,3.44924624221114,3.4765586434442,3.46322619383505,3.45792883236377,3.45862250664774,3.44816781175363,3.51397576545376,3.50084733612973,3.4857045543323,3.498609806482,3.50976134416967,3.5098209156044,3.53490071505354,3.51603414158377,3.51885051738668,3.50938158217192,3.51131016765598,3.47275937054371],"^FDS_ECON_SOURCE('ISMPRD@M')":"ISM - Institute for Supply Management","^FDS_ECON_UNITS('ISMPRD@M')":"Diffusion Index","^FDS_ECON_UNITS('ISMPRI@M')":"Diffusion Index","ACWX-US^FMA_PE(NTMA,NOW,-10AY,W,\"PORTAGG\",\"MEANR\")":[13.4868194793431,13.3306227337857,13.1690962965641,13.0111364017519,13.3976426886397,13.3420963474419,13.2313795952654,12.8302554126781,12.8980389974734,13.2891387442628,13.4739828489999,13.806740490701,13.6255478370125,13.4454496809107,13.4371598833968,13.4125258920751,13.6238135747016,13.5028780015533,13.6631971146877,13.8231920995708,13.7074578247818,13.514556846659,13.4720608781491,13.1994727631422,13.5610489830205,13.6096637383017,13.7193474499303,13.7507153141343,13.5514268209024,13.6195453285416,13.5188859276277,13.4445112984385,13.3104824320592,13.1103753074181,13.0273797520698,12.9775985784536,12.7302786446452,12.8777203803329,12.8024961355093,12.8953524102172,12.7469309793503,12.7290968039974,12.5344930448544,12.5501470157972,12.5193454671082,12.4707983999151,12.1704657840759,12.2109040421834,11.8263960046221,11.9427777717673,12.2886199618376,12.1684898280076,12.3660285390667,12.5138476738014,12.7995672124261,12.6281008573841,12.7428711594588,12.4792599431745,12.4389988077529,12.8127020865972,12.8653430105809,13.1531028797242,12.9816177964688,12.9480213926684,12.5933738958671,12.8723543519682,12.6733955623362,13.0399214331685,12.7875941623575,12.7063882130373,12.6180154257542,12.8095100009582,12.7095334012075,12.7724088719547,12.8245668831607,12.8837307804283,12.877836321111,12.6701494506321,12.6784788100275,12.2757600175684,12.1481498848416,12.4865031628916,12.8016259392143,12.5989392539374,12.8501592505082,12.8171247552737,12.9212493667299,12.9119276016629,12.7488820970629,12.6252137276853,12.3108194238883,11.9171083171859,11.9464638325039,11.9533213597778,12.2113612438695,12.2319921355603,12.0983561139736,11.9656631498518,11.9086854622132,11.4078245383543,11.1688993857597,10.9876243739918,10.8704214152959,11.0030828768343,10.7584664130191,10.9421725752738,11.3681188322575,11.6239713250076,11.5126914630728,11.7963024229316,11.9188687461381,11.9904752927687,11.8414442785045,11.8860600715931,11.7836614727167,11.4228500226553,11.6230443098535,11.4512855718318,11.6259952499531,11.4179724199737,12.0181040284115,12.3098436834371,12.2665153887759,12.0671502734064,12.0240412906198,12.1528951348381,12.571964212897,12.680297079735,12.9018629417861,13.0090571719656,13.1627930475029,13.1504044096162,13.1671350401195,12.6246769306805,12.7801524735168,13.0633068738723,13.4022960235343,13.6780849397129,13.5516081446646,13.424886722276,13.8382598737272,14.1407119302682,14.1916932407141,14.2619719817804,14.1724118963097,14.0347619110061,14.1948583511124,13.9620160927871,13.9764094155716,14.4923249075755,14.6075588702881,14.552664607762,14.4453984781825,14.5619374708973,14.5642949907712,14.2806654127045,14.190388741321,14.5302333527316,14.5811756952364,14.7757117014604,14.8677510884128,15.9841123914668,14.4119826550583,14.8617721027664,14.8282140837494,14.761580124047,15.036437880551,15.1338642308769,15.2157921729007,15.4650880516852,15.6716830704664,15.5927071198822,15.7593681872472,15.7719418735897,15.7095722165256,15.4857884130148,15.4156952414596,15.7702936563485,15.7319170734906,16.0634450714317,16.273522759279,16.1848399679254,16.1881817252633,16.1504935069325,16.3047356642978,16.4197249867474,16.1851599594221,16.1447485340213,16.8872812888822,17.0100631575349,16.8267393047588,16.2992590453763,16.9668148718722,16.8788750020396,17.0606776598552,16.5389190120887,16.4069472315925,16.5832735163933,16.5461865390684,16.7604155570382,16.7278661397208,16.5775103554381,16.5007552021316,16.124200538406,15.3215088412147,16.1250266130426,16.241463700012,16.4718336328691,16.175710669177,16.1193380518769,16.6682040540252,16.7270734094817,16.707206274933,16.987647005775,16.8470259654461,17.0098876932364,16.8912232235172,16.655825148382,16.9460573994864,17.1238523021638,16.996058075157,16.8730038887925,16.5645901191428,16.7729208619253,16.3703849627973,16.9513205741197,15.7760132313473,15.1944350399836,14.7838996593206,14.9240636654433,14.6151224983331,13.9627061132371,13.8778260977117,13.3082421963363,12.163893546343,12.026203392912,10.9129329607487,11.186917083693,12.8689822762385,12.9441035818822,14.2400235653928,14.3092161271582,14.2105714034122,13.8049544609742,14.2423151296435,14.3874445757667,14.2384588702794,14.1944304086891,14.2321995271214,14.1698658210494,14.0171410263668,13.7997892901626,13.7608644244696,13.6998173508545,13.7434868634515,13.7879995425741,13.5896292802792,13.4825080960685,13.3106978403104,13.2274822882894,12.990480572276,13.2282391389853,13.3386412007707,13.3504103635681,13.1389355780839,12.8912987507128,12.6649550162354,12.5848979577127,12.7126463552121,12.9070976087539,13.2827990127375,13.235647072902,13.205853587395,13.3131849200274,13.1539119170407,13.1557976399837,12.8911570162571,12.8305149083818,12.5832182884413,12.6511705281974,12.8027706641816,12.8098032056243,13.2616284106,13.2508508349316,13.2586571319737,13.2019473124386,13.2266291284672,12.9437444334331,12.9388489691681,12.9803821911245,12.6887632990826,12.8973999364814,12.798499648739,12.6217150396577,12.3682507094187,12.4089826804097,12.2682911223406,12.1700851792313,11.8571017210135,11.4456919228489,11.3498618635466,11.3298134544379,11.7134995236123,11.7058809657037,11.9231093120479,11.7412238334714,11.8656928318104,11.9778380786669,11.9913238692215,11.5721390331997,11.948418896018,11.9650544807556,12.4768911752933,12.7879162762822,12.8351674050313,12.5520196067554,12.4158911229122,12.7943626952751,12.8049828150621,12.6893851339067,12.8983138421306,13.0291508229828,13.239463677227,13.0894255499747,13.068659803093,12.9449985788409,12.9598114297658,13.1003172003318,13.272349743699,13.2823683256112,13.2333709570837,13.3898249154833,13.5651134631876,13.6061015493507,13.4440834893986,13.4846065077945,13.4321220031812,13.348990772688,13.3103698471029,13.2021203572812,13.1204297066704,13.5719586046267,13.5662117111392,13.2667342562148,13.7503568075148,13.7837626359489,13.4101227173541,14.2556811171278,14.6704008314643,14.648337455483,14.6127872376511,14.6207407233188,14.3506965062763,14.3370196007171,14.1829856593245,14.2313285086349,14.1964570152656,14.3982488840634,14.2980498516539,14.4387752172082,14.5405240018148,14.4571356516749,14.4221312463519,14.4053841432698,14.3333860501153,14.2490421599554,14.2496209301761,14.1413916316325,13.9915168311435,14.099665068443,14.0807644893253,14.008254950743,14.0142879301839,14.3466307040765,14.2598842008321,14.2973592703799,14.3323475085218,14.0556373902617,14.0907414155991,14.2273262685285,14.2230843656916,14.318832301272,14.4339336821736,14.3503721524104,14.3078078389093,14.3946068170526,14.2874602941241,14.1615961145599,13.9107917213787,13.9777519243905,14.0884755056022,14.1166867675133,14.1711442441316,14.2808846791685,14.1539669758028,14.1797051015185,14.1056085721659,14.2055712567156,14.1552192721115,14.0515058278157,14.2047951089895,14.0940373087865,14.2360326055036,14.207429922835,14.0480643315665,14.0229464620286,14.1108668403522,14.1550923251044,13.7720066055115,13.8786156104019,13.7263572120236,13.6921168735024,13.567872817075,14.0290596945017,14.1237473550961,13.9990727517756,14.1012959948005,14.077136801036,14.2585347126774,13.9246666434995,14.2627424060334,14.357410096023001,14.1938200691792,14.2500900712014,14.4016130245825,14.1127192382884,14.2083417910666,14.2501885881297,14.2181178173865,13.6541008023738,13.8250139755556,13.3404069216351,13.4754866574545,13.8891659739176,14.0882370584576,14.0840753371687,13.7737396686987,13.7014892564912,13.6137862503981,14.0259111339987,14.3462811955645,14.1514000600709,13.6460320665365,13.7129711260349,13.813815467006,13.9932868734423,13.9169587311095,13.8443525463221,13.2777053512028,13.0835316388463,12.4765929268736,13.1256682398581,13.4288777054993,12.9899711316184,12.7930584875538,13.0372830762513,13.871062635418,13.7374171817215,13.5366712662466,13.3079932937441,13.6903193924622,14.1593428902843,14.2131007856299,13.8697642365085,14.1586960428583,14.028441132801,14.1133401562772,13.8236942269779,13.8135660676181,13.1418996527641,13.0932118367016,13.3633162401339,13.3023879715964,13.0505011297715,13.5372757310806,13.4722682081999,14.2555477283988,14.5237034189235,14.5789667866931,14.4637410269249,14.7275504492415,14.3344892556221,14.4954159216307,14.7591543769009,14.5422276010725,14.7156741118891,14.7753552079261,15.0772071791448,15.2666881919361,15.1646381067113,15.187410485451,15.2113086891802,15.4725549192923,15.2661744410107,15.3985863952688,14.9738859255195,14.856200159829,15.0672987365181,14.6923011180133,14.7956013245085,14.8849533805124,14.6759242895784,14.5214038278934,14.3164163818511,14.039237315911,14.0575075091691,13.4613470590003,13.2641052597517,13.376670971614,13.4739076302669,13.3621039165027,13.1102105877805,13.6124464856678,13.543434095455,13.4939922262285,13.2975443467883,13.1938896923421,13.1812547529948,12.7482069490529,12.4177761630501,12.5657807069133,12.9374354102629,13.2406418854328],"QQQ^FMA_COS_UP(\"EPS\",\"1M\",+1,0,-7AY,,\"PORTAGG\",\"MEANR\")/(FMA_COS_UP(\"EPS\",\"1M\",+1,0,-7AY,,\"PORTAGG\",\"MEANR\")+FMA_COS_DOWN(\"EPS\",\"1M\",+1,0,-7AY,,\"PORTAGG\",\"MEANR\"))":[0.5625,0.5625,0.5625,0.538461538461538,0.538461538461538,0.544117647058823,0.545454545454545,0.553846153846154,0.553846153846154,0.553846153846154,0.537313432835821,0.553846153846154,0.569230769230769,0.6,0.6,0.602739726027397,0.602739726027397,0.576923076923077,0.578947368421053,0.573170731707317,0.548780487804878,0.564705882352941,0.564705882352941,0.564705882352941,0.573033707865168,0.538461538461538,0.539325842696629,0.539325842696629,0.539325842696629,0.534090909090909,0.568181818181818,0.558139534883721,0.558139534883721,0.56470588235294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54054054054054,0.528571428571429,0.557142857142857,0.542857142857143,0.549295774647887,0.5,0.486111111111111,0.5,0.48571428571428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12121212121212,0.695652173913043,0.69354838709677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411764705882353,0.393939393939394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05263157894737,0.618421052631579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1264367816092,0.670454545454545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65625,0.303030303030303,0.307692307692308,0.348484848484849,0.353846153846154,0.352941176470588,0.348484848484849,0.378787878787879,0.47887323943662,0.485714285714286,0.454545454545455,0.46875,0.484848484848485,0.46969696969697,0.46969696969697,0.476190476190476,0.476190476190476,0.529411764705882,0.521739130434783,0.542857142857143,0.571428571428571,0.558823529411765,0.555555555555556,0.583333333333333,0.571428571428571,0.553846153846154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,0.623376623376623,0.602564102564103,0.632911392405063,0.6,0.647058823529412,0.636363636363636,0.636363636363636,0.626865671641791,0.634920634920635,0.620689655172414,0.583333333333333,0.56140350877193,0.573770491803279,0.583333333333333,0.593220338983051],"^FDS_ECON_DATA('USSU2929306',0,-20AY,W,STEP,AVERAGENP,1)":[null,52.5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,58.9,54.1,52.6],"^CONVERT_DATE(FDS_ECON_ENDDATE('USSU2929306', W),'YYYYMMDD')":"20240920","SP50^FMA_PE(NTMA,NOW,-10AY,W,\"PORTAGG\",\"MEANR\")":[21.6247474079794,21.508602159357,21.2383547903851,20.4224411808078,21.3778107760906,21.412873181768,21.1787323453942,20.4332802472298,20.471923514995,20.9585450711034,21.1780028987414,21.6607624380578,21.5179461698399,21.1404479553898,21.1888043046226,21.1039092967384,20.8272650278109,20.6166779938271,20.7826686033988,20.875079809024,20.6114916573705,20.2946948786192,20.2685460969559,19.8506158817592,20.5502596938143,20.8458153869196,21.1108225216055,21.0678538297921,20.6513934221545,20.7206748693963,20.8380374335789,20.6975846592067,20.4357103726583,20.5766958672952,20.3263348896636,20.1862647418027,19.9305225848376,19.7038771850262,19.3439859580172,19.6659064772591,19.6339514402467,19.5229542074065,19.0398927231738,19.0261631095434,18.9309961779754,18.8257062840952,18.4521061397346,18.2252249526854,17.2209413163367,17.7037248037326,18.1334531895919,18.1101444502022,18.037097680413,18.1901707432259,18.7921982589053,18.8708149792973,19.1477299979331,18.7034810253718,18.6854513189431,19.1553241248619,19.2718464097801,19.8282898530191,19.7588840514089,19.6160949181638,19.1626206922519,19.4097395543302,18.9489931394631,19.2444613851477,18.7834492757071,18.7355588641085,18.4286805516927,18.4685082589027,18.2012679424944,18.2695307354372,18.4148357238503,18.4018516327132,18.4248341318076,18.2987740862382,18.3152628621855,17.6736231383206,17.4359371790479,17.1998137458015,18.0577591155438,17.7610385699048,18.2446966658659,18.2872205322921,18.501982670067,18.1716782957236,17.590866946599,17.6396655685737,17.1091319208215,16.846877268132,16.8763656771958,16.9006509649381,17.2606983478985,17.8560127681003,17.6627462976989,17.4261673132955,17.5696535401942,16.5862211703294,17.0893729272379,16.2334309469896,15.4351813066836,15.6408888632396,15.3895792273345,15.8088555775317,16.6001804747689,17.4411077454907,16.8422859064595,17.4390020982036,18.1752967541844,18.4286405870472,17.8321673463221,17.7556243344374,16.888278659775,16.4187431208299,16.5368903788573,16.2435137139024,16.5965529704863,15.5974217481243,16.5731952584635,17.5132834007043,17.7508250201118,16.6990498356811,17.2732691144664,17.7444966704865,17.8308890969999,18.3548639590348,18.9832375786621,19.4890641143201,19.8320237740153,19.8674919164313,19.5727041266176,18.4722142217928,19.1424794413351,19.4481634177553,19.3365099013039,19.6887119975315,20.1237169460351,19.8232741495161,19.7983031177938,21.0304226352016,21.1386127288405,21.6351112497221,21.5498570468747,21.0901107760385,21.5530900917193,20.8970855284336,21.2163042662967,21.7546742618487,21.7500208354095,21.8740098751188,21.5392430805946,21.2830788856573,21.0144285300485,20.7351132020103,20.6409345763259,21.1382104120145,21.0704791932831,21.2295315402027,21.6213750980857,21.5373359002161,21.2605632066612,21.4775746784925,21.4043791295432,21.3332264133129,21.8004619155883,21.5434252345109,21.9264840301079,21.8912946221704,21.6124668576682,21.1149144968109,21.5897446759698,21.5538892897665,21.4921303452555,21.3348957340495,21.5435006869659,21.9517309287341,21.9352441314901,22.5314965910046,22.7331538145247,22.7603714891044,22.2915369537665,22.1665614007022,21.922260154528,22.2052318890971,21.7428240857025,21.685173502551,22.398786806226,22.6684036708224,22.482679344232,21.6927182724816,22.8081091035057,22.5668719937903,23.0852804602429,22.8515393350761,22.6650874956155,22.781489266378,22.6311851201003,22.9665535018568,22.6957556190586,22.2505862450322,22.5113482440675,22.1819134630246,20.8091945426704,22.3218394085681,22.6085197481168,22.7102894547037,22.0109306149421,21.7713609292475,22.0358361503098,22.268815656109,22.9879089997968,23.6541290059191,23.0070600492615,22.944192356451,22.8682257208126,22.4785867635797,22.548972149391,22.8716905986542,22.8063053555549,22.4078116761232,21.6323080992554,22.36534071879,22.0264626503742,23.2183274059675,22.2452154532583,21.6544575873699,20.9765286033492,21.4154349461016,20.3656905964117,20.0443289852034,19.8427664155861,18.3513024372419,15.7561921569233,15.5469204542425,13.7619662912253,15.8478759393271,17.1932782500452,17.01234257699,19.206899047392,19.440542797055,19.1229664780561,18.477661922548,18.8433524978328,19.0347620197813,18.6784447176917,18.5250389128804,18.5781848648568,18.5021604358542,18.2090851373521,18.1124697411139,18.1378029769276,17.9817391665043,18.0968470363191,17.9656624453599,17.8360752451979,17.5943484115653,17.3776955398161,17.2787437025163,17.152440144702,17.1808849564257,17.3912057763893,17.4859341859531,17.3785503070104,17.1138251266354,16.6833904294452,16.9599034263417,17.1617988434087,17.2012421559124,17.7682376255112,17.4866950872241,17.680209824382,17.5155097951816,17.210715610689,17.2846644333457,16.9332535532261,16.8574641756393,16.1299766394876,16.5823882900775,16.8086829209546,16.9658685285722,17.2593334929158,17.247489393019,17.082242411705,17.1346807006194,17.0746401773798,16.7290629630745,16.554650434802,16.708306063861,16.2615450709962,16.6434075215346,16.5798696675023,16.4742048949688,16.0841120343235,16.0635957493817,15.73413162532,15.764605346102,15.3453490538674,14.8950814280237,14.5373353296774,14.1505527181137,15.1581277683083,15.3121425198885,16.0408077962675,15.317317770014,15.9270364809095,16.1986906468083,15.8603351995549,15.4639832190384,16.119383200673,16.1374552427587,16.8455302128197,17.0683647867873,17.2055454370937,17.1142623563184,16.9364667382752,17.1617056902533,17.0358226161975,16.9185010912999,16.8433471087102,16.9159418925648,16.8406912045447,16.801722246236,16.849170735288,16.6272407169432,16.4131612690124,16.6676667267758,16.8669373800136,16.9162953977357,16.6944324772515,16.6457814368446,16.6254124540733,16.783663069585,16.4464004191044,16.5288941593338,16.7000960897611,16.6655117621008,16.3916090036662,16.6596996496576,16.3620326335248,17.4592458731589,17.703412192828,17.1242207135245,17.5160154439982,17.4739446497936,16.8210120725557,17.8742371311656,18.8779863699536,18.7429703852744,18.7784237483019,18.7604680263831,18.5066725969169,18.6445311789342,18.7245543991422,18.6016998750439,18.6074061909301,18.4061267675813,18.2762872546664,18.3327434997314,18.4208492177075,18.4064425578126,18.4090213316613,18.2630449998893,18.2446378282234,18.0483293188201,17.9828729721129,17.9943068599461,17.7432380891946,17.8735161726982,17.6852003171912,17.5895881508255,17.7196846704192,17.9913912002541,17.9803721678054,18.0751326683909,17.973905069014,17.7007945461767,17.7221802898257,17.8834181123706,17.8787843782918,17.9086709967739,18.0134886139388,17.8666081978349,17.612896853246,17.7139624940498,17.7998441319588,17.70912195378,17.521981117012,17.4251279565134,17.654446512053,17.740447217613,17.6507166159481,17.9538651796005,17.9388335088002,18.036545548334,17.9507514685037,17.8467300744843,17.5972248921438,17.4289697024598,17.4154937906561,17.1352850921068,17.1856766973763,17.2378111058082,16.9974025341427,17.2298706964929,17.2334099217052,17.2714492066764,16.7914066282057,17.0254840397033,16.8208656169044,16.7175031896948,16.1452541429765,16.458677527083,16.5606361661913,16.5694336359752,16.7494128009429,16.9037203321374,16.9026889950653,16.7397771100345,16.6832902637709,17.1573814585677,17.0942222636066,17.2377270873556,17.3036554388388,17.3321719635716,17.2845058059154,17.3111018764057,17.2458817239035,17.0280764341342,16.8070346022818,16.2781536405469,16.5759100646998,16.7994760129488,16.8585149225342,16.9026700338639,16.5674459556944,16.5340057883025,16.6362026633786,16.706985531957,16.9150846622907,16.8617598041062,16.6055943731471,16.8055489572062,16.4909002742134,16.6067888315458,16.3905922013208,16.2318731309535,15.8041701787761,15.5456194128306,15.1168212663574,15.2204737249391,15.6920633935269,15.2974587379456,15.00932343498,15.2258297458464,16.1686108695691,16.3044712582664,15.8877112851743,15.9098037632728,16.5283318504373,16.5282875738025,16.5426968564393,16.0227010523549,16.6392156295466,16.4097003476649,16.4413323842559,16.0897137748174,15.9231377835979,15.4029885138776,15.2536049687904,15.450685253264,15.4792583107099,15.1322541412475,15.663037710099,15.5452802498984,16.5178792115996,16.4210711619048,16.6155396496692,16.4442610302739,16.8349175874189,16.386880696913,16.3965500817174,16.5630849777346,16.6580464294516,16.5465558681358,16.5634571301043,16.696109110865,16.8697495982062,16.8812014479075,16.8640834885757,16.8274908857238,17.0028225161782,16.7158445585193,16.8728191066751,16.5949060354546,16.5614092745115,16.9538692837992,16.5190637253526,16.6515331179745,16.9386405956784,16.9887500291932,16.8928979715025,16.5673061608096,16.0994998459397,16.4513229596895,15.9995784140515,16.0738961610704,16.0022803919482,16.2615787273948,16.1335491915788,15.5375530953417,16.0096665452525,15.9330657212866,15.8805707666188,15.7267694125718,15.6565526195252,15.5658988314771,15.1467133402477,14.502526858201,14.6006208188339,15.0566683632687,15.1536607034787],"^FDS_ECON_UNITS('USSU2929306')":"Percent","^CONVERT_DATE(FDS_ECON_ENDDATE('USSU2929307', W),'YYYYMMDD')":"20240920","^CONVERT_DATE(FDS_ECON_STARTDATE('USSU2929307', W),'YYYYMMDD')":"19690620","ACWX^FG_PRICE(0,-7AY)":[57.77,57.81,56.45,56.87,56.02,55.73,56.14,55.05,55.19,55.38,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,49.21,49.345,49.35,49.08,49.09,48.95,48.5,48.54,48.62,48.57,48.62,48.31,48.35,48.01,47.95],"SHY-US^FG_PRICE(0,-7AY)":[83.23,83.14,83.22,83.29,83.21,83.21,83.18,83.11,83.14,83.2,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,84.32,84.31,84.39,84.34,84.35,84.36,84.34,84.34,84.37,84.55,84.39,84.44,84.45,84.47,84.46],"XAUUSD-FX1^FG_PRICE(0,-7AY)":[null,2672.25,2657.34,2657.27,2628.7,2622.17,2586.74,2558.91,2569.49,2582.61,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,1285.2,1294.74,1304.88,1293.75,1291.8,1287.85,1284.11,1276.03,1268.05,1274.7,1271.36,1271.13,1279.45,1287.3,1281.13],"^ECON_EXPR_DATA('RETURNS(SPEC_ID[DXY.Z:FG_PRICE_IDX,DIST=NONE,CONV=NONE], -1AQ)',-1M,-1M,D)":-1.73875285544375,"ACWX-US^FG_PRICE(-1W)/FG_PRICE_MAVG(-1W,,,,200)":1.05754743118256,"TLT-US^FG_PRICE(-1W)/FG_PRICE_MAVG(-1W,,,,100)":1.04838162448259,"QQQ^FMA_EPS(NTMA,0,-5AY,W,USD,\"PORTAGG\",\"MEANR\")":[18.5545006983111,18.5310882614714,18.473727266567,18.407676537926,18.3121084369358,18.2234677801557,18.1391968705276,18.0475414498402,18.0966356660001,18.1013519366495,18.1338377154224,18.0488987107499,17.9733048801774,17.9155081335052,17.9216056166776,17.8403672408518,17.7500760740269,17.6332306618566,17.5864343256435,17.402563743618,17.3380640532938,17.2909266784199,17.2196613806279,17.417735090427,17.4431379418621,17.3721296409655,17.3311073423196,17.3009509448721,17.2708515526659,17.2103260404924,17.1280457000061,17.0584162258527,16.9632131474388,16.9025663821347,16.8455254133936,16.6799150212843,16.7850031130601,16.7331195128378,16.688278157446,16.6470023372621,16.5941521461466,16.5769580480126,16.4514275807363,16.3817045537025,16.3093032176075,16.1649377370476,16.1212992574385,16.0806324304833,16.0899134386987,15.9610144646821,15.9350262957026,15.8890822961615,15.8509678870085,15.8281782154451,15.8310700315882,15.7780134996001,15.7212934208719,15.6317315539076,15.4598896767966,15.3815411108252,15.3398836703935,15.2179148437724,14.301933702049,14.2785343327965,14.1924761411433,14.1283177760218,14.1085733294161,13.9770510722131,13.9346001857233,13.9141457761695,13.8490564347169,13.6043963534141,13.5435828410952,13.4746726726137,13.4380224628359,13.1898782913044,13.1792801253653,13.1333458813243,13.105226492981,13.1096420210738,13.1047800239751,13.0454181859355,13.0020487237027,12.9757179052768,12.9357930034717,12.8666334254376,12.8475003615442,12.8506247258607,12.9864544839615,13.0055729785056,13.0168993552228,12.9987631337275,12.9868238456096,13.4239327416303,13.4310647007331,13.4223776481464,13.4132320448844,13.4142193879691,13.3721766993505,13.3491755874196,13.4564871411723,13.8780988375299,13.9501076356253,13.9904079661344,14.006634699654,14.0671417446396,14.1149991413225,14.0894601496763,14.0733665319014,14.0214072888588,14.0210735576508,13.9952499534319,14.0614342300533,14.0453485716507,14.3267844939656,14.365049971425,14.3968446051599,14.3863954696293,14.5015782908422,14.5324546305548,14.5217817863585,14.4881989985508,14.4493244244696,14.4152325596888,14.3884976363814,14.3468454303276,14.2839953203979,14.526640814648,14.4929744870406,14.4858519911793,14.4449175411266,14.4001845039682,14.4214162879322,14.3951434488325,14.3462859459214,14.2935967055405,14.2722039465136,14.1450950128461,14.14148249326,14.161600871019,14.0060708909796,13.9892882085679,13.9562047376665,13.9300394020218,13.8745390101432,13.9331626639962,13.9216482044021,13.8791516423931,13.8506665011614,13.7919954685299,13.7209913765516,13.7399503597314,13.6456840689729,13.662049703035,13.6771337375553,13.6446862520123,13.6164117853704,13.6366991207475,13.6695377685469,13.641028867358,13.5857107727313,13.5326022149388,13.5368825277748,13.4778597539776,13.4310788569873,13.3308767928068,12.924130464546,12.8992068493871,12.8511489096038,12.8187641048174,12.7756625362079,12.7761078754713,12.7388408491021,12.7010628429321,12.6682741729714,12.5900851944674,12.5408795561065,12.4936320620716,12.4354668343931,11.8487434410262,11.7862937545634,11.7374445307784,11.70664428251,11.6571448205217,11.6554270584064,11.6530569010931,11.6137440251727,11.5601458735868,11.435117441044,11.3660774830021,11.3274355518263,11.1545471496336,10.8637896177044,10.7923913711849,10.7408106816671,10.6841505033347,10.6481978792644,10.509985664002,10.4469611471626,10.3955289680935,10.3358517836274,10.2893283924502,10.2244794399425,10.1637273115223,10.1111622800567,9.92390850707929,9.87840781152304,9.84888960239387,9.80519781106077,9.77207928943436,9.76708296085205,9.72187718258788,9.68169470769418,9.62764941578981,9.63062322552093,9.57938166834908,9.54920728262896,9.48506973253382,9.23727253218617,9.15153388818919,9.07986672919599,9.04181639418859,9.00173749864846,8.94419701871978,8.91038617083426,8.8727408421422,8.82476017576276,8.79350000353518,8.81631709440225,8.79252861502159,8.87647178141851,9.03555132415992,9.11276101999076,9.29064521566672,9.39259201956843,9.55386415228551,9.73255245312748,9.71435638540197,9.90789001370404,9.88542847843787,9.8987473571045,9.88070751135205,9.85361899498281,9.85745695878192,9.70495498326373,9.64133933567636,9.6260192666437,9.60088732771727,9.57463343654944,9.60443489584791,9.59487746546261,9.57799297411867,9.55175126718643,9.53404487273029,9.60202110943048,9.56296122629225,9.55670773609399,9.55369843427879,9.53309511298266,9.51037640002914,9.48775207311412,9.46215879062998],"ACWX-US^FG_PRICE(-1M)/FG_PRICE_MAVG(-1M,,,,100)":1.01516766724644,"ACWX-US^FG_PRICE(0)/FG_PRICE_MAVG(0,,,,100)":1.06488675555162,"ACWX-US^FMA_PCT_ABOVE_MAVG(200,0,,,,\"PORTAGG\")/AVG(FMA_PCT_ABOVE_MAVG(200,0,-50D,,,\"PORTAGG\"))":1.07412022781563,"SB00-USA^FG_PRICE(0)/FG_PRICE_MAVG(0,,,,200)":1.10336278119094,"HG00-USA^FG_PRICE(0)/FG_PRICE_MAVG(0,,,,100)":1.05162118670463,"COALAUT-FDS^FG_PRICE(0)/FG_PRICE_MAVG(0,,,,50)":1.03786616539212,"BBGCISPA^FG_PRICE(0,,,USD)/FG_PRICE_MAVG(0,,,USD,200)":1.0027312467596,"BBGCISPI^FG_PRICE(NOW,,,USD)/FG_PRICE(-52AW,,,USD)":1.12125173351916,"TLT-US^FG_PRICE(-1M)/FG_PRICE_MAVG(-1M,,,,200)":1.02677788198498,"ACWI-US^FMA_PCT_ABOVE_MAVG(200,-1W,,,,\"PORTAGG\")/AVG(FMA_PCT_ABOVE_MAVG(200,-1W,-200D,,,\"PORTAGG\"))":0.972097331909902,"ACWX-US^FG_PRICE(-1M)/FG_PRICE_MAVG(-1M,,,,50)":1.0064376409161,"ACWX-US^FG_PRICE(0)/FG_PRICE_MAVG(0,,,,50)":1.06103572661754,"RR00-USA^FG_PRICE(0)/FG_PRICE_MAVG(0,,,,200)":0.889856687786701,"QQQ^FG_PRICE(0,-7AY)":[489.37,489.47,485.82,485.37,483.04,482.44,483.36,471.44,473.49,473.24,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,149.04,148.85,148.34,147.77,148.04,147.6,147.49,147.66,147.46,146.03,145.89,145.58,145.45,144.41,144.46],"TLT-US^FG_PRICE(-1M)/FG_PRICE_MAVG(-1M,,,,100)":1.0315413824243,"ACWI-US^FMA_PCT_ABOVE_MAVG(200,-1W,,,,\"PORTAGG\")/AVG(FMA_PCT_ABOVE_MAVG(200,-1W,-100D,,,\"PORTAGG\"))":0.974551356169994,"VIX^FG_PRICE(-1W,,,USD)":16.15,"SHY-US^FG_PRICE(0)/FG_PRICE_MAVG(0,,,,200)":1.01630260248196,"RR00-USA^FG_PRICE(0)/FG_PRICE_MAVG(0,,,,100)":0.939034310911748,"SB00-USA^FG_PRICE(0)/FG_PRICE_MAVG(0,,,,50)":1.17101718333782,"PL00-USA^FG_PRICE(0)/FG_PRICE_MAVG(0,,,,200)":1.06806408636061,"TLT-US^FG_PRICE(-1M)/FG_PRICE_MAVG(-1M,,,,50)":1.02437274591537,"ACWI-US^FMA_PCT_ABOVE_MAVG(200,-1W,,,,\"PORTAGG\")/AVG(FMA_PCT_ABOVE_MAVG(200,-1W,-50D,,,\"PORTAGG\"))":1.02352550363633,"TLT^FG_PRICE(0,-7AY)":[98.65,98.06,97.83,98.65,98.67,98.88,99.26,99.59,100.84,101.33,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,125.92,125.76,125.85,124.95,124.42,124.18,123.98,123.59,123.94,124.41,124.4,124.28,124.76,124.48,124.85],"ACWI-US^FMA_PCT_ABOVE_MAVG(200,-1W,,,,\"PORTAGG\")":61.7353579175705,"ACWX-US^FMA_EPS(NTMA,-1W,,,,\"PORTAGG\",\"MEANR\")/AVG(FMA_EPS(NTMA,-1W,-200D,,,\"PORTAGG\",\"MEANR\"))":1.05439256984231,"TLT-US^FG_PRICE(-1W)/FG_PRICE_MAVG(-1W,,,,50)":1.02033235097452,"ACWX-US^FMA_PCT_ABOVE_MAVG(50,0,,,,\"PORTAGG\")/AVG(FMA_PCT_ABOVE_MAVG(50,0,-200D,,,\"PORTAGG\"))":1.2211556453988,"W00-USA^FG_PRICE(0)/FG_PRICE_MAVG(0,,,,100)":0.985112337110994,"BBGCISPI^FG_PRICE(0,,,USD)/FG_PRICE_MAVG(0,,,USD,200)":1.07697163281452,"BBGCISPM^FG_PRICE(NOW,,,USD)/FG_PRICE(-52AW,,,USD)":1.44512272274891,"S00-USA^FG_PRICE(NOW)/FG_PRICE(-26AW)":0.875576994171975,"GC00-USA^FG_PRICE(NOW)/FG_PRICE(-13AW)":1.14844413675147,"MS702788^FG_PRICE(0)/FG_PRICE_MAVG(0,,,,100)":1.0488933226573,"SHY-US^FG_PRICE(-1M)/FG_PRICE_MAVG(-1M,,,,100)":1.01005888125613,"HHGAS-FDS^FG_PRICE(0)/FG_PRICE_MAVG(0,,,,100)":1.24922348630842,"CC00-USA^FG_PRICE(NOW)/FG_PRICE(-26AW)":0.846610690149498,"HG00-USA^FG_PRICE(NOW)/FG_PRICE(-13AW)":1.05282929985205,"HO00-USA^FG_PRICE(NOW)/FG_PRICE(-1AM)":0.917683697712635,"ACWX-US^FMA_EPS(NTMA,-1W,,,,\"PORTAGG\",\"MEANR\")/AVG(FMA_EPS(NTMA,-1W,-100D,,,\"PORTAGG\",\"MEANR\"))":1.03445745153463,"VIX^FG_PRICE(NOW,,,USD)":15.37,"ACWX-US^FMA_PCT_ABOVE_MAVG(50,0,,,,\"PORTAGG\")/AVG(FMA_PCT_ABOVE_MAVG(50,0,-100D,,,\"PORTAGG\"))":1.31407265881868,"W00-USA^FG_PRICE(0)/FG_PRICE_MAVG(0,,,,50)":1.04406043262942,"HG00-USA^FG_PRICE(0)/FG_PRICE_MAVG(0,,,,50)":1.10480798068773,"HHGAS-FDS^FG_PRICE(0)/FG_PRICE_MAVG(0,,,,50)":1.31545021343239,"BBGCISPI^FG_PRICE(0,,,USD)/FG_PRICE_MAVG(0,,,USD,100)":1.04069320792533,"BBGCISPM^FG_PRICE(NOW,,,USD)/FG_PRICE(-26AW,,,USD)":1.22594543086342,"S00-USA^FG_PRICE(NOW)/FG_PRICE(-13AW)":0.944972815720931,"GC00-USA^FG_PRICE(NOW)/FG_PRICE(-1AM)":1.05248928761164,"MS702788^FG_PRICE(0)/FG_PRICE_MAVG(0,,,,50)":1.04463341140166,"SHY-US^FG_PRICE(-1M)/FG_PRICE_MAVG(-1M,,,,50)":1.00852481505071,"CC00-USA^FG_PRICE(NOW)/FG_PRICE(-13AW)":1.06946061311603,"ACWX-US^FMA_EPS(NTMA,-1M,,,,\"PORTAGG\",\"MEANR\")/AVG(FMA_EPS(NTMA,-1M,-200D,,,\"PORTAGG\",\"MEANR\"))":1.02875628680324,"ACWX-US^FMA_EPS(NTMA,-1W,,,,\"PORTAGG\",\"MEANR\")/AVG(FMA_EPS(NTMA,-1W,-50D,,,\"PORTAGG\",\"MEANR\"))":1.01595101279288,"ACWX-US^FMA_PCT_ABOVE_MAVG(200,0,,,,\"PORTAGG\")":61.2903225806452,"ACWX-US^FMA_PCT_ABOVE_MAVG(50,0,,,,\"PORTAGG\")/AVG(FMA_PCT_ABOVE_MAVG(50,0,-50D,,,\"PORTAGG\"))":1.34739568944499,"PL00-USA^FG_PRICE(0)/FG_PRICE_MAVG(0,,,,100)":1.03924353989437,"CVRGNY-FDS^FG_PRICE(0)/FG_PRICE_MAVG(0,,,,200)":0.865268593792656,"BBGCISPI^FG_PRICE(0,,,USD)/FG_PRICE_MAVG(0,,,USD,50)":1.0849489086396,"BBGCISPM^FG_PRICE(NOW,,,USD)/FG_PRICE(-13AW,,,USD)":1.13698939945125,"C00-USA^FG_PRICE(0)/FG_PRICE_MAVG(0,,,,50)":1.02493452235135,"PL00-USA^FG_PRICE(0)/FG_PRICE_MAVG(0,,,,50)":1.06796888296344,"BBGCISPE^FG_PRICE(0,,,USD)/FG_PRICE_MAVG(0,,,USD,50)":0.978980487410587,"SB00-USA^FG_PRICE(NOW)/FG_PRICE(-26AW)":1.00399643765038,"HG00-USA^FG_PRICE(NOW)/FG_PRICE(-52AW)":1.23705682148503,"106063^FG_PRICE(0)/FG_PRICE_MAVG(0,,,,50)":1.05194331035539,"106039^FG_PRICE(0)/FG_PRICE_MAVG(0,,,,100)":1.04730489317495,"MS700333^FG_PRICE(NOW)/FG_PRICE(-1AM)":1.03289637441985,"106038^FG_PRICE(NOW)/FG_PRICE(-52AW)":1.33805131939488,"QQQ^FMA_PCT_ABOVE_MAVG(200,-1M,,,,\"PORTAGG\")":68.6274509803922,"QQQ^FMA_PCT_ABOVE_MAVG(200,-1M,,,,\"PORTAGG\")/AVG(FMA_PCT_ABOVE_MAVG(200,-1M,-50D,,,\"PORTAGG\"))":1.07033639143731,"QQQ^FMA_PCT_ABOVE_MAVG(200,-1W,,,,\"PORTAGG\")/AVG(FMA_PCT_ABOVE_MAVG(200,-1W,-200D,,,\"PORTAGG\"))":0.865119673577125,"QQQ^FMA_PCT_ABOVE_MAVG(200,0,,,,\"PORTAGG\")":60.7843137254902,"QQQ^FMA_PCT_ABOVE_MAVG(200,0,,,,\"PORTAGG\")/AVG(FMA_PCT_ABOVE_MAVG(200,0,-50D,,,\"PORTAGG\"))":1.03299575302189,"ACWI-US^FMA_PCT_ABOVE_MAVG(50,-1W,,,,\"PORTAGG\")/AVG(FMA_PCT_ABOVE_MAVG(50,-1W,-100D,,,\"PORTAGG\"))":1.18633194336209,"TLT-US^FG_PRICE(0)/FG_PRICE_MAVG(0,,,,50)":1.01315234101811,"HO00-USA^FG_PRICE(0)/FG_PRICE_MAVG(0,,,,100)":0.892272130354386,"RR00-USA^FG_PRICE(NOW)/FG_PRICE(-1AM)":0.997358017270127,"COALAUT-FDS^FG_PRICE(NOW)/FG_PRICE(-52AW)":0.955114343752048,"WTI-FDS^FG_PRICE(NOW)/FG_PRICE(-13AW)":0.816974526137873,"MS700463^FG_PRICE(0)/FG_PRICE_MAVG(0,,,,200)":1.09891933005476,"MS136064^FG_PRICE(NOW)/FG_PRICE(-52AW)":1.16088318889459,"MS702789^FG_PRICE(NOW)/FG_PRICE(-26AW)":1.09927449391498,"ACWI-US^FMA_PCT_ABOVE_MAVG(50,-1M,,,,\"PORTAGG\")/AVG(FMA_PCT_ABOVE_MAVG(50,-1M,-200D,,,\"PORTAGG\"))":1.02416569169779,"W00-USA^FG_PRICE(0)/FG_PRICE_MAVG(0,,,,200)":0.986636796410235,"PA00-USA^FG_PRICE(0)/FG_PRICE_MAVG(0,,,,200)":1.04468625114644,"BBGCISPA^FG_PRICE(NOW,,,USD)/FG_PRICE(-52AW,,,USD)":0.940898393927639,"SB00-USA^FG_PRICE(NOW)/FG_PRICE(-13AW)":1.1137930924082,"HG00-USA^FG_PRICE(NOW)/FG_PRICE(-26AW)":1.15385572006496,"106062^FG_PRICE(0)/FG_PRICE_MAVG(0,,,,200)":1.11612595340512,"106039^FG_PRICE(0)/FG_PRICE_MAVG(0,,,,50)":1.03447380125597,"MS702788^FG_PRICE(NOW)/FG_PRICE(-52AW)":1.20933485497042,"106038^FG_PRICE(NOW)/FG_PRICE(-26AW)":1.09081474050068,"LLN4K^FG_PRICE(-1M)/FG_PRICE_MAVG(-1M,,,,200)":1.04640675331688,"QQQ^FMA_PCT_ABOVE_MAVG(200,-1W,,,,\"PORTAGG\")/AVG(FMA_PCT_ABOVE_MAVG(200,-1W,-100D,,,\"PORTAGG\"))":0.951594250784734,"LLN4K^FG_PRICE(0)/FG_PRICE_MAVG(0,,,,200)":1.04376562679373,"SP50^FMA_EPS(NTMA,-1M,,,,\"PORTAGG\",\"MEANR\")/AVG(FMA_EPS(NTMA,-1M,-100D,,,\"PORTAGG\",\"MEANR\"))":1.0146454189317,"ACWI-US^FMA_PCT_ABOVE_MAVG(50,-1W,,,,\"PORTAGG\")/AVG(FMA_PCT_ABOVE_MAVG(50,-1W,-50D,,,\"PORTAGG\"))":1.1876372992201,"^ECON_EXPR_DATA('RETURNS(SPEC_ID[DXY.Z:FG_PRICE_IDX,DIST=NONE,CONV=NONE], -1AY)',NOW,NOW,D)":-4.8451211991841,"HO00-USA^FG_PRICE(0)/FG_PRICE_MAVG(0,,,,50)":0.931427350481314,"KC00-USA^FG_PRICE(NOW)/FG_PRICE(-52AW)":1.82962711241569,"SB00-USA^FG_PRICE(NOW)/FG_PRICE(-1AM)":1.15357141713707,"HG00-USA^FG_PRICE(NOW)/FG_PRICE(-1AM)":1.07435805049385,"COALAUT-FDS^FG_PRICE(NOW)/FG_PRICE(-26AW)":1.17340202865883,"WTI-FDS^FG_PRICE(NOW)/FG_PRICE(-1AM)":0.884575163398693,"MS700463^FG_PRICE(0)/FG_PRICE_MAVG(0,,,,100)":1.04848261484497,"MS136064^FG_PRICE(NOW)/FG_PRICE(-26AW)":1.04595129645509,"MS702789^FG_PRICE(NOW)/FG_PRICE(-13AW)":1.04617977363618,"QQQ^FMA_EPS(NTMA,0,,,,\"PORTAGG\",\"MEANR\")/AVG(FMA_EPS(NTMA,0,-200D,,,\"PORTAGG\",\"MEANR\"))":1.05971846301762,"SP50^FMA_EPS(NTMA,-1W,,,,\"PORTAGG\",\"MEANR\")/AVG(FMA_EPS(NTMA,-1W,-200D,,,\"PORTAGG\",\"MEANR\"))":1.05011282193251,"ACWI-US^FMA_PCT_ABOVE_MAVG(50,-1M,,,,\"PORTAGG\")/AVG(FMA_PCT_ABOVE_MAVG(50,-1M,-100D,,,\"PORTAGG\"))":1.12884559281036,"SB00-USA^FG_PRICE(0)/FG_PRICE_MAVG(0,,,,100)":1.17417336718684,"PA00-USA^FG_PRICE(0)/FG_PRICE_MAVG(0,,,,100)":1.07399490583739,"BBGCISPA^FG_PRICE(NOW,,,USD)/FG_PRICE(-26AW,,,USD)":0.989577724241384,"106062^FG_PRICE(0)/FG_PRICE_MAVG(0,,,,100)":1.06724829898594,"106038^FG_PRICE(0)/FG_PRICE_MAVG(0,,,,200)":1.0899680705662,"MS702788^FG_PRICE(NOW)/FG_PRICE(-26AW)":1.0958857831552,"106038^FG_PRICE(NOW)/FG_PRICE(-13AW)":1.02445553093149,"SHY-US^FG_PRICE(-1M)/FG_PRICE_MAVG(-1M,,,,200)":1.00955051461451,"LLN4K^FG_PRICE(-1M)/FG_PRICE_MAVG(-1M,,,,100)":1.00960977343015,"QQQ^FMA_PCT_ABOVE_MAVG(200,-1W,,,,\"PORTAGG\")/AVG(FMA_PCT_ABOVE_MAVG(200,-1W,-50D,,,\"PORTAGG\"))":1.00108813928183,"LLN4K^FG_PRICE(0)/FG_PRICE_MAVG(0,,,,100)":1.032057144839,"SP50^FMA_EPS(NTMA,-1M,,,,\"PORTAGG\",\"MEANR\")/AVG(FMA_EPS(NTMA,-1M,-50D,,,\"PORTAGG\",\"MEANR\"))":1.00195271151843,"SHY-US^FG_PRICE(-1W)/FG_PRICE_MAVG(-1W,,,,200)":1.01656918589558,"^ECON_EXPR_DATA('RETURNS(SPEC_ID[DXY.Z:FG_PRICE_IDX,DIST=NONE,CONV=NONE], -6AM)',NOW,NOW,D)":-3.00938013731747,"WTI-FDS^FG_PRICE(0)/FG_PRICE_MAVG(0,,,,200)":0.865303220559615,"KC00-USA^FG_PRICE(NOW)/FG_PRICE(-26AW)":1.41593858871884,"S00-USA^FG_PRICE(NOW)/FG_PRICE(-52AW)":0.818235285141889,"PL00-USA^FG_PRICE(NOW)/FG_PRICE(-52AW)":1.11846274092593,"COALAUT-FDS^FG_PRICE(NOW)/FG_PRICE(-13AW)":1.02640659108513,"OILB-FDS^FG_PRICE(NOW)/FG_PRICE(-52AW)":0.751232819221488,"MS700463^FG_PRICE(0)/FG_PRICE_MAVG(0,,,,50)":1.03453213107587,"MS136064^FG_PRICE(NOW)/FG_PRICE(-13AW)":1.06550602093107,"MS702789^FG_PRICE(NOW)/FG_PRICE(-1AM)":1.01025214282403,"106038^FG_PRICE(0)/FG_PRICE_MAVG(0,,,,100)":1.04089797865667,"106038^FG_PRICE(NOW)/FG_PRICE(-1AM)":1.02445922594267,"ACWI-US^FMA_PCT_ABOVE_MAVG(50,-1M,,,,\"PORTAGG\")/AVG(FMA_PCT_ABOVE_MAVG(50,-1M,-50D,,,\"PORTAGG\"))":1.09679340778282,"S00-USA^FG_PRICE(0)/FG_PRICE_MAVG(0,,,,200)":0.909457432079162,"PA00-USA^FG_PRICE(0)/FG_PRICE_MAVG(0,,,,50)":1.07764946620709,"BBGCISPA^FG_PRICE(NOW,,,USD)/FG_PRICE(-13AW,,,USD)":1.02861275630412,"106062^FG_PRICE(0)/FG_PRICE_MAVG(0,,,,50)":1.06668508337025,"MS702788^FG_PRICE(NOW)/FG_PRICE(-13AW)":1.04683086943214,"SP50^FMA_COS_UP(\"EPS\",\"1M\",+1,0,-7AY,,\"PORTAGG\",\"MEANR\")/(FMA_COS_UP(\"EPS\",\"1M\",+1,0,-7AY,,\"PORTAGG\",\"MEANR\")+FMA_COS_DOWN(\"EPS\",\"1M\",+1,0,-7AY,,\"PORTAGG\",\"MEANR\"))":[0.474358974358974,0.474358974358974,0.485714285714286,0.484177215189873,0.477848101265823,0.486486486486487,0.48,0.470769230769231,0.471337579617834,0.469648562300319,0.483076923076923,0.503067484662577,0.504531722054381,0.524691358024691,0.526479750778816,0.554913294797688,0.571847507331378,0.571428571428571,0.581395348837209,0.595854922279793,0.60253164556962,0.604477611940298,0.6075,0.605,0.611738148984199,0.606593406593407,0.602649006622517,0.598233995584989,0.595555555555556,0.591304347826087,0.596949891067538,0.589010989010989,0.589403973509934,0.592920353982301,0.578260869565217,0.572368421052632,0.568927789934354,0.557522123893805,0.545045045045045,0.547085201793722,0.526436781609195,0.509478672985782,0.503597122302158,0.490338164251208,0.478155339805825,0.454545454545455,0.450248756218905,0.461152882205514,0.452196382428941,0.458333333333333,0.46112600536193,0.453551912568306,0.467391304347826,0.450819672131148,0.43801652892562,0.449567723342939,0.444126074498567,0.451612903225806,0.465875370919881,0.4375,0.45,0.443396226415094,0.44620253164557,0.477341389728097,0.478787878787879,0.475,0.495238095238095,0.493548387096774,0.496951219512195,0.518292682926829,0.517460317460318,0.534201954397394,0.550314465408805,0.546623794212219,0.542857142857143,0.525806451612903,0.52442996742671,0.548961424332344,0.564841498559078,0.579250720461095,0.580174927113703,0.575581395348837,0.592207792207792,0.587467362924282,0.594458438287154,0.591370558375635,0.613583138173302,0.611494252873563,0.609480812641084,0.612244897959184,0.61503416856492,0.62247191011236,0.626423690205011,0.611738148984199,0.604026845637584,0.608501118568233,0.596026490066225,0.59070796460177,0.581291759465479,0.573991031390135,0.565909090909091,0.566893424036281,0.551162790697674,0.52093023255814,0.521531100478469,0.51566265060241,0.510688836104513,0.487745098039216,0.480099502487562,0.466836734693878,0.469387755102041,0.473282442748092,0.479274611398964,0.478835978835979,0.493188010899183,0.487534626038781,0.497282608695652,0.508196721311475,0.501385041551247,0.512893982808023,0.517647058823529,0.515580736543909,0.517241379310345,0.516129032258065,0.518181818181818,0.514285714285714,0.489296636085627,0.492492492492492,0.5,0.492753623188406,0.497159090909091,0.487603305785124,0.483425414364641,0.484848484848485,0.483050847457627,0.476056338028169,0.494565217391304,0.502673796791444,0.518617021276596,0.513020833333333,0.507692307692308,0.4975,0.483870967741935,0.490243902439024,0.496350364963504,0.492822966507177,0.725373134328358,0.734042553191489,0.731707317073171,0.736986301369863,0.729268292682927,0.73508353221957,0.724390243902439,0.73134328358209,0.711627906976744,0.702078521939954,0.69392523364486,0.684834123222749,0.688249400479616,0.68384074941452,0.676959619952494,0.658711217183771,0.641463414634146,0.623762376237624,0.631840796019901,0.640198511166253,0.6175,0.603092783505155,0.590078328981723,0.586206896551724,0.598930481283422,0.582210242587601,0.576502732240437,0.568627450980392,0.57909604519774,0.574229691876751,0.564469914040115,0.557803468208092,0.549707602339181,0.541176470588235,0.536231884057971,0.534124629080119,0.520249221183801,0.540372670807453,0.519230769230769,0.49025974025974,0.491694352159468,0.508532423208191,0.512027491408935,0.511784511784512,0.511551155115512,0.522727272727273,0.527331189710611,0.515625,0.511041009463722,0.519108280254777,0.522796352583587,0.525835866261398,0.526153846153846,0.530487804878049,0.544025157232704,0.569767441860465,0.57183908045977,0.584795321637427,0.587392550143267,0.589080459770115,0.597911227154047,0.585677749360614,0.598039215686274,0.600997506234414,0.604534005037783,0.623287671232877,0.628378378378378,0.627539503386005,0.629545454545455,0.631578947368421,0.629955947136564,0.63019693654267,0.629385964912281,0.629385964912281,0.619047619047619,0.612200435729848,0.606986899563319,0.599118942731278,0.584821428571429,0.567328918322296,0.534521158129176,0.506818181818182,0.497674418604651,0.475177304964539,0.480278422273782,0.459715639810427,0.435835351089588,0.417690417690418,0.404522613065327,0.408060453400504,0.414758269720102,0.406169665809769,0.400523560209424,0.397333333333333,0.397297297297297,0.409836065573771,0.410958904109589,0.42090395480226,0.430635838150289,0.454545454545455,0.452722063037249,0.45821325648415,0.445086705202312,0.467065868263473,0.479289940828402,0.490853658536585,0.492492492492492,0.496969696969697,0.49390243902439,0.519756838905775,0.510510510510511,0.514880952380952,0.517964071856287,0.518072289156627,0.522388059701492,0.547400611620795,0.549079754601227,0.548895899053628,0.546925566343042,0.543283582089552,0.544910179640719,0.555555555555556,0.561604584527221,0.571059431524548,0.585677749360614,0.595477386934673,0.599489795918367,0.595907928388747,0.616780045351474,0.607538802660754,0.613839285714286,0.61744966442953,0.616252821670429,0.617067833698031,0.61353711790393,0.612691466083151,0.611353711790393,0.608315098468271,0.609913793103448,0.604347826086956,0.603485838779956,0.6,0.588495575221239,0.580573951434879,0.578125,0.561085972850679,0.54337899543379,0.529002320185615,0.539351851851852,0.515366430260047,0.50363196125908,0.490196078431373,0.48019801980198,0.471882640586797,0.472772277227723,0.481296758104738,0.475826972010178,0.464751958224543,0.471052631578947,0.450276243093923,0.443835616438356,0.450549450549451,0.459610027855153,0.481586402266289,0.491379310344828,0.502941176470588,0.488372093023256,0.482857142857143,0.477272727272727,0.487179487179487,0.497109826589595,0.492537313432836,0.494117647058824,0.511834319526627,0.510385756676558,0.506024096385542,0.502906976744186,0.51304347826087,0.541547277936963,0.539589442815249,0.553846153846154,0.545454545454545,0.554285714285714,0.551820728291317,0.553977272727273,0.556818181818182,0.57286432160804,0.578163771712159,0.581683168316832,0.581453634085213,0.604118993135011,0.605442176870748,0.607223476297968,0.599552572706935,0.600896860986547,0.588362068965517,0.5863539445629,0.589247311827957,0.590128755364807,0.586206896551724,0.569868995633188,0.564159292035398,0.561946902654867,0.547461368653422,0.541202672605791,0.548314606741573,0.532879818594104,0.513888888888889,0.50462962962963,0.491764705882353,0.498834498834499,0.482352941176471,0.436893203883495,0.418316831683168,0.416666666666667,0.4275,0.423469387755102,0.418181818181818,0.4,0.388739946380697,0.389473684210526,0.401069518716578,0.389189189189189,0.40495867768595,0.415730337078652,0.424157303370786,0.426183844011142,0.438953488372093,0.452941176470588,0.456647398843931,0.452941176470588,0.448071216617211,0.445454545454545,0.44311377245509,0.450151057401813,0.476331360946746,0.448071216617211,0.446685878962536,0.459770114942529,0.46551724137931,0.463483146067416,0.45983379501385,0.461748633879781,0.452316076294278,0.457534246575342,0.434316353887399,0.436170212765957,0.423684210526316,0.420918367346939,0.426470588235294,0.410501193317422,0.42789598108747,0.681818181818182,0.689458689458689,0.685365853658537,0.683333333333333,0.67710843373494,0.673218673218673,0.652482269503546,0.636792452830189,0.613526570048309,0.610169491525424,0.600490196078431,0.596244131455399,0.590047393364929,0.57487922705314,0.555555555555556,0.543640897755611,0.533169533169533,0.524509803921569,0.508771929824561,0.505102040816326,0.474801061007958,0.485333333333333,0.489247311827957,0.46814404432133,0.467787114845938,0.462395543175487,0.464788732394366,0.446685878962536,0.446064139941691,0.427272727272727,0.424528301886792,0.429487179487179,0.431309904153355,0.424342105263158,0.439597315436242,0.463258785942492,0.47,0.485049833887043,0.483221476510067,0.473867595818815,0.473867595818815,0.486206896551724,0.482876712328767,0.494949494949495,0.494949494949495,0.5,0.49025974025974,0.495049504950495,0.503184713375796,0.509615384615385,0.519230769230769,0.515625,0.519108280254777,0.522151898734177,0.521341463414634,0.515432098765432,0.528301886792453,0.526645768025078,0.514367816091954,0.51685393258427,0.5,0.505347593582888,0.512064343163539,0.522248243559719,0.523148148148148,0.52093023255814,0.516355140186916,0.518847006651885,0.503386004514673,0.49438202247191,0.489795918367347,0.488584474885845,0.47972972972973,0.47427293064877,0.455156950672646,0.456179775280899,0.452702702702703,0.441501103752759,0.420224719101124,0.408577878103837,0.393592677345538,0.378190255220418,0.361111111111111,0.35799522673031,0.336561743341404,0.305210918114144,0.281795511221945,0.290322580645161,0.276649746192893,0.267532467532468,0.262210796915167,0.260526315789474,0.253886010362694,0.242666666666667,0.251351351351351,0.273712737127371,0.285714285714286,0.305949008498584,0.350299401197605,0.36085626911315,0.367283950617284,0.379310344827586,0.3875,0.438871473354232,0.433656957928803,0.438127090301003,0.442906574394464,0.469798657718121,0.474916387959866,0.486666666666667,0.482993197278912,0.481099656357388,0.516233766233766,0.532258064516129,0.543689320388349,0.536184210526316,0.531772575250836,0.556231003039514,0.56797583081571,0.580357142857143,0.569277108433735,0.584450402144772,0.568831168831169,0.583120204603581,0.583547557840617,0.579634464751958,0.569086651053864,0.563218390804598,0.555299539170507,0.554022988505747,0.549065420560748,0.544642857142857,0.528761061946903,0.516411378555799,0.508771929824561,0.506607929515419,0.482608695652174,0.483731019522777,0.468950749464668,0.468817204301075,0.463203463203463,0.45021645021645,0.443231441048035,0.434004474272931,0.414414414414414,0.396825396825397,0.377828054298643,0.367579908675799,0.353629976580796,0.323040380047506,0.302884615384615,0.307142857142857,0.302884615384615,0.290556900726392,0.310679611650485,0.299748110831234,0.293969849246231,0.31025641025641,0.295918367346939,0.303430079155673,0.298666666666667,0.307479224376731,0.326704545454545,0.34402332361516,0.358433734939759,0.392961876832845,0.421965317919075,0.429394812680115,0.452662721893491,0.463855421686747,0.489614243323442,0.49390243902439,0.490909090909091,0.498452012383901,0.519877675840979,0.512121212121212,0.512121212121212,0.510903426791277,0.507788161993769,0.507163323782235,0.517045454545455,0.539106145251397,0.535612535612536,0.534682080924855,0.55440414507772,0.571788413098237,0.565432098765432,0.56359102244389,0.613744075829384,0.633410672853828,0.624434389140271,0.62979683972912,0.630979498861048,0.635555555555556,0.626966292134831,0.633333333333333,0.636563876651982,0.639380530973451,0.631929046563193,0.626398210290828,0.62780269058296,0.621380846325167,0.615730337078652,0.601336302895323,0.592255125284738,0.590277777777778,0.557377049180328,0.553191489361702,0.529002320185615,0.518867924528302,0.472154963680387,0.443349753694581,0.431077694235589,0.4125,0.44139650872818,0.42964824120603,0.424936386768448,0.421188630490956,0.394805194805195,0.390052356020942,0.393048128342246,0.392857142857143,0.398416886543536,0.414634146341463,0.423497267759563,0.419444444444444,0.422413793103448,0.419178082191781,0.435135135135135,0.447222222222222,0.437142857142857,0.425287356321839,0.433048433048433,0.435897435897436,0.466101694915254,0.473389355742297,0.483050847457627,0.485549132947977,0.504322766570605,0.487465181058496,0.50415512465374,0.50958904109589,0.519230769230769,0.538666666666667,0.542328042328042,0.540106951871658,0.54089709762533,0.543307086614173,0.565217391304348,0.578163771712159,0.578692493946731,0.746223564954683,0.746268656716418,0.751231527093596,0.748091603053435,0.742857142857143,0.743341404358353,0.737349397590361,0.724310776942356,0.721227621483376,0.713541666666667,0.714646464646465,0.701799485861183,0.686528497409326,0.675392670157068,0.666666666666667,0.673575129533679,0.673521850899743,0.637566137566138,0.635616438356164,0.632311977715877,0.637393767705382,0.634782608695652,0.624260355029586,0.599388379204893,0.578461538461538,0.582822085889571,0.581761006289308,0.572815533980582,0.581939799331104,0.563517915309446,0.560260586319218,0.57516339869281,0.590604026845638,0.588235294117647,0.575971731448763,0.550522648083624,0.562043795620438,0.55078125,0.547619047619048,0.616236162361624,0.610687022900763,0.616858237547893,0.610294117647059,0.612546125461255,0.619217081850534,0.620689655172414,0.613559322033898,0.603389830508475,0.614147909967846,0.621794871794872,0.641025641025641,0.654723127035831,0.664473684210526,0.655844155844156,0.663430420711974,0.650641025641026,0.667721518987342,0.671974522292994,0.699421965317919,0.716292134831461,0.699453551912568,0.708994708994709,0.715817694369973,0.729792147806005,0.734090909090909,0.732265446224256,0.728110599078341,0.739514348785872,0.732456140350877,0.731441048034934,0.72707423580786,0.725877192982456,0.714902807775378,0.707792207792208,0.702819956616052,0.702173913043478,0.698689956331878,0.68695652173913,0.68314606741573,0.662817551963048,0.64622641509434,0.635036496350365,0.630170316301703,0.610837438423645,0.583756345177665,0.565789473684211,0.560321715817694,0.559055118110236,0.566929133858268,0.559459459459459,0.540322580645161,0.514986376021798,0.51063829787234,0.511049723756906,0.516949152542373,0.518518518518518,0.526627218934911,0.550724637681159,0.562130177514793,0.552631578947368,0.549253731343284,0.545454545454545,0.553459119496855,0.576433121019108,0.616129032258064,0.615384615384615,0.618556701030928,0.597359735973597,0.595394736842105,0.591503267973856,0.594594594594595,0.598639455782313,0.637223974763407,0.632258064516129,0.659163987138264,0.661237785016287,0.655629139072848,0.694444444444444,0.698757763975155,0.704268292682927,0.707692307692308,0.775956284153005,0.77807486631016,0.795865633074935,0.791666666666667,0.792105263157895,0.812646370023419,0.817551963048499,0.823394495412844,0.822988505747126,0.81986143187067,0.832967032967033,0.834061135371179,0.834801762114537,0.831485587583149,0.830734966592428,0.824945295404814,0.812636165577342,0.818984547461369,0.821826280623608,0.819599109131403,0.825112107623318,0.810690423162584,0.805045871559633,0.803738317757009,0.798099762470309,0.812351543942993,0.814903846153846,0.795,0.773869346733668,0.774358974358974,0.768637532133676,0.762402088772846,0.753926701570681,0.759259259259259,0.756032171581769,0.741935483870968,0.754054054054054,0.742547425474255,0.733516483516483,0.742296918767507,0.73314606741573,0.732758620689655,0.728613569321534,0.745614035087719,0.750733137829912,0.755952380952381,0.754491017964072,0.749253731343284,0.746177370030581,0.752873563218391,0.752161383285303,0.758823529411765,0.768292682926829,0.770186335403727,0.775510204081633,0.775510204081633,0.786931818181818,0.786743515850144,0.789473684210526,0.781512605042017,0.773480662983425,0.780821917808219,0.780555555555556,0.787709497206704,0.8,0.798004987531172,0.805486284289277,0.807594936708861,0.803827751196172,0.81712962962963,0.812785388127854,0.817155756207675,0.8140589569161,0.819383259911894,0.818777292576419,0.822894168466523,0.827586206896552,0.827213822894168,0.815845824411135,0.80982905982906,0.815450643776824,0.808189655172414,0.81140350877193,0.8,0.791574279379157,0.790432801822323,0.782909930715935,0.766509433962264,0.772511848341232,0.755924170616114,0.746341463414634,0.738035264483627,0.723350253807107,0.708229426433915,0.707808564231738,0.709511568123393,0.69250645994832,0.68733850129199,0.682864450127877,0.68668407310705,0.689189189189189,0.68232044198895,0.664788732394366,0.684210526315789,0.68169014084507,0.676966292134832,0.676300578034682,0.682215743440233,0.637640449438202,0.638655462184874,0.642651296829971,0.643712574850299,0.641104294478528,0.615615615615616,0.580357142857143,0.571428571428571,0.582857142857143,0.599415204678363,0.585294117647059,0.584302325581395,0.590257879656161,0.573446327683616,0.579545454545455,0.581967213114754,0.579088471849866,0.574074074074074,0.57742782152231,0.596401028277635,0.606060606060606,0.595,0.601965601965602,0.610978520286396,0.793269230769231,0.792452830188679,0.788834951456311,0.793532338308458,0.782051282051282,0.775943396226415,0.773049645390071,0.782608695652174,0.779411764705882,0.776722090261283,0.769596199524941,0.759803921568627,0.744360902255639,0.744303797468354,0.738805970149254,0.721938775510204,0.7265625,0.72,0.713513513513514,0.724598930481283,0.71195652173913,0.70391061452514,0.681034482758621,0.683139534883721,0.686046511627907,0.690265486725664,0.69578313253012,0.701538461538462,0.701219512195122,0.699367088607595,0.685430463576159,0.664406779661017,0.672354948805461,0.698360655737705,0.69205298013245,0.719178082191781,0.719298245614035,0.728624535315985,0.729452054794521,0.723776223776224,0.733108108108108,0.733108108108108,0.719869706840391,0.729903536977492,0.746031746031746,0.743589743589744,0.739130434782609,0.722741433021807,0.722741433021807,0.719135802469136,0.715654952076677,0.750769230769231,0.755351681957186,0.742424242424242,0.747747747747748,0.75,0.792397660818713,0.802816901408451,0.800561797752809,0.808864265927978,0.805555555555556,0.824644549763033,0.817551963048499,0.814814814814815,0.812646370023419,0.828507795100223,0.831509846827133,0.820568927789934,0.8215859030837,0.822616407982262,0.830065359477124,0.828947368421053,0.822125813449024,0.818777292576419,0.822757111597374,0.822510822510823,0.823788546255507,0.803611738148984,0.796380090497738,0.796803652968037,0.802298850574713,0.787383177570093,0.773493975903614,0.757946210268949,0.753117206982544,0.756756756756757,0.750617283950617,0.73989898989899,0.738035264483627,0.731770833333333,0.736434108527132,0.731770833333333,0.736979166666667,0.738095238095238,0.740540540540541,0.73972602739726,0.711864406779661,0.709770114942529,0.695156695156695,0.704477611940298,0.702380952380952,0.687116564417178,0.684210526315789,0.689024390243902,0.687697160883281,0.673780487804878,0.686746987951807,0.699404761904762,0.701807228915663,0.6996996996997,0.688622754491018,0.699404761904762,0.705705705705706,0.687878787878788,0.670807453416149,0.6875,0.671597633136095,0.68141592920354,0.677514792899408,0.71195652173913,0.721052631578947,0.71875,0.721052631578947,0.722222222222222,0.72877358490566,0.734883720930233,0.736111111111111,0.737209302325581,0.740046838407494,0.759656652360515,0.764453961456103,0.761290322580645,0.768398268398268,0.764705882352941,0.76017130620985,0.759139784946237,0.745182012847966,0.750537634408602,0.746753246753247,0.754880694143167,0.737417943107221,0.722222222222222,0.712694877505568,0.704954954954955,0.707865168539326,0.691780821917808,0.670533642691415,0.652482269503546,0.642685851318945,0.637647058823529,0.619047619047619,0.620525059665871,0.599045346062053,0.6,0.58679706601467,0.585,0.573604060913706,0.551546391752577,0.535809018567639,0.552197802197802,0.531165311653117,0.527624309392265,0.537396121883656,0.522598870056497,0.526170798898072,0.53972602739726,0.536585365853659,0.528610354223433,0.490909090909091,0.473821989528796,0.459893048128342,0.467914438502674,0.467741935483871,0.451030927835052,0.438961038961039,0.43455497382199,0.420634920634921,0.412234042553192,0.388746803069054,0.376590330788804,0.368956743002545,0.361038961038961,0.356955380577428,0.312655086848635,0.301470588235294,0.292978208232446,0.285365853658537,0.281481481481481,0.272727272727273,0.271300448430493,0.261538461538462,0.260869565217391,0.234042553191489,0.20464135021097,0.199579831932773,0.192066805845511,0.192872117400419,0.170833333333333,0.161490683229814,0.147916666666667,0.135135135135135,0.133333333333333,0.132231404958678,0.111570247933884,0.101871101871102,0.0918580375782881,0.0922431865828092,0.096234309623431,0.0899581589958159,0.081419624217119,0.0774058577405858,0.081419624217119,0.079002079002079,0.0751565762004175,0.0711297071129707,0.0630252100840336,0.0611814345991561,0.0654008438818565,0.0613107822410148,0.0610526315789474,0.0598290598290598,0.0598290598290598,0.0686695278969957,0.0752688172043011,0.0824295010845987,0.0827886710239651,0.0871459694989107,0.0837004405286344,0.0909090909090909,0.0955555555555556,0.0984340044742729,0.101123595505618,0.090702947845805,0.11036036036036,0.122727272727273,0.128504672897196,0.141176470588235,0.148936170212766,0.167064439140811,0.173076923076923,0.186440677966102,0.211302211302211,0.240694789081886,0.261194029850746,0.285,0.302267002518892,0.306122448979592,0.32133676092545,0.336734693877551,0.350253807106599,0.363636363636364,0.676020408163265,0.677581863979849,0.65989847715736,0.654639175257732,0.649350649350649,0.659420289855073,0.66421568627451,0.666666666666667,0.661498708010336,0.669191919191919,0.659846547314578,0.66490765171504,0.654155495978552,0.650273224043716,0.633689839572192,0.626016260162602,0.611570247933884,0.606232294617564,0.598837209302326,0.619883040935672,0.60790273556231,0.562300319488818,0.53156146179402,0.531034482758621,0.526315789473684,0.524475524475524,0.512367491166078,0.508960573476703,0.501766784452297,0.508896797153025,0.505415162454874,0.503703703703704,0.516981132075472,0.50561797752809,0.5,0.517110266159696,0.512096774193548,0.510460251046025,0.545454545454545,0.523809523809524,0.527777777777778,0.530120481927711,0.52,0.523622047244094,0.517374517374517,0.521072796934866,0.531598513011152,0.527075812274368,0.541516245487365,0.567857142857143,0.551470588235294,0.54014598540146,0.569343065693431,0.557971014492754,0.563380281690141,0.567857142857143,0.562913907284768,0.542483660130719,0.545454545454545,0.529605263157895,0.534653465346535,0.568306010928962,0.571808510638298,0.568,0.568364611260054,0.574468085106383,0.575829383886256,0.5807962529274,0.580188679245283,0.581947743467934,0.580865603644647,0.574370709382151,0.571100917431193,0.56551724137931,0.56712962962963,0.554272517321016,0.549065420560748,0.522458628841608,0.523809523809524,0.509708737864078,0.506053268765133,0.497560975609756,0.477040816326531,0.478036175710594,0.473404255319149,0.455026455026455,0.446808510638298,0.413513513513514,0.370879120879121,0.366946778711485,0.368271954674221,0.371830985915493,0.347457627118644,0.366477272727273,0.368115942028986,0.338368580060423,0.33015873015873,0.347266881028939,0.385135135135135,0.395904436860068,0.43,0.387543252595156,0.390845070422535,0.403571428571429,0.412408759124088,0.447183098591549,0.45583038869258,0.475352112676056,0.471428571428571,0.472924187725632,0.484536082474227,0.48122866894198,0.484641638225256,0.465034965034965,0.46594982078853,0.486486486486487,0.48993288590604,0.501718213058419,0.505226480836237,0.503571428571429,0.498412698412698,0.507739938080495,0.498461538461538,0.49685534591195,0.551724137931034,0.55699481865285,0.549618320610687,0.550387596899225,0.554973821989529,0.572769953051643,0.571759259259259,0.563926940639269,0.559633027522936,0.564220183486238,0.560869565217391,0.563318777292576,0.554347826086957,0.558951965065502,0.55531453362256,0.544276457883369,0.536796536796537,0.524731182795699,0.507592190889371,0.50989010989011,0.5054704595186,0.498886414253898,0.477272727272727,0.443418013856813,0.444705882352941,0.438095238095238,0.433649289099526,0.429594272076372,0.425480769230769,0.423357664233577,0.416058394160584,0.410891089108911,0.412658227848101,0.410126582278481,0.420779220779221,0.408854166666667,0.404255319148936,0.39010989010989,0.395027624309392,0.388571428571429,0.397142857142857,0.399408284023669,0.413489736070381,0.407624633431085,0.402941176470588,0.395209580838323,0.409090909090909,0.409090909090909,0.41304347826087,0.423529411764706,0.429824561403509,0.42042042042042,0.43161094224924,0.429906542056075,0.471641791044776,0.48159509202454,0.49079754601227,0.489096573208723,0.496835443037975,0.51063829787234,0.511904761904762,0.526470588235294,0.529585798816568,0.529940119760479,0.576623376623377,0.572944297082228,0.578947368421053,0.577023498694517,0.604819277108434,0.58974358974359,0.585648148148148,0.590909090909091,0.592677345537757,0.603139013452915,0.602678571428571,0.614537444933921,0.619565217391304,0.623093681917211,0.620171673819742,0.606911447084233,0.616557734204793,0.616052060737527,0.614035087719298,0.604803493449782,0.59070796460177,0.563758389261745,0.547297297297297,0.534403669724771,0.527522935779816,0.524249422632795,0.52,0.506024096385542,0.498777506112469,0.492574257425743,0.487309644670051,0.484375,0.47027027027027,0.444743935309973,0.443243243243243,0.432960893854749,0.43943661971831,0.42816091954023,0.434903047091413,0.449152542372881,0.450867052023121,0.462908011869436,0.464831804281346,0.443768996960486,0.431309904153355,0.440894568690096,0.435736677115987,0.435736677115987,0.447619047619048,0.45253164556962,0.43125,0.436923076923077,0.42814371257485,0.436578171091445,0.41839762611276,0.425149700598802,0.422413793103448,0.418539325842697,0.415041782729805,0.410326086956522,0.416445623342175,0.410852713178295,0.405612244897959,0.396464646464646,0.671378091872792,0.660919540229885,0.653731343283582,0.649700598802395,0.638522427440633,0.63395225464191,0.632152588555858,0.623268698060942,0.601583113456464,0.601583113456464,0.581081081081081,0.558011049723757,0.55,0.551630434782609,0.537190082644628,0.515492957746479,0.51453488372093,0.507374631268437,0.497222222222222,0.470588235294118,0.453257790368272,0.431486880466472,0.415430267062315,0.423076923076923,0.425531914893617,0.414860681114551,0.41025641025641,0.399350649350649,0.377926421404682,0.37037037037037,0.37248322147651,0.374149659863946,0.37953795379538,0.382252559726962,0.374570446735395,0.384615384615385,0.39051094890511,0.39426523297491,0.413284132841328,0.412213740458015,0.412,0.436293436293436,0.442748091603053,0.44106463878327,0.436781609195402,0.438661710037175,0.445692883895131,0.460377358490566,0.472118959107807,0.48134328358209,0.471223021582734,0.469750889679715,0.489285714285714,0.505154639175258,0.505154639175258,0.541254125412541,0.559210526315789,0.564784053156146,0.570945945945946,0.613981762917933,0.593023255813954,0.6189111747851,0.631578947368421,0.629737609329446,0.648101265822785,0.641826923076923,0.641646489104116,0.640586797066015,0.645977011494253,0.651376146788991,0.647465437788018,0.651270207852194,0.649532710280374,0.648711943793911,0.637209302325581,0.629107981220657,0.620525059665871,0.612590799031477,0.60381861575179,0.591240875912409,0.573232323232323,0.559585492227979,0.545691906005222,0.533505154639175,0.523684210526316,0.511936339522546,0.494565217391304,0.486033519553073,0.497191011235955,0.495702005730659,0.495652173913044,0.488372093023256,0.48502994011976,0.481927710843373,0.478658536585366,0.462732919254658,0.466019417475728,0.470198675496689,0.476510067114094,0.503401360544218,0.521885521885522,0.512367491166078,0.509025270758123,0.529824561403509,0.537366548042705,0.552631578947368,0.553030303030303,0.571428571428571,0.584269662921348,0.568265682656827,0.605839416058394,0.610486891385768,0.616858237547893,0.625454545454545,0.639285714285714,0.644366197183099,0.645161290322581,0.652014652014652,0.643097643097643,0.656666666666667,0.642857142857143,0.643790849673203,0.673469387755102,0.68169014084507,0.673130193905817,0.669444444444444,0.664804469273743,0.678132678132678,0.680952380952381,0.673809523809524,0.673860911270983,0.671462829736211,0.681715575620767,0.687782805429864,0.68552036199095,0.682648401826484,0.680459770114943,0.665168539325843,0.674943566591422,0.668934240362812,0.656818181818182,0.657534246575342,0.662817551963048,0.649289099526066,0.633495145631068,0.603960396039604,0.592964824120603,0.591478696741855,0.585492227979275,0.561679790026247,0.537837837837838,0.520547945205479,0.540540540540541,0.534818941504178,0.52991452991453,0.517241379310345,0.510144927536232,0.517751479289941,0.494011976047904,0.501510574018127,0.507739938080495,0.490740740740741,0.523809523809524,0.54071661237785,0.527687296416938,0.534883720930233,0.536277602523659,0.545741324921136,0.528481012658228,0.519736842105263,0.525252525252525,0.546052631578947,0.554421768707483,0.542955326460481,0.55,0.553191489361702,0.569965870307167,0.561461794019934,0.572368421052632,0.580327868852459,0.580536912751678,0.597560975609756,0.6,0.604105571847507,0.604166666666667,0.613095238095238,0.661246612466125,0.66754617414248,0.661290322580645,0.664041994750656,0.678743961352657,0.672169811320755,0.676056338028169,0.688524590163934,0.691588785046729,0.717241379310345,0.712984054669704,0.711009174311927,0.695454545454545,0.695652173913043,0.693363844393593,0.68348623853211,0.672093023255814,0.676814988290398,0.673809523809524,0.670588235294118,0.648058252427185,0.615960099750623,0.602015113350126,0.598971722365039,0.603580562659846,0.598958333333333,0.586206896551724,0.555555555555556,0.545706371191136,0.550408719346049,0.543956043956044,0.545197740112994,0.53448275862069,0.533527696793003,0.53072625698324,0.516759776536313,0.514285714285714,0.526627218934911,0.52887537993921,0.544668587896254,0.53935860058309,0.552631578947368,0.551928783382789,0.55045871559633,0.566666666666667,0.56838905775076,0.593846153846154,0.598765432098765,0.590214067278288,0.600600600600601,0.621301775147929,0.618618618618619,0.628318584070796,0.627565982404692,0.647727272727273,0.653521126760563,0.659217877094972,0.671270718232044,0.657303370786517,0.682065217391304,0.684073107049608,0.700520833333333,0.706493506493507,0.727735368956743,0.736318407960199,0.754901960784314,0.776504297994269,0.771929824561403,0.769430051813471,0.76530612244898,0.7578125,0.74869109947644,0.74937343358396,0.743718592964824,0.746153846153846,0.743523316062176,0.738903394255875,0.730077120822622,0.725388601036269,0.713157894736842,0.708894878706199,0.712707182320442,0.710027100271003,0.705722070844687,0.691218130311615,0.672566371681416,0.673716012084592,0.666666666666667,0.660436137071651,0.672025723472669,0.683501683501683,0.678200692041522,0.676975945017182,0.667844522968198,0.680147058823529,0.6796875,0.659003831417625,0.644787644787645,0.634241245136187,0.619607843137255,0.627049180327869,0.628099173553719,0.610878661087866,0.623931623931624,0.610859728506787,0.630434782608696,0.632478632478632,0.643776824034335,0.621276595744681,0.635593220338983,0.640167364016736,0.625514403292181,0.63265306122449,0.623430962343096,0.623015873015873,0.641129032258065,0.635245901639344,0.643153526970954,0.658119658119658,0.66260162601626,0.675,0.672064777327935,0.64367816091954,0.651162790697674,0.660839160839161,0.658703071672355,0.669811320754717,0.673015873015873,0.673015873015873,0.688144329896907,0.685503685503685,0.682266009852217,0.6775,0.663461538461538,0.665882352941176,0.665083135391924,0.666666666666667,0.66824644549763,0.652073732718894,0.646651270207852,0.645011600928074,0.64047619047619,0.631325301204819,0.628297362110312,0.638141809290954,0.630379746835443,0.630490956072351,0.626315789473684,0.617801047120419,0.610810810810811,0.576086956521739,0.56043956043956,0.553072625698324,0.541899441340782,0.530898876404494,0.545977011494253,0.559077809798271,0.545180722891566,0.557575757575758,0.546296296296296,0.535031847133758,0.530351437699681,0.517799352750809,0.516666666666667,0.517482517482518,0.517857142857143,0.503571428571429,0.50187265917603,0.487544483985765,0.498181818181818,0.487179487179487],"ACWI-US^FMA_PCT_ABOVE_MAVG(200,-1M,,,,\"PORTAGG\")/AVG(FMA_PCT_ABOVE_MAVG(200,-1M,-200D,,,\"PORTAGG\"))":1.02768072782374,"SHY-US^FG_PRICE(-1W)/FG_PRICE_MAVG(-1W,,,,50)":1.00777296828561,"WTI-FDS^FG_PRICE(0)/FG_PRICE_MAVG(0,,,,50)":0.907021880043106,"AH-FDS^FG_PRICE(NOW)/FG_PRICE(-52AW)":1.10942578548212,"PL00-USA^FG_PRICE(NOW)/FG_PRICE(-13AW)":1.01015681334589,"ACWI-US^FMA_PCT_ABOVE_MAVG(200,-1M,,,,\"PORTAGG\")/AVG(FMA_PCT_ABOVE_MAVG(200,-1M,-100D,,,\"PORTAGG\"))":1.00600183678023,"ACWX-US^FMA_PCT_ABOVE_MAVG(200,0,,,,\"PORTAGG\")/AVG(FMA_PCT_ABOVE_MAVG(200,0,-200D,,,\"PORTAGG\"))":1.02182488653392,"S00-USA^FG_PRICE(0)/FG_PRICE_MAVG(0,,,,50)":1.03073684327851,"SI00-USA^FG_PRICE(0)/FG_PRICE_MAVG(0,,,,100)":1.08766106375345,"CC00-USA^FG_PRICE(NOW)/FG_PRICE(-52AW)":2.41895845523698,"MS703757^FG_PRICE(0)/FG_PRICE_MAVG(0,,,,100)":1.04705655794592,"TLT-US^FG_PRICE(-1W)/FG_PRICE_MAVG(-1W,,,,200)":1.0492229669899,"OILB-FDS^FG_PRICE(0)/FG_PRICE_MAVG(0,,,,200)":0.87758756571182,"BBGCISPI^FG_PRICE(NOW,,,USD)/FG_PRICE(-26AW,,,USD)":1.13211967345969,"ACWI-US^FMA_PCT_ABOVE_MAVG(200,-1M,,,,\"PORTAGG\")/AVG(FMA_PCT_ABOVE_MAVG(200,-1M,-50D,,,\"PORTAGG\"))":1.02556996858154,"ACWX-US^FG_PRICE(-1M)/FG_PRICE_MAVG(-1M,,,,200)":1.054629742968,"RR00-USA^FG_PRICE(0)/FG_PRICE_MAVG(0,,,,50)":1.00430991150565,"AH-FDS^FG_PRICE(0)/FG_PRICE_MAVG(0,,,,100)":1.05117497546574,"GC00-USA^FG_PRICE(0)/FG_PRICE_MAVG(0,,,,200)":1.17082339810784,"BBGCISPI^FG_PRICE(NOW,,,USD)/FG_PRICE(-1AM,,,USD)":1.03645810929327,"C00-USA^FG_PRICE(NOW)/FG_PRICE(-52AW)":0.869952813455055,"SP50^JULIAN(FMA_COS_UP(\"EPS\",\"1M\",+1,0,-7AY,,\"PORTAGG\",\"MEANR\")/FMA_COS_UP(\"EPS\",\"1M\",+1,0,-7AY,,\"PORTAGG\",\"MEANR\")+FMA_COS_UP(\"EPS\",\"1M\",+1,0,-7AY,,\"PORTAGG\",\"MEANR\").DATES)":[45562,45562,45561,45560,45559,45556,45555,45554,45553,45552,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,43026,43025,43022,43021,43020,43019,43018,43015,43014,43013,43012,43011,43008,43007,43006],"KC00-USA^FG_PRICE(0)/FG_PRICE_MAVG(0,,,,200)":1.24353736094752,"AH-FDS^FG_PRICE(0)/FG_PRICE_MAVG(0,,,,50)":1.08364833918193,"GC00-USA^FG_PRICE(0)/FG_PRICE_MAVG(0,,,,100)":1.09883589492977,"C00-USA^FG_PRICE(NOW)/FG_PRICE(-26AW)":0.93834842492013,"MS129788^FG_PRICE(0)/FG_PRICE_MAVG(0,,,,200)":1.08005664086392,"106063^FG_PRICE(NOW)/FG_PRICE(-1AM)":1.03613208517264,"VIX^FG_PRICE(-1M,,,USD)":16.36,"ACWX-US^FMA_EPS(NTMA,0,,,,\"PORTAGG\",\"MEANR\")/AVG(FMA_EPS(NTMA,0,-200D,,,\"PORTAGG\",\"MEANR\"))":1.06176755495791,"BBGCISPM^FG_PRICE(NOW,,,USD)/FG_PRICE(-1AM,,,USD)":1.05742593457714,"FEFS00-SIM^FG_PRICE(NOW)/FG_PRICE(-52AW)":0.864894214097836,"PA00-USA^FG_PRICE(NOW)/FG_PRICE(-13AW)":1.05123223233459,"CVRGNY-FDS^FG_PRICE(NOW)/FG_PRICE(-52AW)":0.749729144095341,"KC00-USA^FG_PRICE(0)/FG_PRICE_MAVG(0,,,,100)":1.13824288536291,"FEFS00-SIM^FG_PRICE(0)/FG_PRICE_MAVG(0,,,,200)":0.9115553138587,"GC00-USA^FG_PRICE(0)/FG_PRICE_MAVG(0,,,,50)":1.0646205151512,"BBGCISPA^FG_PRICE(0,,,USD)/FG_PRICE_MAVG(0,,,USD,100)":1.02617970753058,"C00-USA^FG_PRICE(NOW)/FG_PRICE(-13AW)":0.985739759512055,"ACWI-US^FMA_PCT_ABOVE_MAVG(200,-1M,,,,\"PORTAGG\")":66.2800687285223,"KC00-USA^FG_PRICE(0)/FG_PRICE_MAVG(0,,,,50)":1.08840326471951,"FEFS00-SIM^FG_PRICE(0)/FG_PRICE_MAVG(0,,,,100)":0.990312237447514,"COALAUT-FDS^FG_PRICE(0)/FG_PRICE_MAVG(0,,,,200)":1.08145518044928,"BBGCISPA^FG_PRICE(0,,,USD)/FG_PRICE_MAVG(0,,,USD,50)":1.06285194765657,"C00-USA^FG_PRICE(NOW)/FG_PRICE(-1AM)":1.05601528660649,"MS700333^FG_PRICE(0)/FG_PRICE_MAVG(0,,,,100)":1.05916981034125,"MS129788^FG_PRICE(0)/FG_PRICE_MAVG(0,,,,50)":1.03337392130675,"106062^FG_PRICE(NOW)/FG_PRICE(-26AW)":1.13005190794695,"MS702787^FG_PRICE(NOW)/FG_PRICE(-13AW)":1.02349416085336,"ACWX-US^FMA_EPS(NTMA,-1M,,,,\"PORTAGG\",\"MEANR\")/AVG(FMA_EPS(NTMA,-1M,-100D,,,\"PORTAGG\",\"MEANR\"))":1.01451828087825,"^ECON_EXPR_DATA('RETURNS(SPEC_ID[DXY.Z:FG_PRICE_IDX,DIST=NONE,CONV=NONE], -1AY)',-1M,-1M,D)":4.15745289720935,"SP50^FG_PRICE(0,-7AY)":[5750.32,5745.37,5722.26,5732.93,5718.57,5702.55,5713.64,5618.26,5634.58,5633.09,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,2559.36,2557.64,2553.17,2550.93,2555.24,2550.64,2544.73,2549.33,2552.07,2537.74,2534.58,2529.12,2519.36,2510.06,2507.04],"AH-FDS^FG_PRICE(NOW)/FG_PRICE(-26AW)":1.12775330396476,"SI00-USA^FG_PRICE(NOW)/FG_PRICE(-1AM)":1.07905265090464,"MS701087^FG_PRICE(0)/FG_PRICE_MAVG(0,,,,200)":1.08215989292441,"105825^FG_PRICE(0)/FG_PRICE_MAVG(0,,,,100)":1.04682233795421,"106039^FG_PRICE(NOW)/FG_PRICE(-13AW)":1.06697475119287,"QQQ^FMA_EPS(NTMA,-1W,,,,\"PORTAGG\",\"MEANR\")/AVG(FMA_EPS(NTMA,-1W,-100D,,,\"PORTAGG\",\"MEANR\"))":1.03083021219343,"SP50^FMA_PCT_ABOVE_MAVG(50,-1W,,,,\"PORTAGG\")/AVG(FMA_PCT_ABOVE_MAVG(50,-1W,-100D,,,\"PORTAGG\"))":1.29589519563153,"^ECON_EXPR_DATA('RETURNS(SPEC_ID[DXY.Z:FG_PRICE_IDX,DIST=NONE,CONV=NONE], -1AY)',-1W,-1W,D)":-4.12720471354191,"CC00-USA^FG_PRICE(0)/FG_PRICE_MAVG(0,,,,100)":1.02937734373833,"COALAUT-FDS^FG_PRICE(0)/FG_PRICE_MAVG(0,,,,100)":1.04816707391965,"BBGCISPE^FG_PRICE(NOW,,,USD)/FG_PRICE(-52AW,,,USD)":0.79164011943587,"MS702787^FG_PRICE(0)/FG_PRICE_MAVG(0,,,,100)":1.03296332293038,"106062^FG_PRICE(NOW)/FG_PRICE(-13AW)":1.06532569156848,"MS700463^FG_PRICE(NOW)/FG_PRICE(-13AW)":1.05385962739317,"QQQ^FMA_EPS(NTMA,-1M,,,,\"PORTAGG\",\"MEANR\")/AVG(FMA_EPS(NTMA,-1M,-100D,,,\"PORTAGG\",\"MEANR\"))":1.01975916885963,"LLN4K^FG_PRICE(0)/FG_PRICE_MAVG(0,,,,50)":1.03739828895463,"SP50^FMA_PCT_ABOVE_MAVG(50,-1M,,,,\"PORTAGG\")/AVG(FMA_PCT_ABOVE_MAVG(50,-1M,-50D,,,\"PORTAGG\"))":1.0718492343934,"SP50^FMA_PCT_ABOVE_MAVG(200,-1M,,,,\"PORTAGG\")/AVG(FMA_PCT_ABOVE_MAVG(200,-1M,-200D,,,\"PORTAGG\"))":1.06171811026948,"QQQ^FMA_PCT_ABOVE_MAVG(50,-1W,,,,\"PORTAGG\")/AVG(FMA_PCT_ABOVE_MAVG(50,-1W,-100D,,,\"PORTAGG\"))":1.23454894433781,"QQQ^FMA_EPS(NTMA,0,,,,\"PORTAGG\",\"MEANR\")/AVG(FMA_EPS(NTMA,0,-100D,,,\"PORTAGG\",\"MEANR\"))":1.03055151072696,"SP50^FMA_EPS(NTMA,0,,,,\"PORTAGG\",\"MEANR\")/AVG(FMA_EPS(NTMA,0,-200D,,,\"PORTAGG\",\"MEANR\"))":1.0508191428206,"106063^FG_PRICE(NOW)/FG_PRICE(-26AW)":1.09352009188196,"BBGCISPE^FG_PRICE(NOW,,,USD)/FG_PRICE(-26AW,,,USD)":0.940292129246876,"AH-FDS^FG_PRICE(NOW)/FG_PRICE(-13AW)":1.02997384832026,"GC00-USA^FG_PRICE(NOW)/FG_PRICE(-52AW)":1.43984775861087,"MS701087^FG_PRICE(0)/FG_PRICE_MAVG(0,,,,100)":1.04476830996355,"105825^FG_PRICE(0)/FG_PRICE_MAVG(0,,,,50)":1.04404989332793,"106039^FG_PRICE(NOW)/FG_PRICE(-1AM)":1.02119965723377,"QQQ^FMA_EPS(NTMA,-1W,,,,\"PORTAGG\",\"MEANR\")/AVG(FMA_EPS(NTMA,-1W,-50D,,,\"PORTAGG\",\"MEANR\"))":1.01559066397342,"SP50^FMA_PCT_ABOVE_MAVG(50,-1W,,,,\"PORTAGG\")/AVG(FMA_PCT_ABOVE_MAVG(50,-1W,-50D,,,\"PORTAGG\"))":1.14770163110051,"SP50^FMA_PCT_ABOVE_MAVG(200,0,,,,\"PORTAGG\")":77.8443113772455,"SPXEKW^FG_PRICE(0)/FG_PRICE_MAVG(0,,,,200)":1.08843266337643,"^ECON_EXPR_DATA('RETURNS(SPEC_ID[DXY.Z:FG_PRICE_IDX,DIST=NONE,CONV=NONE], -6AM)',-1W,-1W,D)":-2.00994269814864,"CC00-USA^FG_PRICE(0)/FG_PRICE_MAVG(0,,,,50)":1.08755416067074,"MS701087^FG_PRICE(0)/FG_PRICE_MAVG(0,,,,50)":1.05010017041657,"MS702787^FG_PRICE(0)/FG_PRICE_MAVG(0,,,,50)":1.02910055816159,"106062^FG_PRICE(NOW)/FG_PRICE(-1AM)":1.06552652810641,"MS700463^FG_PRICE(NOW)/FG_PRICE(-1AM)":1.01631053271994,"QQQ^FMA_EPS(NTMA,-1M,,,,\"PORTAGG\",\"MEANR\")/AVG(FMA_EPS(NTMA,-1M,-50D,,,\"PORTAGG\",\"MEANR\"))":1.00102453150074,"QQQ^FG_PRICE(0)/FG_PRICE_MAVG(0,,,,200)":1.09259250990181,"SP50^FMA_PCT_ABOVE_MAVG(200,-1W,,,,\"PORTAGG\")/AVG(FMA_PCT_ABOVE_MAVG(200,-1W,-100D,,,\"PORTAGG\"))":1.05547710819678,"SHY-US^FG_PRICE(0)/FG_PRICE_MAVG(0,,,,100)":1.01370073235402,"MS702787^FG_PRICE(NOW)/FG_PRICE(-1AM)":1.00577398014464,"SP50^FMA_PCT_ABOVE_MAVG(200,0,,,,\"PORTAGG\")/AVG(FMA_PCT_ABOVE_MAVG(200,0,-100D,,,\"PORTAGG\"))":1.09344383954185,"HHGAS-FDS^FG_PRICE(0)/FG_PRICE_MAVG(0,,,,200)":1.32494283027987,"BBGCISPE^FG_PRICE(NOW,,,USD)/FG_PRICE(-13AW,,,USD)":0.887918204746463,"AH-FDS^FG_PRICE(NOW)/FG_PRICE(-1AM)":1.01587301587302,"GC00-USA^FG_PRICE(NOW)/FG_PRICE(-26AW)":1.20036628946737,"MS700333^FG_PRICE(0)/FG_PRICE_MAVG(0,,,,200)":1.08692309741315,"MS703025^FG_PRICE(0)/FG_PRICE_MAVG(0,,,,200)":1.11363532095187,"QQQ^FMA_PCT_ABOVE_MAVG(50,-1W,,,,\"PORTAGG\")/AVG(FMA_PCT_ABOVE_MAVG(50,-1W,-200D,,,\"PORTAGG\"))":1.1370934900975,"SP50^FMA_PCT_ABOVE_MAVG(200,-1W,,,,\"PORTAGG\")/AVG(FMA_PCT_ABOVE_MAVG(200,-1W,-200D,,,\"PORTAGG\"))":1.03295238875564,"SPXEKW^FG_PRICE(0)/FG_PRICE_MAVG(0,,,,100)":1.0631542404199,"MS703025^FG_PRICE(0)/FG_PRICE_MAVG(0,,,,100)":1.05868875647102,"SPXEKW^FG_PRICE(0)/FG_PRICE_MAVG(0,,,,50)":1.0441854683056,"SHY-US^FG_PRICE(0)/FG_PRICE_MAVG(0,,,,50)":1.00649876772529,"SP50^FMA_PCT_ABOVE_MAVG(200,-1W,,,,\"PORTAGG\")":74.8502994011976,"^ECON_EXPR_DATA('RETURNS(SPEC_ID[DXY.Z:FG_PRICE_IDX,DIST=NONE,CONV=NONE], -1AQ)',-1W,-1W,D)":-4.30664285171392,"C00-USA^FG_PRICE(0)/FG_PRICE_MAVG(0,,,,200)":0.956314435940842,"106039^FG_PRICE(0)/FG_PRICE_MAVG(0,,,,200)":1.07714375054028,"MS703757^FG_PRICE(NOW)/FG_PRICE(-52AW)":1.25086981107678,"MS703755^FG_PRICE(NOW)/FG_PRICE(-52AW)":1.43030523754685,"105825^FG_PRICE(NOW)/FG_PRICE(-52AW)":1.41854899453287,"QQQ^FMA_PCT_ABOVE_MAVG(50,-1M,,,,\"PORTAGG\")/AVG(FMA_PCT_ABOVE_MAVG(50,-1M,-200D,,,\"PORTAGG\"))":0.843171838617138,"QQQ^FG_PRICE(0)/FG_PRICE_MAVG(0,,,,100)":1.04357613284212,"SP50^FMA_PCT_ABOVE_MAVG(200,-1M,,,,\"PORTAGG\")/AVG(FMA_PCT_ABOVE_MAVG(200,-1M,-100D,,,\"PORTAGG\"))":1.08664206038537,"CVRGNY-FDS^FG_PRICE(0)/FG_PRICE_MAVG(0,,,,100)":0.876541124809998,"BBGCISPE^FG_PRICE(NOW,,,USD)/FG_PRICE(-1AM,,,USD)":0.959989004495221,"FEFS00-SIM^FG_PRICE(NOW)/FG_PRICE(-26AW)":1.01471306472037,"COALAUT-FDS^FG_PRICE(NOW)/FG_PRICE(-1AM)":1.05968738640494,"SP50^FMA_EPS(NTMA,-1M,,,,\"PORTAGG\",\"MEANR\")/AVG(FMA_EPS(NTMA,-1M,-200D,,,\"PORTAGG\",\"MEANR\"))":1.04462503036003,"ACWI-US^FMA_PCT_ABOVE_MAVG(50,-1W,,,,\"PORTAGG\")/AVG(FMA_PCT_ABOVE_MAVG(50,-1W,-200D,,,\"PORTAGG\"))":1.09084931027847,"C00-USA^FG_PRICE(0)/FG_PRICE_MAVG(0,,,,100)":0.980311061299748,"FEFS00-SIM^FG_PRICE(NOW)/FG_PRICE(-13AW)":0.969359041868836,"MS700333^FG_PRICE(0)/FG_PRICE_MAVG(0,,,,50)":1.04432049620712,"MS703025^FG_PRICE(0)/FG_PRICE_MAVG(0,,,,50)":1.06396748050483,"MS703757^FG_PRICE(NOW)/FG_PRICE(-26AW)":1.13439565896949,"MS703755^FG_PRICE(NOW)/FG_PRICE(-26AW)":1.07440462361697,"105825^FG_PRICE(NOW)/FG_PRICE(-26AW)":1.12006056447125,"QQQ^FMA_PCT_ABOVE_MAVG(50,-1M,,,,\"PORTAGG\")/AVG(FMA_PCT_ABOVE_MAVG(50,-1M,-100D,,,\"PORTAGG\"))":0.91644204851752,"QQQ^FG_PRICE(0)/FG_PRICE_MAVG(0,,,,50)":1.04536084676429,"SP50^FMA_PCT_ABOVE_MAVG(200,-1M,,,,\"PORTAGG\")/AVG(FMA_PCT_ABOVE_MAVG(200,-1M,-50D,,,\"PORTAGG\"))":1.05463441152487,"RR00-USA^FG_PRICE(NOW)/FG_PRICE(-52AW)":0.949088647483955,"HHGAS-FDS^FG_PRICE(NOW)/FG_PRICE(-52AW)":1.02798507462687,"106038^FG_PRICE(0)/FG_PRICE_MAVG(0,,,,50)":1.04242889897969,"QQQ^FMA_EPS(NTMA,0,,,,\"PORTAGG\",\"MEANR\")/AVG(FMA_EPS(NTMA,0,-50D,,,\"PORTAGG\",\"MEANR\"))":1.01530614133675,"SP50^FMA_PCT_ABOVE_MAVG(200,-1W,,,,\"PORTAGG\")/AVG(FMA_PCT_ABOVE_MAVG(200,-1W,-50D,,,\"PORTAGG\"))":1.05420766363136,"SP50^FMA_EPS(NTMA,0,,,,\"PORTAGG\",\"MEANR\")/AVG(FMA_EPS(NTMA,0,-100D,,,\"PORTAGG\",\"MEANR\"))":1.02180822160101,"SP50^FG_PRICE(0)/FG_PRICE_MAVG(0,,,,200)":1.09977425355201,"MS700191^FG_PRICE(NOW)/FG_PRICE(-1AM)":1.01041008427803,"SP50^FMA_PCT_ABOVE_MAVG(50,0,,,,\"PORTAGG\")/AVG(FMA_PCT_ABOVE_MAVG(50,0,-50D,,,\"PORTAGG\"))":1.16154506437768,"SHY-US^FG_PRICE(-1W)/FG_PRICE_MAVG(-1W,,,,100)":1.01470907445753,"CVRGNY-FDS^FG_PRICE(0)/FG_PRICE_MAVG(0,,,,50)":0.924400431030644,"105825^FG_PRICE(NOW)/FG_PRICE(-13AW)":1.02529395604008,"QQQ^FMA_PCT_ABOVE_MAVG(50,-1W,,,,\"PORTAGG\")/AVG(FMA_PCT_ABOVE_MAVG(50,-1W,-50D,,,\"PORTAGG\"))":1.30759439966058,"FEFS00-SIM^FG_PRICE(NOW)/FG_PRICE(-1AM)":1.01820863138034,"HHGAS-FDS^FG_PRICE(NOW)/FG_PRICE(-26AW)":1.78896103896104,"MS702788^FG_PRICE(0)/FG_PRICE_MAVG(0,,,,200)":1.07608356205769,"MS701087^FG_PRICE(NOW)/FG_PRICE(-52AW)":1.19916514544184,"MS703757^FG_PRICE(NOW)/FG_PRICE(-13AW)":1.01924374556132,"MS703755^FG_PRICE(NOW)/FG_PRICE(-13AW)":1.0147641661247,"QQQ^FMA_PCT_ABOVE_MAVG(50,-1M,,,,\"PORTAGG\")/AVG(FMA_PCT_ABOVE_MAVG(50,-1M,-50D,,,\"PORTAGG\"))":1.04938271604938,"SPXEKW^FG_PRICE(-1M)/FG_PRICE_MAVG(-1M,,,,200)":1.0815713107607,"SPXEKW^FG_PRICE(-1W)/FG_PRICE_MAVG(-1W,,,,200)":1.07884713869877,"SP50^FMA_EPS(NTMA,0,,,,\"PORTAGG\",\"MEANR\")/AVG(FMA_EPS(NTMA,0,-50D,,,\"PORTAGG\",\"MEANR\"))":1.00939605461804,"SP50^FG_PRICE(0)/FG_PRICE_MAVG(0,,,,100)":1.05181208296268,"SPXEKW^FG_PRICE(-1M)/FG_PRICE_MAVG(-1M,,,,100)":1.03758788627113,"MS703755^FG_PRICE(0)/FG_PRICE_MAVG(0,,,,50)":1.05211491447885,"0GLJCQ-E^FG_PRICE(NOW)/FG_PRICE(-52AW)":1.1224147568474,"MS703025^FG_PRICE(NOW)/FG_PRICE(-26AW)":1.08716073183894,"SP50^FMA_PCT_ABOVE_MAVG(200,0,,,,\"PORTAGG\")/AVG(FMA_PCT_ABOVE_MAVG(200,0,-50D,,,\"PORTAGG\"))":1.08813392417528,"S00-USA^FG_PRICE(0)/FG_PRICE_MAVG(0,,,,100)":0.959786918153297,"HO00-USA^FG_PRICE(0)/FG_PRICE_MAVG(0,,,,200)":0.842205252754848,"RR00-USA^FG_PRICE(NOW)/FG_PRICE(-26AW)":0.922982908402795,"MS703755^FG_PRICE(0)/FG_PRICE_MAVG(0,,,,200)":1.09920598439705,"MS701087^FG_PRICE(NOW)/FG_PRICE(-26AW)":1.09353952844018,"105825^FG_PRICE(NOW)/FG_PRICE(-1AM)":1.02308309486611,"SPXEKW^FG_PRICE(-1W)/FG_PRICE_MAVG(-1W,,,,50)":1.03552665746259,"AH-FDS^FG_PRICE(0)/FG_PRICE_MAVG(0,,,,200)":1.0863707155194,"WTI-FDS^FG_PRICE(0)/FG_PRICE_MAVG(0,,,,100)":0.87040743351358,"ZNS00-SGE^FG_PRICE(NOW)/FG_PRICE(-52AW)":1.12844036697248,"HHGAS-FDS^FG_PRICE(NOW)/FG_PRICE(-13AW)":1.13842975206612,"MS701087^FG_PRICE(NOW)/FG_PRICE(-13AW)":1.02610923015473,"MS703757^FG_PRICE(NOW)/FG_PRICE(-1AM)":1.03581487569308,"MS703755^FG_PRICE(NOW)/FG_PRICE(-1AM)":1.03095449385124,"QQQ^FMA_PCT_ABOVE_MAVG(200,-1M,,,,\"PORTAGG\")/AVG(FMA_PCT_ABOVE_MAVG(200,-1M,-200D,,,\"PORTAGG\"))":0.974718665448842,"LLN4K^FG_PRICE(-1W)/FG_PRICE_MAVG(-1W,,,,200)":1.02953556403588,"SP50^FMA_PCT_ABOVE_MAVG(200,-1M,,,,\"PORTAGG\")":77.4451097804391,"ACWX-US^FMA_EPS(NTMA,0,,,,\"PORTAGG\",\"MEANR\")/AVG(FMA_EPS(NTMA,0,-100D,,,\"PORTAGG\",\"MEANR\"))":1.04113511184598,"RR00-USA^FG_PRICE(NOW)/FG_PRICE(-13AW)":0.98115661997854,"MS703755^FG_PRICE(0)/FG_PRICE_MAVG(0,,,,100)":1.04141563527698,"MS136064^FG_PRICE(NOW)/FG_PRICE(-1AM)":1.01368922375575,"MS703025^FG_PRICE(NOW)/FG_PRICE(-52AW)":1.4682420583086,"SPXEKW^FG_PRICE(-1W)/FG_PRICE_MAVG(-1W,,,,100)":1.05430700242179,"SP50^FG_PRICE(0)/FG_PRICE_MAVG(0,,,,50)":1.03972846193583,"ACWX-US^FMA_EPS(NTMA,0,,,,\"PORTAGG\",\"MEANR\")/AVG(FMA_EPS(NTMA,0,-50D,,,\"PORTAGG\",\"MEANR\"))":1.02229063279948,"KC00-USA^FG_PRICE(NOW)/FG_PRICE(-13AW)":1.17901235661179,"ZNS00-SGE^FG_PRICE(NOW)/FG_PRICE(-26AW)":1.17844311377246,"HHGAS-FDS^FG_PRICE(NOW)/FG_PRICE(-1AM)":1.44240837696335,"106063^FG_PRICE(0)/FG_PRICE_MAVG(0,,,,200)":1.08231345097726,"MS701087^FG_PRICE(NOW)/FG_PRICE(-1AM)":1.03008800537054,"MS129788^FG_PRICE(NOW)/FG_PRICE(-52AW)":1.21709902698067,"QQQ^FMA_PCT_ABOVE_MAVG(200,-1M,,,,\"PORTAGG\")/AVG(FMA_PCT_ABOVE_MAVG(200,-1M,-100D,,,\"PORTAGG\"))":1.06329113924051,"LLN4K^FG_PRICE(-1W)/FG_PRICE_MAVG(-1W,,,,100)":1.01777051410484,"SPXEKW^FG_PRICE(-1M)/FG_PRICE_MAVG(-1M,,,,50)":1.0333602755564,"OILB-FDS^FG_PRICE(0)/FG_PRICE_MAVG(0,,,,100)":0.892214061592677,"KC00-USA^FG_PRICE(NOW)/FG_PRICE(-1AM)":1.04760040148699,"ACWX-US^FG_PRICE(0)/FG_PRICE_MAVG(0,,,,200)":1.09231137208262,"OILB-FDS^FG_PRICE(0)/FG_PRICE_MAVG(0,,,,50)":0.930776730581735,"CC00-USA^FG_PRICE(NOW)/FG_PRICE(-1AM)":1.05661341853035,"ZNS00-SGE^FG_PRICE(NOW)/FG_PRICE(-13AW)":1.01005953602956,"CVRGNY-FDS^FG_PRICE(NOW)/FG_PRICE(-26AW)":0.803716608594657,"106063^FG_PRICE(0)/FG_PRICE_MAVG(0,,,,100)":1.04875430627994,"MS700333^FG_PRICE(NOW)/FG_PRICE(-52AW)":1.17185250800819,"MS129788^FG_PRICE(NOW)/FG_PRICE(-26AW)":1.05549451863499,"LLN4K^FG_PRICE(-1W)/FG_PRICE_MAVG(-1W,,,,50)":1.01922631785403,"SP50^FG_PRICE(-1M)/FG_PRICE_MAVG(-1M,,,,200)":1.10507994985187,"FEFS00-SIM^FG_PRICE(0)/FG_PRICE_MAVG(0,,,,50)":1.05775795131596,"ZNS00-SGE^FG_PRICE(NOW)/FG_PRICE(-1AM)":1.02265641238828,"CVRGNY-FDS^FG_PRICE(NOW)/FG_PRICE(-13AW)":0.821527502967946,"0GLJCQ-E^FG_PRICE(NOW)/FG_PRICE(-26AW)":1.02058449809403,"MS129788^FG_PRICE(NOW)/FG_PRICE(-13AW)":1.08224913981717,"MS703025^FG_PRICE(NOW)/FG_PRICE(-13AW)":1.04190860941166,"LLN4K^FG_PRICE(-1M)/FG_PRICE_MAVG(-1M,,,,50)":0.999392604863057,"TLT-US^FG_PRICE(0)/FG_PRICE_MAVG(0,,,,200)":1.04588183035416,"SP50^FG_PRICE(-1W)/FG_PRICE_MAVG(-1W,,,,200)":1.09666390745049,"CVRGNY-FDS^FG_PRICE(NOW)/FG_PRICE(-1AM)":0.920212765957447,"MS129788^FG_PRICE(0)/FG_PRICE_MAVG(0,,,,100)":1.05498193092795,"MS700333^FG_PRICE(NOW)/FG_PRICE(-26AW)":1.09720974648666,"QQQ^FG_PRICE(-1W)/FG_PRICE_MAVG(-1W,,,,200)":1.08295465424814,"SP50^FG_PRICE(-1M)/FG_PRICE_MAVG(-1M,,,,100)":1.04159711431784,"ZNS00-SGE^FG_PRICE(0)/FG_PRICE_MAVG(0,,,,200)":1.09343908104179,"BBGCISPM^FG_PRICE(0,,,USD)/FG_PRICE_MAVG(0,,,USD,200)":1.17473520158347,"PL00-USA^FG_PRICE(NOW)/FG_PRICE(-26AW)":1.11214854458155,"MS703757^FG_PRICE(0)/FG_PRICE_MAVG(0,,,,200)":1.10886302646132,"0GLJCQ-E^FG_PRICE(NOW)/FG_PRICE(-13AW)":1.03212541763043,"MS129788^FG_PRICE(NOW)/FG_PRICE(-1AM)":1.01869907550835,"MS703025^FG_PRICE(NOW)/FG_PRICE(-1AM)":1.03990627914835,"QQQ^FG_PRICE(-1M)/FG_PRICE_MAVG(-1M,,,,200)":1.09885634217417,"TLT-US^FG_PRICE(0)/FG_PRICE_MAVG(0,,,,100)":1.04090666658226,"SP50^FG_PRICE(-1W)/FG_PRICE_MAVG(-1W,,,,100)":1.04930339469903,"HO00-USA^FG_PRICE(NOW)/FG_PRICE(-52AW)":0.642428634773924,"MS700333^FG_PRICE(NOW)/FG_PRICE(-13AW)":1.06862476181597,"QQQ^FG_PRICE(-1W)/FG_PRICE_MAVG(-1W,,,,100)":1.0350739542361,"SP50^FG_PRICE(-1M)/FG_PRICE_MAVG(-1M,,,,50)":1.0139400181853,"SP50^FMA_EPS(NTMA,-1W,,,,\"PORTAGG\",\"MEANR\")/AVG(FMA_EPS(NTMA,-1W,-100D,,,\"PORTAGG\",\"MEANR\"))":1.02094042470066,"ZNS00-SGE^FG_PRICE(0)/FG_PRICE_MAVG(0,,,,100)":1.03784768952322,"BBGCISPM^FG_PRICE(0,,,USD)/FG_PRICE_MAVG(0,,,USD,100)":1.09450169559375,"W00-USA^FG_PRICE(NOW)/FG_PRICE(-52AW)":1.06555862990333,"PL00-USA^FG_PRICE(NOW)/FG_PRICE(-1AM)":1.06398008352105,"MS700191^FG_PRICE(0)/FG_PRICE_MAVG(0,,,,200)":1.09165144847742,"0GLJCQ-E^FG_PRICE(NOW)/FG_PRICE(-1AM)":1.00274656679151,"MS700191^FG_PRICE(NOW)/FG_PRICE(-52AW)":1.29532707026144,"QQQ^FG_PRICE(-1M)/FG_PRICE_MAVG(-1M,,,,100)":1.03380342087608,"SP50^FG_PRICE(-1W)/FG_PRICE_MAVG(-1W,,,,50)":1.03342386971286,"SP50^FMA_PCT_ABOVE_MAVG(50,0,,,,\"PORTAGG\")/AVG(FMA_PCT_ABOVE_MAVG(50,0,-200D,,,\"PORTAGG\"))":1.23158245332861,"MS700191^FG_PRICE(0)/FG_PRICE_MAVG(0,,,,50)":1.02676227378716,"HO00-USA^FG_PRICE(NOW)/FG_PRICE(-26AW)":0.808479792555311,"MS703757^FG_PRICE(0)/FG_PRICE_MAVG(0,,,,50)":1.04589466757053,"MS700191^FG_PRICE(0)/FG_PRICE_MAVG(0,,,,100)":1.04417100227429,"QQQ^FG_PRICE(-1W)/FG_PRICE_MAVG(-1W,,,,50)":1.02987543895228,"MS702789^FG_PRICE(0)/FG_PRICE_MAVG(0,,,,200)":1.10050636631118,"ZNS00-SGE^FG_PRICE(0)/FG_PRICE_MAVG(0,,,,50)":1.05532747326289,"BBGCISPM^FG_PRICE(0,,,USD)/FG_PRICE_MAVG(0,,,USD,50)":1.07323601167087,"W00-USA^FG_PRICE(NOW)/FG_PRICE(-26AW)":1.02989736384231,"PA00-USA^FG_PRICE(NOW)/FG_PRICE(-52AW)":0.818471337579618,"MS702788^FG_PRICE(NOW)/FG_PRICE(-1AM)":1.04489440169448,"MS702787^FG_PRICE(NOW)/FG_PRICE(-52AW)":1.34431836594601,"MS700191^FG_PRICE(NOW)/FG_PRICE(-26AW)":1.09516169351644,"QQQ^FG_PRICE(-1M)/FG_PRICE_MAVG(-1M,,,,50)":0.994112185033554,"QQQ^FMA_PCT_ABOVE_MAVG(50,0,,,,\"PORTAGG\")/AVG(FMA_PCT_ABOVE_MAVG(50,0,-200D,,,\"PORTAGG\"))":1.23315551272994,"HO00-USA^FG_PRICE(NOW)/FG_PRICE(-13AW)":0.837077080231659,"MS136064^FG_PRICE(0)/FG_PRICE_MAVG(0,,,,200)":1.06436940682622,"QQQ^FMA_PCT_ABOVE_MAVG(200,-1W,,,,\"PORTAGG\")":58.8235294117647,"^ECON_EXPR_DATA('RETURNS(SPEC_ID[DXY.Z:FG_PRICE_IDX,DIST=NONE,CONV=NONE], -1AQ)',NOW,NOW,D)":-5.42564025195188,"HG00-USA^FG_PRICE(0)/FG_PRICE_MAVG(0,,,,200)":1.10080447185914,"BBGCISPE^FG_PRICE(0,,,USD)/FG_PRICE_MAVG(0,,,USD,200)":0.940021246290312,"W00-USA^FG_PRICE(NOW)/FG_PRICE(-13AW)":1.00610287374481,"PA00-USA^FG_PRICE(NOW)/FG_PRICE(-26AW)":1.00636319138522,"WTI-FDS^FG_PRICE(NOW)/FG_PRICE(-52AW)":0.745510631265837,"MS136064^FG_PRICE(0)/FG_PRICE_MAVG(0,,,,100)":1.04080560805423,"106063^FG_PRICE(NOW)/FG_PRICE(-52AW)":1.18105049611592,"MS702787^FG_PRICE(NOW)/FG_PRICE(-26AW)":1.08076679071977,"MS700191^FG_PRICE(NOW)/FG_PRICE(-13AW)":1.05049240650872,"QQQ^FMA_PCT_ABOVE_MAVG(50,0,,,,\"PORTAGG\")/AVG(FMA_PCT_ABOVE_MAVG(50,0,-100D,,,\"PORTAGG\"))":1.32607913669065,"SP50^FMA_PCT_ABOVE_MAVG(50,0,,,,\"PORTAGG\")/AVG(FMA_PCT_ABOVE_MAVG(50,0,-100D,,,\"PORTAGG\"))":1.31224560467051,"MS136064^FG_PRICE(0)/FG_PRICE_MAVG(0,,,,50)":1.02670194545261,"ACWX-US^FMA_EPS(NTMA,-1M,,,,\"PORTAGG\",\"MEANR\")/AVG(FMA_EPS(NTMA,-1M,-50D,,,\"PORTAGG\",\"MEANR\"))":1.00681076795767,"ACWX-US^FMA_PCT_ABOVE_MAVG(200,0,,,,\"PORTAGG\")/AVG(FMA_PCT_ABOVE_MAVG(200,0,-100D,,,\"PORTAGG\"))":1.01199698957297,"BBGCISPE^FG_PRICE(0,,,USD)/FG_PRICE_MAVG(0,,,USD,100)":0.936563208265283,"W00-USA^FG_PRICE(NOW)/FG_PRICE(-1AM)":1.07749766217115,"PA00-USA^FG_PRICE(NOW)/FG_PRICE(-1AM)":1.07250912884716,"WTI-FDS^FG_PRICE(NOW)/FG_PRICE(-26AW)":0.80597903763697,"QQQ^FMA_PCT_ABOVE_MAVG(50,0,,,,\"PORTAGG\")/AVG(FMA_PCT_ABOVE_MAVG(50,0,-50D,,,\"PORTAGG\"))":1.37532323605467,"^ECON_EXPR_DATA('RETURNS(SPEC_ID[DXY.Z:FG_PRICE_IDX,DIST=NONE,CONV=NONE], -6AM)',-1M,-1M,D)":0.740339297984138,"SI00-USA^FG_PRICE(0)/FG_PRICE_MAVG(0,,,,200)":1.19039710744606,"SI00-USA^FG_PRICE(NOW)/FG_PRICE(-52AW)":1.44097988748869,"OILB-FDS^FG_PRICE(NOW)/FG_PRICE(-26AW)":0.818472793781436,"0GLJCQ-E^FG_PRICE(0)/FG_PRICE_MAVG(0,,,,200)":1.04060456637806,"MS702789^FG_PRICE(0)/FG_PRICE_MAVG(0,,,,100)":1.04718068408447,"SI00-USA^FG_PRICE(0)/FG_PRICE_MAVG(0,,,,50)":1.10373689074816,"SB00-USA^FG_PRICE(NOW)/FG_PRICE(-52AW)":0.853851955282724,"0GLJCQ-E^FG_PRICE(0)/FG_PRICE_MAVG(0,,,,100)":1.02339330309362,"106063^FG_PRICE(NOW)/FG_PRICE(-13AW)":1.03995295820694,"106039^FG_PRICE(NOW)/FG_PRICE(-52AW)":1.21603685124667,"MS702789^FG_PRICE(NOW)/FG_PRICE(-52AW)":1.38098420513509,"QQQ^FMA_PCT_ABOVE_MAVG(200,0,,,,\"PORTAGG\")/AVG(FMA_PCT_ABOVE_MAVG(200,0,-200D,,,\"PORTAGG\"))":0.896708360435351,"SP50^FMA_EPS(NTMA,-1W,,,,\"PORTAGG\",\"MEANR\")/AVG(FMA_EPS(NTMA,-1W,-50D,,,\"PORTAGG\",\"MEANR\"))":1.00838759980374,"SP50^FMA_PCT_ABOVE_MAVG(200,0,,,,\"PORTAGG\")/AVG(FMA_PCT_ABOVE_MAVG(200,0,-200D,,,\"PORTAGG\"))":1.07278833876891,"SP50^FMA_PCT_ABOVE_MAVG(50,-1M,,,,\"PORTAGG\")/AVG(FMA_PCT_ABOVE_MAVG(50,-1M,-200D,,,\"PORTAGG\"))":1.14473382083853,"QQQ^FMA_PCT_ABOVE_MAVG(200,0,,,,\"PORTAGG\")/AVG(FMA_PCT_ABOVE_MAVG(200,0,-100D,,,\"PORTAGG\"))":0.985055843951548,"ACWX-US^FG_PRICE(-1W)/FG_PRICE_MAVG(-1W,,,,100)":1.03122924079841,"BBGCISPA^FG_PRICE(NOW,,,USD)/FG_PRICE(-1AM,,,USD)":1.07226808604765,"SI00-USA^FG_PRICE(NOW)/FG_PRICE(-26AW)":1.29836243675233,"OILB-FDS^FG_PRICE(NOW)/FG_PRICE(-13AW)":0.828607800023145,"MS702789^FG_PRICE(0)/FG_PRICE_MAVG(0,,,,50)":1.03493091122118,"MS700463^FG_PRICE(NOW)/FG_PRICE(-52AW)":1.34625305997939,"0GLJCQ-E^FG_PRICE(0)/FG_PRICE_MAVG(0,,,,50)":1.00554350928676,"106039^FG_PRICE(NOW)/FG_PRICE(-26AW)":1.05813520224458,"QQQ^FMA_EPS(NTMA,-1W,,,,\"PORTAGG\",\"MEANR\")/AVG(FMA_EPS(NTMA,-1W,-200D,,,\"PORTAGG\",\"MEANR\"))":1.05996437046264,"SP50^FMA_PCT_ABOVE_MAVG(50,-1W,,,,\"PORTAGG\")/AVG(FMA_PCT_ABOVE_MAVG(50,-1W,-200D,,,\"PORTAGG\"))":1.20416330527,"S00-USA^FG_PRICE(NOW)/FG_PRICE(-1AM)":1.05752659762383,"OILB-FDS^FG_PRICE(NOW)/FG_PRICE(-1AM)":0.900062853551226,"105825^FG_PRICE(0)/FG_PRICE_MAVG(0,,,,200)":1.10759826950661,"ACWX-US^FG_PRICE(-1W)/FG_PRICE_MAVG(-1W,,,,50)":1.02754249007121,"CC00-USA^FG_PRICE(0)/FG_PRICE_MAVG(0,,,,200)":1.11950377873146,"BBGCISPI^FG_PRICE(NOW,,,USD)/FG_PRICE(-13AW,,,USD)":1.02840359539718,"SI00-USA^FG_PRICE(NOW)/FG_PRICE(-13AW)":1.09438425149259,"MS702787^FG_PRICE(0)/FG_PRICE_MAVG(0,,,,200)":1.08322674820305,"106062^FG_PRICE(NOW)/FG_PRICE(-52AW)":1.24490241088756,"MS700463^FG_PRICE(NOW)/FG_PRICE(-26AW)":1.09894651905075,"QQQ^FMA_EPS(NTMA,-1M,,,,\"PORTAGG\",\"MEANR\")/AVG(FMA_EPS(NTMA,-1M,-200D,,,\"PORTAGG\",\"MEANR\"))":1.04874332893915,"SP50^FMA_PCT_ABOVE_MAVG(50,-1M,,,,\"PORTAGG\")/AVG(FMA_PCT_ABOVE_MAVG(50,-1M,-100D,,,\"PORTAGG\"))":1.31931978455816}]]></FdsFormulaCache>
</file>

<file path=customXml/itemProps1.xml><?xml version="1.0" encoding="utf-8"?>
<ds:datastoreItem xmlns:ds="http://schemas.openxmlformats.org/officeDocument/2006/customXml" ds:itemID="{172A1D04-5E1C-47AA-82A2-88090D000A38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2024-10-01T11:46:03Z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