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6AC35B7F-246D-4B84-A400-04142109506F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et class Rankings" sheetId="59" r:id="rId2"/>
    <sheet name="Sheet1" sheetId="63" r:id="rId3"/>
    <sheet name="Asset class" sheetId="60" r:id="rId4"/>
    <sheet name="Asset class prev month" sheetId="62" r:id="rId5"/>
    <sheet name="Factset Price Data" sheetId="61" r:id="rId6"/>
    <sheet name="Chart1" sheetId="36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2" l="1" a="1"/>
  <c r="G3" i="62" l="1"/>
  <c r="G13" i="62" a="1"/>
  <c r="G13" i="62" l="1"/>
  <c r="G15" i="62" a="1"/>
  <c r="G15" i="62" l="1"/>
  <c r="G3" i="60" a="1"/>
  <c r="G3" i="60" l="1"/>
  <c r="G13" i="60" a="1"/>
  <c r="G13" i="60" l="1"/>
  <c r="G15" i="60" a="1"/>
  <c r="P6" i="61" a="1"/>
  <c r="G15" i="60" l="1"/>
  <c r="P6" i="6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F3" i="62" a="1"/>
  <c r="F3" i="62" l="1"/>
  <c r="E3" i="62" a="1"/>
  <c r="E3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F12" i="63" a="1"/>
  <c r="F12" i="63" l="1"/>
  <c r="F11" i="63" a="1"/>
  <c r="F11" i="63" l="1"/>
  <c r="F10" i="63" a="1"/>
  <c r="F10" i="63" l="1"/>
  <c r="F9" i="63" a="1"/>
  <c r="F9" i="63" l="1"/>
  <c r="F8" i="63" a="1"/>
  <c r="F8" i="63" l="1"/>
  <c r="F7" i="63" a="1"/>
  <c r="F7" i="63" l="1"/>
  <c r="F6" i="63" a="1"/>
  <c r="F6" i="63" l="1"/>
  <c r="F5" i="63" a="1"/>
  <c r="F5" i="63" l="1"/>
  <c r="F4" i="63" a="1"/>
  <c r="F4" i="63" l="1"/>
  <c r="F3" i="63" a="1"/>
  <c r="F3" i="63" l="1"/>
  <c r="M2" i="62"/>
  <c r="L2" i="62"/>
  <c r="K2" i="62"/>
  <c r="E10" i="59" l="1"/>
  <c r="E13" i="59"/>
  <c r="E14" i="59"/>
  <c r="E12" i="59"/>
  <c r="E15" i="59"/>
  <c r="E16" i="59"/>
  <c r="E17" i="59"/>
  <c r="E19" i="59"/>
  <c r="E20" i="59"/>
  <c r="E8" i="59"/>
  <c r="E18" i="59"/>
  <c r="M14" i="62"/>
  <c r="E7" i="59"/>
  <c r="E9" i="59"/>
  <c r="E11" i="59"/>
  <c r="K14" i="62" l="1"/>
  <c r="K12" i="62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L9" i="62"/>
  <c r="L4" i="62"/>
  <c r="M7" i="62"/>
  <c r="M12" i="62"/>
  <c r="M15" i="62"/>
  <c r="L16" i="62"/>
  <c r="L15" i="62"/>
  <c r="K11" i="62"/>
  <c r="L13" i="62"/>
  <c r="K7" i="62"/>
  <c r="M11" i="62"/>
  <c r="L11" i="62"/>
  <c r="K5" i="62"/>
  <c r="P12" i="62" l="1"/>
  <c r="Q14" i="62"/>
  <c r="Q12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4" i="62"/>
  <c r="F18" i="59" s="1"/>
  <c r="C13" i="60" l="1"/>
  <c r="C14" i="60"/>
  <c r="C15" i="60"/>
  <c r="C16" i="60"/>
  <c r="K16" i="60" l="1"/>
  <c r="M16" i="60"/>
  <c r="L16" i="60"/>
  <c r="L15" i="60"/>
  <c r="K15" i="60"/>
  <c r="M15" i="60"/>
  <c r="L14" i="60"/>
  <c r="K14" i="60"/>
  <c r="M14" i="60"/>
  <c r="K13" i="60"/>
  <c r="M13" i="60"/>
  <c r="L13" i="60"/>
  <c r="C12" i="60"/>
  <c r="M12" i="60" l="1"/>
  <c r="K12" i="60"/>
  <c r="L12" i="60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I9" i="59" l="1"/>
  <c r="J7" i="59"/>
  <c r="K9" i="59"/>
  <c r="J14" i="59"/>
  <c r="I7" i="59"/>
  <c r="I19" i="59"/>
  <c r="K12" i="59"/>
  <c r="I13" i="59"/>
  <c r="I18" i="59"/>
  <c r="K7" i="59"/>
  <c r="J8" i="59"/>
  <c r="K10" i="59"/>
  <c r="J13" i="59"/>
  <c r="K14" i="59"/>
  <c r="J18" i="59"/>
  <c r="J19" i="59"/>
  <c r="I8" i="59"/>
  <c r="J10" i="59"/>
  <c r="I17" i="59"/>
  <c r="K17" i="59"/>
  <c r="J15" i="59"/>
  <c r="J9" i="59"/>
  <c r="K18" i="59"/>
  <c r="K19" i="59"/>
  <c r="J12" i="59"/>
  <c r="J17" i="59"/>
  <c r="I16" i="59"/>
  <c r="K16" i="59"/>
  <c r="K20" i="59"/>
  <c r="J11" i="59"/>
  <c r="I14" i="59"/>
  <c r="K8" i="59"/>
  <c r="I12" i="59"/>
  <c r="I10" i="59"/>
  <c r="J16" i="59"/>
  <c r="I20" i="59"/>
  <c r="J20" i="59"/>
  <c r="K15" i="59"/>
  <c r="K11" i="59"/>
  <c r="I15" i="59"/>
  <c r="K13" i="59"/>
  <c r="I11" i="59"/>
  <c r="M2" i="60"/>
  <c r="L2" i="60"/>
  <c r="K2" i="60"/>
  <c r="C10" i="60" l="1"/>
  <c r="M10" i="60" l="1"/>
  <c r="L10" i="60"/>
  <c r="K10" i="60"/>
  <c r="C11" i="60" l="1"/>
  <c r="C9" i="60"/>
  <c r="C8" i="60"/>
  <c r="C7" i="60"/>
  <c r="C6" i="60"/>
  <c r="C5" i="60"/>
  <c r="C4" i="60"/>
  <c r="C3" i="60"/>
  <c r="M4" i="60" l="1"/>
  <c r="L4" i="60"/>
  <c r="K4" i="60"/>
  <c r="P4" i="60" s="1"/>
  <c r="L5" i="60"/>
  <c r="M5" i="60"/>
  <c r="K5" i="60"/>
  <c r="L6" i="60"/>
  <c r="K6" i="60"/>
  <c r="M6" i="60"/>
  <c r="L7" i="60"/>
  <c r="M7" i="60"/>
  <c r="K7" i="60"/>
  <c r="L8" i="60"/>
  <c r="K8" i="60"/>
  <c r="M8" i="60"/>
  <c r="L9" i="60"/>
  <c r="K9" i="60"/>
  <c r="M9" i="60"/>
  <c r="L11" i="60"/>
  <c r="K11" i="60"/>
  <c r="M11" i="60"/>
  <c r="Q8" i="60"/>
  <c r="Q11" i="60"/>
  <c r="P11" i="60"/>
  <c r="Q5" i="60" l="1"/>
  <c r="P5" i="60"/>
  <c r="M3" i="60"/>
  <c r="L3" i="60"/>
  <c r="K3" i="60"/>
  <c r="P3" i="60" s="1"/>
  <c r="Q4" i="60"/>
  <c r="P6" i="60"/>
  <c r="P7" i="60"/>
  <c r="P9" i="60"/>
  <c r="Q7" i="60"/>
  <c r="Q6" i="60"/>
  <c r="P8" i="60"/>
  <c r="Q9" i="60"/>
  <c r="Q3" i="60"/>
  <c r="Q10" i="60"/>
  <c r="Q12" i="60"/>
  <c r="Q15" i="60"/>
  <c r="P15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H7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32A9098-1876-48AB-BA95-99F60B8A5C7C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Timestamp="1717448089"&gt;&lt;FQL&gt;&lt;Q&gt;SIZ24-USA^P_PRICE(0,-200D)&lt;/Q&gt;&lt;R&gt;201&lt;/R&gt;&lt;C&gt;1&lt;/C&gt;&lt;D xsi:type="xsd:double"&gt;31.214&lt;/D&gt;&lt;D xsi:type="xsd:double"&gt;31.214&lt;/D&gt;&lt;D xsi:type="xsd:double"&gt;32.326&lt;/D&gt;&lt;D xsi:type="xsd:double"&gt;33.173&lt;/D&gt;&lt;D xsi:type="xsd:double"&gt;32.94&lt;/D&gt;&lt;D xsi:type="xsd:double"&gt;31.269&lt;/D&gt;&lt;D xsi:type="xsd:double"&gt;31.222&lt;/D&gt;&lt;D xsi:type="xsd:double"&gt;32.269&lt;/D&gt;&lt;D xsi:type="xsd:double"&gt;32.856&lt;/D&gt;&lt;D xsi:type="xsd:double"&gt;33.205&lt;/D&gt;&lt;D xsi:type="xsd:double"&gt;31.992&lt;/D&gt;&lt;D xsi:type="xsd:double"&gt;30.569&lt;/D&gt;&lt;D xsi:type="xsd:double"&gt;30.419&lt;/D&gt;&lt;D xsi:type="xsd:double"&gt;29.399&lt;/D&gt;&lt;D xsi:type="xsd:double"&gt;29.138&lt;/D&gt;&lt;D xsi:type="xsd:double"&gt;29.202&lt;/D&gt;&lt;D xsi:type="xsd:double"&gt;29.054&lt;/D&gt;&lt;D xsi:type="xsd:double"&gt;28.281&lt;/D&gt;&lt;D xsi:type="xsd:double"&gt;28.216&lt;/D&gt;&lt;D xsi:type="xsd:double"&gt;28.291&lt;/D&gt;&lt;D xsi:type="xsd:double"&gt;27.357&lt;/D&gt;&lt;D xsi:type="xsd:double"&gt;27.504&lt;/D&gt;&lt;D xsi:type="xsd:double"&gt;27.426&lt;/D&gt;&lt;D xsi:type="xsd:double"&gt;27.335&lt;/D&gt;&lt;D xsi:type="xsd:double"&gt;28.352&lt;/D&gt;&lt;D xsi:type="xsd:double"&gt;28.233&lt;/D&gt;&lt;D xsi:type="xsd:double"&gt;28.323&lt;/D&gt;&lt;D xsi:type="xsd:double"&gt;28.304&lt;/D&gt;&lt;D xsi:type="xsd:double"&gt;28.31&lt;/D&gt;&lt;D xsi:type="xsd:double"&gt;28.204&lt;/D&gt;&lt;D xsi:type="xsd:double"&gt;29.825&lt;/D&gt;&lt;D xsi:type="xsd:double"&gt;29.356&lt;/D&gt;&lt;D xsi:type="xsd:double"&gt;29.373&lt;/D&gt;&lt;D xsi:type="xsd:double"&gt;29.347&lt;/D&gt;&lt;D xsi:type="xsd:double"&gt;29.69&lt;/D&gt;&lt;D xsi:type="xsd:double"&gt;29.3&lt;/D&gt;&lt;D xsi:type="xsd:double"&gt;29.21&lt;/D&gt;&lt;D xsi:type="xsd:double"&gt;29.012&lt;/D&gt;&lt;D xsi:type="xsd:double"&gt;28.928&lt;/D&gt;&lt;D xsi:type="xsd:double"&gt;28.751&lt;/D&gt;&lt;D xsi:type="xsd:double"&gt;28.429&lt;/D&gt;&lt;D xsi:type="xsd:double"&gt;28.134&lt;/D&gt;&lt;D xsi:type="xsd:double"&gt;27.933&lt;/D&gt;&lt;D xsi:type="xsd:double"&gt;26.773&lt;/D&gt;&lt;D xsi:type="xsd:double"&gt;25.884&lt;/D&gt;&lt;D xsi:type="xsd:double"&gt;25.717&lt;/D&gt;&lt;D xsi:type="xsd:double"&gt;25.545&lt;/D&gt;&lt;D xsi:type="xsd:double"&gt;25.413&lt;/D&gt;&lt;D xsi:type="xsd:double"&gt;25.674&lt;/D&gt;&lt;D xsi:type="xsd:double"&gt;25.62&lt;/D&gt;&lt;D xsi:type="xsd:double"&gt;25.786&lt;/D&gt;&lt;D xsi:type="xsd:double"&gt;25.881&lt;/D&gt;&lt;D xsi:type="xsd:double"&gt;25.916&lt;/D&gt;&lt;D xsi:type="xsd:double"&gt;26.054&lt;/D&gt;&lt;D xsi:type="xsd:double"&gt;26.165&lt;/D&gt;&lt;D xsi:type="xsd:double"&gt;25.836&lt;/D&gt;&lt;D xsi:type="xsd:double"&gt;25.934&lt;/D&gt;&lt;D xsi:type="xsd:double"&gt;25.162&lt;/D&gt;&lt;D xsi:type="xsd:double"&gt;25.479&lt;/D&gt;&lt;D xsi:type="xsd:double"&gt;25.3&lt;/D&gt;&lt;D xsi:type="xsd:double"&gt;25.329&lt;/D&gt;&lt;D xsi:type="xsd:double"&gt;25.232&lt;/D&gt;&lt;D xsi:type="xsd:double"&gt;24.718&lt;/D&gt;&lt;D xsi:type="xsd:double"&gt;24.727&lt;/D&gt;&lt;D xsi:type="xsd:double"&gt;24.077&lt;/D&gt;&lt;D xsi:type="xsd:double"&gt;23.599&lt;/D&gt;&lt;D xsi:type="xsd:double"&gt;23.346&lt;/D&gt;&lt;D xsi:type="xsd:double"&gt;23.469&lt;/D&gt;&lt;D xsi:type="xsd:double"&gt;23.45&lt;/D&gt;&lt;D xsi:type="xsd:double"&gt;23.897&lt;/D&gt;&lt;D xsi:type="xsd:double"&gt;23.702&lt;/D&gt;&lt;D xsi:type="xsd:double"&gt;23.789&lt;/D&gt;&lt;D xsi:type="xsd:double"&gt;24.043&lt;/D&gt;&lt;D xsi:type="xsd:double"&gt;24.386&lt;/D&gt;&lt;D xsi:type="xsd:double"&gt;23.86&lt;/D&gt;&lt;D xsi:type="xsd:double"&gt;23.298&lt;/D&gt;&lt;D xsi:type="xsd:double"&gt;23.071&lt;/D&gt;&lt;D xsi:type="xsd:double"&gt;23.67&lt;/D&gt;&lt;D xsi:type="xsd:double"&gt;23.493&lt;/D&gt;&lt;D xsi:type="xsd:double"&gt;23.533&lt;/D&gt;&lt;D xsi:type="xsd:double"&gt;23.251&lt;/D&gt;&lt;D xsi:type="xsd:double"&gt;23.363&lt;/D&gt;&lt;D xsi:type="xsd:double"&gt;23.313&lt;/D&gt;&lt;D xsi:type="xsd:double"&gt;23.688&lt;/D&gt;&lt;D xsi:type="xsd:double"&gt;24.112&lt;/D&gt;&lt;D xsi:type="xsd:double"&gt;24.043&lt;/D&gt;&lt;D xsi:type="xsd:double"&gt;24.12&lt;/D&gt;&lt;D xsi:type="xsd:double"&gt;24.133&lt;/D&gt;&lt;D xsi:type="xsd:double"&gt;23.758&lt;/D&gt;&lt;D xsi:type="xsd:double"&gt;23.8&lt;/D&gt;&lt;D xsi:type="xsd:double"&gt;23.766&lt;/D&gt;&lt;D xsi:type="xsd:double"&gt;23.341&lt;/D&gt;&lt;D xsi:type="xsd:double"&gt;23.167&lt;/D&gt;&lt;D xsi:type="xsd:double"&gt;23.58&lt;/D&gt;&lt;D xsi:type="xsd:double"&gt;23.681&lt;/D&gt;&lt;D xsi:type="xsd:double"&gt;23.551&lt;/D&gt;&lt;D xsi:type="xsd:double"&gt;23.972&lt;/D&gt;&lt;D xsi:type="xsd:double"&gt;24.209&lt;/D&gt;&lt;D xsi:type="xsd:double"&gt;23.606&lt;/D&gt;&lt;D xsi:type="xsd:double"&gt;23.979&lt;/D&gt;&lt;D xsi:type="xsd:double"&gt;24.017&lt;/D&gt;&lt;D xsi:type="xsd:double"&gt;24.237&lt;/D&gt;&lt;D xsi:type="xsd:double"&gt;24.249&lt;/D&gt;&lt;D xsi:type="xsd:double"&gt;24.117&lt;/D&gt;&lt;D xsi:type="xsd:double"&gt;24.091&lt;/D&gt;&lt;D xsi:type="xsd:double"&gt;24.898&lt;/D&gt;&lt;D xsi:type="xsd:double"&gt;25.016&lt;/D&gt;&lt;D xsi:type="xsd:double"&gt;25.313&lt;/D&gt;&lt;D xsi:type="xsd:double"&gt;25.578&lt;/D&gt;&lt;D xsi:type="xsd:double"&gt;25.334&lt;/D&gt;&lt;D xsi:type="xsd:double"&gt;25.498&lt;/D&gt;&lt;D xsi:type="xsd:double"&gt;25.519&lt;/D&gt;&lt;D xsi:type="xsd:double"&gt;25.574&lt;/D&gt;&lt;D xsi:type="xsd:double"&gt;25.275&lt;/D&gt;&lt;D xsi:type="xsd:double"&gt;25.057&lt;/D&gt;&lt;D xsi:type="xsd:double"&gt;25.097&lt;/D&gt;&lt;D xsi:type="xsd:double"&gt;25.331&lt;/D&gt;&lt;D xsi:type="xsd:double"&gt;23.899&lt;/D&gt;&lt;D xsi:type="xsd:double"&gt;24.012&lt;/D&gt;&lt;D xsi:type="xsd:double"&gt;24.068&lt;/D&gt;&lt;D xsi:type="xsd:double"&gt;24.301&lt;/D&gt;&lt;D xsi:type="xsd:double"&gt;25.087&lt;/D&gt;&lt;D xsi:type="xsd:double"&gt;25.26&lt;/D&gt;&lt;D xsi:type="xsd:double"&gt;25.584&lt;/D&gt;&lt;D xsi:type="xsd:double"&gt;25.946&lt;/D&gt;&lt;D xsi:type="xsd:double"&gt;26.899&lt;/D&gt;&lt;D xsi:type="xsd:double"&gt;26.691&lt;/D&gt;&lt;D xsi:type="xsd:double"&gt;26.479&lt;/D&gt;&lt;D xsi:type="xsd:double"&gt;26.359&lt;/D&gt;&lt;D xsi:type="xsd:double"&gt;26.077&lt;/D&gt;&lt;D xsi:type="xsd:double"&gt;25.719&lt;/D&gt;&lt;D xsi:type="xsd:double"&gt;25.047&lt;/D&gt;&lt;D xsi:type="xsd:double"&gt;25.235&lt;/D&gt;&lt;D xsi:type="xsd:double"&gt;24.966&lt;/D&gt;&lt;D xsi:type="xsd:double"&gt;25.233&lt;/D&gt;&lt;D xsi:type="xsd:double"&gt;25.29&lt;/D&gt;&lt;D xsi:type="xsd:double"&gt;24.903&lt;/D&gt;&lt;D xsi:type="xsd:double"&gt;24.492&lt;/D&gt;&lt;D xsi:type="xsd:double"&gt;23.705&lt;/D&gt;&lt;D xsi:type="xsd:double"&gt;23.643&lt;/D&gt;&lt;D xsi:type="xsd:double"&gt;24.273&lt;/D&gt;&lt;D xsi:type="xsd:double"&gt;24.079&lt;/D&gt;&lt;D xsi:type="xsd:double"&gt;23.958&lt;/D&gt;&lt;D xsi:type="xsd:double"&gt;24.615&lt;/D&gt;&lt;D xsi:type="xsd:double"&gt;24.663&lt;/D&gt;&lt;D xsi:type="xsd:double"&gt;24.226&lt;/D&gt;&lt;D xsi:type="xsd:double"&gt;24.164&lt;/D&gt;&lt;D xsi:type="xsd:double"&gt;24.337&lt;/D&gt;&lt;D xsi:type="xsd:double"&gt;24.786&lt;/D&gt;&lt;D xsi:type="xsd:double"&gt;24.272&lt;/D&gt;&lt;D xsi:type="xsd:double"&gt;24.284&lt;/D&gt;&lt;D xsi:type="xsd:double"&gt;24.385&lt;/D&gt;&lt;D xsi:type="xsd:double"&gt;24.5&lt;/D&gt;&lt;D xsi:type="xsd:double"&gt;24.585&lt;/D&gt;&lt;D xsi:type="xsd:double"&gt;24.882&lt;/D&gt;&lt;D xsi:type="xsd:double"&gt;24.392&lt;/D&gt;&lt;D xsi:type="xsd:double"&gt;24.452&lt;/D&gt;&lt;D xsi:type="xsd:double"&gt;24.381&lt;/D&gt;&lt;D xsi:type="xsd:double"&gt;24.121&lt;/D&gt;&lt;D xsi:type="xsd:double"&gt;24.231&lt;/D&gt;&lt;D xsi:type="xsd:double"&gt;23.293&lt;/D&gt;&lt;D xsi:type="xsd:double"&gt;23.475&lt;/D&gt;&lt;D xsi:type="xsd:double"&gt;23.284&lt;/D&gt;&lt;D xsi:type="xsd:double"&gt;23.243&lt;/D&gt;&lt;D xsi:type="xsd:double"&gt;23.031&lt;/D&gt;&lt;D xsi:type="xsd:double"&gt;22.297&lt;/D&gt;&lt;D xsi:type="xsd:double"&gt;22.461&lt;/D&gt;&lt;D xsi:type="xsd:double"&gt;22.704&lt;/D&gt;&lt;D xsi:type="xsd:double"&gt;22.767&lt;/D&gt;&lt;D xsi:type="xsd:double"&gt;23.829&lt;/D&gt;&lt;D xsi:type="xsd:double"&gt;24.108&lt;/D&gt;&lt;D xsi:type="xsd:double"&gt;24.098&lt;/D&gt;&lt;D xsi:type="xsd:double"&gt;24.583&lt;/D&gt;&lt;D xsi:type="xsd:double"&gt;24.77&lt;/D&gt;&lt;D xsi:type="xsd:double"&gt;25.226&lt;/D&gt;&lt;D xsi:type="xsd:double"&gt;25.054&lt;/D&gt;&lt;D xsi:type="xsd:double"&gt;25.22&lt;/D&gt;&lt;D xsi:type="xsd:double"&gt;24.836&lt;/D&gt;&lt;D xsi:type="xsd:double"&gt;24.849&lt;/D&gt;&lt;D xsi:type="xsd:double"&gt;24.751&lt;/D&gt;&lt;D xsi:type="xsd:double"&gt;24.356&lt;/D&gt;&lt;D xsi:type="xsd:double"&gt;24.524&lt;/D&gt;&lt;D xsi:type="xsd:double"&gt;24.743&lt;/D&gt;&lt;D xsi:type="xsd:double"&gt;24.747&lt;/D&gt;&lt;D xsi:type="xsd:double"&gt;24.537&lt;/D&gt;&lt;D xsi:type="xsd:double"&gt;24.62&lt;/D&gt;&lt;D xsi:type="xsd:double"&gt;24.909&lt;/D&gt;&lt;D xsi:type="xsd:double"&gt;25.282&lt;/D&gt;&lt;D xsi:type="xsd:double"&gt;25.975&lt;/D&gt;&lt;D xsi:type="xsd:double"&gt;26.223&lt;/D&gt;&lt;D xsi:type="xsd:double"&gt;26.507&lt;/D&gt;&lt;D xsi:type="xsd:double"&gt;26.542&lt;/D&gt;&lt;D xsi:type="xsd:double"&gt;26.007&lt;/D&gt;&lt;D xsi:type="xsd:double"&gt;25.968&lt;/D&gt;&lt;D xsi:type="xsd:double"&gt;25.955&lt;/D&gt;&lt;D xsi:type="xsd:double"&gt;26.082&lt;/D&gt;&lt;D xsi:type="xsd:double"&gt;25.134&lt;/D&gt;&lt;D xsi:type="xsd:double"&gt;25.026&lt;/D&gt;&lt;D xsi:type="xsd:double"&gt;24.426&lt;/D&gt;&lt;D xsi:type="xsd:double"&gt;24.403&lt;/D&gt;&lt;D xsi:type="xsd:double"&gt;24.207&lt;/D&gt;&lt;/FQL&gt;&lt;FQL&gt;&lt;Q&gt;ZNCV24-USA^P_PRICE(0,-200D)&lt;/Q&gt;&lt;R&gt;0&lt;/R&gt;&lt;C&gt;0&lt;/C&gt;&lt;/FQL&gt;&lt;FQL&gt;&lt;Q&gt;HGK25-USA^P_PRICE(0,-200D)&lt;/Q&gt;&lt;R&gt;201&lt;/R&gt;&lt;C&gt;1&lt;/C&gt;&lt;D xsi:type="xsd:double"&gt;4.657&lt;/D&gt;&lt;D xsi:type="xsd:double"&gt;4.657&lt;/D&gt;&lt;D xsi:type="xsd:double"&gt;4.7005&lt;/D&gt;&lt;D xsi:type="xsd:double"&gt;4.831&lt;/D&gt;&lt;D xsi:type="xsd:double"&gt;4.8625&lt;/D&gt;&lt;D xsi:type="xsd:double"&gt;4.7545&lt;/D&gt;&lt;D xsi:type="xsd:double"&gt;4.7645&lt;/D&gt;&lt;D xsi:type="xsd:double"&gt;4.7935&lt;/D&gt;&lt;D xsi:type="xsd:double"&gt;5.0015&lt;/D&gt;&lt;D xsi:type="xsd:double"&gt;4.995&lt;/D&gt;&lt;D xsi:type="xsd:double"&gt;4.9155&lt;/D&gt;&lt;D xsi:type="xsd:double"&gt;4.7755&lt;/D&gt;&lt;D xsi:type="xsd:double"&gt;4.7295&lt;/D&gt;&lt;D xsi:type="xsd:double"&gt;4.6525&lt;/D&gt;&lt;D xsi:type="xsd:double"&gt;4.704&lt;/D&gt;&lt;D xsi:type="xsd:double"&gt;4.634&lt;/D&gt;&lt;D xsi:type="xsd:double"&gt;4.6115&lt;/D&gt;&lt;D xsi:type="xsd:double"&gt;4.59&lt;/D&gt;&lt;D xsi:type="xsd:double"&gt;4.6465&lt;/D&gt;&lt;D xsi:type="xsd:double"&gt;4.6505&lt;/D&gt;&lt;D xsi:type="xsd:double"&gt;4.595&lt;/D&gt;&lt;D xsi:type="xsd:double"&gt;4.5285&lt;/D&gt;&lt;D xsi:type="xsd:double"&gt;4.585&lt;/D&gt;&lt;D xsi:type="xsd:double"&gt;4.6105&lt;/D&gt;&lt;D xsi:type="xsd:double"&gt;4.716&lt;/D&gt;&lt;D xsi:type="xsd:double"&gt;4.6235&lt;/D&gt;&lt;D xsi:type="xsd:double"&gt;4.5815&lt;/D&gt;&lt;D xsi:type="xsd:double"&gt;4.5265&lt;/D&gt;&lt;D xsi:type="xsd:double"&gt;4.501&lt;/D&gt;&lt;D xsi:type="xsd:double"&gt;4.548&lt;/D&gt;&lt;D xsi:type="xsd:double"&gt;4.567&lt;/D&gt;&lt;D xsi:type="xsd:double"&gt;4.5115&lt;/D&gt;&lt;D xsi:type="xsd:double"&gt;4.41&lt;/D&gt;&lt;D xsi:type="xsd:double"&gt;4.382&lt;/D&gt;&lt;D xsi:type="xsd:double"&gt;4.4525&lt;/D&gt;&lt;D xsi:type="xsd:double"&gt;4.3675&lt;/D&gt;&lt;D xsi:type="xsd:double"&gt;4.36&lt;/D&gt;&lt;D xsi:type="xsd:double"&gt;4.373&lt;/D&gt;&lt;D xsi:type="xsd:double"&gt;4.3815&lt;/D&gt;&lt;D xsi:type="xsd:double"&gt;4.3745&lt;/D&gt;&lt;D xsi:type="xsd:double"&gt;4.344&lt;/D&gt;&lt;D xsi:type="xsd:double"&gt;4.3555&lt;/D&gt;&lt;D xsi:type="xsd:double"&gt;4.301&lt;/D&gt;&lt;D xsi:type="xsd:double"&gt;4.1745&lt;/D&gt;&lt;D xsi:type="xsd:double"&gt;4.1505&lt;/D&gt;&lt;D xsi:type="xsd:double"&gt;4.108&lt;/D&gt;&lt;D xsi:type="xsd:double"&gt;4.0985&lt;/D&gt;&lt;D xsi:type="xsd:double"&gt;4.1035&lt;/D&gt;&lt;D xsi:type="xsd:double"&gt;4.1085&lt;/D&gt;&lt;D xsi:type="xsd:double"&gt;4.0935&lt;/D&gt;&lt;D xsi:type="xsd:double"&gt;4.1415&lt;/D&gt;&lt;D xsi:type="xsd:double"&gt;4.128&lt;/D&gt;&lt;D xsi:type="xsd:double"&gt;4.146&lt;/D&gt;&lt;D xsi:type="xsd:double"&gt;4.1925&lt;/D&gt;&lt;D xsi:type="xsd:double"&gt;4.1865&lt;/D&gt;&lt;D xsi:type="xsd:double"&gt;4.1065&lt;/D&gt;&lt;D xsi:type="xsd:double"&gt;4.108&lt;/D&gt;&lt;D xsi:type="xsd:double"&gt;3.998&lt;/D&gt;&lt;D xsi:type="xsd:double"&gt;3.9945&lt;/D&gt;&lt;D xsi:type="xsd:double"&gt;3.9605&lt;/D&gt;&lt;D xsi:type="xsd:double"&gt;3.9905&lt;/D&gt;&lt;D xsi:type="xsd:double"&gt;3.9425&lt;/D&gt;&lt;D xsi:type="xsd:double"&gt;3.916&lt;/D&gt;&lt;D xsi:type="xsd:double"&gt;3.9245&lt;/D&gt;&lt;D xsi:type="xsd:double"&gt;3.9255&lt;/D&gt;&lt;D xsi:type="xsd:double"&gt;3.9085&lt;/D&gt;&lt;D xsi:type="xsd:double"&gt;3.8995&lt;/D&gt;&lt;D xsi:type="xsd:double"&gt;3.9165&lt;/D&gt;&lt;D xsi:type="xsd:double"&gt;3.9025&lt;/D&gt;&lt;D xsi:type="xsd:double"&gt;3.9585&lt;/D&gt;&lt;D xsi:type="xsd:double"&gt;3.9665&lt;/D&gt;&lt;D xsi:type="xsd:double"&gt;3.935&lt;/D&gt;&lt;D xsi:type="xsd:double"&gt;3.924&lt;/D&gt;&lt;D xsi:type="xsd:double"&gt;3.9045&lt;/D&gt;&lt;D xsi:type="xsd:double"&gt;3.8265&lt;/D&gt;&lt;D xsi:type="xsd:double"&gt;3.783&lt;/D&gt;&lt;D xsi:type="xsd:double"&gt;3.8065&lt;/D&gt;&lt;D xsi:type="xsd:double"&gt;3.8225&lt;/D&gt;&lt;D xsi:type="xsd:double"&gt;3.787&lt;/D&gt;&lt;D xsi:type="xsd:double"&gt;3.81&lt;/D&gt;&lt;D xsi:type="xsd:double"&gt;3.8525&lt;/D&gt;&lt;D xsi:type="xsd:double"&gt;3.8915&lt;/D&gt;&lt;D xsi:type="xsd:double"&gt;3.8845&lt;/D&gt;&lt;D xsi:type="xsd:double"&gt;3.923&lt;/D&gt;&lt;D xsi:type="xsd:double"&gt;3.9405&lt;/D&gt;&lt;D xsi:type="xsd:double"&gt;3.9835&lt;/D&gt;&lt;D xsi:type="xsd:double"&gt;3.9885&lt;/D&gt;&lt;D xsi:type="xsd:double"&gt;3.966&lt;/D&gt;&lt;D xsi:type="xsd:double"&gt;3.942&lt;/D&gt;&lt;D xsi:type="xsd:double"&gt;3.9545&lt;/D&gt;&lt;D xsi:type="xsd:double"&gt;3.9595&lt;/D&gt;&lt;D xsi:type="xsd:double"&gt;3.876&lt;/D&gt;&lt;D xsi:type="xsd:double"&gt;3.854&lt;/D&gt;&lt;D xsi:type="xsd:double"&gt;3.869&lt;/D&gt;&lt;D xsi:type="xsd:double"&gt;3.8335&lt;/D&gt;&lt;D xsi:type="xsd:double"&gt;3.819&lt;/D&gt;&lt;D xsi:type="xsd:double"&gt;3.853&lt;/D&gt;&lt;D xsi:type="xsd:double"&gt;3.8315&lt;/D&gt;&lt;D xsi:type="xsd:double"&gt;3.86&lt;/D&gt;&lt;D xsi:type="xsd:double"&gt;3.878&lt;/D&gt;&lt;D xsi:type="xsd:double"&gt;3.865&lt;/D&gt;&lt;D xsi:type="xsd:double"&gt;3.9055&lt;/D&gt;&lt;D xsi:type="xsd:double"&gt;3.8895&lt;/D&gt;&lt;D xsi:type="xsd:double"&gt;3.913&lt;/D&gt;&lt;D xsi:type="xsd:double"&gt;3.932&lt;/D&gt;&lt;D xsi:type="xsd:double"&gt;3.9525&lt;/D&gt;&lt;D xsi:type="xsd:double"&gt;3.962&lt;/D&gt;&lt;D xsi:type="xsd:double"&gt;3.992&lt;/D&gt;&lt;D xsi:type="xsd:double"&gt;4.026&lt;/D&gt;&lt;D xsi:type="xsd:double"&gt;3.976&lt;/D&gt;&lt;D xsi:type="xsd:double"&gt;3.971&lt;/D&gt;&lt;D xsi:type="xsd:double"&gt;3.983&lt;/D&gt;&lt;D xsi:type="xsd:double"&gt;3.9685&lt;/D&gt;&lt;D xsi:type="xsd:double"&gt;3.9625&lt;/D&gt;&lt;D xsi:type="xsd:double"&gt;3.928&lt;/D&gt;&lt;D xsi:type="xsd:double"&gt;3.9615&lt;/D&gt;&lt;D xsi:type="xsd:double"&gt;3.9695&lt;/D&gt;&lt;D xsi:type="xsd:double"&gt;3.8735&lt;/D&gt;&lt;D xsi:type="xsd:double"&gt;3.878&lt;/D&gt;&lt;D xsi:type="xsd:double"&gt;3.886&lt;/D&gt;&lt;D xsi:type="xsd:double"&gt;3.93&lt;/D&gt;&lt;D xsi:type="xsd:double"&gt;3.915&lt;/D&gt;&lt;D xsi:type="xsd:double"&gt;3.858&lt;/D&gt;&lt;D xsi:type="xsd:double"&gt;3.9025&lt;/D&gt;&lt;D xsi:type="xsd:double"&gt;3.962&lt;/D&gt;&lt;D xsi:type="xsd:double"&gt;4.0405&lt;/D&gt;&lt;D xsi:type="xsd:double"&gt;3.975&lt;/D&gt;&lt;D xsi:type="xsd:double"&gt;3.9555&lt;/D&gt;&lt;D xsi:type="xsd:double"&gt;3.97&lt;/D&gt;&lt;D xsi:type="xsd:double"&gt;3.9415&lt;/D&gt;&lt;D xsi:type="xsd:double"&gt;3.9685&lt;/D&gt;&lt;D xsi:type="xsd:double"&gt;3.936&lt;/D&gt;&lt;D xsi:type="xsd:double"&gt;3.987&lt;/D&gt;&lt;D xsi:type="xsd:double"&gt;3.971&lt;/D&gt;&lt;D xsi:type="xsd:double"&gt;3.9045&lt;/D&gt;&lt;D xsi:type="xsd:double"&gt;3.8715&lt;/D&gt;&lt;D xsi:type="xsd:double"&gt;3.892&lt;/D&gt;&lt;D xsi:type="xsd:double"&gt;3.8575&lt;/D&gt;&lt;D xsi:type="xsd:double"&gt;3.8365&lt;/D&gt;&lt;D xsi:type="xsd:double"&gt;3.7785&lt;/D&gt;&lt;D xsi:type="xsd:double"&gt;3.8215&lt;/D&gt;&lt;D xsi:type="xsd:double"&gt;3.8205&lt;/D&gt;&lt;D xsi:type="xsd:double"&gt;3.855&lt;/D&gt;&lt;D xsi:type="xsd:double"&gt;3.874&lt;/D&gt;&lt;D xsi:type="xsd:double"&gt;3.8335&lt;/D&gt;&lt;D xsi:type="xsd:double"&gt;3.826&lt;/D&gt;&lt;D xsi:type="xsd:double"&gt;3.8015&lt;/D&gt;&lt;D xsi:type="xsd:double"&gt;3.791&lt;/D&gt;&lt;D xsi:type="xsd:double"&gt;3.799&lt;/D&gt;&lt;D xsi:type="xsd:double"&gt;3.7865&lt;/D&gt;&lt;D xsi:type="xsd:double"&gt;3.7325&lt;/D&gt;&lt;D xsi:type="xsd:double"&gt;3.736&lt;/D&gt;&lt;D xsi:type="xsd:double"&gt;3.754&lt;/D&gt;&lt;D xsi:type="xsd:double"&gt;3.725&lt;/D&gt;&lt;D xsi:type="xsd:double"&gt;3.7015&lt;/D&gt;&lt;D xsi:type="xsd:double"&gt;3.722&lt;/D&gt;&lt;D xsi:type="xsd:double"&gt;3.7145&lt;/D&gt;&lt;D xsi:type="xsd:double"&gt;3.7225&lt;/D&gt;&lt;D xsi:type="xsd:double"&gt;3.722&lt;/D&gt;&lt;D xsi:type="xsd:double"&gt;3.694&lt;/D&gt;&lt;D xsi:type="xsd:double"&gt;3.713&lt;/D&gt;&lt;D xsi:type="xsd:double"&gt;3.7135&lt;/D&gt;&lt;D xsi:type="xsd:double"&gt;3.7165&lt;/D&gt;&lt;D xsi:type="xsd:double"&gt;3.742&lt;/D&gt;&lt;D xsi:type="xsd:double"&gt;3.72&lt;/D&gt;&lt;D xsi:type="xsd:double"&gt;3.6495&lt;/D&gt;&lt;D xsi:type="xsd:double"&gt;3.6865&lt;/D&gt;&lt;D xsi:type="xsd:double"&gt;3.718&lt;/D&gt;&lt;D xsi:type="xsd:double"&gt;3.744&lt;/D&gt;&lt;D xsi:type="xsd:double"&gt;3.829&lt;/D&gt;&lt;D xsi:type="xsd:double"&gt;3.791&lt;/D&gt;&lt;D xsi:type="xsd:double"&gt;3.737&lt;/D&gt;&lt;D xsi:type="xsd:double"&gt;3.754&lt;/D&gt;&lt;D xsi:type="xsd:double"&gt;3.7795&lt;/D&gt;&lt;D xsi:type="xsd:double"&gt;3.796&lt;/D&gt;&lt;D xsi:type="xsd:double"&gt;3.787&lt;/D&gt;&lt;D xsi:type="xsd:double"&gt;3.852&lt;/D&gt;&lt;D xsi:type="xsd:double"&gt;3.824&lt;/D&gt;&lt;D xsi:type="xsd:double"&gt;3.853&lt;/D&gt;&lt;D xsi:type="xsd:double"&gt;3.8675&lt;/D&gt;&lt;D xsi:type="xsd:double"&gt;3.8765&lt;/D&gt;&lt;D xsi:type="xsd:double"&gt;3.875&lt;/D&gt;&lt;D xsi:type="xsd:double"&gt;3.8765&lt;/D&gt;&lt;D xsi:type="xsd:double"&gt;3.8905&lt;/D&gt;&lt;D xsi:type="xsd:double"&gt;3.8025&lt;/D&gt;&lt;D xsi:type="xsd:double"&gt;3.844&lt;/D&gt;&lt;D xsi:type="xsd:double"&gt;3.866&lt;/D&gt;&lt;D xsi:type="xsd:double"&gt;3.9165&lt;/D&gt;&lt;D xsi:type="xsd:double"&gt;3.9235&lt;/D&gt;&lt;D xsi:type="xsd:double"&gt;3.898&lt;/D&gt;&lt;D xsi:type="xsd:double"&gt;3.9175&lt;/D&gt;&lt;D xsi:type="xsd:double"&gt;3.9125&lt;/D&gt;&lt;D xsi:type="xsd:double"&gt;3.864&lt;/D&gt;&lt;D xsi:type="xsd:double"&gt;3.8525&lt;/D&gt;&lt;D xsi:type="xsd:double"&gt;3.863&lt;/D&gt;&lt;D xsi:type="xsd:double"&gt;3.898&lt;/D&gt;&lt;D xsi:type="xsd:double"&gt;3.854&lt;/D&gt;&lt;D xsi:type="xsd:double"&gt;3.821&lt;/D&gt;&lt;D xsi:type="xsd:double"&gt;3.8045&lt;/D&gt;&lt;D xsi:type="xsd:double"&gt;3.805&lt;/D&gt;&lt;D xsi:type="xsd:double"&gt;3.7775&lt;/D&gt;&lt;/FQL&gt;&lt;FQL&gt;&lt;Q&gt;AEPM25-USA^P_PRICE(0,-200D)&lt;/Q&gt;&lt;R&gt;0&lt;/R&gt;&lt;C&gt;0&lt;/C&gt;&lt;/FQL&gt;&lt;FQL&gt;&lt;Q&gt;NGK25-USA^P_PRICE(0,-200D)&lt;/Q&gt;&lt;R&gt;201&lt;/R&gt;&lt;C&gt;1&lt;/C&gt;&lt;D xsi:type="xsd:double"&gt;3.048&lt;/D&gt;&lt;D xsi:type="xsd:double"&gt;3.048&lt;/D&gt;&lt;D xsi:type="xsd:double"&gt;3.029&lt;/D&gt;&lt;D xsi:type="xsd:double"&gt;3.051&lt;/D&gt;&lt;D xsi:type="xsd:double"&gt;3.102&lt;/D&gt;&lt;D xsi:type="xsd:double"&gt;3.09&lt;/D&gt;&lt;D xsi:type="xsd:double"&gt;3.152&lt;/D&gt;&lt;D xsi:type="xsd:double"&gt;3.198&lt;/D&gt;&lt;D xsi:type="xsd:double"&gt;3.091&lt;/D&gt;&lt;D xsi:type="xsd:double"&gt;3.132&lt;/D&gt;&lt;D xsi:type="xsd:double"&gt;3.089&lt;/D&gt;&lt;D xsi:type="xsd:double"&gt;3.081&lt;/D&gt;&lt;D xsi:type="xsd:double"&gt;3.047&lt;/D&gt;&lt;D xsi:type="xsd:double"&gt;2.993&lt;/D&gt;&lt;D xsi:type="xsd:double"&gt;2.994&lt;/D&gt;&lt;D xsi:type="xsd:double"&gt;2.963&lt;/D&gt;&lt;D xsi:type="xsd:double"&gt;2.959&lt;/D&gt;&lt;D xsi:type="xsd:double"&gt;3.02&lt;/D&gt;&lt;D xsi:type="xsd:double"&gt;3.053&lt;/D&gt;&lt;D xsi:type="xsd:double"&gt;3.076&lt;/D&gt;&lt;D xsi:type="xsd:double"&gt;3.077&lt;/D&gt;&lt;D xsi:type="xsd:double"&gt;3.067&lt;/D&gt;&lt;D xsi:type="xsd:double"&gt;3.062&lt;/D&gt;&lt;D xsi:type="xsd:double"&gt;3.092&lt;/D&gt;&lt;D xsi:type="xsd:double"&gt;3.121&lt;/D&gt;&lt;D xsi:type="xsd:double"&gt;3.1&lt;/D&gt;&lt;D xsi:type="xsd:double"&gt;3.126&lt;/D&gt;&lt;D xsi:type="xsd:double"&gt;3.131&lt;/D&gt;&lt;D xsi:type="xsd:double"&gt;3.146&lt;/D&gt;&lt;D xsi:type="xsd:double"&gt;3.116&lt;/D&gt;&lt;D xsi:type="xsd:double"&gt;3.091&lt;/D&gt;&lt;D xsi:type="xsd:double"&gt;3.096&lt;/D&gt;&lt;D xsi:type="xsd:double"&gt;3.09&lt;/D&gt;&lt;D xsi:type="xsd:double"&gt;3.127&lt;/D&gt;&lt;D xsi:type="xsd:double"&gt;3.1&lt;/D&gt;&lt;D xsi:type="xsd:double"&gt;3.135&lt;/D&gt;&lt;D xsi:type="xsd:double"&gt;3.104&lt;/D&gt;&lt;D xsi:type="xsd:double"&gt;3.083&lt;/D&gt;&lt;D xsi:type="xsd:double"&gt;3.066&lt;/D&gt;&lt;D xsi:type="xsd:double"&gt;3.056&lt;/D&gt;&lt;D xsi:type="xsd:double"&gt;3.031&lt;/D&gt;&lt;D xsi:type="xsd:double"&gt;3.022&lt;/D&gt;&lt;D xsi:type="xsd:double"&gt;3.066&lt;/D&gt;&lt;D xsi:type="xsd:double"&gt;3.102&lt;/D&gt;&lt;D xsi:type="xsd:double"&gt;3.113&lt;/D&gt;&lt;D xsi:type="xsd:double"&gt;3.07&lt;/D&gt;&lt;D xsi:type="xsd:double"&gt;3.024&lt;/D&gt;&lt;D xsi:type="xsd:double"&gt;3.046&lt;/D&gt;&lt;D xsi:type="xsd:double"&gt;3.019&lt;/D&gt;&lt;D xsi:type="xsd:double"&gt;3.01&lt;/D&gt;&lt;D xsi:type="xsd:double"&gt;3.02&lt;/D&gt;&lt;D xsi:type="xsd:double"&gt;3.047&lt;/D&gt;&lt;D xsi:type="xsd:double"&gt;3.082&lt;/D&gt;&lt;D xsi:type="xsd:double"&gt;3.074&lt;/D&gt;&lt;D xsi:type="xsd:double"&gt;3.024&lt;/D&gt;&lt;D xsi:type="xsd:double"&gt;3.069&lt;/D&gt;&lt;D xsi:type="xsd:double"&gt;3.035&lt;/D&gt;&lt;D xsi:type="xsd:double"&gt;3.023&lt;/D&gt;&lt;D xsi:type="xsd:double"&gt;3.044&lt;/D&gt;&lt;D xsi:type="xsd:double"&gt;3.083&lt;/D&gt;&lt;D xsi:type="xsd:double"&gt;3.089&lt;/D&gt;&lt;D xsi:type="xsd:double"&gt;3.108&lt;/D&gt;&lt;D xsi:type="xsd:double"&gt;3.114&lt;/D&gt;&lt;D xsi:type="xsd:double"&gt;3.106&lt;/D&gt;&lt;D xsi:type="xsd:double"&gt;3.052&lt;/D&gt;&lt;D xsi:type="xsd:double"&gt;3.065&lt;/D&gt;&lt;D xsi:type="xsd:double"&gt;3.058&lt;/D&gt;&lt;D xsi:type="xsd:double"&gt;3.032&lt;/D&gt;&lt;D xsi:type="xsd:double"&gt;2.99&lt;/D&gt;&lt;D xsi:type="xsd:double"&gt;2.944&lt;/D&gt;&lt;D xsi:type="xsd:double"&gt;2.993&lt;/D&gt;&lt;D xsi:type="xsd:double"&gt;2.958&lt;/D&gt;&lt;D xsi:type="xsd:double"&gt;2.854&lt;/D&gt;&lt;D xsi:type="xsd:double"&gt;2.856&lt;/D&gt;&lt;D xsi:type="xsd:double"&gt;2.859&lt;/D&gt;&lt;D xsi:type="xsd:double"&gt;2.895&lt;/D&gt;&lt;D xsi:type="xsd:double"&gt;2.998&lt;/D&gt;&lt;D xsi:type="xsd:double"&gt;3.022&lt;/D&gt;&lt;D xsi:type="xsd:double"&gt;3.028&lt;/D&gt;&lt;D xsi:type="xsd:double"&gt;3.009&lt;/D&gt;&lt;D xsi:type="xsd:double"&gt;2.99&lt;/D&gt;&lt;D xsi:type="xsd:double"&gt;2.994&lt;/D&gt;&lt;D xsi:type="xsd:double"&gt;3.018&lt;/D&gt;&lt;D xsi:type="xsd:double"&gt;3.02&lt;/D&gt;&lt;D xsi:type="xsd:double"&gt;3.015&lt;/D&gt;&lt;D xsi:type="xsd:double"&gt;3.019&lt;/D&gt;&lt;D xsi:type="xsd:double"&gt;3.041&lt;/D&gt;&lt;D xsi:type="xsd:double"&gt;3.01&lt;/D&gt;&lt;D xsi:type="xsd:double"&gt;3.114&lt;/D&gt;&lt;D xsi:type="xsd:double"&gt;3.094&lt;/D&gt;&lt;D xsi:type="xsd:double"&gt;3.151&lt;/D&gt;&lt;D xsi:type="xsd:double"&gt;3.115&lt;/D&gt;&lt;D xsi:type="xsd:double"&gt;3.048&lt;/D&gt;&lt;D xsi:type="xsd:double"&gt;3.103&lt;/D&gt;&lt;D xsi:type="xsd:double"&gt;3.184&lt;/D&gt;&lt;D xsi:type="xsd:double"&gt;3.217&lt;/D&gt;&lt;D xsi:type="xsd:double"&gt;3.175&lt;/D&gt;&lt;D xsi:type="xsd:double"&gt;3.246&lt;/D&gt;&lt;D xsi:type="xsd:double"&gt;3.242&lt;/D&gt;&lt;D xsi:type="xsd:double"&gt;3.22&lt;/D&gt;&lt;D xsi:type="xsd:double"&gt;3.277&lt;/D&gt;&lt;D xsi:type="xsd:double"&gt;3.237&lt;/D&gt;&lt;D xsi:type="xsd:double"&gt;3.26&lt;/D&gt;&lt;D xsi:type="xsd:double"&gt;3.22&lt;/D&gt;&lt;D xsi:type="xsd:double"&gt;3.179&lt;/D&gt;&lt;D xsi:type="xsd:double"&gt;3.161&lt;/D&gt;&lt;D xsi:type="xsd:double"&gt;3.118&lt;/D&gt;&lt;D xsi:type="xsd:double"&gt;3.129&lt;/D&gt;&lt;D xsi:type="xsd:double"&gt;3.067&lt;/D&gt;&lt;D xsi:type="xsd:double"&gt;3.05&lt;/D&gt;&lt;D xsi:type="xsd:double"&gt;3.078&lt;/D&gt;&lt;D xsi:type="xsd:double"&gt;3.116&lt;/D&gt;&lt;D xsi:type="xsd:double"&gt;3.069&lt;/D&gt;&lt;D xsi:type="xsd:double"&gt;3.069&lt;/D&gt;&lt;D xsi:type="xsd:double"&gt;3.126&lt;/D&gt;&lt;D xsi:type="xsd:double"&gt;3.14&lt;/D&gt;&lt;D xsi:type="xsd:double"&gt;3.078&lt;/D&gt;&lt;D xsi:type="xsd:double"&gt;3.048&lt;/D&gt;&lt;D xsi:type="xsd:double"&gt;2.96&lt;/D&gt;&lt;D xsi:type="xsd:double"&gt;3.016&lt;/D&gt;&lt;D xsi:type="xsd:double"&gt;3.129&lt;/D&gt;&lt;D xsi:type="xsd:double"&gt;3.183&lt;/D&gt;&lt;D xsi:type="xsd:double"&gt;3.205&lt;/D&gt;&lt;D xsi:type="xsd:double"&gt;3.365&lt;/D&gt;&lt;D xsi:type="xsd:double"&gt;3.361&lt;/D&gt;&lt;D xsi:type="xsd:double"&gt;3.455&lt;/D&gt;&lt;D xsi:type="xsd:double"&gt;3.466&lt;/D&gt;&lt;D xsi:type="xsd:double"&gt;3.486&lt;/D&gt;&lt;D xsi:type="xsd:double"&gt;3.507&lt;/D&gt;&lt;D xsi:type="xsd:double"&gt;3.52&lt;/D&gt;&lt;D xsi:type="xsd:double"&gt;3.521&lt;/D&gt;&lt;D xsi:type="xsd:double"&gt;3.482&lt;/D&gt;&lt;D xsi:type="xsd:double"&gt;3.498&lt;/D&gt;&lt;D xsi:type="xsd:double"&gt;3.558&lt;/D&gt;&lt;D xsi:type="xsd:double"&gt;3.601&lt;/D&gt;&lt;D xsi:type="xsd:double"&gt;3.657&lt;/D&gt;&lt;D xsi:type="xsd:double"&gt;3.708&lt;/D&gt;&lt;D xsi:type="xsd:double"&gt;3.687&lt;/D&gt;&lt;D xsi:type="xsd:double"&gt;3.681&lt;/D&gt;&lt;D xsi:type="xsd:double"&gt;3.65&lt;/D&gt;&lt;D xsi:type="xsd:double"&gt;3.677&lt;/D&gt;&lt;D xsi:type="xsd:double"&gt;3.699&lt;/D&gt;&lt;D xsi:type="xsd:double"&gt;3.698&lt;/D&gt;&lt;D xsi:type="xsd:double"&gt;3.715&lt;/D&gt;&lt;D xsi:type="xsd:double"&gt;3.735&lt;/D&gt;&lt;D xsi:type="xsd:double"&gt;3.724&lt;/D&gt;&lt;D xsi:type="xsd:double"&gt;3.686&lt;/D&gt;&lt;D xsi:type="xsd:double"&gt;3.683&lt;/D&gt;&lt;D xsi:type="xsd:double"&gt;3.623&lt;/D&gt;&lt;D xsi:type="xsd:double"&gt;3.63&lt;/D&gt;&lt;D xsi:type="xsd:double"&gt;3.628&lt;/D&gt;&lt;D xsi:type="xsd:double"&gt;3.628&lt;/D&gt;&lt;D xsi:type="xsd:double"&gt;3.605&lt;/D&gt;&lt;D xsi:type="xsd:double"&gt;3.611&lt;/D&gt;&lt;D xsi:type="xsd:double"&gt;3.602&lt;/D&gt;&lt;D xsi:type="xsd:double"&gt;3.594&lt;/D&gt;&lt;D xsi:type="xsd:double"&gt;3.612&lt;/D&gt;&lt;D xsi:type="xsd:double"&gt;3.637&lt;/D&gt;&lt;D xsi:type="xsd:double"&gt;3.655&lt;/D&gt;&lt;D xsi:type="xsd:double"&gt;3.669&lt;/D&gt;&lt;D xsi:type="xsd:double"&gt;3.669&lt;/D&gt;&lt;D xsi:type="xsd:double"&gt;3.644&lt;/D&gt;&lt;D xsi:type="xsd:double"&gt;3.641&lt;/D&gt;&lt;D xsi:type="xsd:double"&gt;3.618&lt;/D&gt;&lt;D xsi:type="xsd:double"&gt;3.604&lt;/D&gt;&lt;D xsi:type="xsd:double"&gt;3.564&lt;/D&gt;&lt;D xsi:type="xsd:double"&gt;3.535&lt;/D&gt;&lt;D xsi:type="xsd:double"&gt;3.51&lt;/D&gt;&lt;D xsi:type="xsd:double"&gt;3.47&lt;/D&gt;&lt;D xsi:type="xsd:double"&gt;3.488&lt;/D&gt;&lt;D xsi:type="xsd:double"&gt;3.499&lt;/D&gt;&lt;D xsi:type="xsd:double"&gt;3.484&lt;/D&gt;&lt;D xsi:type="xsd:double"&gt;3.491&lt;/D&gt;&lt;D xsi:type="xsd:double"&gt;3.505&lt;/D&gt;&lt;D xsi:type="xsd:double"&gt;3.505&lt;/D&gt;&lt;D xsi:type="xsd:double"&gt;3.479&lt;/D&gt;&lt;D xsi:type="xsd:double"&gt;3.485&lt;/D&gt;&lt;D xsi:type="xsd:double"&gt;3.503&lt;/D&gt;&lt;D xsi:type="xsd:double"&gt;3.493&lt;/D&gt;&lt;D xsi:type="xsd:double"&gt;3.466&lt;/D&gt;&lt;D xsi:type="xsd:double"&gt;3.483&lt;/D&gt;&lt;D xsi:type="xsd:double"&gt;3.513&lt;/D&gt;&lt;D xsi:type="xsd:double"&gt;3.506&lt;/D&gt;&lt;D xsi:type="xsd:double"&gt;3.471&lt;/D&gt;&lt;D xsi:type="xsd:double"&gt;3.492&lt;/D&gt;&lt;D xsi:type="xsd:double"&gt;3.492&lt;/D&gt;&lt;D xsi:type="xsd:double"&gt;3.503&lt;/D&gt;&lt;D xsi:type="xsd:double"&gt;3.498&lt;/D&gt;&lt;D xsi:type="xsd:double"&gt;3.517&lt;/D&gt;&lt;D xsi:type="xsd:double"&gt;3.508&lt;/D&gt;&lt;D xsi:type="xsd:double"&gt;3.513&lt;/D&gt;&lt;D xsi:type="xsd:double"&gt;3.498&lt;/D&gt;&lt;D xsi:type="xsd:double"&gt;3.529&lt;/D&gt;&lt;D xsi:type="xsd:double"&gt;3.546&lt;/D&gt;&lt;D xsi:type="xsd:double"&gt;3.539&lt;/D&gt;&lt;D xsi:type="xsd:double"&gt;3.54&lt;/D&gt;&lt;D xsi:type="xsd:double"&gt;3.544&lt;/D&gt;&lt;D xsi:type="xsd:double"&gt;3.555&lt;/D&gt;&lt;D xsi:type="xsd:double"&gt;3.538&lt;/D&gt;&lt;D xsi:type="xsd:double"&gt;3.569&lt;/D&gt;&lt;D xsi:type="xsd:double"&gt;3.562&lt;/D&gt;&lt;/FQL&gt;&lt;FQL&gt;&lt;Q&gt;CU24-USA^P_PRICE(0,-200D)&lt;/Q&gt;&lt;R&gt;201&lt;/R&gt;&lt;C&gt;1&lt;/C&gt;&lt;D xsi:type="xsd:double"&gt;4.54&lt;/D&gt;&lt;D xsi:type="xsd:double"&gt;4.54&lt;/D&gt;&lt;D xsi:type="xsd:double"&gt;4.5775&lt;/D&gt;&lt;D xsi:type="xsd:double"&gt;4.65&lt;/D&gt;&lt;D xsi:type="xsd:double"&gt;4.715&lt;/D&gt;&lt;D xsi:type="xsd:double"&gt;4.745&lt;/D&gt;&lt;D xsi:type="xsd:double"&gt;4.7325&lt;/D&gt;&lt;D xsi:type="xsd:double"&gt;4.7025&lt;/D&gt;&lt;D xsi:type="xsd:double"&gt;4.685&lt;/D&gt;&lt;D xsi:type="xsd:double"&gt;4.71&lt;/D&gt;&lt;D xsi:type="xsd:double"&gt;4.625&lt;/D&gt;&lt;D xsi:type="xsd:double"&gt;4.6775&lt;/D&gt;&lt;D xsi:type="xsd:double"&gt;4.7325&lt;/D&gt;&lt;D xsi:type="xsd:double"&gt;4.78&lt;/D&gt;&lt;D xsi:type="xsd:double"&gt;4.8175&lt;/D&gt;&lt;D xsi:type="xsd:double"&gt;4.8&lt;/D&gt;&lt;D xsi:type="xsd:double"&gt;4.67&lt;/D&gt;&lt;D xsi:type="xsd:double"&gt;4.685&lt;/D&gt;&lt;D xsi:type="xsd:double"&gt;4.765&lt;/D&gt;&lt;D xsi:type="xsd:double"&gt;4.7675&lt;/D&gt;&lt;D xsi:type="xsd:double"&gt;4.6925&lt;/D&gt;&lt;D xsi:type="xsd:double"&gt;4.67&lt;/D&gt;&lt;D xsi:type="xsd:double"&gt;4.59&lt;/D&gt;&lt;D xsi:type="xsd:double"&gt;4.5575&lt;/D&gt;&lt;D xsi:type="xsd:double"&gt;4.585&lt;/D&gt;&lt;D xsi:type="xsd:double"&gt;4.59&lt;/D&gt;&lt;D xsi:type="xsd:double"&gt;4.6175&lt;/D&gt;&lt;D xsi:type="xsd:double"&gt;4.5825&lt;/D&gt;&lt;D xsi:type="xsd:double"&gt;4.61&lt;/D&gt;&lt;D xsi:type="xsd:double"&gt;4.58&lt;/D&gt;&lt;D xsi:type="xsd:double"&gt;4.5125&lt;/D&gt;&lt;D xsi:type="xsd:double"&gt;4.45&lt;/D&gt;&lt;D xsi:type="xsd:double"&gt;4.4975&lt;/D&gt;&lt;D xsi:type="xsd:double"&gt;4.5175&lt;/D&gt;&lt;D xsi:type="xsd:double"&gt;4.5375&lt;/D&gt;&lt;D xsi:type="xsd:double"&gt;4.5675&lt;/D&gt;&lt;D xsi:type="xsd:double"&gt;4.505&lt;/D&gt;&lt;D xsi:type="xsd:double"&gt;4.5475&lt;/D&gt;&lt;D xsi:type="xsd:double"&gt;4.5225&lt;/D&gt;&lt;D xsi:type="xsd:double"&gt;4.5725&lt;/D&gt;&lt;D xsi:type="xsd:double"&gt;4.57&lt;/D&gt;&lt;D xsi:type="xsd:double"&gt;4.5825&lt;/D&gt;&lt;D xsi:type="xsd:double"&gt;4.565&lt;/D&gt;&lt;D xsi:type="xsd:double"&gt;4.5275&lt;/D&gt;&lt;D xsi:type="xsd:double"&gt;4.6075&lt;/D&gt;&lt;D xsi:type="xsd:double"&gt;4.645&lt;/D&gt;&lt;D xsi:type="xsd:double"&gt;4.485&lt;/D&gt;&lt;D xsi:type="xsd:double"&gt;4.5425&lt;/D&gt;&lt;D xsi:type="xsd:double"&gt;4.61&lt;/D&gt;&lt;D xsi:type="xsd:double"&gt;4.6175&lt;/D&gt;&lt;D xsi:type="xsd:double"&gt;4.6325&lt;/D&gt;&lt;D xsi:type="xsd:double"&gt;4.615&lt;/D&gt;&lt;D xsi:type="xsd:double"&gt;4.61&lt;/D&gt;&lt;D xsi:type="xsd:double"&gt;4.58&lt;/D&gt;&lt;D xsi:type="xsd:double"&gt;4.58&lt;/D&gt;&lt;D xsi:type="xsd:double"&gt;4.5525&lt;/D&gt;&lt;D xsi:type="xsd:double"&gt;4.61&lt;/D&gt;&lt;D xsi:type="xsd:double"&gt;4.605&lt;/D&gt;&lt;D xsi:type="xsd:double"&gt;4.605&lt;/D&gt;&lt;D xsi:type="xsd:double"&gt;4.5925&lt;/D&gt;&lt;D xsi:type="xsd:double"&gt;4.565&lt;/D&gt;&lt;D xsi:type="xsd:double"&gt;4.48&lt;/D&gt;&lt;D xsi:type="xsd:double"&gt;4.4625&lt;/D&gt;&lt;D xsi:type="xsd:double"&gt;4.5025&lt;/D&gt;&lt;D xsi:type="xsd:double"&gt;4.4525&lt;/D&gt;&lt;D xsi:type="xsd:double"&gt;4.5025&lt;/D&gt;&lt;D xsi:type="xsd:double"&gt;4.5&lt;/D&gt;&lt;D xsi:type="xsd:double"&gt;4.465&lt;/D&gt;&lt;D xsi:type="xsd:double"&gt;4.4325&lt;/D&gt;&lt;D xsi:type="xsd:double"&gt;4.3525&lt;/D&gt;&lt;D xsi:type="xsd:double"&gt;4.3975&lt;/D&gt;&lt;D xsi:type="xsd:double"&gt;4.4375&lt;/D&gt;&lt;D xsi:type="xsd:double"&gt;4.5075&lt;/D&gt;&lt;D xsi:type="xsd:double"&gt;4.47&lt;/D&gt;&lt;D xsi:type="xsd:double"&gt;4.455&lt;/D&gt;&lt;D xsi:type="xsd:double"&gt;4.5325&lt;/D&gt;&lt;D xsi:type="xsd:double"&gt;4.5875&lt;/D&gt;&lt;D xsi:type="xsd:double"&gt;4.5875&lt;/D&gt;&lt;D xsi:type="xsd:double"&gt;4.5775&lt;/D&gt;&lt;D xsi:type="xsd:double"&gt;4.6175&lt;/D&gt;&lt;D xsi:type="xsd:double"&gt;4.6325&lt;/D&gt;&lt;D xsi:type="xsd:double"&gt;4.6775&lt;/D&gt;&lt;D xsi:type="xsd:double"&gt;4.685&lt;/D&gt;&lt;D xsi:type="xsd:double"&gt;4.685&lt;/D&gt;&lt;D xsi:type="xsd:double"&gt;4.71&lt;/D&gt;&lt;D xsi:type="xsd:double"&gt;4.715&lt;/D&gt;&lt;D xsi:type="xsd:double"&gt;4.72&lt;/D&gt;&lt;D xsi:type="xsd:double"&gt;4.6575&lt;/D&gt;&lt;D xsi:type="xsd:double"&gt;4.685&lt;/D&gt;&lt;D xsi:type="xsd:double"&gt;4.735&lt;/D&gt;&lt;D xsi:type="xsd:double"&gt;4.7525&lt;/D&gt;&lt;D xsi:type="xsd:double"&gt;4.705&lt;/D&gt;&lt;D xsi:type="xsd:double"&gt;4.6925&lt;/D&gt;&lt;D xsi:type="xsd:double"&gt;4.6875&lt;/D&gt;&lt;D xsi:type="xsd:double"&gt;4.6825&lt;/D&gt;&lt;D xsi:type="xsd:double"&gt;4.6775&lt;/D&gt;&lt;D xsi:type="xsd:double"&gt;4.6975&lt;/D&gt;&lt;D xsi:type="xsd:double"&gt;4.7425&lt;/D&gt;&lt;D xsi:type="xsd:double"&gt;4.83&lt;/D&gt;&lt;D xsi:type="xsd:double"&gt;4.85&lt;/D&gt;&lt;D xsi:type="xsd:double"&gt;4.8575&lt;/D&gt;&lt;D xsi:type="xsd:double"&gt;4.82&lt;/D&gt;&lt;D xsi:type="xsd:double"&gt;4.8675&lt;/D&gt;&lt;D xsi:type="xsd:double"&gt;4.9175&lt;/D&gt;&lt;D xsi:type="xsd:double"&gt;4.9125&lt;/D&gt;&lt;D xsi:type="xsd:double"&gt;4.915&lt;/D&gt;&lt;D xsi:type="xsd:double"&gt;4.97&lt;/D&gt;&lt;D xsi:type="xsd:double"&gt;4.985&lt;/D&gt;&lt;D xsi:type="xsd:double"&gt;5.0025&lt;/D&gt;&lt;D xsi:type="xsd:double"&gt;5.035&lt;/D&gt;&lt;D xsi:type="xsd:double"&gt;4.9825&lt;/D&gt;&lt;D xsi:type="xsd:double"&gt;4.975&lt;/D&gt;&lt;D xsi:type="xsd:double"&gt;4.95&lt;/D&gt;&lt;D xsi:type="xsd:double"&gt;4.965&lt;/D&gt;&lt;D xsi:type="xsd:double"&gt;5.015&lt;/D&gt;&lt;D xsi:type="xsd:double"&gt;5.055&lt;/D&gt;&lt;D xsi:type="xsd:double"&gt;5.0175&lt;/D&gt;&lt;D xsi:type="xsd:double"&gt;5.0175&lt;/D&gt;&lt;D xsi:type="xsd:double"&gt;5.06&lt;/D&gt;&lt;D xsi:type="xsd:double"&gt;5.0475&lt;/D&gt;&lt;D xsi:type="xsd:double"&gt;5.075&lt;/D&gt;&lt;D xsi:type="xsd:double"&gt;5.085&lt;/D&gt;&lt;D xsi:type="xsd:double"&gt;5.0475&lt;/D&gt;&lt;D xsi:type="xsd:double"&gt;5.1075&lt;/D&gt;&lt;D xsi:type="xsd:double"&gt;5.075&lt;/D&gt;&lt;D xsi:type="xsd:double"&gt;5.0825&lt;/D&gt;&lt;D xsi:type="xsd:double"&gt;5.065&lt;/D&gt;&lt;D xsi:type="xsd:double"&gt;5.01&lt;/D&gt;&lt;D xsi:type="xsd:double"&gt;4.985&lt;/D&gt;&lt;D xsi:type="xsd:double"&gt;4.9825&lt;/D&gt;&lt;D xsi:type="xsd:double"&gt;5.0525&lt;/D&gt;&lt;D xsi:type="xsd:double"&gt;5.09&lt;/D&gt;&lt;D xsi:type="xsd:double"&gt;5.1025&lt;/D&gt;&lt;D xsi:type="xsd:double"&gt;5.075&lt;/D&gt;&lt;D xsi:type="xsd:double"&gt;5.065&lt;/D&gt;&lt;D xsi:type="xsd:double"&gt;5.115&lt;/D&gt;&lt;D xsi:type="xsd:double"&gt;5.075&lt;/D&gt;&lt;D xsi:type="xsd:double"&gt;5.125&lt;/D&gt;&lt;D xsi:type="xsd:double"&gt;5.1175&lt;/D&gt;&lt;D xsi:type="xsd:double"&gt;5.0025&lt;/D&gt;&lt;D xsi:type="xsd:double"&gt;5.03&lt;/D&gt;&lt;D xsi:type="xsd:double"&gt;5.0975&lt;/D&gt;&lt;D xsi:type="xsd:double"&gt;5.0525&lt;/D&gt;&lt;D xsi:type="xsd:double"&gt;5.1275&lt;/D&gt;&lt;D xsi:type="xsd:double"&gt;5.125&lt;/D&gt;&lt;D xsi:type="xsd:double"&gt;5.0525&lt;/D&gt;&lt;D xsi:type="xsd:double"&gt;5.0725&lt;/D&gt;&lt;D xsi:type="xsd:double"&gt;5.0875&lt;/D&gt;&lt;D xsi:type="xsd:double"&gt;5.0725&lt;/D&gt;&lt;D xsi:type="xsd:double"&gt;5.0775&lt;/D&gt;&lt;D xsi:type="xsd:double"&gt;5.0525&lt;/D&gt;&lt;D xsi:type="xsd:double"&gt;5.065&lt;/D&gt;&lt;D xsi:type="xsd:double"&gt;5.0975&lt;/D&gt;&lt;D xsi:type="xsd:double"&gt;5.145&lt;/D&gt;&lt;D xsi:type="xsd:double"&gt;5.1725&lt;/D&gt;&lt;D xsi:type="xsd:double"&gt;5.2275&lt;/D&gt;&lt;D xsi:type="xsd:double"&gt;5.155&lt;/D&gt;&lt;D xsi:type="xsd:double"&gt;5.13&lt;/D&gt;&lt;D xsi:type="xsd:double"&gt;5.1425&lt;/D&gt;&lt;D xsi:type="xsd:double"&gt;5.1775&lt;/D&gt;&lt;D xsi:type="xsd:double"&gt;5.1975&lt;/D&gt;&lt;D xsi:type="xsd:double"&gt;5.1375&lt;/D&gt;&lt;D xsi:type="xsd:double"&gt;5.1125&lt;/D&gt;&lt;D xsi:type="xsd:double"&gt;5.13&lt;/D&gt;&lt;D xsi:type="xsd:double"&gt;5.1625&lt;/D&gt;&lt;D xsi:type="xsd:double"&gt;5.1925&lt;/D&gt;&lt;D xsi:type="xsd:double"&gt;5.1075&lt;/D&gt;&lt;D xsi:type="xsd:double"&gt;5.1125&lt;/D&gt;&lt;D xsi:type="xsd:double"&gt;5.14&lt;/D&gt;&lt;D xsi:type="xsd:double"&gt;5.0325&lt;/D&gt;&lt;D xsi:type="xsd:double"&gt;5.12&lt;/D&gt;&lt;D xsi:type="xsd:double"&gt;5.0875&lt;/D&gt;&lt;D xsi:type="xsd:double"&gt;5.05&lt;/D&gt;&lt;D xsi:type="xsd:double"&gt;5.06&lt;/D&gt;&lt;D xsi:type="xsd:double"&gt;5.03&lt;/D&gt;&lt;D xsi:type="xsd:double"&gt;5.0075&lt;/D&gt;&lt;D xsi:type="xsd:double"&gt;5.08&lt;/D&gt;&lt;D xsi:type="xsd:double"&gt;5.025&lt;/D&gt;&lt;D xsi:type="xsd:double"&gt;4.99&lt;/D&gt;&lt;D xsi:type="xsd:double"&gt;5.0325&lt;/D&gt;&lt;D xsi:type="xsd:double"&gt;5.05&lt;/D&gt;&lt;D xsi:type="xsd:double"&gt;5.0575&lt;/D&gt;&lt;D xsi:type="xsd:double"&gt;5.01&lt;/D&gt;&lt;D xsi:type="xsd:double"&gt;5.0875&lt;/D&gt;&lt;D xsi:type="xsd:double"&gt;5.0525&lt;/D&gt;&lt;D xsi:type="xsd:double"&gt;5.065&lt;/D&gt;&lt;D xsi:type="xsd:double"&gt;5.0725&lt;/D&gt;&lt;D xsi:type="xsd:double"&gt;5.085&lt;/D&gt;&lt;D xsi:type="xsd:double"&gt;5.0525&lt;/D&gt;&lt;D xsi:type="xsd:double"&gt;5.0325&lt;/D&gt;&lt;D xsi:type="xsd:double"&gt;5.0525&lt;/D&gt;&lt;D xsi:type="xsd:double"&gt;5.0625&lt;/D&gt;&lt;D xsi:type="xsd:double"&gt;5.14&lt;/D&gt;&lt;D xsi:type="xsd:double"&gt;5.0725&lt;/D&gt;&lt;D xsi:type="xsd:double"&gt;5.0725&lt;/D&gt;&lt;D xsi:type="xsd:double"&gt;5.07&lt;/D&gt;&lt;D xsi:type="xsd:double"&gt;4.995&lt;/D&gt;&lt;D xsi:type="xsd:double"&gt;5.035&lt;/D&gt;&lt;D xsi:type="xsd:double"&gt;5.1&lt;/D&gt;&lt;D xsi:type="xsd:double"&gt;5.06&lt;/D&gt;&lt;D xsi:type="xsd:double"&gt;5.0375&lt;/D&gt;&lt;/FQL&gt;&lt;FQL&gt;&lt;Q&gt;WN24-USA^P_PRICE(0,-200D)&lt;/Q&gt;&lt;R&gt;201&lt;/R&gt;&lt;C&gt;1&lt;/C&gt;&lt;D xsi:type="xsd:double"&gt;6.785&lt;/D&gt;&lt;D xsi:type="xsd:double"&gt;6.785&lt;/D&gt;&lt;D xsi:type="xsd:double"&gt;6.81&lt;/D&gt;&lt;D xsi:type="xsd:double"&gt;6.9275&lt;/D&gt;&lt;D xsi:type="xsd:double"&gt;7.0025&lt;/D&gt;&lt;D xsi:type="xsd:double"&gt;6.9725&lt;/D&gt;&lt;D xsi:type="xsd:double"&gt;6.98&lt;/D&gt;&lt;D xsi:type="xsd:double"&gt;6.93&lt;/D&gt;&lt;D xsi:type="xsd:double"&gt;6.975&lt;/D&gt;&lt;D xsi:type="xsd:double"&gt;6.8875&lt;/D&gt;&lt;D xsi:type="xsd:double"&gt;6.5125&lt;/D&gt;&lt;D xsi:type="xsd:double"&gt;6.6325&lt;/D&gt;&lt;D xsi:type="xsd:double"&gt;6.6575&lt;/D&gt;&lt;D xsi:type="xsd:double"&gt;6.725&lt;/D&gt;&lt;D xsi:type="xsd:double"&gt;6.87&lt;/D&gt;&lt;D xsi:type="xsd:double"&gt;6.635&lt;/D&gt;&lt;D xsi:type="xsd:double"&gt;6.375&lt;/D&gt;&lt;D xsi:type="xsd:double"&gt;6.34&lt;/D&gt;&lt;D xsi:type="xsd:double"&gt;6.4275&lt;/D&gt;&lt;D xsi:type="xsd:double"&gt;6.4875&lt;/D&gt;&lt;D xsi:type="xsd:double"&gt;6.225&lt;/D&gt;&lt;D xsi:type="xsd:double"&gt;6.0425&lt;/D&gt;&lt;D xsi:type="xsd:double"&gt;5.9925&lt;/D&gt;&lt;D xsi:type="xsd:double"&gt;6.0325&lt;/D&gt;&lt;D xsi:type="xsd:double"&gt;6.085&lt;/D&gt;&lt;D xsi:type="xsd:double"&gt;6.2225&lt;/D&gt;&lt;D xsi:type="xsd:double"&gt;6.205&lt;/D&gt;&lt;D xsi:type="xsd:double"&gt;6.13&lt;/D&gt;&lt;D xsi:type="xsd:double"&gt;6.0275&lt;/D&gt;&lt;D xsi:type="xsd:double"&gt;5.875&lt;/D&gt;&lt;D xsi:type="xsd:double"&gt;5.6675&lt;/D&gt;&lt;D xsi:type="xsd:double"&gt;5.53&lt;/D&gt;&lt;D xsi:type="xsd:double"&gt;5.5225&lt;/D&gt;&lt;D xsi:type="xsd:double"&gt;5.6475&lt;/D&gt;&lt;D xsi:type="xsd:double"&gt;5.675&lt;/D&gt;&lt;D xsi:type="xsd:double"&gt;5.7075&lt;/D&gt;&lt;D xsi:type="xsd:double"&gt;5.6625&lt;/D&gt;&lt;D xsi:type="xsd:double"&gt;5.735&lt;/D&gt;&lt;D xsi:type="xsd:double"&gt;5.72&lt;/D&gt;&lt;D xsi:type="xsd:double"&gt;5.805&lt;/D&gt;&lt;D xsi:type="xsd:double"&gt;5.8175&lt;/D&gt;&lt;D xsi:type="xsd:double"&gt;5.715&lt;/D&gt;&lt;D xsi:type="xsd:double"&gt;5.7225&lt;/D&gt;&lt;D xsi:type="xsd:double"&gt;5.6175&lt;/D&gt;&lt;D xsi:type="xsd:double"&gt;5.7275&lt;/D&gt;&lt;D xsi:type="xsd:double"&gt;5.7575&lt;/D&gt;&lt;D xsi:type="xsd:double"&gt;5.6275&lt;/D&gt;&lt;D xsi:type="xsd:double"&gt;5.5925&lt;/D&gt;&lt;D xsi:type="xsd:double"&gt;5.7075&lt;/D&gt;&lt;D xsi:type="xsd:double"&gt;5.695&lt;/D&gt;&lt;D xsi:type="xsd:double"&gt;5.62&lt;/D&gt;&lt;D xsi:type="xsd:double"&gt;5.6025&lt;/D&gt;&lt;D xsi:type="xsd:double"&gt;5.6725&lt;/D&gt;&lt;D xsi:type="xsd:double"&gt;5.575&lt;/D&gt;&lt;D xsi:type="xsd:double"&gt;5.44&lt;/D&gt;&lt;D xsi:type="xsd:double"&gt;5.4725&lt;/D&gt;&lt;D xsi:type="xsd:double"&gt;5.5825&lt;/D&gt;&lt;D xsi:type="xsd:double"&gt;5.6075&lt;/D&gt;&lt;D xsi:type="xsd:double"&gt;5.61&lt;/D&gt;&lt;D xsi:type="xsd:double"&gt;5.5025&lt;/D&gt;&lt;D xsi:type="xsd:double"&gt;5.4&lt;/D&gt;&lt;D xsi:type="xsd:double"&gt;5.425&lt;/D&gt;&lt;D xsi:type="xsd:double"&gt;5.5575&lt;/D&gt;&lt;D xsi:type="xsd:double"&gt;5.6725&lt;/D&gt;&lt;D xsi:type="xsd:double"&gt;5.6125&lt;/D&gt;&lt;D xsi:type="xsd:double"&gt;5.7925&lt;/D&gt;&lt;D xsi:type="xsd:double"&gt;5.785&lt;/D&gt;&lt;D xsi:type="xsd:double"&gt;5.8625&lt;/D&gt;&lt;D xsi:type="xsd:double"&gt;5.77&lt;/D&gt;&lt;D xsi:type="xsd:double"&gt;5.7&lt;/D&gt;&lt;D xsi:type="xsd:double"&gt;5.8&lt;/D&gt;&lt;D xsi:type="xsd:double"&gt;5.78&lt;/D&gt;&lt;D xsi:type="xsd:double"&gt;5.8&lt;/D&gt;&lt;D xsi:type="xsd:double"&gt;5.6175&lt;/D&gt;&lt;D xsi:type="xsd:double"&gt;5.7&lt;/D&gt;&lt;D xsi:type="xsd:double"&gt;5.8425&lt;/D&gt;&lt;D xsi:type="xsd:double"&gt;5.9775&lt;/D&gt;&lt;D xsi:type="xsd:double"&gt;6.0025&lt;/D&gt;&lt;D xsi:type="xsd:double"&gt;6.01&lt;/D&gt;&lt;D xsi:type="xsd:double"&gt;5.9725&lt;/D&gt;&lt;D xsi:type="xsd:double"&gt;6.105&lt;/D&gt;&lt;D xsi:type="xsd:double"&gt;6.0575&lt;/D&gt;&lt;D xsi:type="xsd:double"&gt;6.0325&lt;/D&gt;&lt;D xsi:type="xsd:double"&gt;6.13&lt;/D&gt;&lt;D xsi:type="xsd:double"&gt;6.1375&lt;/D&gt;&lt;D xsi:type="xsd:double"&gt;6.1025&lt;/D&gt;&lt;D xsi:type="xsd:double"&gt;6.2025&lt;/D&gt;&lt;D xsi:type="xsd:double"&gt;6.095&lt;/D&gt;&lt;D xsi:type="xsd:double"&gt;6.1625&lt;/D&gt;&lt;D xsi:type="xsd:double"&gt;6.275&lt;/D&gt;&lt;D xsi:type="xsd:double"&gt;6.2625&lt;/D&gt;&lt;D xsi:type="xsd:double"&gt;6.1275&lt;/D&gt;&lt;D xsi:type="xsd:double"&gt;6.12&lt;/D&gt;&lt;D xsi:type="xsd:double"&gt;6.0975&lt;/D&gt;&lt;D xsi:type="xsd:double"&gt;6.0375&lt;/D&gt;&lt;D xsi:type="xsd:double"&gt;6.02&lt;/D&gt;&lt;D xsi:type="xsd:double"&gt;6.0525&lt;/D&gt;&lt;D xsi:type="xsd:double"&gt;6.185&lt;/D&gt;&lt;D xsi:type="xsd:double"&gt;6.2475&lt;/D&gt;&lt;D xsi:type="xsd:double"&gt;6.3175&lt;/D&gt;&lt;D xsi:type="xsd:double"&gt;6.3075&lt;/D&gt;&lt;D xsi:type="xsd:double"&gt;6.1775&lt;/D&gt;&lt;D xsi:type="xsd:double"&gt;6.35&lt;/D&gt;&lt;D xsi:type="xsd:double"&gt;6.32&lt;/D&gt;&lt;D xsi:type="xsd:double"&gt;6.22&lt;/D&gt;&lt;D xsi:type="xsd:double"&gt;6.2625&lt;/D&gt;&lt;D xsi:type="xsd:double"&gt;6.4575&lt;/D&gt;&lt;D xsi:type="xsd:double"&gt;6.4775&lt;/D&gt;&lt;D xsi:type="xsd:double"&gt;6.395&lt;/D&gt;&lt;D xsi:type="xsd:double"&gt;6.53&lt;/D&gt;&lt;D xsi:type="xsd:double"&gt;6.3475&lt;/D&gt;&lt;D xsi:type="xsd:double"&gt;6.3175&lt;/D&gt;&lt;D xsi:type="xsd:double"&gt;6.28&lt;/D&gt;&lt;D xsi:type="xsd:double"&gt;6.385&lt;/D&gt;&lt;D xsi:type="xsd:double"&gt;6.3375&lt;/D&gt;&lt;D xsi:type="xsd:double"&gt;6.4425&lt;/D&gt;&lt;D xsi:type="xsd:double"&gt;6.315&lt;/D&gt;&lt;D xsi:type="xsd:double"&gt;6.2375&lt;/D&gt;&lt;D xsi:type="xsd:double"&gt;6.42&lt;/D&gt;&lt;D xsi:type="xsd:double"&gt;6.2575&lt;/D&gt;&lt;D xsi:type="xsd:double"&gt;6.455&lt;/D&gt;&lt;D xsi:type="xsd:double"&gt;6.53&lt;/D&gt;&lt;D xsi:type="xsd:double"&gt;6.485&lt;/D&gt;&lt;D xsi:type="xsd:double"&gt;6.515&lt;/D&gt;&lt;D xsi:type="xsd:double"&gt;6.435&lt;/D&gt;&lt;D xsi:type="xsd:double"&gt;6.2825&lt;/D&gt;&lt;D xsi:type="xsd:double"&gt;6.2475&lt;/D&gt;&lt;D xsi:type="xsd:double"&gt;6.135&lt;/D&gt;&lt;D xsi:type="xsd:double"&gt;6.0175&lt;/D&gt;&lt;D xsi:type="xsd:double"&gt;5.89&lt;/D&gt;&lt;D xsi:type="xsd:double"&gt;6.04&lt;/D&gt;&lt;D xsi:type="xsd:double"&gt;6.1225&lt;/D&gt;&lt;D</t>
        </r>
      </text>
    </comment>
    <comment ref="A2" authorId="0" shapeId="0" xr:uid="{75F436A8-3025-4BB4-AC16-FC186BEE5A18}">
      <text>
        <r>
          <rPr>
            <b/>
            <sz val="9"/>
            <color indexed="81"/>
            <rFont val="Tahoma"/>
            <family val="2"/>
          </rPr>
          <t xml:space="preserve"> xsi:type="xsd:double"&gt;6.105&lt;/D&gt;&lt;D xsi:type="xsd:double"&gt;6&lt;/D&gt;&lt;D xsi:type="xsd:double"&gt;6.0575&lt;/D&gt;&lt;D xsi:type="xsd:double"&gt;6.1&lt;/D&gt;&lt;D xsi:type="xsd:double"&gt;6.18&lt;/D&gt;&lt;D xsi:type="xsd:double"&gt;6.2675&lt;/D&gt;&lt;D xsi:type="xsd:double"&gt;6.3&lt;/D&gt;&lt;D xsi:type="xsd:double"&gt;6.2875&lt;/D&gt;&lt;D xsi:type="xsd:double"&gt;6.3625&lt;/D&gt;&lt;D xsi:type="xsd:double"&gt;6.4775&lt;/D&gt;&lt;D xsi:type="xsd:double"&gt;6.28&lt;/D&gt;&lt;D xsi:type="xsd:double"&gt;6.3575&lt;/D&gt;&lt;D xsi:type="xsd:double"&gt;6.32&lt;/D&gt;&lt;D xsi:type="xsd:double"&gt;6.2525&lt;/D&gt;&lt;D xsi:type="xsd:double"&gt;6.235&lt;/D&gt;&lt;D xsi:type="xsd:double"&gt;6.1925&lt;/D&gt;&lt;D xsi:type="xsd:double"&gt;6.275&lt;/D&gt;&lt;D xsi:type="xsd:double"&gt;6.3375&lt;/D&gt;&lt;D xsi:type="xsd:double"&gt;6.365&lt;/D&gt;&lt;D xsi:type="xsd:double"&gt;6.29&lt;/D&gt;&lt;D xsi:type="xsd:double"&gt;6.375&lt;/D&gt;&lt;D xsi:type="xsd:double"&gt;6.4525&lt;/D&gt;&lt;D xsi:type="xsd:double"&gt;6.455&lt;/D&gt;&lt;D xsi:type="xsd:double"&gt;6.4775&lt;/D&gt;&lt;D xsi:type="xsd:double"&gt;6.385&lt;/D&gt;&lt;D xsi:type="xsd:double"&gt;6.3125&lt;/D&gt;&lt;D xsi:type="xsd:double"&gt;6.3475&lt;/D&gt;&lt;D xsi:type="xsd:double"&gt;6.3675&lt;/D&gt;&lt;D xsi:type="xsd:double"&gt;6.3625&lt;/D&gt;&lt;D xsi:type="xsd:double"&gt;6.2525&lt;/D&gt;&lt;D xsi:type="xsd:double"&gt;6.2875&lt;/D&gt;&lt;D xsi:type="xsd:double"&gt;6.4075&lt;/D&gt;&lt;D xsi:type="xsd:double"&gt;6.34&lt;/D&gt;&lt;D xsi:type="xsd:double"&gt;6.4175&lt;/D&gt;&lt;D xsi:type="xsd:double"&gt;6.23&lt;/D&gt;&lt;D xsi:type="xsd:double"&gt;6.3275&lt;/D&gt;&lt;D xsi:type="xsd:double"&gt;6.31&lt;/D&gt;&lt;D xsi:type="xsd:double"&gt;6.1225&lt;/D&gt;&lt;D xsi:type="xsd:double"&gt;6.3625&lt;/D&gt;&lt;D xsi:type="xsd:double"&gt;6.3775&lt;/D&gt;&lt;D xsi:type="xsd:double"&gt;6.4425&lt;/D&gt;&lt;D xsi:type="xsd:double"&gt;6.4275&lt;/D&gt;&lt;D xsi:type="xsd:double"&gt;6.335&lt;/D&gt;&lt;D xsi:type="xsd:double"&gt;6.2875&lt;/D&gt;&lt;D xsi:type="xsd:double"&gt;6.395&lt;/D&gt;&lt;D xsi:type="xsd:double"&gt;6.36&lt;/D&gt;&lt;D xsi:type="xsd:double"&gt;6.405&lt;/D&gt;&lt;D xsi:type="xsd:double"&gt;6.52&lt;/D&gt;&lt;D xsi:type="xsd:double"&gt;6.4425&lt;/D&gt;&lt;D xsi:type="xsd:double"&gt;6.475&lt;/D&gt;&lt;D xsi:type="xsd:double"&gt;6.4&lt;/D&gt;&lt;D xsi:type="xsd:double"&gt;6.375&lt;/D&gt;&lt;D xsi:type="xsd:double"&gt;6.4775&lt;/D&gt;&lt;D xsi:type="xsd:double"&gt;6.52&lt;/D&gt;&lt;D xsi:type="xsd:double"&gt;6.59&lt;/D&gt;&lt;D xsi:type="xsd:double"&gt;6.4775&lt;/D&gt;&lt;D xsi:type="xsd:double"&gt;6.4725&lt;/D&gt;&lt;D xsi:type="xsd:double"&gt;6.545&lt;/D&gt;&lt;D xsi:type="xsd:double"&gt;6.59&lt;/D&gt;&lt;D xsi:type="xsd:double"&gt;6.565&lt;/D&gt;&lt;D xsi:type="xsd:double"&gt;6.6875&lt;/D&gt;&lt;D xsi:type="xsd:double"&gt;6.7275&lt;/D&gt;&lt;D xsi:type="xsd:double"&gt;6.8125&lt;/D&gt;&lt;D xsi:type="xsd:double"&gt;6.8725&lt;/D&gt;&lt;D xsi:type="xsd:double"&gt;6.735&lt;/D&gt;&lt;D xsi:type="xsd:double"&gt;6.73&lt;/D&gt;&lt;D xsi:type="xsd:double"&gt;6.8325&lt;/D&gt;&lt;D xsi:type="xsd:double"&gt;6.6425&lt;/D&gt;&lt;D xsi:type="xsd:double"&gt;6.72&lt;/D&gt;&lt;/FQL&gt;&lt;FQL&gt;&lt;Q&gt;SBN24-USA^P_PRICE(0,-200D)&lt;/Q&gt;&lt;R&gt;201&lt;/R&gt;&lt;C&gt;1&lt;/C&gt;&lt;D xsi:type="xsd:double"&gt;0.183&lt;/D&gt;&lt;D xsi:type="xsd:double"&gt;0.183&lt;/D&gt;&lt;D xsi:type="xsd:double"&gt;0.1819&lt;/D&gt;&lt;D xsi:type="xsd:double"&gt;0.1835&lt;/D&gt;&lt;D xsi:type="xsd:double"&gt;0.1873&lt;/D&gt;&lt;D xsi:type="xsd:double"&gt;0.1841&lt;/D&gt;&lt;D xsi:type="xsd:double"&gt;0.1826&lt;/D&gt;&lt;D xsi:type="xsd:double"&gt;0.1823&lt;/D&gt;&lt;D xsi:type="xsd:double"&gt;0.1856&lt;/D&gt;&lt;D xsi:type="xsd:double"&gt;0.1868&lt;/D&gt;&lt;D xsi:type="xsd:double"&gt;0.1813&lt;/D&gt;&lt;D xsi:type="xsd:double"&gt;0.1833&lt;/D&gt;&lt;D xsi:type="xsd:double"&gt;0.1865&lt;/D&gt;&lt;D xsi:type="xsd:double"&gt;0.1887&lt;/D&gt;&lt;D xsi:type="xsd:double"&gt;0.1863&lt;/D&gt;&lt;D xsi:type="xsd:double"&gt;0.193&lt;/D&gt;&lt;D xsi:type="xsd:double"&gt;0.1958&lt;/D&gt;&lt;D xsi:type="xsd:double"&gt;0.196&lt;/D&gt;&lt;D xsi:type="xsd:double"&gt;0.1995&lt;/D&gt;&lt;D xsi:type="xsd:double"&gt;0.1948&lt;/D&gt;&lt;D xsi:type="xsd:double"&gt;0.1928&lt;/D&gt;&lt;D xsi:type="xsd:double"&gt;0.1925&lt;/D&gt;&lt;D xsi:type="xsd:double"&gt;0.1922&lt;/D&gt;&lt;D xsi:type="xsd:double"&gt;0.1941&lt;/D&gt;&lt;D xsi:type="xsd:double"&gt;0.1978&lt;/D&gt;&lt;D xsi:type="xsd:double"&gt;0.1909&lt;/D&gt;&lt;D xsi:type="xsd:double"&gt;0.1916&lt;/D&gt;&lt;D xsi:type="xsd:double"&gt;0.1977&lt;/D&gt;&lt;D xsi:type="xsd:double"&gt;0.1966&lt;/D&gt;&lt;D xsi:type="xsd:double"&gt;0.1961&lt;/D&gt;&lt;D xsi:type="xsd:double"&gt;0.195&lt;/D&gt;&lt;D xsi:type="xsd:double"&gt;0.1954&lt;/D&gt;&lt;D xsi:type="xsd:double"&gt;0.1927&lt;/D&gt;&lt;D xsi:type="xsd:double"&gt;0.1953&lt;/D&gt;&lt;D xsi:type="xsd:double"&gt;0.1982&lt;/D&gt;&lt;D xsi:type="xsd:double"&gt;0.2013&lt;/D&gt;&lt;D xsi:type="xsd:double"&gt;0.2053&lt;/D&gt;&lt;D xsi:type="xsd:double"&gt;0.2109&lt;/D&gt;&lt;D xsi:type="xsd:double"&gt;0.2113&lt;/D&gt;&lt;D xsi:type="xsd:double"&gt;0.2126&lt;/D&gt;&lt;D xsi:type="xsd:double"&gt;0.2161&lt;/D&gt;&lt;D xsi:type="xsd:double"&gt;0.2198&lt;/D&gt;&lt;D xsi:type="xsd:double"&gt;0.2184&lt;/D&gt;&lt;D xsi:type="xsd:double"&gt;0.22&lt;/D&gt;&lt;D xsi:type="xsd:double"&gt;0.2235&lt;/D&gt;&lt;D xsi:type="xsd:double"&gt;0.2215&lt;/D&gt;&lt;D xsi:type="xsd:double"&gt;0.2187&lt;/D&gt;&lt;D xsi:type="xsd:double"&gt;0.2201&lt;/D&gt;&lt;D xsi:type="xsd:double"&gt;0.2166&lt;/D&gt;&lt;D xsi:type="xsd:double"&gt;0.216&lt;/D&gt;&lt;D xsi:type="xsd:double"&gt;0.2178&lt;/D&gt;&lt;D xsi:type="xsd:double"&gt;0.2147&lt;/D&gt;&lt;D xsi:type="xsd:double"&gt;0.2136&lt;/D&gt;&lt;D xsi:type="xsd:double"&gt;0.2182&lt;/D&gt;&lt;D xsi:type="xsd:double"&gt;0.2176&lt;/D&gt;&lt;D xsi:type="xsd:double"&gt;0.2151&lt;/D&gt;&lt;D xsi:type="xsd:double"&gt;0.2167&lt;/D&gt;&lt;D xsi:type="xsd:double"&gt;0.2163&lt;/D&gt;&lt;D xsi:type="xsd:double"&gt;0.2169&lt;/D&gt;&lt;D xsi:type="xsd:double"&gt;0.2093&lt;/D&gt;&lt;D xsi:type="xsd:double"&gt;0.2103&lt;/D&gt;&lt;D xsi:type="xsd:double"&gt;0.2114&lt;/D&gt;&lt;D xsi:type="xsd:double"&gt;0.2064&lt;/D&gt;&lt;D xsi:type="xsd:double"&gt;0.2048&lt;/D&gt;&lt;D xsi:type="xsd:double"&gt;0.2091&lt;/D&gt;&lt;D xsi:type="xsd:double"&gt;0.2153&lt;/D&gt;&lt;D xsi:type="xsd:double"&gt;0.2241&lt;/D&gt;&lt;D xsi:type="xsd:double"&gt;0.2237&lt;/D&gt;&lt;D xsi:type="xsd:double"&gt;0.2192&lt;/D&gt;&lt;D xsi:type="xsd:double"&gt;0.2163&lt;/D&gt;&lt;D xsi:type="xsd:double"&gt;0.2196&lt;/D&gt;&lt;D xsi:type="xsd:double"&gt;0.2211&lt;/D&gt;&lt;D xsi:type="xsd:double"&gt;0.2201&lt;/D&gt;&lt;D xsi:type="xsd:double"&gt;0.2235&lt;/D&gt;&lt;D xsi:type="xsd:double"&gt;0.22&lt;/D&gt;&lt;D xsi:type="xsd:double"&gt;0.2247&lt;/D&gt;&lt;D xsi:type="xsd:double"&gt;0.2237&lt;/D&gt;&lt;D xsi:type="xsd:double"&gt;0.226&lt;/D&gt;&lt;D xsi:type="xsd:double"&gt;0.2299&lt;/D&gt;&lt;D xsi:type="xsd:double"&gt;0.229&lt;/D&gt;&lt;D xsi:type="xsd:double"&gt;0.2287&lt;/D&gt;&lt;D xsi:type="xsd:double"&gt;0.2252&lt;/D&gt;&lt;D xsi:type="xsd:double"&gt;0.225&lt;/D&gt;&lt;D xsi:type="xsd:double"&gt;0.2268&lt;/D&gt;&lt;D xsi:type="xsd:double"&gt;0.2243&lt;/D&gt;&lt;D xsi:type="xsd:double"&gt;0.2277&lt;/D&gt;&lt;D xsi:type="xsd:double"&gt;0.2261&lt;/D&gt;&lt;D xsi:type="xsd:double"&gt;0.223&lt;/D&gt;&lt;D xsi:type="xsd:double"&gt;0.2255&lt;/D&gt;&lt;D xsi:type="xsd:double"&gt;0.2274&lt;/D&gt;&lt;D xsi:type="xsd:double"&gt;0.2292&lt;/D&gt;&lt;D xsi:type="xsd:double"&gt;0.2241&lt;/D&gt;&lt;D xsi:type="xsd:double"&gt;0.2225&lt;/D&gt;&lt;D xsi:type="xsd:double"&gt;0.2221&lt;/D&gt;&lt;D xsi:type="xsd:double"&gt;0.2182&lt;/D&gt;&lt;D xsi:type="xsd:double"&gt;0.2139&lt;/D&gt;&lt;D xsi:type="xsd:double"&gt;0.2149&lt;/D&gt;&lt;D xsi:type="xsd:double"&gt;0.2079&lt;/D&gt;&lt;D xsi:type="xsd:double"&gt;0.2091&lt;/D&gt;&lt;D xsi:type="xsd:double"&gt;0.2066&lt;/D&gt;&lt;D xsi:type="xsd:double"&gt;0.2093&lt;/D&gt;&lt;D xsi:type="xsd:double"&gt;0.2095&lt;/D&gt;&lt;D xsi:type="xsd:double"&gt;0.2059&lt;/D&gt;&lt;D xsi:type="xsd:double"&gt;0.2056&lt;/D&gt;&lt;D xsi:type="xsd:double"&gt;0.2037&lt;/D&gt;&lt;D xsi:type="xsd:double"&gt;0.2049&lt;/D&gt;&lt;D xsi:type="xsd:double"&gt;0.2041&lt;/D&gt;&lt;D xsi:type="xsd:double"&gt;0.2123&lt;/D&gt;&lt;D xsi:type="xsd:double"&gt;0.2036&lt;/D&gt;&lt;D xsi:type="xsd:double"&gt;0.2015&lt;/D&gt;&lt;D xsi:type="xsd:double"&gt;0.2023&lt;/D&gt;&lt;D xsi:type="xsd:double"&gt;0.1984&lt;/D&gt;&lt;D xsi:type="xsd:double"&gt;0.2024&lt;/D&gt;&lt;D xsi:type="xsd:double"&gt;0.2064&lt;/D&gt;&lt;D xsi:type="xsd:double"&gt;0.2038&lt;/D&gt;&lt;D xsi:type="xsd:double"&gt;0.2089&lt;/D&gt;&lt;D xsi:type="xsd:double"&gt;0.2092&lt;/D&gt;&lt;D xsi:type="xsd:double"&gt;0.2076&lt;/D&gt;&lt;D xsi:type="xsd:double"&gt;0.2119&lt;/D&gt;&lt;D xsi:type="xsd:double"&gt;0.2117&lt;/D&gt;&lt;D xsi:type="xsd:double"&gt;0.2188&lt;/D&gt;&lt;D xsi:type="xsd:double"&gt;0.2173&lt;/D&gt;&lt;D xsi:type="xsd:double"&gt;0.2184&lt;/D&gt;&lt;D xsi:type="xsd:double"&gt;0.2347&lt;/D&gt;&lt;D xsi:type="xsd:double"&gt;0.2402&lt;/D&gt;&lt;D xsi:type="xsd:double"&gt;0.2365&lt;/D&gt;&lt;D xsi:type="xsd:double"&gt;0.2424&lt;/D&gt;&lt;D xsi:type="xsd:double"&gt;0.2476&lt;/D&gt;&lt;D xsi:type="xsd:double"&gt;0.249&lt;/D&gt;&lt;D xsi:type="xsd:double"&gt;0.2494&lt;/D&gt;&lt;D xsi:type="xsd:double"&gt;0.2477&lt;/D&gt;&lt;D xsi:type="xsd:double"&gt;0.2489&lt;/D&gt;&lt;D xsi:type="xsd:double"&gt;0.2533&lt;/D&gt;&lt;D xsi:type="xsd:double"&gt;0.2513&lt;/D&gt;&lt;D xsi:type="xsd:double"&gt;0.2481&lt;/D&gt;&lt;D xsi:type="xsd:double"&gt;0.2479&lt;/D&gt;&lt;D xsi:type="xsd:double"&gt;0.2474&lt;/D&gt;&lt;D xsi:type="xsd:double"&gt;0.2469&lt;/D&gt;&lt;D xsi:type="xsd:double"&gt;0.2511&lt;/D&gt;&lt;D xsi:type="xsd:double"&gt;0.2482&lt;/D&gt;&lt;D xsi:type="xsd:double"&gt;0.2527&lt;/D&gt;&lt;D xsi:type="xsd:double"&gt;0.2471&lt;/D&gt;&lt;D xsi:type="xsd:double"&gt;0.251&lt;/D&gt;&lt;D xsi:type="xsd:double"&gt;0.2542&lt;/D&gt;&lt;D xsi:type="xsd:double"&gt;0.252&lt;/D&gt;&lt;D xsi:type="xsd:double"&gt;0.2497&lt;/D&gt;&lt;D xsi:type="xsd:double"&gt;0.2495&lt;/D&gt;&lt;D xsi:type="xsd:double"&gt;0.2462&lt;/D&gt;&lt;D xsi:type="xsd:double"&gt;0.2447&lt;/D&gt;&lt;D xsi:type="xsd:double"&gt;0.2489&lt;/D&gt;&lt;D xsi:type="xsd:double"&gt;0.2467&lt;/D&gt;&lt;D xsi:type="xsd:double"&gt;0.2516&lt;/D&gt;&lt;D xsi:type="xsd:double"&gt;0.2509&lt;/D&gt;&lt;D xsi:type="xsd:double"&gt;0.2507&lt;/D&gt;&lt;D xsi:type="xsd:double"&gt;0.2458&lt;/D&gt;&lt;D xsi:type="xsd:double"&gt;0.2496&lt;/D&gt;&lt;D xsi:type="xsd:double"&gt;0.2512&lt;/D&gt;&lt;D xsi:type="xsd:double"&gt;0.2513&lt;/D&gt;&lt;D xsi:type="xsd:double"&gt;0.2473&lt;/D&gt;&lt;D xsi:type="xsd:double"&gt;0.2473&lt;/D&gt;&lt;D xsi:type="xsd:double"&gt;0.2433&lt;/D&gt;&lt;D xsi:type="xsd:double"&gt;0.243&lt;/D&gt;&lt;D xsi:type="xsd:double"&gt;0.2482&lt;/D&gt;&lt;D xsi:type="xsd:double"&gt;0.2478&lt;/D&gt;&lt;D xsi:type="xsd:double"&gt;0.2445&lt;/D&gt;&lt;D xsi:type="xsd:double"&gt;0.24&lt;/D&gt;&lt;D xsi:type="xsd:double"&gt;0.2389&lt;/D&gt;&lt;D xsi:type="xsd:double"&gt;0.2382&lt;/D&gt;&lt;D xsi:type="xsd:double"&gt;0.2427&lt;/D&gt;&lt;D xsi:type="xsd:double"&gt;0.243&lt;/D&gt;&lt;D xsi:type="xsd:double"&gt;0.2465&lt;/D&gt;&lt;D xsi:type="xsd:double"&gt;0.2421&lt;/D&gt;&lt;D xsi:type="xsd:double"&gt;0.2406&lt;/D&gt;&lt;D xsi:type="xsd:double"&gt;0.242&lt;/D&gt;&lt;D xsi:type="xsd:double"&gt;0.247&lt;/D&gt;&lt;D xsi:type="xsd:double"&gt;0.2463&lt;/D&gt;&lt;D xsi:type="xsd:double"&gt;0.2464&lt;/D&gt;&lt;D xsi:type="xsd:double"&gt;0.2497&lt;/D&gt;&lt;D xsi:type="xsd:double"&gt;0.2478&lt;/D&gt;&lt;D xsi:type="xsd:double"&gt;0.2463&lt;/D&gt;&lt;D xsi:type="xsd:double"&gt;0.2459&lt;/D&gt;&lt;D xsi:type="xsd:double"&gt;0.2423&lt;/D&gt;&lt;D xsi:type="xsd:double"&gt;0.2432&lt;/D&gt;&lt;D xsi:type="xsd:double"&gt;0.2401&lt;/D&gt;&lt;D xsi:type="xsd:double"&gt;0.2378&lt;/D&gt;&lt;D xsi:type="xsd:double"&gt;0.2396&lt;/D&gt;&lt;D xsi:type="xsd:double"&gt;0.2364&lt;/D&gt;&lt;D xsi:type="xsd:double"&gt;0.2387&lt;/D&gt;&lt;D xsi:type="xsd:double"&gt;0.2332&lt;/D&gt;&lt;D xsi:type="xsd:double"&gt;0.2285&lt;/D&gt;&lt;D xsi:type="xsd:double"&gt;0.231&lt;/D&gt;&lt;D xsi:type="xsd:double"&gt;0.2317&lt;/D&gt;&lt;D xsi:type="xsd:double"&gt;0.2318&lt;/D&gt;&lt;D xsi:type="xsd:double"&gt;0.2295&lt;/D&gt;&lt;D xsi:type="xsd:double"&gt;0.2265&lt;/D&gt;&lt;D xsi:type="xsd:double"&gt;0.2234&lt;/D&gt;&lt;D xsi:type="xsd:double"&gt;0.2193&lt;/D&gt;&lt;D xsi:type="xsd:double"&gt;0.2184&lt;/D&gt;&lt;D xsi:type="xsd:double"&gt;0.2209&lt;/D&gt;&lt;D xsi:type="xsd:double"&gt;0.222&lt;/D&gt;&lt;D xsi:type="xsd:double"&gt;0.2228&lt;/D&gt;&lt;/FQL&gt;&lt;FQL&gt;&lt;Q&gt;SX24-USA^P_PRICE(0,-200D)&lt;/Q&gt;&lt;R&gt;201&lt;/R&gt;&lt;C&gt;1&lt;/C&gt;&lt;D xsi:type="xsd:double"&gt;11.845&lt;/D&gt;&lt;D xsi:type="xsd:double"&gt;11.845&lt;/D&gt;&lt;D xsi:type="xsd:double"&gt;11.9&lt;/D&gt;&lt;D xsi:type="xsd:double"&gt;11.9675&lt;/D&gt;&lt;D xsi:type="xsd:double"&gt;12.105&lt;/D&gt;&lt;D xsi:type="xsd:double"&gt;12.195&lt;/D&gt;&lt;D xsi:type="xsd:double"&gt;12.16&lt;/D&gt;&lt;D xsi:type="xsd:double"&gt;12.1825&lt;/D&gt;&lt;D xsi:type="xsd:double"&gt;12.13&lt;/D&gt;&lt;D xsi:type="xsd:double"&gt;12.1675&lt;/D&gt;&lt;D xsi:type="xsd:double"&gt;12.0325&lt;/D&gt;&lt;D xsi:type="xsd:double"&gt;11.99&lt;/D&gt;&lt;D xsi:type="xsd:double"&gt;12.01&lt;/D&gt;&lt;D xsi:type="xsd:double"&gt;12.05&lt;/D&gt;&lt;D xsi:type="xsd:double"&gt;12.1225&lt;/D&gt;&lt;D xsi:type="xsd:double"&gt;12.0575&lt;/D&gt;&lt;D xsi:type="xsd:double"&gt;12.005&lt;/D&gt;&lt;D xsi:type="xsd:double"&gt;12.13&lt;/D&gt;&lt;D xsi:type="xsd:double"&gt;12.28&lt;/D&gt;&lt;D xsi:type="xsd:double"&gt;12.1975&lt;/D&gt;&lt;D xsi:type="xsd:double"&gt;12.01&lt;/D&gt;&lt;D xsi:type="xsd:double"&gt;11.8775&lt;/D&gt;&lt;D xsi:type="xsd:double"&gt;11.65&lt;/D&gt;&lt;D xsi:type="xsd:double"&gt;11.595&lt;/D&gt;&lt;D xsi:type="xsd:double"&gt;11.78&lt;/D&gt;&lt;D xsi:type="xsd:double"&gt;11.7475&lt;/D&gt;&lt;D xsi:type="xsd:double"&gt;11.755&lt;/D&gt;&lt;D xsi:type="xsd:double"&gt;11.745&lt;/D&gt;&lt;D xsi:type="xsd:double"&gt;11.74&lt;/D&gt;&lt;D xsi:type="xsd:double"&gt;11.7175&lt;/D&gt;&lt;D xsi:type="xsd:double"&gt;11.61&lt;/D&gt;&lt;D xsi:type="xsd:double"&gt;11.4925&lt;/D&gt;&lt;D xsi:type="xsd:double"&gt;11.6125&lt;/D&gt;&lt;D xsi:type="xsd:double"&gt;11.585&lt;/D&gt;&lt;D xsi:type="xsd:double"&gt;11.6725&lt;/D&gt;&lt;D xsi:type="xsd:double"&gt;11.7625&lt;/D&gt;&lt;D xsi:type="xsd:double"&gt;11.6425&lt;/D&gt;&lt;D xsi:type="xsd:double"&gt;11.6925&lt;/D&gt;&lt;D xsi:type="xsd:double"&gt;11.7825&lt;/D&gt;&lt;D xsi:type="xsd:double"&gt;11.8425&lt;/D&gt;&lt;D xsi:type="xsd:double"&gt;11.8475&lt;/D&gt;&lt;D xsi:type="xsd:double"&gt;11.8375&lt;/D&gt;&lt;D xsi:type="xsd:double"&gt;11.8475&lt;/D&gt;&lt;D xsi:type="xsd:double"&gt;11.77&lt;/D&gt;&lt;D xsi:type="xsd:double"&gt;11.825&lt;/D&gt;&lt;D xsi:type="xsd:double"&gt;11.8625&lt;/D&gt;&lt;D xsi:type="xsd:double"&gt;11.835&lt;/D&gt;&lt;D xsi:type="xsd:double"&gt;11.91&lt;/D&gt;&lt;D xsi:type="xsd:double"&gt;11.9875&lt;/D&gt;&lt;D xsi:type="xsd:double"&gt;11.87&lt;/D&gt;&lt;D xsi:type="xsd:double"&gt;12.0425&lt;/D&gt;&lt;D xsi:type="xsd:double"&gt;12.0025&lt;/D&gt;&lt;D xsi:type="xsd:double"&gt;11.8125&lt;/D&gt;&lt;D xsi:type="xsd:double"&gt;11.805&lt;/D&gt;&lt;D xsi:type="xsd:double"&gt;11.9075&lt;/D&gt;&lt;D xsi:type="xsd:double"&gt;11.87&lt;/D&gt;&lt;D xsi:type="xsd:double"&gt;11.86&lt;/D&gt;&lt;D xsi:type="xsd:double"&gt;11.8725&lt;/D&gt;&lt;D xsi:type="xsd:double"&gt;11.7275&lt;/D&gt;&lt;D xsi:type="xsd:double"&gt;11.7375&lt;/D&gt;&lt;D xsi:type="xsd:double"&gt;11.5375&lt;/D&gt;&lt;D xsi:type="xsd:double"&gt;11.4225&lt;/D&gt;&lt;D xsi:type="xsd:double"&gt;11.4425&lt;/D&gt;&lt;D xsi:type="xsd:double"&gt;11.4625&lt;/D&gt;&lt;D xsi:type="xsd:double"&gt;11.3975&lt;/D&gt;&lt;D xsi:type="xsd:double"&gt;11.3325&lt;/D&gt;&lt;D xsi:type="xsd:double"&gt;11.35&lt;/D&gt;&lt;D xsi:type="xsd:double"&gt;11.2975&lt;/D&gt;&lt;D xsi:type="xsd:double"&gt;11.2975&lt;/D&gt;&lt;D xsi:type="xsd:double"&gt;11.3025&lt;/D&gt;&lt;D xsi:type="xsd:double"&gt;11.35&lt;/D&gt;&lt;D xsi:type="xsd:double"&gt;11.4575&lt;/D&gt;&lt;D xsi:type="xsd:double"&gt;11.5775&lt;/D&gt;&lt;D xsi:type="xsd:double"&gt;11.485&lt;/D&gt;&lt;D xsi:type="xsd:double"&gt;11.4075&lt;/D&gt;&lt;D xsi:type="xsd:double"&gt;11.55&lt;/D&gt;&lt;D xsi:type="xsd:double"&gt;11.6525&lt;/D&gt;&lt;D xsi:type="xsd:double"&gt;11.6875&lt;/D&gt;&lt;D xsi:type="xsd:double"&gt;11.6375&lt;/D&gt;&lt;D xsi:type="xsd:double"&gt;11.7275&lt;/D&gt;&lt;D xsi:type="xsd:double"&gt;11.7075&lt;/D&gt;&lt;D xsi:type="xsd:double"&gt;11.775&lt;/D&gt;&lt;D xsi:type="xsd:double"&gt;11.7675&lt;/D&gt;&lt;D xsi:type="xsd:double"&gt;11.71&lt;/D&gt;&lt;D xsi:type="xsd:double"&gt;11.855&lt;/D&gt;&lt;D xsi:type="xsd:double"&gt;11.9975&lt;/D&gt;&lt;D xsi:type="xsd:double"&gt;11.9725&lt;/D&gt;&lt;D xsi:type="xsd:double"&gt;11.8025&lt;/D&gt;&lt;D xsi:type="xsd:double"&gt;11.85&lt;/D&gt;&lt;D xsi:type="xsd:double"&gt;11.9625&lt;/D&gt;&lt;D xsi:type="xsd:double"&gt;12.08&lt;/D&gt;&lt;D xsi:type="xsd:double"&gt;12.07&lt;/D&gt;&lt;D xsi:type="xsd:double"&gt;11.975&lt;/D&gt;&lt;D xsi:type="xsd:double"&gt;11.9125&lt;/D&gt;&lt;D xsi:type="xsd:double"&gt;11.9125&lt;/D&gt;&lt;D xsi:type="xsd:double"&gt;11.89&lt;/D&gt;&lt;D xsi:type="xsd:double"&gt;12.0125&lt;/D&gt;&lt;D xsi:type="xsd:double"&gt;12.015&lt;/D&gt;&lt;D xsi:type="xsd:double"&gt;12.07&lt;/D&gt;&lt;D xsi:type="xsd:double"&gt;12.055&lt;/D&gt;&lt;D xsi:type="xsd:double"&gt;12.085&lt;/D&gt;&lt;D xsi:type="xsd:double"&gt;12.02&lt;/D&gt;&lt;D xsi:type="xsd:double"&gt;12.085&lt;/D&gt;&lt;D xsi:type="xsd:double"&gt;12.2075&lt;/D&gt;&lt;D xsi:type="xsd:double"&gt;12.2525&lt;/D&gt;&lt;D xsi:type="xsd:double"&gt;12.22&lt;/D&gt;&lt;D xsi:type="xsd:double"&gt;12.4575&lt;/D&gt;&lt;D xsi:type="xsd:double"&gt;12.5875&lt;/D&gt;&lt;D xsi:type="xsd:double"&gt;12.6525&lt;/D&gt;&lt;D xsi:type="xsd:double"&gt;12.6525&lt;/D&gt;&lt;D xsi:type="xsd:double"&gt;12.58&lt;/D&gt;&lt;D xsi:type="xsd:double"&gt;12.53&lt;/D&gt;&lt;D xsi:type="xsd:double"&gt;12.6375&lt;/D&gt;&lt;D xsi:type="xsd:double"&gt;12.7075&lt;/D&gt;&lt;D xsi:type="xsd:double"&gt;12.84&lt;/D&gt;&lt;D xsi:type="xsd:double"&gt;12.7625&lt;/D&gt;&lt;D xsi:type="xsd:double"&gt;12.8075&lt;/D&gt;&lt;D xsi:type="xsd:double"&gt;12.7425&lt;/D&gt;&lt;D xsi:type="xsd:double"&gt;12.815&lt;/D&gt;&lt;D xsi:type="xsd:double"&gt;12.8825&lt;/D&gt;&lt;D xsi:type="xsd:double"&gt;12.705&lt;/D&gt;&lt;D xsi:type="xsd:double"&gt;12.745&lt;/D&gt;&lt;D xsi:type="xsd:double"&gt;12.6075&lt;/D&gt;&lt;D xsi:type="xsd:double"&gt;12.735&lt;/D&gt;&lt;D xsi:type="xsd:double"&gt;12.73&lt;/D&gt;&lt;D xsi:type="xsd:double"&gt;12.8225&lt;/D&gt;&lt;D xsi:type="xsd:double"&gt;12.94&lt;/D&gt;&lt;D xsi:type="xsd:double"&gt;12.925&lt;/D&gt;&lt;D xsi:type="xsd:double"&gt;12.93&lt;/D&gt;&lt;D xsi:type="xsd:double"&gt;12.8025&lt;/D&gt;&lt;D xsi:type="xsd:double"&gt;12.8025&lt;/D&gt;&lt;D xsi:type="xsd:double"&gt;13.0125&lt;/D&gt;&lt;D xsi:type="xsd:double"&gt;13.1325&lt;/D&gt;&lt;D xsi:type="xsd:double"&gt;13.0475&lt;/D&gt;&lt;D xsi:type="xsd:double"&gt;12.8325&lt;/D&gt;&lt;D xsi:type="xsd:double"&gt;12.9475&lt;/D&gt;&lt;D xsi:type="xsd:double"&gt;13.14&lt;/D&gt;&lt;D xsi:type="xsd:double"&gt;13.115&lt;/D&gt;&lt;D xsi:type="xsd:double"&gt;13.07&lt;/D&gt;&lt;D xsi:type="xsd:double"&gt;12.7975&lt;/D&gt;&lt;D xsi:type="xsd:double"&gt;12.8275&lt;/D&gt;&lt;D xsi:type="xsd:double"&gt;12.9325&lt;/D&gt;&lt;D xsi:type="xsd:double"&gt;12.9475&lt;/D&gt;&lt;D xsi:type="xsd:double"&gt;13.045&lt;/D&gt;&lt;D xsi:type="xsd:double"&gt;12.97&lt;/D&gt;&lt;D xsi:type="xsd:double"&gt;12.78&lt;/D&gt;&lt;D xsi:type="xsd:double"&gt;12.6825&lt;/D&gt;&lt;D xsi:type="xsd:double"&gt;12.6675&lt;/D&gt;&lt;D xsi:type="xsd:double"&gt;12.65&lt;/D&gt;&lt;D xsi:type="xsd:double"&gt;12.7425&lt;/D&gt;&lt;D xsi:type="xsd:double"&gt;12.575&lt;/D&gt;&lt;D xsi:type="xsd:double"&gt;12.5975&lt;/D&gt;&lt;D xsi:type="xsd:double"&gt;12.6225&lt;/D&gt;&lt;D xsi:type="xsd:double"&gt;12.59&lt;/D&gt;&lt;D xsi:type="xsd:double"&gt;12.6775&lt;/D&gt;&lt;D xsi:type="xsd:double"&gt;12.69&lt;/D&gt;&lt;D xsi:type="xsd:double"&gt;12.665&lt;/D&gt;&lt;D xsi:type="xsd:double"&gt;12.605&lt;/D&gt;&lt;D xsi:type="xsd:double"&gt;12.55&lt;/D&gt;&lt;D xsi:type="xsd:double"&gt;12.5175&lt;/D&gt;&lt;D xsi:type="xsd:double"&gt;12.5975&lt;/D&gt;&lt;D xsi:type="xsd:double"&gt;12.395&lt;/D&gt;&lt;D xsi:type="xsd:double"&gt;12.4925&lt;/D&gt;&lt;D xsi:type="xsd:double"&gt;12.505&lt;/D&gt;&lt;D xsi:type="xsd:double"&gt;12.555&lt;/D&gt;&lt;D xsi:type="xsd:double"&gt;12.6125&lt;/D&gt;&lt;D xsi:type="xsd:double"&gt;12.615&lt;/D&gt;&lt;D xsi:type="xsd:double"&gt;12.635&lt;/D&gt;&lt;D xsi:type="xsd:double"&gt;12.675&lt;/D&gt;&lt;D xsi:type="xsd:double"&gt;12.6&lt;/D&gt;&lt;D xsi:type="xsd:double"&gt;12.6975&lt;/D&gt;&lt;D xsi:type="xsd:double"&gt;12.73&lt;/D&gt;&lt;D xsi:type="xsd:double"&gt;12.66&lt;/D&gt;&lt;D xsi:type="xsd:double"&gt;12.6175&lt;/D&gt;&lt;D xsi:type="xsd:double"&gt;12.5675&lt;/D&gt;&lt;D xsi:type="xsd:double"&gt;12.54&lt;/D&gt;&lt;D xsi:type="xsd:double"&gt;12.7225&lt;/D&gt;&lt;D xsi:type="xsd:double"&gt;12.6425&lt;/D&gt;&lt;D xsi:type="xsd:double"&gt;12.6425&lt;/D&gt;&lt;D xsi:type="xsd:double"&gt;12.825&lt;/D&gt;&lt;D xsi:type="xsd:double"&gt;13.0125&lt;/D&gt;&lt;D xsi:type="xsd:double"&gt;12.93&lt;/D&gt;&lt;D xsi:type="xsd:double"&gt;12.8925&lt;/D&gt;&lt;D xsi:type="xsd:double"&gt;13.025&lt;/D&gt;&lt;D xsi:type="xsd:double"&gt;12.9575&lt;/D&gt;&lt;D xsi:type="xsd:double"&gt;12.8975&lt;/D&gt;&lt;D xsi:type="xsd:double"&gt;12.975&lt;/D&gt;&lt;D xsi:type="xsd:double"&gt;12.9875&lt;/D&gt;&lt;D xsi:type="xsd:double"&gt;12.93&lt;/D&gt;&lt;D xsi:type="xsd:double"&gt;12.9275&lt;/D&gt;&lt;D xsi:type="xsd:double"&gt;13.105&lt;/D&gt;&lt;D xsi:type="xsd:double"&gt;13.1425&lt;/D&gt;&lt;D xsi:type="xsd:double"&gt;13.135&lt;/D&gt;&lt;D xsi:type="xsd:double"&gt;13.1025&lt;/D&gt;&lt;D xsi:type="xsd:double"&gt;13.03&lt;/D&gt;&lt;D xsi:type="xsd:double"&gt;12.95&lt;/D&gt;&lt;D xsi:type="xsd:double"&gt;12.8375&lt;/D&gt;&lt;D xsi:type="xsd:double"&gt;12.9675&lt;/D&gt;&lt;D xsi:type="xsd:double"&gt;12.9575&lt;/D&gt;&lt;D xsi:type="xsd:double"&gt;12.8375&lt;/D&gt;&lt;D xsi:type="xsd:double"&gt;12.7075&lt;/D&gt;&lt;/FQL&gt;&lt;FQL&gt;&lt;Q&gt;GCZ24-USA^P_PRICE(0,-200D)&lt;/Q&gt;&lt;R&gt;201&lt;/R&gt;&lt;C&gt;1&lt;/C&gt;&lt;D xsi:type="xsd:double"&gt;2391.7&lt;/D&gt;&lt;D xsi:type="xsd:double"&gt;2391.7&lt;/D&gt;&lt;D xsi:type="xsd:double"&gt;2412.5&lt;/D&gt;&lt;D xsi:type="xsd:double"&gt;2410.4&lt;/D&gt;&lt;D xsi:type="xsd:double"&gt;2426.2&lt;/D&gt;&lt;D xsi:type="xsd:double"&gt;2403.2&lt;/D&gt;&lt;D xsi:type="xsd:double"&gt;2405.9&lt;/D&gt;&lt;D xsi:type="xsd:double"&gt;2462.1&lt;/D&gt;&lt;D xsi:type="xsd:double"&gt;2495.9&lt;/D&gt;&lt;D xsi:type="xsd:double"&gt;2508.8&lt;/D&gt;&lt;D xsi:type="xsd:double"&gt;2486.4&lt;/D&gt;&lt;D xsi:type="xsd:double"&gt;2453.9&lt;/D&gt;&lt;D xsi:type="xsd:double"&gt;2462.9&lt;/D&gt;&lt;D xsi:type="xsd:double"&gt;2427.5&lt;/D&gt;&lt;D xsi:type="xsd:double"&gt;2411.1&lt;/D&gt;&lt;D xsi:type="xsd:double"&gt;2443.4&lt;/D&gt;&lt;D xsi:type="xsd:double"&gt;2407.9&lt;/D&gt;&lt;D xsi:type="xsd:double"&gt;2390.2&lt;/D&gt;&lt;D xsi:type="xsd:double"&gt;2391.8&lt;/D&gt;&lt;D xsi:type="xsd:double"&gt;2398.5&lt;/D&gt;&lt;D xsi:type="xsd:double"&gt;2374.9&lt;/D&gt;&lt;D xsi:type="xsd:double"&gt;2375.9&lt;/D&gt;&lt;D xsi:type="xsd:double"&gt;2377.4&lt;/D&gt;&lt;D xsi:type="xsd:double"&gt;2369&lt;/D&gt;&lt;D xsi:type="xsd:double"&gt;2424.6&lt;/D&gt;&lt;D xsi:type="xsd:double"&gt;2413.7&lt;/D&gt;&lt;D xsi:type="xsd:double"&gt;2408.4&lt;/D&gt;&lt;D xsi:type="xsd:double"&gt;2403.8&lt;/D&gt;&lt;D xsi:type="xsd:double"&gt;2407&lt;/D&gt;&lt;D xsi:type="xsd:double"&gt;2411.6&lt;/D&gt;&lt;D xsi:type="xsd:double"&gt;2480.9&lt;/D&gt;&lt;D xsi:type="xsd:double"&gt;2465&lt;/D&gt;&lt;D xsi:type="xsd:double"&gt;2455.3&lt;/D&gt;&lt;D xsi:type="xsd:double"&gt;2474.9&lt;/D&gt;&lt;D xsi:type="xsd:double"&gt;2450.1&lt;/D&gt;&lt;D xsi:type="xsd:double"&gt;2441.1&lt;/D&gt;&lt;D xsi:type="xsd:double"&gt;2439.5&lt;/D&gt;&lt;D xsi:type="xsd:double"&gt;2414.6&lt;/D&gt;&lt;D xsi:type="xsd:double"&gt;2426.9&lt;/D&gt;&lt;D xsi:type="xsd:double"&gt;2415.3&lt;/D&gt;&lt;D xsi:type="xsd:double"&gt;2409.1&lt;/D&gt;&lt;D xsi:type="xsd:double"&gt;2371&lt;/D&gt;&lt;D xsi:type="xsd:double"&gt;2377.5&lt;/D&gt;&lt;D xsi:type="xsd:double"&gt;2344.1&lt;/D&gt;&lt;D xsi:type="xsd:double"&gt;2318.5&lt;/D&gt;&lt;D xsi:type="xsd:double"&gt;2298.2&lt;/D&gt;&lt;D xsi:type="xsd:double"&gt;2271.3&lt;/D&gt;&lt;D xsi:type="xsd:double"&gt;2257.4&lt;/D&gt;&lt;D xsi:type="xsd:double"&gt;2256.3&lt;/D&gt;&lt;D xsi:type="xsd:double"&gt;2239.3&lt;/D&gt;&lt;D xsi:type="xsd:double"&gt;2264.5&lt;/D&gt;&lt;D xsi:type="xsd:double"&gt;2240.2&lt;/D&gt;&lt;D xsi:type="xsd:double"&gt;2239.4&lt;/D&gt;&lt;D xsi:type="xsd:double"&gt;2244.3&lt;/D&gt;&lt;D xsi:type="xsd:double"&gt;2241&lt;/D&gt;&lt;D xsi:type="xsd:double"&gt;2246.8&lt;/D&gt;&lt;D xsi:type="xsd:double"&gt;2260.1&lt;/D&gt;&lt;D xsi:type="xsd:double"&gt;2244.6&lt;/D&gt;&lt;D xsi:type="xsd:double"&gt;2266.7&lt;/D&gt;&lt;D xsi:type="xsd:double"&gt;2262.4&lt;/D&gt;&lt;D xsi:type="xsd:double"&gt;2241.6&lt;/D&gt;&lt;D xsi:type="xsd:double"&gt;2234.6&lt;/D&gt;&lt;D xsi:type="xsd:double"&gt;2218.4&lt;/D&gt;&lt;D xsi:type="xsd:double"&gt;2202.2&lt;/D&gt;&lt;D xsi:type="xsd:double"&gt;2170.3&lt;/D&gt;&lt;D xsi:type="xsd:double"&gt;2128.8&lt;/D&gt;&lt;D xsi:type="xsd:double"&gt;2116.6&lt;/D&gt;&lt;D xsi:type="xsd:double"&gt;2118.2&lt;/D&gt;&lt;D xsi:type="xsd:double"&gt;2112.4&lt;/D&gt;&lt;D xsi:type="xsd:double"&gt;2122.6&lt;/D&gt;&lt;D xsi:type="xsd:double"&gt;2103.9&lt;/D&gt;&lt;D xsi:type="xsd:double"&gt;2107&lt;/D&gt;&lt;D xsi:type="xsd:double"&gt;2112.4&lt;/D&gt;&lt;D xsi:type="xsd:double"&gt;2097.1&lt;/D&gt;&lt;D xsi:type="xsd:double"&gt;2087.4&lt;/D&gt;&lt;D xsi:type="xsd:double"&gt;2076.9&lt;/D&gt;&lt;D xsi:type="xsd:double"&gt;2080.2&lt;/D&gt;&lt;D xsi:type="xsd:double"&gt;2104.9&lt;/D&gt;&lt;D xsi:type="xsd:double"&gt;2110.2&lt;/D&gt;&lt;D xsi:type="xsd:double"&gt;2119.1&lt;/D&gt;&lt;D xsi:type="xsd:double"&gt;2122.4&lt;/D&gt;&lt;D xsi:type="xsd:double"&gt;2122.3&lt;/D&gt;&lt;D xsi:type="xsd:double"&gt;2114.1&lt;/D&gt;&lt;D xsi:type="xsd:double"&gt;2124.2&lt;/D&gt;&lt;D xsi:type="xsd:double"&gt;2139.5&lt;/D&gt;&lt;D xsi:type="xsd:double"&gt;2135.5&lt;/D&gt;&lt;D xsi:type="xsd:double"&gt;2120.4&lt;/D&gt;&lt;D xsi:type="xsd:double"&gt;2113.6&lt;/D&gt;&lt;D xsi:type="xsd:double"&gt;2105.3&lt;/D&gt;&lt;D xsi:type="xsd:double"&gt;2105.3&lt;/D&gt;&lt;D xsi:type="xsd:double"&gt;2104.1&lt;/D&gt;&lt;D xsi:type="xsd:double"&gt;2114&lt;/D&gt;&lt;D xsi:type="xsd:double"&gt;2110.2&lt;/D&gt;&lt;D xsi:type="xsd:double"&gt;2117.2&lt;/D&gt;&lt;D xsi:type="xsd:double"&gt;2109.4&lt;/D&gt;&lt;D xsi:type="xsd:double"&gt;2094.6&lt;/D&gt;&lt;D xsi:type="xsd:double"&gt;2117&lt;/D&gt;&lt;D xsi:type="xsd:double"&gt;2138.1&lt;/D&gt;&lt;D xsi:type="xsd:double"&gt;2107.3&lt;/D&gt;&lt;D xsi:type="xsd:double"&gt;2116.4&lt;/D&gt;&lt;D xsi:type="xsd:double"&gt;2121.8&lt;/D&gt;&lt;D xsi:type="xsd:double"&gt;2121.9&lt;/D&gt;&lt;D xsi:type="xsd:double"&gt;2138.4&lt;/D&gt;&lt;D xsi:type="xsd:double"&gt;2138.5&lt;/D&gt;&lt;D xsi:type="xsd:double"&gt;2131&lt;/D&gt;&lt;D xsi:type="xsd:double"&gt;2161.8&lt;/D&gt;&lt;D xsi:type="xsd:double"&gt;2160.1&lt;/D&gt;&lt;D xsi:type="xsd:double"&gt;2171.8&lt;/D&gt;&lt;D xsi:type="xsd:double"&gt;2180.8&lt;/D&gt;&lt;D xsi:type="xsd:double"&gt;2157.3&lt;/D&gt;&lt;D xsi:type="xsd:double"&gt;2156.3&lt;/D&gt;&lt;D xsi:type="xsd:double"&gt;2138.6&lt;/D&gt;&lt;D xsi:type="xsd:double"&gt;2135.4&lt;/D&gt;&lt;D xsi:type="xsd:double"&gt;2140.3&lt;/D&gt;&lt;D xsi:type="xsd:double"&gt;2128&lt;/D&gt;&lt;D xsi:type="xsd:double"&gt;2123.1&lt;/D&gt;&lt;D xsi:type="xsd:double"&gt;2131.4&lt;/D&gt;&lt;D xsi:type="xsd:double"&gt;2086.8&lt;/D&gt;&lt;D xsi:type="xsd:double"&gt;2082.8&lt;/D&gt;&lt;D xsi:type="xsd:double"&gt;2084.2&lt;/D&gt;&lt;D xsi:type="xsd:double"&gt;2105.2&lt;/D&gt;&lt;D xsi:type="xsd:double"&gt;2136.6&lt;/D&gt;&lt;D xsi:type="xsd:double"&gt;2137.7&lt;/D&gt;&lt;D xsi:type="xsd:double"&gt;2125.9&lt;/D&gt;&lt;D xsi:type="xsd:double"&gt;2132.9&lt;/D&gt;&lt;D xsi:type="xsd:double"&gt;2181.2&lt;/D&gt;&lt;D xsi:type="xsd:double"&gt;2149.4&lt;/D&gt;&lt;D xsi:type="xsd:double"&gt;2159.2&lt;/D&gt;&lt;D xsi:type="xsd:double"&gt;2153.7&lt;/D&gt;&lt;D xsi:type="xsd:double"&gt;2126.7&lt;/D&gt;&lt;D xsi:type="xsd:double"&gt;2116.6&lt;/D&gt;&lt;D xsi:type="xsd:double"&gt;2106.5&lt;/D&gt;&lt;D xsi:type="xsd:double"&gt;2114.6&lt;/D&gt;&lt;D xsi:type="xsd:double"&gt;2092.4&lt;/D&gt;&lt;D xsi:type="xsd:double"&gt;2097&lt;/D&gt;&lt;D xsi:type="xsd:double"&gt;2099.8&lt;/D&gt;&lt;D xsi:type="xsd:double"&gt;2077.1&lt;/D&gt;&lt;D xsi:type="xsd:double"&gt;2078.6&lt;/D&gt;&lt;D xsi:type="xsd:double"&gt;2063.4&lt;/D&gt;&lt;D xsi:type="xsd:double"&gt;2050.4&lt;/D&gt;&lt;D xsi:type="xsd:double"&gt;2082&lt;/D&gt;&lt;D xsi:type="xsd:double"&gt;2070.1&lt;/D&gt;&lt;D xsi:type="xsd:double"&gt;2086.3&lt;/D&gt;&lt;D xsi:type="xsd:double"&gt;2102&lt;/D&gt;&lt;D xsi:type="xsd:double"&gt;2111.7&lt;/D&gt;&lt;D xsi:type="xsd:double"&gt;2107.9&lt;/D&gt;&lt;D xsi:type="xsd:double"&gt;2102.3&lt;/D&gt;&lt;D xsi:type="xsd:double"&gt;2110.3&lt;/D&gt;&lt;D xsi:type="xsd:double"&gt;2121.7&lt;/D&gt;&lt;D xsi:type="xsd:double"&gt;2114&lt;/D&gt;&lt;D xsi:type="xsd:double"&gt;2112.7&lt;/D&gt;&lt;D xsi:type="xsd:double"&gt;2110.2&lt;/D&gt;&lt;D xsi:type="xsd:double"&gt;2101.1&lt;/D&gt;&lt;D xsi:type="xsd:double"&gt;2103.3&lt;/D&gt;&lt;D xsi:type="xsd:double"&gt;2110.3&lt;/D&gt;&lt;D xsi:type="xsd:double"&gt;2096.3&lt;/D&gt;&lt;D xsi:type="xsd:double"&gt;2083.8&lt;/D&gt;&lt;D xsi:type="xsd:double"&gt;2050.4&lt;/D&gt;&lt;D xsi:type="xsd:double"&gt;2047.9&lt;/D&gt;&lt;D xsi:type="xsd:double"&gt;2053.9&lt;/D&gt;&lt;D xsi:type="xsd:double"&gt;1994.6&lt;/D&gt;&lt;D xsi:type="xsd:double"&gt;1998.2&lt;/D&gt;&lt;D xsi:type="xsd:double"&gt;1984.9&lt;/D&gt;&lt;D xsi:type="xsd:double"&gt;1973.3&lt;/D&gt;&lt;D xsi:type="xsd:double"&gt;1955.2&lt;/D&gt;&lt;D xsi:type="xsd:double"&gt;1939.6&lt;/D&gt;&lt;D xsi:type="xsd:double"&gt;1943.1&lt;/D&gt;&lt;D xsi:type="xsd:double"&gt;1950.9&lt;/D&gt;&lt;D xsi:type="xsd:double"&gt;1957.7&lt;/D&gt;&lt;D xsi:type="xsd:double"&gt;1977.1&lt;/D&gt;&lt;D xsi:type="xsd:double"&gt;1990.4&lt;/D&gt;&lt;D xsi:type="xsd:double"&gt;2004.5&lt;/D&gt;&lt;D xsi:type="xsd:double"&gt;2033.9&lt;/D&gt;&lt;D xsi:type="xsd:double"&gt;2051.1&lt;/D&gt;&lt;D xsi:type="xsd:double"&gt;2060.6&lt;/D&gt;&lt;D xsi:type="xsd:double"&gt;2054.4&lt;/D&gt;&lt;D xsi:type="xsd:double"&gt;2081.2&lt;/D&gt;&lt;D xsi:type="xsd:double"&gt;2068.1&lt;/D&gt;&lt;D xsi:type="xsd:double"&gt;2067.8&lt;/D&gt;&lt;D xsi:type="xsd:double"&gt;2060.6&lt;/D&gt;&lt;D xsi:type="xsd:double"&gt;2045.8&lt;/D&gt;&lt;D xsi:type="xsd:double"&gt;2044.8&lt;/D&gt;&lt;D xsi:type="xsd:double"&gt;2047.1&lt;/D&gt;&lt;D xsi:type="xsd:double"&gt;2059&lt;/D&gt;&lt;D xsi:type="xsd:double"&gt;2054.9&lt;/D&gt;&lt;D xsi:type="xsd:double"&gt;2054.5&lt;/D&gt;&lt;D xsi:type="xsd:double"&gt;2056.1&lt;/D&gt;&lt;D xsi:type="xsd:double"&gt;2064.3&lt;/D&gt;&lt;D xsi:type="xsd:double"&gt;2077.8&lt;/D&gt;&lt;D xsi:type="xsd:double"&gt;2077.5&lt;/D&gt;&lt;D xsi:type="xsd:double"&gt;2084.4&lt;/D&gt;&lt;D xsi:type="xsd:double"&gt;2077.2&lt;/D&gt;&lt;D xsi:type="xsd:double"&gt;2058.7&lt;/D&gt;&lt;D xsi:type="xsd:double"&gt;2051.2&lt;/D&gt;&lt;D xsi:type="xsd:double"&gt;2057.3&lt;/D&gt;&lt;D xsi:type="xsd:double"&gt;2057.4&lt;/D&gt;&lt;D xsi:type="xsd:double"&gt;2036.3&lt;/D&gt;&lt;D xsi:type="xsd:double"&gt;2033&lt;/D&gt;&lt;D xsi:type="xsd:double"&gt;2026.7&lt;/D&gt;&lt;D xsi:type="xsd:double"&gt;2025.4&lt;/D&gt;&lt;D xsi:type="xsd:double"&gt;2038.5&lt;/D&gt;&lt;/FQL&gt;&lt;FQL&gt;&lt;Q&gt;RBZ24-USA^P_PRICE(0,-200D)&lt;/Q&gt;&lt;R&gt;201&lt;/R&gt;&lt;C&gt;1&lt;/C&gt;&lt;D xsi:type="xsd:double"&gt;2.1033&lt;/D&gt;&lt;D xsi:type="xsd:double"&gt;2.1033&lt;/D&gt;&lt;D xsi:type="xsd:double"&gt;2.1039&lt;/D&gt;&lt;D xsi:type="xsd:double"&gt;2.1426&lt;/D&gt;&lt;D xsi:type="xsd:double"&gt;2.1584&lt;/D&gt;&lt;D xsi:type="xsd:double"&gt;2.1151&lt;/D&gt;&lt;D xsi:type="xsd:double"&gt;2.1011&lt;/D&gt;&lt;D xsi:type="xsd:double"&gt;2.1164&lt;/D&gt;&lt;D xsi:type="xsd:double"&gt;2.1474&lt;/D&gt;&lt;D xsi:type="xsd:double"&gt;2.1659&lt;/D&gt;&lt;D xsi:type="xsd:double"&gt;2.1725&lt;/D&gt;&lt;D xsi:type="xsd:double"&gt;2.1449&lt;/D&gt;&lt;D xsi:type="xsd:double"&gt;2.1282&lt;/D&gt;&lt;D xsi:type="xsd:double"&gt;2.1124&lt;/D&gt;&lt;D xsi:type="xsd:double"&gt;2.1398&lt;/D&gt;&lt;D xsi:type="xsd:double"&gt;2.1192&lt;/D&gt;&lt;D xsi:type="xsd:double"&gt;2.1394&lt;/D&gt;&lt;D xsi:type="xsd:double"&gt;2.1287&lt;/D&gt;&lt;D xsi:type="xsd:double"&gt;2.1301&lt;/D&gt;&lt;D xsi:type="xsd:double"&gt;2.1467&lt;/D&gt;&lt;D xsi:type="xsd:double"&gt;2.1257&lt;/D&gt;&lt;D xsi:type="xsd:double"&gt;2.1465&lt;/D&gt;&lt;D xsi:type="xsd:double"&gt;2.1319&lt;/D&gt;&lt;D xsi:type="xsd:double"&gt;2.2141&lt;/D&gt;&lt;D xsi:type="xsd:double"&gt;2.2388&lt;/D&gt;&lt;D xsi:type="xsd:double"&gt;2.2591&lt;/D&gt;&lt;D xsi:type="xsd:double"&gt;2.2489&lt;/D&gt;&lt;D xsi:type="xsd:double"&gt;2.2339&lt;/D&gt;&lt;D xsi:type="xsd:double"&gt;2.2317&lt;/D&gt;&lt;D xsi:type="xsd:double"&gt;2.2037&lt;/D&gt;&lt;D xsi:type="xsd:double"&gt;2.2091&lt;/D&gt;&lt;D xsi:type="xsd:double"&gt;2.2087&lt;/D&gt;&lt;D xsi:type="xsd:double"&gt;2.219&lt;/D&gt;&lt;D xsi:type="xsd:double"&gt;2.2868&lt;/D&gt;&lt;D xsi:type="xsd:double"&gt;2.2716&lt;/D&gt;&lt;D xsi:type="xsd:double"&gt;2.2829&lt;/D&gt;&lt;D xsi:type="xsd:double"&gt;2.2596&lt;/D&gt;&lt;D xsi:type="xsd:double"&gt;2.2676&lt;/D&gt;&lt;D xsi:type="xsd:double"&gt;2.2504&lt;/D&gt;&lt;D xsi:type="xsd:double"&gt;2.2578&lt;/D&gt;&lt;D xsi:type="xsd:double"&gt;2.2747&lt;/D&gt;&lt;D xsi:type="xsd:double"&gt;2.2722&lt;/D&gt;&lt;D xsi:type="xsd:double"&gt;2.2421&lt;/D&gt;&lt;D xsi:type="xsd:double"&gt;2.2254&lt;/D&gt;&lt;D xsi:type="xsd:double"&gt;2.1968&lt;/D&gt;&lt;D xsi:type="xsd:double"&gt;2.1957&lt;/D&gt;&lt;D xsi:type="xsd:double"&gt;2.1654&lt;/D&gt;&lt;D xsi:type="xsd:double"&gt;2.1653&lt;/D&gt;&lt;D xsi:type="xsd:double"&gt;2.1814&lt;/D&gt;&lt;D xsi:type="xsd:double"&gt;2.1634&lt;/D&gt;&lt;D xsi:type="xsd:double"&gt;2.1781&lt;/D&gt;&lt;D xsi:type="xsd:double"&gt;2.1755&lt;/D&gt;&lt;D xsi:type="xsd:double"&gt;2.1988&lt;/D&gt;&lt;D xsi:type="xsd:double"&gt;2.1854&lt;/D&gt;&lt;D xsi:type="xsd:double"&gt;2.1556&lt;/D&gt;&lt;D xsi:type="xsd:double"&gt;2.1596&lt;/D&gt;&lt;D xsi:type="xsd:double"&gt;2.1372&lt;/D&gt;&lt;D xsi:type="xsd:double"&gt;2.0852&lt;/D&gt;&lt;D xsi:type="xsd:double"&gt;2.0856&lt;/D&gt;&lt;D xsi:type="xsd:double"&gt;2.0615&lt;/D&gt;&lt;D xsi:type="xsd:double"&gt;2.0819&lt;/D&gt;&lt;D xsi:type="xsd:double"&gt;2.0706&lt;/D&gt;&lt;D xsi:type="xsd:double"&gt;2.0558&lt;/D&gt;&lt;D xsi:type="xsd:double"&gt;2.08&lt;/D&gt;&lt;D xsi:type="xsd:double"&gt;2.0907&lt;/D&gt;&lt;D xsi:type="xsd:double"&gt;2.0639&lt;/D&gt;&lt;D xsi:type="xsd:double"&gt;2.0609&lt;/D&gt;&lt;D xsi:type="xsd:double"&gt;2.0908&lt;/D&gt;&lt;D xsi:type="xsd:double"&gt;2.0695&lt;/D&gt;&lt;D xsi:type="xsd:double"&gt;2.0411&lt;/D&gt;&lt;D xsi:type="xsd:double"&gt;2.0909&lt;/D&gt;&lt;D xsi:type="xsd:double"&gt;2.0628&lt;/D&gt;&lt;D xsi:type="xsd:double"&gt;2.0504&lt;/D&gt;&lt;D xsi:type="xsd:double"&gt;2.0893&lt;/D&gt;&lt;D xsi:type="xsd:double"&gt;2.0901&lt;/D&gt;&lt;D xsi:type="xsd:double"&gt;2.0739&lt;/D&gt;&lt;D xsi:type="xsd:double"&gt;2.112&lt;/D&gt;&lt;D xsi:type="xsd:double"&gt;2.108&lt;/D&gt;&lt;D xsi:type="xsd:double"&gt;2.0984&lt;/D&gt;&lt;D xsi:type="xsd:double"&gt;2.0844&lt;/D&gt;&lt;D xsi:type="xsd:double"&gt;2.0322&lt;/D&gt;&lt;D xsi:type="xsd:double"&gt;2.0182&lt;/D&gt;&lt;D xsi:type="xsd:double"&gt;2.0073&lt;/D&gt;&lt;D xsi:type="xsd:double"&gt;1.9828&lt;/D&gt;&lt;D xsi:type="xsd:double"&gt;2.0181&lt;/D&gt;&lt;D xsi:type="xsd:double"&gt;2.0566&lt;/D&gt;&lt;D xsi:type="xsd:double"&gt;2.1005&lt;/D&gt;&lt;D xsi:type="xsd:double"&gt;2.0808&lt;/D&gt;&lt;D xsi:type="xsd:double"&gt;2.1109&lt;/D&gt;&lt;D xsi:type="xsd:double"&gt;2.0921&lt;/D&gt;&lt;D xsi:type="xsd:double"&gt;2.0526&lt;/D&gt;&lt;D xsi:type="xsd:double"&gt;2.0503&lt;/D&gt;&lt;D xsi:type="xsd:double"&gt;2.0631&lt;/D&gt;&lt;D xsi:type="xsd:double"&gt;2.0137&lt;/D&gt;&lt;D xsi:type="xsd:double"&gt;2.03&lt;/D&gt;&lt;D xsi:type="xsd:double"&gt;2.0018&lt;/D&gt;&lt;D xsi:type="xsd:double"&gt;1.9989&lt;/D&gt;&lt;D xsi:type="xsd:double"&gt;2.0026&lt;/D&gt;&lt;D xsi:type="xsd:double"&gt;1.9865&lt;/D&gt;&lt;D xsi:type="xsd:double"&gt;1.9632&lt;/D&gt;&lt;D xsi:type="xsd:double"&gt;1.9748&lt;/D&gt;&lt;D xsi:type="xsd:double"&gt;1.9457&lt;/D&gt;&lt;D xsi:type="xsd:double"&gt;2.0014&lt;/D&gt;&lt;D xsi:type="xsd:double"&gt;1.9899&lt;/D&gt;&lt;D xsi:type="xsd:double"&gt;2.0141&lt;/D&gt;&lt;D xsi:type="xsd:double"&gt;1.9642&lt;/D&gt;&lt;D xsi:type="xsd:double"&gt;1.9746&lt;/D&gt;&lt;D xsi:type="xsd:double"&gt;1.9716&lt;/D&gt;&lt;D xsi:type="xsd:double"&gt;2.0241&lt;/D&gt;&lt;D xsi:type="xsd:double"&gt;2.0502&lt;/D&gt;&lt;D xsi:type="xsd:double"&gt;2.0201&lt;/D&gt;&lt;D xsi:type="xsd:double"&gt;2.0406&lt;/D&gt;&lt;D xsi:type="xsd:double"&gt;2.0652&lt;/D&gt;&lt;D xsi:type="xsd:double"&gt;2.0756&lt;/D&gt;&lt;D xsi:type="xsd:double"&gt;2.0435&lt;/D&gt;&lt;D xsi:type="xsd:double"&gt;2.02&lt;/D&gt;&lt;D xsi:type="xsd:double"&gt;2.0088&lt;/D&gt;&lt;D xsi:type="xsd:double"&gt;1.9522&lt;/D&gt;&lt;D xsi:type="xsd:double"&gt;1.9259&lt;/D&gt;&lt;D xsi:type="xsd:double"&gt;1.9791&lt;/D&gt;&lt;D xsi:type="xsd:double"&gt;1.9802&lt;/D&gt;&lt;D xsi:type="xsd:double"&gt;1.9406&lt;/D&gt;&lt;D xsi:type="xsd:double"&gt;1.9546&lt;/D&gt;&lt;D xsi:type="xsd:double"&gt;2.0283&lt;/D&gt;&lt;D xsi:type="xsd:double"&gt;2.0513&lt;/D&gt;&lt;D xsi:type="xsd:double"&gt;2.0438&lt;/D&gt;&lt;D xsi:type="xsd:double"&gt;2.0743&lt;/D&gt;&lt;D xsi:type="xsd:double"&gt;2.1238&lt;/D&gt;&lt;D xsi:type="xsd:double"&gt;2.0956&lt;/D&gt;&lt;D xsi:type="xsd:double"&gt;2.0551&lt;/D&gt;&lt;D xsi:type="xsd:double"&gt;2.0526&lt;/D&gt;&lt;D xsi:type="xsd:double"&gt;2.0917&lt;/D&gt;&lt;D xsi:type="xsd:double"&gt;2.1145&lt;/D&gt;&lt;D xsi:type="xsd:double"&gt;2.1016&lt;/D&gt;&lt;D xsi:type="xsd:double"&gt;2.0578&lt;/D&gt;&lt;D xsi:type="xsd:double"&gt;2.0026&lt;/D&gt;&lt;D xsi:type="xsd:double"&gt;2.0805&lt;/D&gt;&lt;D xsi:type="xsd:double"&gt;2.0905&lt;/D&gt;&lt;D xsi:type="xsd:double"&gt;2.1006&lt;/D&gt;&lt;D xsi:type="xsd:double"&gt;2.0685&lt;/D&gt;&lt;D xsi:type="xsd:double"&gt;2.0447&lt;/D&gt;&lt;D xsi:type="xsd:double"&gt;2.0273&lt;/D&gt;&lt;D xsi:type="xsd:double"&gt;2.0597&lt;/D&gt;&lt;D xsi:type="xsd:double"&gt;2.132&lt;/D&gt;&lt;D xsi:type="xsd:double"&gt;2.1012&lt;/D&gt;&lt;D xsi:type="xsd:double"&gt;2.1397&lt;/D&gt;&lt;D xsi:type="xsd:double"&gt;2.0742&lt;/D&gt;&lt;D xsi:type="xsd:double"&gt;2.1003&lt;/D&gt;&lt;D xsi:type="xsd:double"&gt;2.1152&lt;/D&gt;&lt;D xsi:type="xsd:double"&gt;2.1671&lt;/D&gt;&lt;D xsi:type="xsd:double"&gt;2.1313&lt;/D&gt;&lt;D xsi:type="xsd:double"&gt;2.1625&lt;/D&gt;&lt;D xsi:type="xsd:double"&gt;2.1265&lt;/D&gt;&lt;D xsi:type="xsd:double"&gt;2.1496&lt;/D&gt;&lt;D xsi:type="xsd:double"&gt;2.1817&lt;/D&gt;&lt;D xsi:type="xsd:double"&gt;2.1852&lt;/D&gt;&lt;D xsi:type="xsd:double"&gt;2.1842&lt;/D&gt;&lt;D xsi:type="xsd:double"&gt;2.1473&lt;/D&gt;&lt;D xsi:type="xsd:double"&gt;2.1214&lt;/D&gt;&lt;D xsi:type="xsd:double"&gt;2.1389&lt;/D&gt;&lt;D xsi:type="xsd:double"&gt;2.0596&lt;/D&gt;&lt;D xsi:type="xsd:double"&gt;2.0942&lt;/D&gt;&lt;D xsi:type="xsd:double"&gt;2.123&lt;/D&gt;&lt;D xsi:type="xsd:double"&gt;2.0862&lt;/D&gt;&lt;D xsi:type="xsd:double"&gt;2.0397&lt;/D&gt;&lt;D xsi:type="xsd:double"&gt;2.0451&lt;/D&gt;&lt;D xsi:type="xsd:double"&gt;2.0503&lt;/D&gt;&lt;D xsi:type="xsd:double"&gt;2.1567&lt;/D&gt;&lt;D xsi:type="xsd:double"&gt;2.1728&lt;/D&gt;&lt;D xsi:type="xsd:double"&gt;2.1566&lt;/D&gt;&lt;D xsi:type="xsd:double"&gt;2.183&lt;/D&gt;&lt;D xsi:type="xsd:double"&gt;2.2172&lt;/D&gt;&lt;D xsi:type="xsd:double"&gt;2.2045&lt;/D&gt;&lt;D xsi:type="xsd:double"&gt;2.1965&lt;/D&gt;&lt;D xsi:type="xsd:double"&gt;2.1983&lt;/D&gt;&lt;D xsi:type="xsd:double"&gt;2.2398&lt;/D&gt;&lt;D xsi:type="xsd:double"&gt;2.2391&lt;/D&gt;&lt;D xsi:type="xsd:double"&gt;2.255&lt;/D&gt;&lt;D xsi:type="xsd:double"&gt;2.2672&lt;/D&gt;&lt;D xsi:type="xsd:double"&gt;2.2692&lt;/D&gt;&lt;D xsi:type="xsd:double"&gt;2.2823&lt;/D&gt;&lt;D xsi:type="xsd:double"&gt;2.2665&lt;/D&gt;&lt;D xsi:type="xsd:double"&gt;2.2688&lt;/D&gt;&lt;D xsi:type="xsd:double"&gt;2.2582&lt;/D&gt;&lt;D xsi:type="xsd:double"&gt;2.2446&lt;/D&gt;&lt;D xsi:type="xsd:double"&gt;2.2397&lt;/D&gt;&lt;D xsi:type="xsd:double"&gt;2.2367&lt;/D&gt;&lt;D xsi:type="xsd:double"&gt;2.2288&lt;/D&gt;&lt;D xsi:type="xsd:double"&gt;2.2237&lt;/D&gt;&lt;D xsi:type="xsd:double"&gt;2.1912&lt;/D&gt;&lt;D xsi:type="xsd:double"&gt;2.189&lt;/D&gt;&lt;D xsi:type="xsd:double"&gt;2.1826&lt;/D&gt;&lt;D xsi:type="xsd:double"&gt;2.1694&lt;/D&gt;&lt;D xsi:type="xsd:double"&gt;2.1929&lt;/D&gt;&lt;D xsi:type="xsd:double"&gt;2.1697&lt;/D&gt;&lt;D xsi:type="xsd:double"&gt;2.171&lt;/D&gt;&lt;D xsi:type="xsd:double"&gt;2.1926&lt;/D&gt;&lt;D xsi:type="xsd:double"&gt;2.1845&lt;/D&gt;&lt;D xsi:type="xsd:double"&gt;2.1911&lt;/D&gt;&lt;D xsi:type="xsd:double"&gt;2.1835&lt;/D&gt;&lt;D xsi:type="xsd:double"&gt;2.1723&lt;/D&gt;&lt;/FQL&gt;&lt;FQL&gt;&lt;Q&gt;CLF25-USA^P_PRICE(0,-200D)&lt;/Q&gt;&lt;R&gt;201&lt;/R&gt;&lt;C&gt;1&lt;/C&gt;&lt;D xsi:type="xsd:double"&gt;74.79&lt;/D&gt;&lt;D xsi:type="xsd:double"&gt;74.79&lt;/D&gt;&lt;D xsi:type="xsd:double"&gt;75.27&lt;/D&gt;&lt;D xsi:type="xsd:double"&gt;76.29&lt;/D&gt;&lt;D xsi:type="xsd:double"&gt;76.62&lt;/D&gt;&lt;D xsi:type="xsd:double"&gt;74.62&lt;/D&gt;&lt;D xsi:type="xsd:double"&gt;74.14&lt;/D&gt;&lt;D xsi:type="xsd:double"&gt;74.71&lt;/D&gt;&lt;D xsi:type="xsd:double"&gt;75.87&lt;/D&gt;&lt;D xsi:type="xsd:double"&gt;76.39&lt;/D&gt;&lt;D xsi:type="xsd:double"&gt;76.43&lt;/D&gt;&lt;D xsi:type="xsd:double"&gt;75.66&lt;/D&gt;&lt;D xsi:type="xsd:double"&gt;75.08&lt;/D&gt;&lt;D xsi:type="xsd:double"&gt;74.79&lt;/D&gt;&lt;D xsi:type="xsd:double"&gt;75.44&lt;/D&gt;&lt;D xsi:type="xsd:double"&gt;74.93&lt;/D&gt;&lt;D xsi:type="xsd:double"&gt;75.66&lt;/D&gt;&lt;D xsi:type="xsd:double"&gt;75.43&lt;/D&gt;&lt;D xsi:type="xsd:double"&gt;75.38&lt;/D&gt;&lt;D xsi:type="xsd:double"&gt;75.37&lt;/D&gt;&lt;D xsi:type="xsd:double"&gt;74.97&lt;/D&gt;&lt;D xsi:type="xsd:double"&gt;75.21&lt;/D&gt;&lt;D xsi:type="xsd:double"&gt;74.91&lt;/D&gt;&lt;D xsi:type="xsd:double"&gt;77.34&lt;/D&gt;&lt;D xsi:type="xsd:double"&gt;77.92&lt;/D&gt;&lt;D xsi:type="xsd:double"&gt;78.61&lt;/D&gt;&lt;D xsi:type="xsd:double"&gt;78.15&lt;/D&gt;&lt;D xsi:type="xsd:double"&gt;77.76&lt;/D&gt;&lt;D xsi:type="xsd:double"&gt;77.88&lt;/D&gt;&lt;D xsi:type="xsd:double"&gt;76.94&lt;/D&gt;&lt;D xsi:type="xsd:double"&gt;77.3&lt;/D&gt;&lt;D xsi:type="xsd:double"&gt;77.49&lt;/D&gt;&lt;D xsi:type="xsd:double"&gt;77.68&lt;/D&gt;&lt;D xsi:type="xsd:double"&gt;79.67&lt;/D&gt;&lt;D xsi:type="xsd:double"&gt;79.54&lt;/D&gt;&lt;D xsi:type="xsd:double"&gt;79.59&lt;/D&gt;&lt;D xsi:type="xsd:double"&gt;79.07&lt;/D&gt;&lt;D xsi:type="xsd:double"&gt;79.49&lt;/D&gt;&lt;D xsi:type="xsd:double"&gt;78.76&lt;/D&gt;&lt;D xsi:type="xsd:double"&gt;79.34&lt;/D&gt;&lt;D xsi:type="xsd:double"&gt;79.68&lt;/D&gt;&lt;D xsi:type="xsd:double"&gt;79.61&lt;/D&gt;&lt;D xsi:type="xsd:double"&gt;78.67&lt;/D&gt;&lt;D xsi:type="xsd:double"&gt;78.02&lt;/D&gt;&lt;D xsi:type="xsd:double"&gt;77.21&lt;/D&gt;&lt;D xsi:type="xsd:double"&gt;77.19&lt;/D&gt;&lt;D xsi:type="xsd:double"&gt;76.2&lt;/D&gt;&lt;D xsi:type="xsd:double"&gt;76.31&lt;/D&gt;&lt;D xsi:type="xsd:double"&gt;76.51&lt;/D&gt;&lt;D xsi:type="xsd:double"&gt;75.57&lt;/D&gt;&lt;D xsi:type="xsd:double"&gt;76.1&lt;/D&gt;&lt;D xsi:type="xsd:double"&gt;76.07&lt;/D&gt;&lt;D xsi:type="xsd:double"&gt;76.89&lt;/D&gt;&lt;D xsi:type="xsd:double"&gt;76.63&lt;/D&gt;&lt;D xsi:type="xsd:double"&gt;75.75&lt;/D&gt;&lt;D xsi:type="xsd:double"&gt;75.54&lt;/D&gt;&lt;D xsi:type="xsd:double"&gt;74.57&lt;/D&gt;&lt;D xsi:type="xsd:double"&gt;73.12&lt;/D&gt;&lt;D xsi:t</t>
        </r>
      </text>
    </comment>
    <comment ref="A3" authorId="0" shapeId="0" xr:uid="{809AB257-E7EE-4609-81D6-06730004B979}">
      <text>
        <r>
          <rPr>
            <b/>
            <sz val="9"/>
            <color indexed="81"/>
            <rFont val="Tahoma"/>
            <family val="2"/>
          </rPr>
          <t>ype="xsd:double"&gt;73.33&lt;/D&gt;&lt;D xsi:type="xsd:double"&gt;72.97&lt;/D&gt;&lt;D xsi:type="xsd:double"&gt;73.52&lt;/D&gt;&lt;D xsi:type="xsd:double"&gt;73.37&lt;/D&gt;&lt;D xsi:type="xsd:double"&gt;72.78&lt;/D&gt;&lt;D xsi:type="xsd:double"&gt;73.45&lt;/D&gt;&lt;D xsi:type="xsd:double"&gt;73.52&lt;/D&gt;&lt;D xsi:type="xsd:double"&gt;72.62&lt;/D&gt;&lt;D xsi:type="xsd:double"&gt;72.97&lt;/D&gt;&lt;D xsi:type="xsd:double"&gt;73.38&lt;/D&gt;&lt;D xsi:type="xsd:double"&gt;72.75&lt;/D&gt;&lt;D xsi:type="xsd:double"&gt;72.09&lt;/D&gt;&lt;D xsi:type="xsd:double"&gt;73.34&lt;/D&gt;&lt;D xsi:type="xsd:double"&gt;72.93&lt;/D&gt;&lt;D xsi:type="xsd:double"&gt;72.62&lt;/D&gt;&lt;D xsi:type="xsd:double"&gt;73.69&lt;/D&gt;&lt;D xsi:type="xsd:double"&gt;73.3&lt;/D&gt;&lt;D xsi:type="xsd:double"&gt;72.64&lt;/D&gt;&lt;D xsi:type="xsd:double"&gt;73.46&lt;/D&gt;&lt;D xsi:type="xsd:double"&gt;73.31&lt;/D&gt;&lt;D xsi:type="xsd:double"&gt;73.24&lt;/D&gt;&lt;D xsi:type="xsd:double"&gt;72.69&lt;/D&gt;&lt;D xsi:type="xsd:double"&gt;71.18&lt;/D&gt;&lt;D xsi:type="xsd:double"&gt;70.75&lt;/D&gt;&lt;D xsi:type="xsd:double"&gt;70.46&lt;/D&gt;&lt;D xsi:type="xsd:double"&gt;69.77&lt;/D&gt;&lt;D xsi:type="xsd:double"&gt;70.83&lt;/D&gt;&lt;D xsi:type="xsd:double"&gt;72.45&lt;/D&gt;&lt;D xsi:type="xsd:double"&gt;73.98&lt;/D&gt;&lt;D xsi:type="xsd:double"&gt;73.15&lt;/D&gt;&lt;D xsi:type="xsd:double"&gt;74.04&lt;/D&gt;&lt;D xsi:type="xsd:double"&gt;73.5&lt;/D&gt;&lt;D xsi:type="xsd:double"&gt;71.94&lt;/D&gt;&lt;D xsi:type="xsd:double"&gt;71.48&lt;/D&gt;&lt;D xsi:type="xsd:double"&gt;71.81&lt;/D&gt;&lt;D xsi:type="xsd:double"&gt;70.34&lt;/D&gt;&lt;D xsi:type="xsd:double"&gt;71.04&lt;/D&gt;&lt;D xsi:type="xsd:double"&gt;70.08&lt;/D&gt;&lt;D xsi:type="xsd:double"&gt;70.34&lt;/D&gt;&lt;D xsi:type="xsd:double"&gt;70.74&lt;/D&gt;&lt;D xsi:type="xsd:double"&gt;70.04&lt;/D&gt;&lt;D xsi:type="xsd:double"&gt;69.5&lt;/D&gt;&lt;D xsi:type="xsd:double"&gt;69.92&lt;/D&gt;&lt;D xsi:type="xsd:double"&gt;69.05&lt;/D&gt;&lt;D xsi:type="xsd:double"&gt;71.21&lt;/D&gt;&lt;D xsi:type="xsd:double"&gt;70.25&lt;/D&gt;&lt;D xsi:type="xsd:double"&gt;70.95&lt;/D&gt;&lt;D xsi:type="xsd:double"&gt;69.15&lt;/D&gt;&lt;D xsi:type="xsd:double"&gt;69.94&lt;/D&gt;&lt;D xsi:type="xsd:double"&gt;70.18&lt;/D&gt;&lt;D xsi:type="xsd:double"&gt;72.2&lt;/D&gt;&lt;D xsi:type="xsd:double"&gt;72.88&lt;/D&gt;&lt;D xsi:type="xsd:double"&gt;71.51&lt;/D&gt;&lt;D xsi:type="xsd:double"&gt;72.21&lt;/D&gt;&lt;D xsi:type="xsd:double"&gt;72.8&lt;/D&gt;&lt;D xsi:type="xsd:double"&gt;72.96&lt;/D&gt;&lt;D xsi:type="xsd:double"&gt;72.09&lt;/D&gt;&lt;D xsi:type="xsd:double"&gt;71.3&lt;/D&gt;&lt;D xsi:type="xsd:double"&gt;71.46&lt;/D&gt;&lt;D xsi:type="xsd:double"&gt;69.7&lt;/D&gt;&lt;D xsi:type="xsd:double"&gt;68.69&lt;/D&gt;&lt;D xsi:type="xsd:double"&gt;70.73&lt;/D&gt;&lt;D xsi:type="xsd:double"&gt;70.21&lt;/D&gt;&lt;D xsi:type="xsd:double"&gt;68.95&lt;/D&gt;&lt;D xsi:type="xsd:double"&gt;69.08&lt;/D&gt;&lt;D xsi:type="xsd:double"&gt;71.12&lt;/D&gt;&lt;D xsi:type="xsd:double"&gt;71.95&lt;/D&gt;&lt;D xsi:type="xsd:double"&gt;71.78&lt;/D&gt;&lt;D xsi:type="xsd:double"&gt;72.9&lt;/D&gt;&lt;D xsi:type="xsd:double"&gt;74.68&lt;/D&gt;&lt;D xsi:type="xsd:double"&gt;73.6&lt;/D&gt;&lt;D xsi:type="xsd:double"&gt;72.62&lt;/D&gt;&lt;D xsi:type="xsd:double"&gt;73.01&lt;/D&gt;&lt;D xsi:type="xsd:double"&gt;73.95&lt;/D&gt;&lt;D xsi:type="xsd:double"&gt;74.55&lt;/D&gt;&lt;D xsi:type="xsd:double"&gt;74.57&lt;/D&gt;&lt;D xsi:type="xsd:double"&gt;73.21&lt;/D&gt;&lt;D xsi:type="xsd:double"&gt;71&lt;/D&gt;&lt;D xsi:type="xsd:double"&gt;73.67&lt;/D&gt;&lt;D xsi:type="xsd:double"&gt;74.11&lt;/D&gt;&lt;D xsi:type="xsd:double"&gt;74.36&lt;/D&gt;&lt;D xsi:type="xsd:double"&gt;73.47&lt;/D&gt;&lt;D xsi:type="xsd:double"&gt;72.4&lt;/D&gt;&lt;D xsi:type="xsd:double"&gt;71.88&lt;/D&gt;&lt;D xsi:type="xsd:double"&gt;73.27&lt;/D&gt;&lt;D xsi:type="xsd:double"&gt;76.13&lt;/D&gt;&lt;D xsi:type="xsd:double"&gt;75.33&lt;/D&gt;&lt;D xsi:type="xsd:double"&gt;76.59&lt;/D&gt;&lt;D xsi:type="xsd:double"&gt;75.02&lt;/D&gt;&lt;D xsi:type="xsd:double"&gt;75.3&lt;/D&gt;&lt;D xsi:type="xsd:double"&gt;75.82&lt;/D&gt;&lt;D xsi:type="xsd:double"&gt;77.71&lt;/D&gt;&lt;D xsi:type="xsd:double"&gt;76.5&lt;/D&gt;&lt;D xsi:type="xsd:double"&gt;77.71&lt;/D&gt;&lt;D xsi:type="xsd:double"&gt;76.35&lt;/D&gt;&lt;D xsi:type="xsd:double"&gt;76.92&lt;/D&gt;&lt;D xsi:type="xsd:double"&gt;77.94&lt;/D&gt;&lt;D xsi:type="xsd:double"&gt;78.34&lt;/D&gt;&lt;D xsi:type="xsd:double"&gt;78.28&lt;/D&gt;&lt;D xsi:type="xsd:double"&gt;77.29&lt;/D&gt;&lt;D xsi:type="xsd:double"&gt;77.02&lt;/D&gt;&lt;D xsi:type="xsd:double"&gt;77.52&lt;/D&gt;&lt;D xsi:type="xsd:double"&gt;74.82&lt;/D&gt;&lt;D xsi:type="xsd:double"&gt;74.91&lt;/D&gt;&lt;D xsi:type="xsd:double"&gt;75.22&lt;/D&gt;&lt;D xsi:type="xsd:double"&gt;74.7&lt;/D&gt;&lt;D xsi:type="xsd:double"&gt;72.65&lt;/D&gt;&lt;D xsi:type="xsd:double"&gt;72.44&lt;/D&gt;&lt;D xsi:type="xsd:double"&gt;73.49&lt;/D&gt;&lt;D xsi:type="xsd:double"&gt;77.16&lt;/D&gt;&lt;D xsi:type="xsd:double"&gt;77.13&lt;/D&gt;&lt;D xsi:type="xsd:double"&gt;77.39&lt;/D&gt;&lt;D xsi:type="xsd:double"&gt;77.84&lt;/D&gt;&lt;D xsi:type="xsd:double"&gt;78.58&lt;/D&gt;&lt;D xsi:type="xsd:double"&gt;77.94&lt;/D&gt;&lt;D xsi:type="xsd:double"&gt;77.68&lt;/D&gt;&lt;D xsi:type="xsd:double"&gt;77.57&lt;/D&gt;&lt;D xsi:type="xsd:double"&gt;78.47&lt;/D&gt;&lt;D xsi:type="xsd:double"&gt;78.37&lt;/D&gt;&lt;D xsi:type="xsd:double"&gt;78.73&lt;/D&gt;&lt;D xsi:type="xsd:double"&gt;78.82&lt;/D&gt;&lt;D xsi:type="xsd:double"&gt;78.75&lt;/D&gt;&lt;D xsi:type="xsd:double"&gt;79.06&lt;/D&gt;&lt;D xsi:type="xsd:double"&gt;78.18&lt;/D&gt;&lt;D xsi:type="xsd:double"&gt;78.39&lt;/D&gt;&lt;D xsi:type="xsd:double"&gt;77.81&lt;/D&gt;&lt;D xsi:type="xsd:double"&gt;77.7&lt;/D&gt;&lt;D xsi:type="xsd:double"&gt;77.47&lt;/D&gt;&lt;D xsi:type="xsd:double"&gt;77.56&lt;/D&gt;&lt;D xsi:type="xsd:double"&gt;77.43&lt;/D&gt;&lt;D xsi:type="xsd:double"&gt;76.66&lt;/D&gt;&lt;D xsi:type="xsd:double"&gt;75.64&lt;/D&gt;&lt;D xsi:type="xsd:double"&gt;74.81&lt;/D&gt;&lt;D xsi:type="xsd:double"&gt;74.72&lt;/D&gt;&lt;D xsi:type="xsd:double"&gt;74.06&lt;/D&gt;&lt;D xsi:type="xsd:double"&gt;74.23&lt;/D&gt;&lt;D xsi:type="xsd:double"&gt;73.57&lt;/D&gt;&lt;D xsi:type="xsd:double"&gt;73.94&lt;/D&gt;&lt;D xsi:type="xsd:double"&gt;74.5&lt;/D&gt;&lt;D xsi:type="xsd:double"&gt;74.72&lt;/D&gt;&lt;D xsi:type="xsd:double"&gt;74.77&lt;/D&gt;&lt;D xsi:type="xsd:double"&gt;74.23&lt;/D&gt;&lt;D xsi:type="xsd:double"&gt;73.87&lt;/D&gt;&lt;/FQL&gt;&lt;FQL&gt;&lt;Q&gt;HOM25-USA^P_PRICE(0,-200D)&lt;/Q&gt;&lt;R&gt;201&lt;/R&gt;&lt;C&gt;1&lt;/C&gt;&lt;D xsi:type="xsd:double"&gt;2.3997&lt;/D&gt;&lt;D xsi:type="xsd:double"&gt;2.3997&lt;/D&gt;&lt;D xsi:type="xsd:double"&gt;2.4124&lt;/D&gt;&lt;D xsi:type="xsd:double"&gt;2.4485&lt;/D&gt;&lt;D xsi:type="xsd:double"&gt;2.4586&lt;/D&gt;&lt;D xsi:type="xsd:double"&gt;2.4127&lt;/D&gt;&lt;D xsi:type="xsd:double"&gt;2.4065&lt;/D&gt;&lt;D xsi:type="xsd:double"&gt;2.4236&lt;/D&gt;&lt;D xsi:type="xsd:double"&gt;2.448&lt;/D&gt;&lt;D xsi:type="xsd:double"&gt;2.4629&lt;/D&gt;&lt;D xsi:type="xsd:double"&gt;2.4607&lt;/D&gt;&lt;D xsi:type="xsd:double"&gt;2.4322&lt;/D&gt;&lt;D xsi:type="xsd:double"&gt;2.4213&lt;/D&gt;&lt;D xsi:type="xsd:double"&gt;2.4165&lt;/D&gt;&lt;D xsi:type="xsd:double"&gt;2.4333&lt;/D&gt;&lt;D xsi:type="xsd:double"&gt;2.4207&lt;/D&gt;&lt;D xsi:type="xsd:double"&gt;2.4441&lt;/D&gt;&lt;D xsi:type="xsd:double"&gt;2.4476&lt;/D&gt;&lt;D xsi:type="xsd:double"&gt;2.4459&lt;/D&gt;&lt;D xsi:type="xsd:double"&gt;2.4474&lt;/D&gt;&lt;D xsi:type="xsd:double"&gt;2.4289&lt;/D&gt;&lt;D xsi:type="xsd:double"&gt;2.4265&lt;/D&gt;&lt;D xsi:type="xsd:double"&gt;2.4193&lt;/D&gt;&lt;D xsi:type="xsd:double"&gt;2.4784&lt;/D&gt;&lt;D xsi:type="xsd:double"&gt;2.4865&lt;/D&gt;&lt;D xsi:type="xsd:double"&gt;2.5008&lt;/D&gt;&lt;D xsi:type="xsd:double"&gt;2.4921&lt;/D&gt;&lt;D xsi:type="xsd:double"&gt;2.4838&lt;/D&gt;&lt;D xsi:type="xsd:double"&gt;2.4942&lt;/D&gt;&lt;D xsi:type="xsd:double"&gt;2.4752&lt;/D&gt;&lt;D xsi:type="xsd:double"&gt;2.4711&lt;/D&gt;&lt;D xsi:type="xsd:double"&gt;2.4755&lt;/D&gt;&lt;D xsi:type="xsd:double"&gt;2.4948&lt;/D&gt;&lt;D xsi:type="xsd:double"&gt;2.5574&lt;/D&gt;&lt;D xsi:type="xsd:double"&gt;2.5568&lt;/D&gt;&lt;D xsi:type="xsd:double"&gt;2.5672&lt;/D&gt;&lt;D xsi:type="xsd:double"&gt;2.5482&lt;/D&gt;&lt;D xsi:type="xsd:double"&gt;2.564&lt;/D&gt;&lt;D xsi:type="xsd:double"&gt;2.5391&lt;/D&gt;&lt;D xsi:type="xsd:double"&gt;2.5655&lt;/D&gt;&lt;D xsi:type="xsd:double"&gt;2.5808&lt;/D&gt;&lt;D xsi:type="xsd:double"&gt;2.5746&lt;/D&gt;&lt;D xsi:type="xsd:double"&gt;2.5672&lt;/D&gt;&lt;D xsi:type="xsd:double"&gt;2.5496&lt;/D&gt;&lt;D xsi:type="xsd:double"&gt;2.505&lt;/D&gt;&lt;D xsi:type="xsd:double"&gt;2.4969&lt;/D&gt;&lt;D xsi:type="xsd:double"&gt;2.4751&lt;/D&gt;&lt;D xsi:type="xsd:double"&gt;2.47&lt;/D&gt;&lt;D xsi:type="xsd:double"&gt;2.4925&lt;/D&gt;&lt;D xsi:type="xsd:double"&gt;2.4669&lt;/D&gt;&lt;D xsi:type="xsd:double"&gt;2.4869&lt;/D&gt;&lt;D xsi:type="xsd:double"&gt;2.4947&lt;/D&gt;&lt;D xsi:type="xsd:double"&gt;2.5203&lt;/D&gt;&lt;D xsi:type="xsd:double"&gt;2.5293&lt;/D&gt;&lt;D xsi:type="xsd:double"&gt;2.498&lt;/D&gt;&lt;D xsi:type="xsd:double"&gt;2.4936&lt;/D&gt;&lt;D xsi:type="xsd:double"&gt;2.4617&lt;/D&gt;&lt;D xsi:type="xsd:double"&gt;2.4103&lt;/D&gt;&lt;D xsi:type="xsd:double"&gt;2.4217&lt;/D&gt;&lt;D xsi:type="xsd:double"&gt;2.4009&lt;/D&gt;&lt;D xsi:type="xsd:double"&gt;2.4218&lt;/D&gt;&lt;D xsi:type="xsd:double"&gt;2.414&lt;/D&gt;&lt;D xsi:type="xsd:double"&gt;2.3879&lt;/D&gt;&lt;D xsi:type="xsd:double"&gt;2.4079&lt;/D&gt;&lt;D xsi:type="xsd:double"&gt;2.4249&lt;/D&gt;&lt;D xsi:type="xsd:double"&gt;2.4032&lt;/D&gt;&lt;D xsi:type="xsd:double"&gt;2.3974&lt;/D&gt;&lt;D xsi:type="xsd:double"&gt;2.4162&lt;/D&gt;&lt;D xsi:type="xsd:double"&gt;2.4106&lt;/D&gt;&lt;D xsi:type="xsd:double"&gt;2.3754&lt;/D&gt;&lt;D xsi:type="xsd:double"&gt;2.4076&lt;/D&gt;&lt;D xsi:type="xsd:double"&gt;2.3916&lt;/D&gt;&lt;D xsi:type="xsd:double"&gt;2.3879&lt;/D&gt;&lt;D xsi:type="xsd:double"&gt;2.4246&lt;/D&gt;&lt;D xsi:type="xsd:double"&gt;2.4132&lt;/D&gt;&lt;D xsi:type="xsd:double"&gt;2.4&lt;/D&gt;&lt;D xsi:type="xsd:double"&gt;2.4317&lt;/D&gt;&lt;D xsi:type="xsd:double"&gt;2.4313&lt;/D&gt;&lt;D xsi:type="xsd:double"&gt;2.444&lt;/D&gt;&lt;D xsi:type="xsd:double"&gt;2.424&lt;/D&gt;&lt;D xsi:type="xsd:double"&gt;2.3987&lt;/D&gt;&lt;D xsi:type="xsd:double"&gt;2.3812&lt;/D&gt;&lt;D xsi:type="xsd:double"&gt;2.3787&lt;/D&gt;&lt;D xsi:type="xsd:double"&gt;2.3456&lt;/D&gt;&lt;D xsi:type="xsd:double"&gt;2.3778&lt;/D&gt;&lt;D xsi:type="xsd:double"&gt;2.4169&lt;/D&gt;&lt;D xsi:type="xsd:double"&gt;2.4394&lt;/D&gt;&lt;D xsi:type="xsd:double"&gt;2.4251&lt;/D&gt;&lt;D xsi:type="xsd:double"&gt;2.4513&lt;/D&gt;&lt;D xsi:type="xsd:double"&gt;2.4348&lt;/D&gt;&lt;D xsi:type="xsd:double"&gt;2.3984&lt;/D&gt;&lt;D xsi:type="xsd:double"&gt;2.3985&lt;/D&gt;&lt;D xsi:type="xsd:double"&gt;2.4035&lt;/D&gt;&lt;D xsi:type="xsd:double"&gt;2.3699&lt;/D&gt;&lt;D xsi:type="xsd:double"&gt;2.3896&lt;/D&gt;&lt;D xsi:type="xsd:double"&gt;2.3655&lt;/D&gt;&lt;D xsi:type="xsd:double"&gt;2.3621&lt;/D&gt;&lt;D xsi:type="xsd:double"&gt;2.3788&lt;/D&gt;&lt;D xsi:type="xsd:double"&gt;2.36&lt;/D&gt;&lt;D xsi:type="xsd:double"&gt;2.3334&lt;/D&gt;&lt;D xsi:type="xsd:double"&gt;2.3567&lt;/D&gt;&lt;D xsi:type="xsd:double"&gt;2.3334&lt;/D&gt;&lt;D xsi:type="xsd:double"&gt;2.371&lt;/D&gt;&lt;D xsi:type="xsd:double"&gt;2.355&lt;/D&gt;&lt;D xsi:type="xsd:double"&gt;2.3732&lt;/D&gt;&lt;D xsi:type="xsd:double"&gt;2.322&lt;/D&gt;&lt;D xsi:type="xsd:double"&gt;2.331&lt;/D&gt;&lt;D xsi:type="xsd:double"&gt;2.3418&lt;/D&gt;&lt;D xsi:type="xsd:double"&gt;2.3844&lt;/D&gt;&lt;D xsi:type="xsd:double"&gt;2.4132&lt;/D&gt;&lt;D xsi:type="xsd:double"&gt;2.3903&lt;/D&gt;&lt;D xsi:type="xsd:double"&gt;2.4181&lt;/D&gt;&lt;D xsi:type="xsd:double"&gt;2.434&lt;/D&gt;&lt;D xsi:type="xsd:double"&gt;2.4439&lt;/D&gt;&lt;D xsi:type="xsd:double"&gt;2.4241&lt;/D&gt;&lt;D xsi:type="xsd:double"&gt;2.3997&lt;/D&gt;&lt;D xsi:type="xsd:double"&gt;2.4066&lt;/D&gt;&lt;D xsi:type="xsd:double"&gt;2.3647&lt;/D&gt;&lt;D xsi:type="xsd:double"&gt;2.3359&lt;/D&gt;&lt;D xsi:type="xsd:double"&gt;2.3921&lt;/D&gt;&lt;D xsi:type="xsd:double"&gt;2.3798&lt;/D&gt;&lt;D xsi:type="xsd:double"&gt;2.3502&lt;/D&gt;&lt;D xsi:type="xsd:double"&gt;2.3632&lt;/D&gt;&lt;D xsi:type="xsd:double"&gt;2.4032&lt;/D&gt;&lt;D xsi:type="xsd:double"&gt;2.4196&lt;/D&gt;&lt;D xsi:type="xsd:double"&gt;2.4182&lt;/D&gt;&lt;D xsi:type="xsd:double"&gt;2.4653&lt;/D&gt;&lt;D xsi:type="xsd:double"&gt;2.5142&lt;/D&gt;&lt;D xsi:type="xsd:double"&gt;2.4917&lt;/D&gt;&lt;D xsi:type="xsd:double"&gt;2.456&lt;/D&gt;&lt;D xsi:type="xsd:double"&gt;2.4675&lt;/D&gt;&lt;D xsi:type="xsd:double"&gt;2.4952&lt;/D&gt;&lt;D xsi:type="xsd:double"&gt;2.5174&lt;/D&gt;&lt;D xsi:type="xsd:double"&gt;2.5121&lt;/D&gt;&lt;D xsi:type="xsd:double"&gt;2.4689&lt;/D&gt;&lt;D xsi:type="xsd:double"&gt;2.4152&lt;/D&gt;&lt;D xsi:type="xsd:double"&gt;2.4787&lt;/D&gt;&lt;D xsi:type="xsd:double"&gt;2.4968&lt;/D&gt;&lt;D xsi:type="xsd:double"&gt;2.4943&lt;/D&gt;&lt;D xsi:type="xsd:double"&gt;2.462&lt;/D&gt;&lt;D xsi:type="xsd:double"&gt;2.4477&lt;/D&gt;&lt;D xsi:type="xsd:double"&gt;2.443&lt;/D&gt;&lt;D xsi:type="xsd:double"&gt;2.479&lt;/D&gt;&lt;D xsi:type="xsd:double"&gt;2.545&lt;/D&gt;&lt;D xsi:type="xsd:double"&gt;2.5226&lt;/D&gt;&lt;D xsi:type="xsd:double"&gt;2.5724&lt;/D&gt;&lt;D xsi:type="xsd:double"&gt;2.5267&lt;/D&gt;&lt;D xsi:type="xsd:double"&gt;2.5233&lt;/D&gt;&lt;D xsi:type="xsd:double"&gt;2.5239&lt;/D&gt;&lt;D xsi:type="xsd:double"&gt;2.5751&lt;/D&gt;&lt;D xsi:type="xsd:double"&gt;2.558&lt;/D&gt;&lt;D xsi:type="xsd:double"&gt;2.5797&lt;/D&gt;&lt;D xsi:type="xsd:double"&gt;2.5485&lt;/D&gt;&lt;D xsi:type="xsd:double"&gt;2.5642&lt;/D&gt;&lt;D xsi:type="xsd:double"&gt;2.5945&lt;/D&gt;&lt;D xsi:type="xsd:double"&gt;2.6185&lt;/D&gt;&lt;D xsi:type="xsd:double"&gt;2.614&lt;/D&gt;&lt;D xsi:type="xsd:double"&gt;2.5986&lt;/D&gt;&lt;D xsi:type="xsd:double"&gt;2.5861&lt;/D&gt;&lt;D xsi:type="xsd:double"&gt;2.5944&lt;/D&gt;&lt;D xsi:type="xsd:double"&gt;2.5129&lt;/D&gt;&lt;D xsi:type="xsd:double"&gt;2.4967&lt;/D&gt;&lt;D xsi:type="xsd:double"&gt;2.5108&lt;/D&gt;&lt;D xsi:type="xsd:double"&gt;2.4804&lt;/D&gt;&lt;D xsi:type="xsd:double"&gt;2.4402&lt;/D&gt;&lt;D xsi:type="xsd:double"&gt;2.4382&lt;/D&gt;&lt;D xsi:type="xsd:double"&gt;2.4817&lt;/D&gt;&lt;D xsi:type="xsd:double"&gt;2.5664&lt;/D&gt;&lt;D xsi:type="xsd:double"&gt;2.578&lt;/D&gt;&lt;D xsi:type="xsd:double"&gt;2.5718&lt;/D&gt;&lt;D xsi:type="xsd:double"&gt;2.5805&lt;/D&gt;&lt;D xsi:type="xsd:double"&gt;2.5953&lt;/D&gt;&lt;D xsi:type="xsd:double"&gt;2.585&lt;/D&gt;&lt;D xsi:type="xsd:double"&gt;2.5856&lt;/D&gt;&lt;D xsi:type="xsd:double"&gt;2.5688&lt;/D&gt;&lt;D xsi:type="xsd:double"&gt;2.5935&lt;/D&gt;&lt;D xsi:type="xsd:double"&gt;2.5982&lt;/D&gt;&lt;D xsi:type="xsd:double"&gt;2.6042&lt;/D&gt;&lt;D xsi:type="xsd:double"&gt;2.6033&lt;/D&gt;&lt;D xsi:type="xsd:double"&gt;2.6054&lt;/D&gt;&lt;D xsi:type="xsd:double"&gt;2.6183&lt;/D&gt;&lt;D xsi:type="xsd:double"&gt;2.5941&lt;/D&gt;&lt;D xsi:type="xsd:double"&gt;2.5843&lt;/D&gt;&lt;D xsi:type="xsd:double"&gt;2.5844&lt;/D&gt;&lt;D xsi:type="xsd:double"&gt;2.5686&lt;/D&gt;&lt;D xsi:type="xsd:double"&gt;2.5525&lt;/D&gt;&lt;D xsi:type="xsd:double"&gt;2.5558&lt;/D&gt;&lt;D xsi:type="xsd:double"&gt;2.5498&lt;/D&gt;&lt;D xsi:type="xsd:double"&gt;2.5205&lt;/D&gt;&lt;D xsi:type="xsd:double"&gt;2.5138&lt;/D&gt;&lt;D xsi:type="xsd:double"&gt;2.4827&lt;/D&gt;&lt;D xsi:type="xsd:double"&gt;2.486&lt;/D&gt;&lt;D xsi:type="xsd:double"&gt;2.4749&lt;/D&gt;&lt;D xsi:type="xsd:double"&gt;2.4994&lt;/D&gt;&lt;D xsi:type="xsd:double"&gt;2.4851&lt;/D&gt;&lt;D xsi:type="xsd:double"&gt;2.4866&lt;/D&gt;&lt;D xsi:type="xsd:double"&gt;2.4908&lt;/D&gt;&lt;D xsi:type="xsd:double"&gt;2.4915&lt;/D&gt;&lt;D xsi:type="xsd:double"&gt;2.4965&lt;/D&gt;&lt;D xsi:type="xsd:double"&gt;2.486&lt;/D&gt;&lt;D xsi:type="xsd:double"&gt;2.476&lt;/D&gt;&lt;/FQL&gt;&lt;FQL&gt;&lt;Q&gt;BBZ24-USA^P_PRICE(0,-200D)&lt;/Q&gt;&lt;R&gt;0&lt;/R&gt;&lt;C&gt;0&lt;/C&gt;&lt;/FQL&gt;&lt;FQL&gt;&lt;Q&gt;BBZ24-USA^JULIAN(P_PRICE(0,-200D).DATES)&lt;/Q&gt;&lt;R&gt;201&lt;/R&gt;&lt;C&gt;1&lt;/C&gt;&lt;D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/FQL&gt;&lt;FQL&gt;&lt;Q&gt;SIZ24-USA^P_PRICE(0)/P_PRICE_LOW_PR(0,,,,,,"PRICE","CLOSE","52W")&lt;/Q&gt;&lt;R&gt;0&lt;/R&gt;&lt;C&gt;0&lt;/C&gt;&lt;/FQL&gt;&lt;FQL&gt;&lt;Q&gt;SIZ24-USA^P_PRICE(0)/P_PRICE_HIGH_PR(0,,,,,,"PRICE","CLOSE","52W")&lt;/Q&gt;&lt;R&gt;0&lt;/R&gt;&lt;C&gt;0&lt;/C&gt;&lt;/FQL&gt;&lt;FQL&gt;&lt;Q&gt;SIZ24-USA^FG_TOTAL_RETURNC(0,-6AM)&lt;/Q&gt;&lt;R&gt;1&lt;/R&gt;&lt;C&gt;1&lt;/C&gt;&lt;D xsi:type="xsd:double"&gt;16.041489&lt;/D&gt;&lt;/FQL&gt;&lt;FQL&gt;&lt;Q&gt;SIZ24-USA^FG_TOTAL_RETURNC(0,-3AM)&lt;/Q&gt;&lt;R&gt;1&lt;/R&gt;&lt;C&gt;1&lt;/C&gt;&lt;D xsi:type="xsd:double"&gt;29.642397&lt;/D&gt;&lt;/FQL&gt;&lt;FQL&gt;&lt;Q&gt;ZNCV24-USA^P_PRICE(0)/P_PRICE_LOW_PR(0,,,,,,"PRICE","CLOSE","52W")&lt;/Q&gt;&lt;R&gt;0&lt;/R&gt;&lt;C&gt;0&lt;/C&gt;&lt;/FQL&gt;&lt;FQL&gt;&lt;Q&gt;ZNCV24-USA^P_PRICE(0)/P_PRICE_HIGH_PR(0,,,,,,"PRICE","CLOSE","52W")&lt;/Q&gt;&lt;R&gt;0&lt;/R&gt;&lt;C&gt;0&lt;/C&gt;&lt;/FQL&gt;&lt;FQL&gt;&lt;Q&gt;ZNCV24-USA^FG_TOTAL_RETURNC(0,-6AM)&lt;/Q&gt;&lt;R&gt;0&lt;/R&gt;&lt;C&gt;0&lt;/C&gt;&lt;/FQL&gt;&lt;FQL&gt;&lt;Q&gt;ZNCV24-USA^FG_TOTAL_RETURNC(0,-3AM)&lt;/Q&gt;&lt;R&gt;0&lt;/R&gt;&lt;C&gt;0&lt;/C&gt;&lt;/FQL&gt;&lt;FQL&gt;&lt;Q&gt;HGK25-USA^P_PRICE(0)/P_PRICE_LOW_PR(0,,,,,,"PRICE","CLOSE","52W")&lt;/Q&gt;&lt;R&gt;0&lt;/R&gt;&lt;C&gt;0&lt;/C&gt;&lt;/FQL&gt;&lt;FQL&gt;&lt;Q&gt;HGK25-USA^P_PRICE(0)/P_PRICE_HIGH_PR(0,,,,,,"PRICE","CLOSE","52W")&lt;/Q&gt;&lt;R&gt;0&lt;/R&gt;&lt;C&gt;0&lt;/C&gt;&lt;/FQL&gt;&lt;FQL&gt;&lt;Q&gt;HGK25-USA^FG_TOTAL_RETURNC(0,-6AM)&lt;/Q&gt;&lt;R&gt;1&lt;/R&gt;&lt;C&gt;1&lt;/C&gt;&lt;D xsi:type="xsd:double"&gt;15.258013&lt;/D&gt;&lt;/FQL&gt;&lt;FQL&gt;&lt;Q&gt;HGK25-USA^FG_TOTAL_RETURNC(0,-3AM)&lt;/Q&gt;&lt;R&gt;1&lt;/R&gt;&lt;C&gt;1&lt;/C&gt;&lt;D xsi:type="xsd:double"&gt;18.63457&lt;/D&gt;&lt;/FQL&gt;&lt;FQL&gt;&lt;Q&gt;AEPM25-USA^P_PRICE(0)/P_PRICE_LOW_PR(0,,,,,,"PRICE","CLOSE","52W")&lt;/Q&gt;&lt;R&gt;0&lt;/R&gt;&lt;C&gt;0&lt;/C&gt;&lt;/FQL&gt;&lt;FQL&gt;&lt;Q&gt;AEPM25-USA^P_PRICE(0)/P_PRICE_HIGH_PR(0,,,,,,"PRICE","CLOSE","52W")&lt;/Q&gt;&lt;R&gt;0&lt;/R&gt;&lt;C&gt;0&lt;/C&gt;&lt;/FQL&gt;&lt;FQL&gt;&lt;Q&gt;AEPM25-USA^FG_TOTAL_RETURNC(0,-6AM)&lt;/Q&gt;&lt;R&gt;0&lt;/R&gt;&lt;C&gt;0&lt;/C&gt;&lt;/FQL&gt;&lt;FQL&gt;&lt;Q&gt;AEPM25-USA^FG_TOTAL_RETURNC(0,-3AM)&lt;/Q&gt;&lt;R&gt;0&lt;/R&gt;&lt;C&gt;0&lt;/C&gt;&lt;/FQL&gt;&lt;FQL&gt;&lt;Q&gt;NGK25-USA^P_PRICE(0)/P_PRICE_LOW_PR(0,,,,,,"PRICE","CLOSE","52W")&lt;/Q&gt;&lt;R&gt;0&lt;/R&gt;&lt;C&gt;0&lt;/C&gt;&lt;/FQL&gt;&lt;FQL&gt;&lt;Q&gt;NGK25-USA^P_PRICE(0)/P_PRICE_HIGH_PR(0,,,,,,"PRICE","CLOSE","52W")&lt;/Q&gt;&lt;R&gt;0&lt;/R&gt;&lt;C&gt;0&lt;/C&gt;&lt;/FQL&gt;&lt;FQL&gt;&lt;Q&gt;NGK25-USA^FG_TOTAL_RETURNC(0,-6AM)&lt;/Q&gt;&lt;R&gt;1&lt;/R&gt;&lt;C&gt;1&lt;/C&gt;&lt;D xsi:type="xsd:double"&gt;-11.780029&lt;/D&gt;&lt;/FQL&gt;&lt;FQL&gt;&lt;Q&gt;NGK25-USA^FG_TOTAL_RETURNC(0,-3AM)&lt;/Q&gt;&lt;R&gt;1&lt;/R&gt;&lt;C&gt;1&lt;/C&gt;&lt;D xsi:type="xsd:double"&gt;-0.1310616&lt;/D&gt;&lt;/FQL&gt;&lt;FQL&gt;&lt;Q&gt;CU24-USA^P_PRICE(0)/P_PRICE_LOW_PR(0,,,,,,"PRICE","CLOSE","52W")&lt;/Q&gt;&lt;R&gt;0&lt;/R&gt;&lt;C&gt;0&lt;/C&gt;&lt;/FQL&gt;&lt;FQL&gt;&lt;Q&gt;CU24-USA^P_PRICE(0)/P_PRICE_HIGH_PR(0,,,,,,"PRICE","CLOSE","52W")&lt;/Q&gt;&lt;R&gt;0&lt;/R&gt;&lt;C&gt;0&lt;/C&gt;&lt;/FQL&gt;&lt;FQL&gt;&lt;Q&gt;CU24-USA^FG_TOTAL_RETURNC(0,-6AM)&lt;/Q&gt;&lt;R&gt;1&lt;/R&gt;&lt;C&gt;1&lt;/C&gt;&lt;D xsi:type="xsd:double"&gt;-10.673881&lt;/D&gt;&lt;/FQL&gt;&lt;FQL&gt;&lt;Q&gt;CU24-USA^FG_TOTAL_RETURNC(0,-3AM)&lt;/Q&gt;&lt;R&gt;1&lt;/R&gt;&lt;C&gt;1&lt;/C&gt;&lt;D xsi:type="xsd:double"&gt;1.9651881&lt;/D&gt;&lt;/FQL&gt;&lt;FQL&gt;&lt;Q&gt;WN24-USA^P_PRICE(0)/P_PRICE_LOW_PR(0,,,,,,"PRICE","CLOSE","52W")&lt;/Q&gt;&lt;R&gt;0&lt;/R&gt;&lt;C&gt;0&lt;/C&gt;&lt;/FQL&gt;&lt;FQL&gt;&lt;Q&gt;WN24-USA^P_PRICE(0)/P_PRICE_HIGH_PR(0,,,,,,"PRICE","CLOSE","52W")&lt;/Q&gt;&lt;R&gt;0&lt;/R&gt;&lt;C&gt;0&lt;/C&gt;&lt;/FQL&gt;&lt;FQL&gt;&lt;Q&gt;WN24-USA^FG_TOTAL_RETURNC(0,-6AM)&lt;/Q&gt;&lt;R&gt;1&lt;/R&gt;&lt;C&gt;1&lt;/C&gt;&lt;D xsi:type="xsd:double"&gt;7.9984083&lt;/D&gt;&lt;/FQL&gt;&lt;FQL&gt;&lt;Q&gt;WN24-USA^FG_TOTAL_RETURNC(0,-3AM)&lt;/Q&gt;&lt;R&gt;1&lt;/R&gt;&lt;C&gt;1&lt;/C&gt;&lt;D xsi:type="xsd:double"&gt;20.89087&lt;/D&gt;&lt;/FQL&gt;&lt;FQL&gt;&lt;Q&gt;SBN24-USA^P_PRICE(0)/P_PRICE_LOW_PR(0,,,,,,"PRICE","CLOSE","52W")&lt;/Q&gt;&lt;R&gt;0&lt;/R&gt;&lt;C&gt;0&lt;/C&gt;&lt;/FQL&gt;&lt;FQL&gt;&lt;Q&gt;SBN24-USA^P_PRICE(0)/P_PRICE_HIGH_PR(0,,,,,,"PRICE","CLOSE","52W")&lt;/Q&gt;&lt;R&gt;0&lt;/R&gt;&lt;C&gt;0&lt;/C&gt;&lt;/FQL&gt;&lt;FQL&gt;&lt;Q&gt;SBN24-USA^FG_TOTAL_RETURNC(0,-6AM)&lt;/Q&gt;&lt;R&gt;1&lt;/R&gt;&lt;C&gt;1&lt;/C&gt;&lt;D xsi:type="xsd:double"&gt;-22.621565&lt;/D&gt;&lt;/FQL&gt;&lt;FQL&gt;&lt;Q&gt;SBN24-USA^FG_TOTAL_RETURNC(0,-3AM)&lt;/Q&gt;&lt;R&gt;1&lt;/R&gt;&lt;C&gt;1&lt;/C&gt;&lt;D xsi:type="xsd:double"&gt;-12.482066&lt;/D&gt;&lt;/FQL&gt;&lt;FQL&gt;&lt;Q&gt;SX24-USA^P_PRICE(0)/P_PRICE_LOW_PR(0,,,,,,"PRICE","CLOSE","52W")&lt;/Q&gt;&lt;R&gt;0&lt;/R&gt;&lt;C&gt;0&lt;/C&gt;&lt;/FQL&gt;&lt;FQL&gt;&lt;Q&gt;SX24-USA^P_PRICE(0)/P_PRICE_HIGH_PR(0,,,,,,"PRICE","CLOSE","52W")&lt;/Q&gt;&lt;R&gt;0&lt;/R&gt;&lt;C&gt;0&lt;/C&gt;&lt;/FQL&gt;&lt;FQL&gt;&lt;Q&gt;SX24-USA^FG_TOTAL_RETURNC(0,-6AM)&lt;/Q&gt;&lt;R&gt;1&lt;/R&gt;&lt;C&gt;1&lt;/C&gt;&lt;D xsi:type="xsd:double"&gt;-7.623318&lt;/D&gt;&lt;/FQL&gt;&lt;FQL&gt;&lt;Q&gt;SX24-USA^FG_TOTAL_RETURNC(0,-3AM)&lt;/Q&gt;&lt;R&gt;1&lt;/R&gt;&lt;C&gt;1&lt;/C&gt;&lt;D xsi:type="xsd:double"&gt;3.9262996&lt;/D&gt;&lt;/FQL&gt;&lt;FQL&gt;&lt;Q&gt;GCZ24-USA^P_PRICE(0)/P_PRICE_LOW_PR(0,,,,,,"PRICE","CLOSE","52W")&lt;/Q&gt;&lt;R&gt;0&lt;/R&gt;&lt;C&gt;0&lt;/C&gt;&lt;/FQL&gt;&lt;FQL&gt;&lt;Q&gt;GCZ24-USA^P_PRICE(0)/P_PRICE_HIGH_PR(0,,,,,,"PRICE","CLOSE","52W")&lt;/Q&gt;&lt;R&gt;0&lt;/R&gt;&lt;C&gt;0&lt;/C&gt;&lt;/FQL&gt;&lt;FQL&gt;&lt;Q&gt;GCZ24-USA^FG_TOTAL_RETURNC(0,-6AM)&lt;/Q&gt;&lt;R&gt;1&lt;/R&gt;&lt;C&gt;1&lt;/C&gt;&lt;D xsi:type="xsd:double"&gt;9.650651&lt;/D&gt;&lt;/FQL&gt;&lt;FQL&gt;&lt;Q&gt;GCZ24-USA^FG_TOTAL_RETURNC(0,-3AM)&lt;/Q&gt;&lt;R&gt;1&lt;/R&gt;&lt;C&gt;1&lt;/C&gt;&lt;D xsi:type="xsd:double"&gt;10.201355&lt;/D&gt;&lt;/FQL&gt;&lt;FQL&gt;&lt;Q&gt;RBZ24-USA^P_PRICE(0)/P_PRICE_LOW_PR(0,,,,,,"PRICE","CLOSE","52W")&lt;/Q&gt;&lt;R&gt;0&lt;/R&gt;&lt;C&gt;0&lt;/C&gt;&lt;/FQL&gt;&lt;FQL&gt;&lt;Q&gt;RBZ24-USA^P_PRICE(0)/P_PRICE_HIGH_PR(0,,,,,,"PRICE","CLOSE","52W")&lt;/Q&gt;&lt;R&gt;0&lt;/R&gt;&lt;C&gt;0&lt;/C&gt;&lt;/FQL&gt;&lt;FQL&gt;&lt;Q&gt;RBZ24-USA^FG_TOTAL_RETURNC(0,-6AM)&lt;/Q&gt;&lt;R&gt;1&lt;/R&gt;&lt;C&gt;1&lt;/C&gt;&lt;D xsi:type="xsd:double"&gt;2.9112437&lt;/D&gt;&lt;/FQL&gt;&lt;FQL&gt;&lt;Q&gt;RBZ24-USA^FG_TOTAL_RETURNC(0,-3AM)&lt;/Q&gt;&lt;R&gt;1&lt;/R&gt;&lt;C&gt;1&lt;/C&gt;&lt;D xsi:type="xsd:double"&gt;0.60266894&lt;/D&gt;&lt;/FQL&gt;&lt;FQL&gt;&lt;Q&gt;CLF25-USA^P_PRICE(0)/P_PRICE_LOW_PR(0,,,,,,"PRICE","CLOSE","52W")&lt;/Q&gt;&lt;R&gt;0&lt;/R&gt;&lt;C&gt;0&lt;/C&gt;&lt;/FQL&gt;&lt;FQL&gt;&lt;Q&gt;CLF25-USA^P_PRICE(0)/P_PRICE_HIGH_PR(0,,,,,,"PRICE","CLOSE","52W")&lt;/Q&gt;&lt;R&gt;0&lt;/R&gt;&lt;C&gt;0&lt;/C&gt;&lt;/FQL&gt;&lt;FQL&gt;&lt;Q&gt;CLF25-USA^FG_TOTAL_RETURNC(0,-6AM)&lt;/Q&gt;&lt;R&gt;1&lt;/R&gt;&lt;C&gt;1&lt;/C&gt;&lt;D xsi:type="xsd:double"&gt;4.1933684&lt;/D&gt;&lt;/FQL&gt;&lt;FQL&gt;&lt;Q&gt;CLF25-USA^FG_TOTAL_RETURNC(0,-3AM)&lt;/Q&gt;&lt;R&gt;1&lt;/R&gt;&lt;C&gt;1&lt;/C&gt;&lt;D xsi:type="xsd:double"&gt;1.7274212&lt;/D&gt;&lt;/FQL&gt;&lt;FQL&gt;&lt;Q&gt;HOM25-USA^P_PRICE(0)/P_PRICE_LOW_PR(0,,,,,,"PRICE","CLOSE","52W")&lt;/Q&gt;&lt;R&gt;0&lt;/R&gt;&lt;C&gt;0&lt;/C&gt;&lt;/FQL&gt;&lt;FQL&gt;&lt;Q&gt;HOM25-USA^P_PRICE(0)/P_PRICE_HIGH_PR(0,,,,,,"PRICE","CLOSE","52W")&lt;/Q&gt;&lt;R&gt;0&lt;/R&gt;&lt;C&gt;0&lt;/C&gt;&lt;/FQL&gt;&lt;FQL&gt;&lt;Q&gt;HOM25-USA^FG_TOTAL_RETURNC(0,-6AM)&lt;/Q&gt;&lt;R&gt;1&lt;/R&gt;&lt;C&gt;1&lt;/C&gt;&lt;D xsi:type="xsd:double"&gt;-0.7650318&lt;/D&gt;&lt;/FQL&gt;&lt;FQL&gt;&lt;Q&gt;HOM25-USA^FG_TOTAL_RETURNC(0,-3AM)&lt;/Q&gt;&lt;R&gt;1&lt;/R&gt;&lt;C&gt;1&lt;/C&gt;&lt;D xsi:type="xsd:double"&gt;-1.0392181&lt;/D&gt;&lt;/FQL&gt;&lt;FQL&gt;&lt;Q&gt;BBZ24-USA^P_PRICE(0)/P_PRICE_LOW_PR(0,,,,,,"PRICE","CLOSE","52W")&lt;/Q&gt;&lt;R&gt;0&lt;/R&gt;&lt;C&gt;0&lt;/C&gt;&lt;/FQL&gt;&lt;FQL&gt;&lt;Q&gt;BBZ24-USA^P_PRICE(0)/P_PRICE_HIGH_PR(0,,,,,,"PRICE","CLOSE","52W")&lt;/Q&gt;&lt;R&gt;0&lt;/R&gt;&lt;C&gt;0&lt;/C&gt;&lt;/FQL&gt;&lt;FQL&gt;&lt;Q&gt;BBZ24-USA^FG_TOTAL_RETURNC(0,-6AM)&lt;/Q&gt;&lt;R&gt;0&lt;/R&gt;&lt;C&gt;0&lt;/C&gt;&lt;/FQL&gt;&lt;FQL&gt;&lt;Q&gt;BBZ24-USA^FG_TOTAL_RETURNC(0,-3AM)&lt;/Q&gt;&lt;R&gt;0&lt;/R&gt;&lt;C&gt;0&lt;/C&gt;&lt;/FQL&gt;&lt;FQL&gt;&lt;Q&gt;SIZ24-USA^PERCENT_CHANGE(FMA_EPS(+1,0,,,,"PORTAGG","MEAN"),FMA_EPS(+1,-3AM,,,,"PORTAGG","MEAN"))&lt;/Q&gt;&lt;R&gt;0&lt;/R&gt;&lt;C&gt;0&lt;/C&gt;&lt;/FQL&gt;&lt;FQL&gt;&lt;Q&gt;SIZ24-USA^PERCENT_CHANGE(FMA_EPS(+1,0,,,,"PORTAGG","MEAN"),FMA_EPS(+1,-1AM,,,,"PORTAGG","MEAN"))&lt;/Q&gt;&lt;R&gt;0&lt;/R&gt;&lt;C&gt;0&lt;/C&gt;&lt;/FQL&gt;&lt;FQL&gt;&lt;Q&gt;SIZ24-USA^FMA_PCT_ABOVE_MAVG(200,0,,,,"PORTAGG")&lt;/Q&gt;&lt;R&gt;0&lt;/R&gt;&lt;C&gt;0&lt;/C&gt;&lt;/FQL&gt;&lt;FQL&gt;&lt;Q&gt;ZNCV24-USA^PERCENT_CHANGE(FMA_EPS(+1,0,,,,"PORTAGG","MEAN"),FMA_EPS(+1,-3AM,,,,"PORTAGG","MEAN"))&lt;/Q&gt;&lt;R&gt;0&lt;/R&gt;&lt;C&gt;0&lt;/C&gt;&lt;/FQL&gt;&lt;FQL&gt;&lt;Q&gt;ZNCV24-USA^PERCENT_CHANGE(FMA_EPS(+1,0,,,,"PORTAGG","MEAN"),FMA_EPS(+1,-1AM,,,,"PORTAGG","MEAN"))&lt;/Q&gt;&lt;R&gt;0&lt;/R&gt;&lt;C&gt;0&lt;/C&gt;&lt;/FQL&gt;&lt;FQL&gt;&lt;Q&gt;ZNCV24-USA^FMA_PCT_ABOVE_MAVG(200,0,,,,"PORTAGG")&lt;/Q&gt;&lt;R&gt;0&lt;/R&gt;&lt;C&gt;0&lt;/C&gt;&lt;/FQL&gt;&lt;FQL&gt;&lt;Q&gt;HGK25-USA^PERCENT_CHANGE(FMA_EPS(+1,0,,,,"PORTAGG","MEAN"),FMA_EPS(+1,-3AM,,,,"PORTAGG","MEAN"))&lt;/Q&gt;&lt;R&gt;0&lt;/R&gt;&lt;C&gt;0&lt;/C&gt;&lt;/FQL&gt;&lt;FQL&gt;&lt;Q&gt;HGK25-USA^PERCENT_CHANGE(FMA_EPS(+1,0,,,,"PORTAGG","MEAN"),FMA_EPS(+1,-1AM,,,,"PORTAGG","MEAN"))&lt;/Q&gt;&lt;R&gt;0&lt;/R&gt;&lt;C&gt;0&lt;/C&gt;&lt;/FQL&gt;&lt;FQL&gt;&lt;Q&gt;HGK25-USA^FMA_PCT_ABOVE_MAVG(200,0,,,,"PORTAGG")&lt;/Q&gt;&lt;R&gt;0&lt;/R&gt;&lt;C&gt;0&lt;/C&gt;&lt;/FQL&gt;&lt;FQL&gt;&lt;Q&gt;AEPM25-USA^PERCENT_CHANGE(FMA_EPS(+1,0,,,,"PORTAGG","MEAN"),FMA_EPS(+1,-3AM,,,,"PORTAGG","MEAN"))&lt;/Q&gt;&lt;R&gt;0&lt;/R&gt;&lt;C&gt;0&lt;/C&gt;&lt;/FQL&gt;&lt;FQL&gt;&lt;Q&gt;AEPM25-USA^PERCENT_CHANGE(FMA_EPS(+1,0,,,,"PORTAGG","MEAN"),FMA_EPS(+1,-1AM,,,,"PORTAGG","MEAN"))&lt;/Q&gt;&lt;R&gt;0&lt;/R&gt;&lt;C&gt;0&lt;/C&gt;&lt;/FQL&gt;&lt;FQL&gt;&lt;Q&gt;AEPM25-USA^FMA_PCT_ABOVE_MAVG(200,0,,,,"PORTAGG")&lt;/Q&gt;&lt;R&gt;0&lt;/R&gt;&lt;C&gt;0&lt;/C&gt;&lt;/FQL&gt;&lt;FQL&gt;&lt;Q&gt;NGK25-USA^PERCENT_CHANGE(FMA_EPS(+1,0,,,,"PORTAGG","MEAN"),FMA_EPS(+1,-3AM,,,,"PORTAGG","MEAN"))&lt;/Q&gt;&lt;R&gt;0&lt;/R&gt;&lt;C&gt;0&lt;/C&gt;&lt;/FQL&gt;&lt;FQL&gt;&lt;Q&gt;NGK25-USA^PERCENT_CHANGE(FMA_EPS(+1,0,,,,"PORTAGG","MEAN"),FMA_EPS(+1,-1AM,,,,"PORTAGG","MEAN"))&lt;/Q&gt;&lt;R&gt;0&lt;/R&gt;&lt;C&gt;0&lt;/C&gt;&lt;/FQL&gt;&lt;FQL&gt;&lt;Q&gt;NGK25-USA^FMA_PCT_ABOVE_MAVG(200,0,,,,"PORTAGG")&lt;/Q&gt;&lt;R&gt;0&lt;/R&gt;&lt;C&gt;0&lt;/C&gt;&lt;/FQL&gt;&lt;FQL&gt;&lt;Q&gt;CU24-USA^PERCENT_CHANGE(FMA_EPS(+1,0,,,,"PORTAGG","MEAN"),FMA_EPS(+1,-3AM,,,,"PORTAGG","MEAN"))&lt;/Q&gt;&lt;R&gt;0&lt;/R&gt;&lt;C&gt;0&lt;/C&gt;&lt;/FQL&gt;&lt;FQL&gt;&lt;Q&gt;CU24-USA^PERCENT_CHANGE(FMA_EPS(+1,0,,,,"PORTAGG","MEAN"),FMA_EPS(+1,-1AM,,,,"PORTAGG","MEAN"))&lt;/Q&gt;&lt;R&gt;0&lt;/R&gt;&lt;C&gt;0&lt;/C&gt;&lt;/FQL&gt;&lt;FQL&gt;&lt;Q&gt;CU24-USA^FMA_PCT_ABOVE_MAVG(200,0,,,,"PORTAGG")&lt;/Q&gt;&lt;R&gt;0&lt;/R&gt;&lt;C&gt;0&lt;/C&gt;&lt;/FQL&gt;&lt;FQL&gt;&lt;Q&gt;WN24-USA^PERCENT_CHANGE(FMA_EPS(+1,0,,,,"PORTAGG","MEAN"),FMA_EPS(+1,-3AM,,,,"PORTAGG","MEAN"))&lt;/Q&gt;&lt;R&gt;0&lt;/R&gt;&lt;C&gt;0&lt;/C&gt;&lt;/FQL&gt;&lt;FQL&gt;&lt;Q&gt;WN24-USA^PERCENT_CHANGE(FMA_EPS(+1,0,,,,"PORTAGG","MEAN"),FMA_EPS(+1,-1AM,,,,"PORTAGG","MEAN"))&lt;/Q&gt;&lt;R&gt;0&lt;/R&gt;&lt;C&gt;0&lt;/C&gt;&lt;/FQL&gt;&lt;FQL&gt;&lt;Q&gt;WN24-USA^FMA_PCT_ABOVE_MAVG(200,0,,,,"PORTAGG")&lt;/Q&gt;&lt;R&gt;0&lt;/R&gt;&lt;C&gt;0&lt;/C&gt;&lt;/FQL&gt;&lt;FQL&gt;&lt;Q&gt;SBN24-USA^PERCENT_CHANGE(FMA_EPS(+1,0,,,,"PORTAGG","MEAN"),FMA_EPS(+1,-3AM,,,,"PORTAGG","MEAN"))&lt;/Q&gt;&lt;R&gt;0&lt;/R&gt;&lt;C&gt;0&lt;/C&gt;&lt;/FQL&gt;&lt;FQL&gt;&lt;Q&gt;SBN24-USA^PERCENT_CHANGE(FMA_EPS(+1,0,,,,"PORTAGG","MEAN"),FMA_EPS(+1,-1AM,,,,"PORTAGG","MEAN"))&lt;/Q&gt;&lt;R&gt;0&lt;/R&gt;&lt;C&gt;0&lt;/C&gt;&lt;/FQL&gt;&lt;FQL&gt;&lt;Q&gt;SBN24-USA^FMA_PCT_ABOVE_MAVG(200,0,,,,"PORTAGG")&lt;/Q&gt;&lt;R&gt;0&lt;/R&gt;&lt;C&gt;0&lt;/C&gt;&lt;/FQL&gt;&lt;FQL&gt;&lt;Q&gt;SX24-USA^PERCENT_CHANGE(FMA_EPS(+1,0,,,,"PORTAGG","MEAN"),FMA_EPS(+1,-3AM,,,,"PORTAGG","MEAN"))&lt;/Q&gt;&lt;R&gt;0&lt;/R&gt;&lt;C&gt;0&lt;/C&gt;&lt;/FQL&gt;&lt;FQL&gt;&lt;Q&gt;SX24-USA^PERCENT_CHANGE(FMA_EPS(+1,0,,,,"PORTAGG","MEAN"),FMA_EPS(+1,-1AM,,,,"PORTAGG","MEAN"))&lt;/Q&gt;&lt;R&gt;0&lt;/R&gt;&lt;C&gt;0&lt;/C&gt;&lt;/FQL&gt;&lt;FQL&gt;&lt;Q&gt;SX24-USA^FMA_PCT_ABOVE_MAVG(200,0,,,,"PORTAGG")&lt;/Q&gt;&lt;R&gt;0&lt;/R&gt;&lt;C&gt;0&lt;/C&gt;&lt;/FQL&gt;&lt;FQL&gt;&lt;Q&gt;GCZ24-USA^PERCENT_CHANGE(FMA_EPS(+1,0,,,,"PORTAGG","MEAN"),FMA_EPS(+1,-3AM,,,,"PORTAGG","MEAN"))&lt;/Q&gt;&lt;R&gt;0&lt;/R&gt;&lt;C&gt;0&lt;/C&gt;&lt;/FQL&gt;&lt;FQL&gt;&lt;Q&gt;GCZ24-USA^PERCENT_CHANGE(FMA_EPS(+1,0,,,,"PORTAGG","MEAN"),FMA_EPS(+1,-1AM,,,,"PORTAGG","MEAN"))&lt;/Q&gt;&lt;R&gt;0&lt;/R&gt;&lt;C&gt;0&lt;/C&gt;&lt;/FQL&gt;&lt;FQL&gt;&lt;Q&gt;GCZ24-USA^FMA_PCT_ABOVE_MAVG(200,0,,,,"PORTAGG")&lt;/Q&gt;&lt;R&gt;0&lt;/R&gt;&lt;C&gt;0&lt;/C&gt;&lt;/FQL&gt;&lt;FQL&gt;&lt;Q&gt;RBZ24-USA^PERCENT_CHANGE(FMA_EPS(+1,0,,,,"PORTAGG","MEAN"),FMA_EPS(+1,-3AM,,,,"PORTAGG","MEAN"))&lt;/Q&gt;&lt;R&gt;0&lt;/R&gt;&lt;C&gt;0&lt;/C&gt;&lt;/FQL&gt;&lt;FQL&gt;&lt;Q&gt;RBZ24-USA^PERCENT_CHANGE(FMA_EPS(+1,0,,,,"PORTAGG","MEAN"),FMA_EPS(+1,-1AM,,,,"PORTAGG","MEAN"))&lt;/Q&gt;&lt;R&gt;0&lt;/R&gt;&lt;C&gt;0&lt;/C&gt;&lt;/FQL&gt;&lt;FQL&gt;&lt;Q&gt;RBZ24-USA^FMA_PCT_ABOVE_MAVG(200,0,,,,"PORTAGG")&lt;/Q&gt;&lt;R&gt;0&lt;/R&gt;&lt;C&gt;0&lt;/C&gt;&lt;/FQL&gt;&lt;FQL&gt;&lt;Q&gt;CLF25-USA^PERCENT_CHANGE(FMA_EPS(+1,0,,,,"PORTAGG","MEAN"),FMA_EPS(+1,-3AM,,,,"PORTAGG","MEAN"))&lt;/Q&gt;&lt;R&gt;0&lt;/R&gt;&lt;C&gt;0&lt;/C&gt;&lt;/FQL&gt;&lt;FQL&gt;&lt;Q&gt;CLF25-USA^PERCENT_CHANGE(FMA_EPS(+1,0,,,,"PORTAGG","MEAN"),FMA_EPS(+1,-1AM,,,,"PORTAGG","MEAN"))&lt;/Q&gt;&lt;R&gt;0&lt;/R&gt;&lt;C&gt;0&lt;/C&gt;&lt;/FQL&gt;&lt;FQL&gt;&lt;Q&gt;CLF25-USA^FMA_PCT_ABOVE_MAVG(200,0,,,,"PORTAGG")&lt;/Q&gt;&lt;R&gt;0&lt;/R&gt;&lt;C&gt;0&lt;/C&gt;&lt;/FQL&gt;&lt;FQL&gt;&lt;Q&gt;HOM25-USA^PERCENT_CHANGE(FMA_EPS(+1,0,,,,"PORTAGG","MEAN"),FMA_EPS(+1,-3AM,,,,"PORTAGG","MEAN"))&lt;/Q&gt;&lt;R&gt;0&lt;/R&gt;&lt;C&gt;0&lt;/C&gt;&lt;/FQL&gt;&lt;FQL&gt;&lt;Q&gt;HOM25-USA^PERCENT_CHANGE(FMA_EPS(+1,0,,,,"PORTAGG","MEAN"),FMA_EPS(+1,-1AM,,,,"PORTAGG","MEAN"))&lt;/Q&gt;&lt;R&gt;0&lt;/R&gt;&lt;C&gt;0&lt;/C&gt;&lt;/FQL&gt;&lt;FQL&gt;&lt;Q&gt;HOM25-USA^FMA_PCT_ABOVE_MAVG(200,0,,,,"PORTAGG")&lt;/Q&gt;&lt;R&gt;0&lt;/R&gt;&lt;C&gt;0&lt;/C&gt;&lt;/FQL&gt;&lt;FQL&gt;&lt;Q&gt;BBZ24-USA^PERCENT_CHANGE(FMA_EPS(+1,0,,,,"PORTAGG","MEAN"),FMA_EPS(+1,-3AM,,,,"PORTAGG","MEAN"))&lt;/Q&gt;&lt;R&gt;0&lt;/R&gt;&lt;C&gt;0&lt;/C&gt;&lt;/FQL&gt;&lt;FQL&gt;&lt;Q&gt;BBZ24-USA^PERCENT_CHANGE(FMA_EPS(+1,0,,,,"PORTAGG","MEAN"),FMA_EPS(+1,-1AM,,,,"PORTAGG","MEAN"))&lt;/Q&gt;&lt;R&gt;0&lt;/R&gt;&lt;C&gt;0&lt;/C&gt;&lt;/FQL&gt;&lt;FQL&gt;&lt;Q&gt;BBZ24-USA^FMA_PCT_ABOVE_MAVG(200,0,,,,"PORTAGG")&lt;/Q&gt;&lt;R&gt;0&lt;/R&gt;&lt;C&gt;0&lt;/C&gt;&lt;/FQL&gt;&lt;FQL&gt;&lt;Q&gt;SIZ24-USA^COUNT(OS_TOP_HLDG_NAME(ALL,0D,,MTD,,ALL,EQ))&lt;/Q&gt;&lt;R&gt;1&lt;/R&gt;&lt;C&gt;1&lt;/C&gt;&lt;D xsi:type="xsd:long"&gt;0&lt;/D&gt;&lt;/FQL&gt;&lt;FQL&gt;&lt;Q&gt;SIZ24-USA^FMA_COS_DOWN("EPS","1M",+1,0,,,"PORTAGG","MEANR")&lt;/Q&gt;&lt;R&gt;0&lt;/R&gt;&lt;C&gt;0&lt;/C&gt;&lt;/FQL&gt;&lt;FQL&gt;&lt;Q&gt;SIZ24-USA^FMA_COS_UP("EPS","1M",+1,0,,,"PORTAGG","MEANR")&lt;/Q&gt;&lt;R&gt;0&lt;/R&gt;&lt;C&gt;0&lt;/C&gt;&lt;/FQL&gt;&lt;FQL&gt;&lt;Q&gt;ZNCV24-USA^COUNT(OS_TOP_HLDG_NAME(ALL,0D,,MTD,,ALL,EQ))&lt;/Q&gt;&lt;R&gt;1&lt;/R&gt;&lt;C&gt;1&lt;/C&gt;&lt;D xsi:type="xsd:long"&gt;0&lt;/D&gt;&lt;/FQL&gt;&lt;FQL&gt;&lt;Q&gt;ZNCV24-USA^FMA_COS_DOWN("EPS","1M",+1,0,,,"PORTAGG","MEANR")&lt;/Q&gt;&lt;R&gt;0&lt;/R&gt;&lt;C&gt;0&lt;/C&gt;&lt;/FQL&gt;&lt;FQL&gt;&lt;Q&gt;ZNCV24-USA^FMA_COS_UP("EPS","1M",+1,0,,,"PORTAGG","MEANR")&lt;/Q&gt;&lt;R&gt;0&lt;/R&gt;&lt;C&gt;0&lt;/C&gt;&lt;/FQL&gt;&lt;FQL&gt;&lt;Q&gt;HGK25-USA^COUNT(OS_TOP_HLDG_NAME(ALL,0D,,MTD,,ALL,EQ))&lt;/Q&gt;&lt;R&gt;1&lt;/R&gt;&lt;C&gt;1&lt;/C&gt;&lt;D xsi:type="xsd:long"&gt;0&lt;/D&gt;&lt;/FQL&gt;&lt;FQL&gt;&lt;Q&gt;HGK25-USA^FMA_COS_DOWN("EPS","1M",+1,0,,,"PORTAGG","MEANR")&lt;/Q&gt;&lt;R&gt;0&lt;/R&gt;&lt;C&gt;0&lt;/C&gt;&lt;/FQL&gt;&lt;FQL&gt;&lt;Q&gt;HGK25-USA^FMA_COS_UP("EPS","1M",+1,0,,,"PORTAGG","MEANR")&lt;/Q&gt;&lt;R&gt;0&lt;/R&gt;&lt;C&gt;0&lt;/C&gt;&lt;/FQL&gt;&lt;FQL&gt;&lt;Q&gt;AEPM25-USA^COUNT(OS_TOP_HLDG_NAME(ALL,0D,,MTD,,ALL,EQ))&lt;/Q&gt;&lt;R&gt;1&lt;/R&gt;&lt;C&gt;1&lt;/C&gt;&lt;D xsi:type="xsd:long"&gt;0&lt;/D&gt;&lt;/FQL&gt;&lt;FQL&gt;&lt;Q&gt;AEPM25-USA^FMA_COS_DOWN("EPS","1M",+1,0,,,"PORTAGG","MEANR")&lt;/Q&gt;&lt;R&gt;0&lt;/R&gt;&lt;C&gt;0&lt;/C&gt;&lt;/FQL&gt;&lt;FQL&gt;&lt;Q&gt;AEPM25-USA^FMA_COS_UP("EPS","1M",+1,0,,,"PORTAGG","MEANR")&lt;/Q&gt;&lt;R&gt;0&lt;/R&gt;&lt;C&gt;0&lt;/C&gt;&lt;/FQL&gt;&lt;FQL&gt;&lt;Q&gt;NGK25-USA^COUNT(OS_TOP_HLDG_NAME(ALL,0D,,MTD,,ALL,EQ))&lt;/Q&gt;&lt;R&gt;1&lt;/R&gt;&lt;C&gt;1&lt;/C&gt;&lt;D xsi:type="xsd:long"&gt;0&lt;/D&gt;&lt;/FQL&gt;&lt;FQL&gt;&lt;Q&gt;NGK25-USA^FMA_COS_DOWN("EPS","1M",+1,0,,,"PORTAGG","MEANR")&lt;/Q&gt;&lt;R&gt;0&lt;/R&gt;&lt;C&gt;0&lt;/C&gt;&lt;/FQL&gt;&lt;FQL&gt;&lt;Q&gt;NGK25-USA^FMA_COS_UP("EPS","1M",+1,0,,,"PORTAGG","MEANR")&lt;/Q&gt;&lt;R&gt;0&lt;/R&gt;&lt;C&gt;0&lt;/C&gt;&lt;/FQL&gt;&lt;FQL&gt;&lt;Q&gt;CU24-USA^COUNT(OS_TOP_HLDG_NAME(ALL,0D,,MTD,,ALL,EQ))&lt;/Q&gt;&lt;R&gt;1&lt;/R&gt;&lt;C&gt;1&lt;/C&gt;&lt;D xsi:type="xsd:long"&gt;0&lt;/D&gt;&lt;/FQL&gt;&lt;FQL&gt;&lt;Q&gt;CU24-USA^FMA_COS_DOWN("EPS","1M",+1,0,,,"PORTAGG","MEANR")&lt;/Q&gt;&lt;R&gt;0&lt;/R&gt;&lt;C&gt;0&lt;/C&gt;&lt;/FQL&gt;&lt;FQL&gt;&lt;Q&gt;CU24-USA^FMA_COS_UP("EPS","1M",+1,0,,,"PORTAGG","MEANR")&lt;/Q&gt;&lt;R&gt;0&lt;/R&gt;&lt;C&gt;0&lt;/C&gt;&lt;/FQL&gt;&lt;FQL&gt;&lt;Q&gt;WN24-USA^COUNT(OS_TOP_HLDG_NAME(ALL,0D,,MTD,,ALL,EQ))&lt;/Q&gt;&lt;R&gt;1&lt;/R&gt;&lt;C&gt;1&lt;/C&gt;&lt;D xsi:type="xsd:long"&gt;0&lt;/D&gt;&lt;/FQL&gt;&lt;FQL&gt;&lt;Q&gt;WN24-USA^FMA_COS_DOWN("EPS","1M",+1,0,,,"PORTAGG","MEANR")&lt;/Q&gt;&lt;R&gt;0&lt;/R&gt;&lt;C&gt;0&lt;/C&gt;&lt;/FQL&gt;&lt;FQL&gt;&lt;Q&gt;WN24-USA^FMA_COS_UP("EPS","1M",+1,0,,,"PORTAGG","MEANR")&lt;/Q&gt;&lt;R&gt;0&lt;/R&gt;&lt;C&gt;0&lt;/C&gt;&lt;/FQL&gt;&lt;FQL&gt;&lt;Q&gt;SBN24-USA^COUNT(OS_TOP_HLDG_NAME(ALL,0D,,MTD,,ALL,EQ))&lt;/Q&gt;&lt;R&gt;1&lt;/R&gt;&lt;C&gt;1&lt;/C&gt;&lt;D xsi:type="xsd:long"&gt;0&lt;/D&gt;&lt;/FQL&gt;&lt;FQL&gt;&lt;Q&gt;SBN24-USA^FMA_COS_DOWN("EPS","1M",+1,0,,,"PORTAGG","MEANR")&lt;/Q&gt;&lt;R&gt;0&lt;/R&gt;&lt;C&gt;0&lt;/C&gt;&lt;/FQL&gt;&lt;FQL&gt;&lt;Q&gt;SBN24-USA^FMA_COS_UP("EPS","1M",+1,0,,,"PORTAGG","MEANR")&lt;/Q&gt;&lt;R&gt;0&lt;/R&gt;&lt;C&gt;0&lt;/C&gt;&lt;/FQL&gt;&lt;FQL&gt;&lt;Q&gt;SX24-USA^COUNT(OS_TOP_HLDG_NAME(ALL,0D,,MTD,,ALL,EQ))&lt;/Q&gt;&lt;R&gt;1&lt;/R&gt;&lt;C&gt;1&lt;/C&gt;&lt;D xsi:type="xsd:long"&gt;0&lt;/D&gt;&lt;/FQL&gt;&lt;FQL&gt;&lt;Q&gt;SX24-USA^FMA_COS_DOWN("EPS","1M",+1,0,,,"PORTAGG","MEANR")&lt;/Q&gt;&lt;R&gt;0&lt;/R&gt;&lt;C&gt;0&lt;/C&gt;&lt;/FQL&gt;&lt;FQL&gt;&lt;Q&gt;SX24-USA^FMA_COS_UP("EPS","1M",+1,0,,,"PORTAGG","MEANR")&lt;/Q&gt;&lt;R&gt;0&lt;/R&gt;&lt;C&gt;0&lt;/C&gt;&lt;/FQL&gt;&lt;FQL&gt;&lt;Q&gt;GCZ24-USA^COUNT(OS_TOP_HLDG_NAME(ALL,0D,,MTD,,ALL,EQ))&lt;/Q&gt;&lt;R&gt;1&lt;/R&gt;&lt;C&gt;1&lt;/C&gt;&lt;D xsi:type="xsd:long"&gt;0&lt;/D&gt;&lt;/FQL&gt;&lt;FQL&gt;&lt;Q&gt;GCZ24-USA^FMA_COS_DOWN("EPS","1M",+1,0,,,"PORTAGG","MEANR")&lt;/Q&gt;&lt;R&gt;0&lt;/R&gt;&lt;C&gt;0&lt;/C&gt;&lt;/FQL&gt;&lt;FQL&gt;&lt;Q&gt;GCZ24-USA^FMA_COS_UP("EPS","1M",+1,0,,,"PORTAGG","MEANR")&lt;/Q&gt;&lt;R&gt;0&lt;/R&gt;&lt;C&gt;0&lt;/C&gt;&lt;/FQL&gt;&lt;FQL&gt;&lt;Q&gt;RBZ24-USA^COUNT(OS_TOP_HLDG_NAME(ALL,0D,,MTD,,ALL,EQ))&lt;/Q&gt;&lt;R&gt;1&lt;/R&gt;&lt;C&gt;1&lt;/C&gt;&lt;D xsi:type="xsd:long"&gt;0&lt;/D&gt;&lt;/FQL&gt;&lt;FQL&gt;&lt;Q&gt;RBZ24-USA^FMA_COS_DOWN("EPS","1M",+1,0,,,"PORTAGG","MEANR")&lt;/Q&gt;&lt;R&gt;0&lt;/R&gt;&lt;C&gt;0&lt;/C&gt;&lt;/FQL&gt;&lt;FQL&gt;&lt;Q&gt;RBZ24-USA^FMA_COS_UP("EPS","1M",+1,0,,,"PORTAGG","MEANR")&lt;/Q&gt;&lt;R&gt;0&lt;/R&gt;&lt;C&gt;0&lt;/C&gt;&lt;/FQL&gt;&lt;FQL&gt;&lt;Q&gt;CLF25-USA^COUNT(OS_TOP_HLDG_NAME(ALL,0D,,MTD,,ALL,EQ))&lt;/Q&gt;&lt;R&gt;1&lt;/R&gt;&lt;C&gt;1&lt;/C&gt;&lt;D xsi:type="xsd:long"&gt;0&lt;/D&gt;&lt;/FQL&gt;&lt;FQL&gt;&lt;Q&gt;CLF25-USA^FMA_COS_DOWN("EPS","1M",+1,0,,,"PORTAGG","MEANR")&lt;/Q&gt;&lt;R&gt;0&lt;/R&gt;&lt;C&gt;0&lt;/C&gt;&lt;/FQL&gt;&lt;FQL&gt;&lt;Q&gt;CLF25-USA^FMA_COS_UP("EPS","1M",+1,0,,,"PORTAGG","MEANR")&lt;/Q&gt;&lt;R&gt;0&lt;/R&gt;&lt;C&gt;0&lt;/C&gt;&lt;/FQL&gt;&lt;FQL&gt;&lt;Q&gt;HOM25-USA^COUNT(OS_TOP_HLDG_NAME(ALL,0D,,MTD,,ALL,EQ))&lt;/Q&gt;&lt;R&gt;1&lt;/R&gt;&lt;C&gt;1&lt;/C&gt;&lt;D xsi:type="xsd:long"&gt;0&lt;/D&gt;&lt;/FQL&gt;&lt;FQL&gt;&lt;Q&gt;HOM25-USA^FMA_COS_DOWN("EPS","1M",+1,0,,,"PORTAGG","MEANR")&lt;/Q&gt;&lt;R&gt;0&lt;/R&gt;&lt;C&gt;0&lt;/C&gt;&lt;/FQL&gt;&lt;FQL&gt;&lt;Q&gt;HOM25-USA^FMA_COS_UP("EPS","1M",+1,0,,,"PORTAGG","MEANR")&lt;/Q&gt;&lt;R&gt;0&lt;/R&gt;&lt;C&gt;0&lt;/C&gt;&lt;/FQL&gt;&lt;FQL&gt;&lt;Q&gt;BBZ24-USA^COUNT(OS_TOP_HLDG_NAME(ALL,0D,,MTD,,ALL,EQ))&lt;/Q&gt;&lt;R&gt;1&lt;/R&gt;&lt;C&gt;1&lt;/C</t>
        </r>
      </text>
    </comment>
    <comment ref="A4" authorId="0" shapeId="0" xr:uid="{806F5DE4-CA12-4065-8C45-0F7B94706C31}">
      <text>
        <r>
          <rPr>
            <b/>
            <sz val="9"/>
            <color indexed="81"/>
            <rFont val="Tahoma"/>
            <family val="2"/>
          </rPr>
          <t>&gt;&lt;D xsi:type="xsd:long"&gt;0&lt;/D&gt;&lt;/FQL&gt;&lt;FQL&gt;&lt;Q&gt;BBZ24-USA^FMA_COS_DOWN("EPS","1M",+1,0,,,"PORTAGG","MEANR")&lt;/Q&gt;&lt;R&gt;0&lt;/R&gt;&lt;C&gt;0&lt;/C&gt;&lt;/FQL&gt;&lt;FQL&gt;&lt;Q&gt;BBZ24-USA^FMA_COS_UP("EPS","1M",+1,0,,,"PORTAGG","MEANR")&lt;/Q&gt;&lt;R&gt;0&lt;/R&gt;&lt;C&gt;0&lt;/C&gt;&lt;/FQL&gt;&lt;FQL&gt;&lt;Q&gt;SIZ24-USA^FG_COMPANY_NAME&lt;/Q&gt;&lt;R&gt;1&lt;/R&gt;&lt;C&gt;1&lt;/C&gt;&lt;D xsi:type="xsd:string"&gt;Silver (NYM $/ozt) Dec 24&lt;/D&gt;&lt;/FQL&gt;&lt;FQL&gt;&lt;Q&gt;ZNCV24-USA^FG_COMPANY_NAME&lt;/Q&gt;&lt;R&gt;1&lt;/R&gt;&lt;C&gt;1&lt;/C&gt;&lt;D xsi:type="xsd:string"&gt;Zinc (NYM $/mt) Oct 24&lt;/D&gt;&lt;/FQL&gt;&lt;FQL&gt;&lt;Q&gt;HGK25-USA^FG_COMPANY_NAME&lt;/Q&gt;&lt;R&gt;1&lt;/R&gt;&lt;C&gt;1&lt;/C&gt;&lt;D xsi:type="xsd:string"&gt;Copper (NYM $/lbs) May 25&lt;/D&gt;&lt;/FQL&gt;&lt;FQL&gt;&lt;Q&gt;AEPM25-USA^FG_COMPANY_NAME&lt;/Q&gt;&lt;R&gt;1&lt;/R&gt;&lt;C&gt;1&lt;/C&gt;&lt;D xsi:type="xsd:string"&gt;Aluminium European Premium Duty-Unpaid Metal Bulletin (NYM $/mt) Jun 25&lt;/D&gt;&lt;/FQL&gt;&lt;FQL&gt;&lt;Q&gt;NGK25-USA^FG_COMPANY_NAME&lt;/Q&gt;&lt;R&gt;1&lt;/R&gt;&lt;C&gt;1&lt;/C&gt;&lt;D xsi:type="xsd:string"&gt;Henry Hub Natural Gas (NYM $/mmbtu) May 25&lt;/D&gt;&lt;/FQL&gt;&lt;FQL&gt;&lt;Q&gt;CU24-USA^FG_COMPANY_NAME&lt;/Q&gt;&lt;R&gt;1&lt;/R&gt;&lt;C&gt;1&lt;/C&gt;&lt;D xsi:type="xsd:string"&gt;Corn (CBT $/bu) Sep 24&lt;/D&gt;&lt;/FQL&gt;&lt;FQL&gt;&lt;Q&gt;WN24-USA^FG_COMPANY_NAME&lt;/Q&gt;&lt;R&gt;1&lt;/R&gt;&lt;C&gt;1&lt;/C&gt;&lt;D xsi:type="xsd:string"&gt;Wheat (CBT $/bu) Jul 24&lt;/D&gt;&lt;/FQL&gt;&lt;FQL&gt;&lt;Q&gt;SBN24-USA^FG_COMPANY_NAME&lt;/Q&gt;&lt;R&gt;1&lt;/R&gt;&lt;C&gt;1&lt;/C&gt;&lt;D xsi:type="xsd:string"&gt;Sugar #11 (IFUS $/lbs) Jul 24&lt;/D&gt;&lt;/FQL&gt;&lt;FQL&gt;&lt;Q&gt;SX24-USA^FG_COMPANY_NAME&lt;/Q&gt;&lt;R&gt;1&lt;/R&gt;&lt;C&gt;1&lt;/C&gt;&lt;D xsi:type="xsd:string"&gt;Soybeans (CBT $/bu) Nov 24&lt;/D&gt;&lt;/FQL&gt;&lt;FQL&gt;&lt;Q&gt;GCZ24-USA^FG_COMPANY_NAME&lt;/Q&gt;&lt;R&gt;1&lt;/R&gt;&lt;C&gt;1&lt;/C&gt;&lt;D xsi:type="xsd:string"&gt;Gold (NYM $/ozt) Dec 24&lt;/D&gt;&lt;/FQL&gt;&lt;FQL&gt;&lt;Q&gt;RBZ24-USA^FG_COMPANY_NAME&lt;/Q&gt;&lt;R&gt;1&lt;/R&gt;&lt;C&gt;1&lt;/C&gt;&lt;D xsi:type="xsd:string"&gt;RBOB Gasoline (NYM $/gal) Dec 24&lt;/D&gt;&lt;/FQL&gt;&lt;FQL&gt;&lt;Q&gt;CLF25-USA^FG_COMPANY_NAME&lt;/Q&gt;&lt;R&gt;1&lt;/R&gt;&lt;C&gt;1&lt;/C&gt;&lt;D xsi:type="xsd:string"&gt;Crude Oil WTI (NYM $/bbl) Jan 25&lt;/D&gt;&lt;/FQL&gt;&lt;FQL&gt;&lt;Q&gt;HOM25-USA^FG_COMPANY_NAME&lt;/Q&gt;&lt;R&gt;1&lt;/R&gt;&lt;C&gt;1&lt;/C&gt;&lt;D xsi:type="xsd:string"&gt;NY Harbor ULSD (NYM $/gal) Jun 25&lt;/D&gt;&lt;/FQL&gt;&lt;FQL&gt;&lt;Q&gt;BBZ24-USA^FG_COMPANY_NAME&lt;/Q&gt;&lt;R&gt;1&lt;/R&gt;&lt;C&gt;1&lt;/C&gt;&lt;D xsi:type="xsd:string"&gt;Brent Crude Oil (NYM $/bbl) Dec 24&lt;/D&gt;&lt;/FQL&gt;&lt;FQL&gt;&lt;Q&gt;SIZ24-USA^P_PRICE(-1AM)/P_PRICE_HIGH_PR(-1AM,,,,,,"PRICE","CLOSE","52W")&lt;/Q&gt;&lt;R&gt;0&lt;/R&gt;&lt;C&gt;0&lt;/C&gt;&lt;/FQL&gt;&lt;FQL&gt;&lt;Q&gt;SIZ24-USA^FG_TOTAL_RETURNC(-1AM,-7AM)&lt;/Q&gt;&lt;R&gt;1&lt;/R&gt;&lt;C&gt;1&lt;/C&gt;&lt;D xsi:type="xsd:double"&gt;10.923245&lt;/D&gt;&lt;/FQL&gt;&lt;FQL&gt;&lt;Q&gt;SIZ24-USA^FG_TOTAL_RETURNC(-1AM,-4AM)&lt;/Q&gt;&lt;R&gt;1&lt;/R&gt;&lt;C&gt;1&lt;/C&gt;&lt;D xsi:type="xsd:double"&gt;15.488855&lt;/D&gt;&lt;/FQL&gt;&lt;FQL&gt;&lt;Q&gt;SIZ24-USA^FG_TOTAL_RETURNC(-1AM,-2AM)&lt;/Q&gt;&lt;R&gt;1&lt;/R&gt;&lt;C&gt;1&lt;/C&gt;&lt;D xsi:type="xsd:double"&gt;-2.062077&lt;/D&gt;&lt;/FQL&gt;&lt;FQL&gt;&lt;Q&gt;ZNCV24-USA^P_PRICE(-1AM)/P_PRICE_HIGH_PR(-1AM,,,,,,"PRICE","CLOSE","52W")&lt;/Q&gt;&lt;R&gt;0&lt;/R&gt;&lt;C&gt;0&lt;/C&gt;&lt;/FQL&gt;&lt;FQL&gt;&lt;Q&gt;ZNCV24-USA^FG_TOTAL_RETURNC(-1AM,-7AM)&lt;/Q&gt;&lt;R&gt;0&lt;/R&gt;&lt;C&gt;0&lt;/C&gt;&lt;/FQL&gt;&lt;FQL&gt;&lt;Q&gt;ZNCV24-USA^FG_TOTAL_RETURNC(-1AM,-4AM)&lt;/Q&gt;&lt;R&gt;0&lt;/R&gt;&lt;C&gt;0&lt;/C&gt;&lt;/FQL&gt;&lt;FQL&gt;&lt;Q&gt;ZNCV24-USA^FG_TOTAL_RETURNC(-1AM,-2AM)&lt;/Q&gt;&lt;R&gt;0&lt;/R&gt;&lt;C&gt;0&lt;/C&gt;&lt;/FQL&gt;&lt;FQL&gt;&lt;Q&gt;HGK25-USA^P_PRICE(-1AM)/P_PRICE_HIGH_PR(-1AM,,,,,,"PRICE","CLOSE","52W")&lt;/Q&gt;&lt;R&gt;0&lt;/R&gt;&lt;C&gt;0&lt;/C&gt;&lt;/FQL&gt;&lt;FQL&gt;&lt;Q&gt;HGK25-USA^FG_TOTAL_RETURNC(-1AM,-7AM)&lt;/Q&gt;&lt;R&gt;1&lt;/R&gt;&lt;C&gt;1&lt;/C&gt;&lt;D xsi:type="xsd:double"&gt;19.864353&lt;/D&gt;&lt;/FQL&gt;&lt;FQL&gt;&lt;Q&gt;HGK25-USA^FG_TOTAL_RETURNC(-1AM,-4AM)&lt;/Q&gt;&lt;R&gt;1&lt;/R&gt;&lt;C&gt;1&lt;/C&gt;&lt;D xsi:type="xsd:double"&gt;17.129747&lt;/D&gt;&lt;/FQL&gt;&lt;FQL&gt;&lt;Q&gt;HGK25-USA^FG_TOTAL_RETURNC(-1AM,-2AM)&lt;/Q&gt;&lt;R&gt;1&lt;/R&gt;&lt;C&gt;1&lt;/C&gt;&lt;D xsi:type="xsd:double"&gt;6.8356194&lt;/D&gt;&lt;/FQL&gt;&lt;FQL&gt;&lt;Q&gt;AEPM25-USA^P_PRICE(-1AM)/P_PRICE_HIGH_PR(-1AM,,,,,,"PRICE","CLOSE","52W")&lt;/Q&gt;&lt;R&gt;0&lt;/R&gt;&lt;C&gt;0&lt;/C&gt;&lt;/FQL&gt;&lt;FQL&gt;&lt;Q&gt;AEPM25-USA^FG_TOTAL_RETURNC(-1AM,-7AM)&lt;/Q&gt;&lt;R&gt;0&lt;/R&gt;&lt;C&gt;0&lt;/C&gt;&lt;/FQL&gt;&lt;FQL&gt;&lt;Q&gt;AEPM25-USA^FG_TOTAL_RETURNC(-1AM,-4AM)&lt;/Q&gt;&lt;R&gt;0&lt;/R&gt;&lt;C&gt;0&lt;/C&gt;&lt;/FQL&gt;&lt;FQL&gt;&lt;Q&gt;AEPM25-USA^FG_TOTAL_RETURNC(-1AM,-2AM)&lt;/Q&gt;&lt;R&gt;0&lt;/R&gt;&lt;C&gt;0&lt;/C&gt;&lt;/FQL&gt;&lt;FQL&gt;&lt;Q&gt;NGK25-USA^P_PRICE(-1AM)/P_PRICE_HIGH_PR(-1AM,,,,,,"PRICE","CLOSE","52W")&lt;/Q&gt;&lt;R&gt;0&lt;/R&gt;&lt;C&gt;0&lt;/C&gt;&lt;/FQL&gt;&lt;FQL&gt;&lt;Q&gt;NGK25-USA^FG_TOTAL_RETURNC(-1AM,-7AM)&lt;/Q&gt;&lt;R&gt;1&lt;/R&gt;&lt;C&gt;1&lt;/C&gt;&lt;D xsi:type="xsd:double"&gt;-17.617136&lt;/D&gt;&lt;/FQL&gt;&lt;FQL&gt;&lt;Q&gt;NGK25-USA^FG_TOTAL_RETURNC(-1AM,-4AM)&lt;/Q&gt;&lt;R&gt;1&lt;/R&gt;&lt;C&gt;1&lt;/C&gt;&lt;D xsi:type="xsd:double"&gt;1.8874172&lt;/D&gt;&lt;/FQL&gt;&lt;FQL&gt;&lt;Q&gt;NGK25-USA^FG_TOTAL_RETURNC(-1AM,-2AM)&lt;/Q&gt;&lt;R&gt;1&lt;/R&gt;&lt;C&gt;1&lt;/C&gt;&lt;D xsi:type="xsd:double"&gt;0.35877365&lt;/D&gt;&lt;/FQL&gt;&lt;FQL&gt;&lt;Q&gt;CU24-USA^P_PRICE(-1AM)/P_PRICE_HIGH_PR(-1AM,,,,,,"PRICE","CLOSE","52W")&lt;/Q&gt;&lt;R&gt;0&lt;/R&gt;&lt;C&gt;0&lt;/C&gt;&lt;/FQL&gt;&lt;FQL&gt;&lt;Q&gt;CU24-USA^FG_TOTAL_RETURNC(-1AM,-7AM)&lt;/Q&gt;&lt;R&gt;1&lt;/R&gt;&lt;C&gt;1&lt;/C&gt;&lt;D xsi:type="xsd:double"&gt;-8.439024&lt;/D&gt;&lt;/FQL&gt;&lt;FQL&gt;&lt;Q&gt;CU24-USA^FG_TOTAL_RETURNC(-1AM,-4AM)&lt;/Q&gt;&lt;R&gt;1&lt;/R&gt;&lt;C&gt;1&lt;/C&gt;&lt;D xsi:type="xsd:double"&gt;0.16008538&lt;/D&gt;&lt;/FQL&gt;&lt;FQL&gt;&lt;Q&gt;CU24-USA^FG_TOTAL_RETURNC(-1AM,-2AM)&lt;/Q&gt;&lt;R&gt;1&lt;/R&gt;&lt;C&gt;1&lt;/C&gt;&lt;D xsi:type="xsd:double"&gt;2.7929902&lt;/D&gt;&lt;/FQL&gt;&lt;FQL&gt;&lt;Q&gt;WN24-USA^P_PRICE(-1AM)/P_PRICE_HIGH_PR(-1AM,,,,,,"PRICE","CLOSE","52W")&lt;/Q&gt;&lt;R&gt;0&lt;/R&gt;&lt;C&gt;0&lt;/C&gt;&lt;/FQL&gt;&lt;FQL&gt;&lt;Q&gt;WN24-USA^FG_TOTAL_RETURNC(-1AM,-7AM)&lt;/Q&gt;&lt;R&gt;1&lt;/R&gt;&lt;C&gt;1&lt;/C&gt;&lt;D xsi:type="xsd:double"&gt;-1.5031645&lt;/D&gt;&lt;/FQL&gt;&lt;FQL&gt;&lt;Q&gt;WN24-USA^FG_TOTAL_RETURNC(-1AM,-4AM)&lt;/Q&gt;&lt;R&gt;1&lt;/R&gt;&lt;C&gt;1&lt;/C&gt;&lt;D xsi:type="xsd:double"&gt;1.5497553&lt;/D&gt;&lt;/FQL&gt;&lt;FQL&gt;&lt;Q&gt;WN24-USA^FG_TOTAL_RETURNC(-1AM,-2AM)&lt;/Q&gt;&lt;R&gt;1&lt;/R&gt;&lt;C&gt;1&lt;/C&gt;&lt;D xsi:type="xsd:double"&gt;8.781127&lt;/D&gt;&lt;/FQL&gt;&lt;FQL&gt;&lt;Q&gt;SBN24-USA^P_PRICE(-1AM)/P_PRICE_HIGH_PR(-1AM,,,,,,"PRICE","CLOSE","52W")&lt;/Q&gt;&lt;R&gt;0&lt;/R&gt;&lt;C&gt;0&lt;/C&gt;&lt;/FQL&gt;&lt;FQL&gt;&lt;Q&gt;SBN24-USA^FG_TOTAL_RETURNC(-1AM,-7AM)&lt;/Q&gt;&lt;R&gt;1&lt;/R&gt;&lt;C&gt;1&lt;/C&gt;&lt;D xsi:type="xsd:double"&gt;-23.492064&lt;/D&gt;&lt;/FQL&gt;&lt;FQL&gt;&lt;Q&gt;SBN24-USA^FG_TOTAL_RETURNC(-1AM,-4AM)&lt;/Q&gt;&lt;R&gt;1&lt;/R&gt;&lt;C&gt;1&lt;/C&gt;&lt;D xsi:type="xsd:double"&gt;-14.991181&lt;/D&gt;&lt;/FQL&gt;&lt;FQL&gt;&lt;Q&gt;SBN24-USA^FG_TOTAL_RETURNC(-1AM,-2AM)&lt;/Q&gt;&lt;R&gt;1&lt;/R&gt;&lt;C&gt;1&lt;/C&gt;&lt;D xsi:type="xsd:double"&gt;-11.721612&lt;/D&gt;&lt;/FQL&gt;&lt;FQL&gt;&lt;Q&gt;SX24-USA^P_PRICE(-1AM)/P_PRICE_HIGH_PR(-1AM,,,,,,"PRICE","CLOSE","52W")&lt;/Q&gt;&lt;R&gt;0&lt;/R&gt;&lt;C&gt;0&lt;/C&gt;&lt;/FQL&gt;&lt;FQL&gt;&lt;Q&gt;SX24-USA^FG_TOTAL_RETURNC(-1AM,-7AM)&lt;/Q&gt;&lt;R&gt;1&lt;/R&gt;&lt;C&gt;1&lt;/C&gt;&lt;D xsi:type="xsd:double"&gt;-7.401696&lt;/D&gt;&lt;/FQL&gt;&lt;FQL&gt;&lt;Q&gt;SX24-USA^FG_TOTAL_RETURNC(-1AM,-4AM)&lt;/Q&gt;&lt;R&gt;1&lt;/R&gt;&lt;C&gt;1&lt;/C&gt;&lt;D xsi:type="xsd:double"&gt;2.561913&lt;/D&gt;&lt;/FQL&gt;&lt;FQL&gt;&lt;Q&gt;SX24-USA^FG_TOTAL_RETURNC(-1AM,-2AM)&lt;/Q&gt;&lt;R&gt;1&lt;/R&gt;&lt;C&gt;1&lt;/C&gt;&lt;D xsi:type="xsd:double"&gt;1.3715974&lt;/D&gt;&lt;/FQL&gt;&lt;FQL&gt;&lt;Q&gt;GCZ24-USA^P_PRICE(-1AM)/P_PRICE_HIGH_PR(-1AM,,,,,,"PRICE","CLOSE","52W")&lt;/Q&gt;&lt;R&gt;0&lt;/R&gt;&lt;C&gt;0&lt;/C&gt;&lt;/FQL&gt;&lt;FQL&gt;&lt;Q&gt;GCZ24-USA^FG_TOTAL_RETURNC(-1AM,-7AM)&lt;/Q&gt;&lt;R&gt;1&lt;/R&gt;&lt;C&gt;1&lt;/C&gt;&lt;D xsi:type="xsd:double"&gt;12.463892&lt;/D&gt;&lt;/FQL&gt;&lt;FQL&gt;&lt;Q&gt;GCZ24-USA^FG_TOTAL_RETURNC(-1AM,-4AM)&lt;/Q&gt;&lt;R&gt;1&lt;/R&gt;&lt;C&gt;1&lt;/C&gt;&lt;D xsi:type="xsd:double"&gt;11.802091&lt;/D&gt;&lt;/FQL&gt;&lt;FQL&gt;&lt;Q&gt;GCZ24-USA^FG_TOTAL_RETURNC(-1AM,-2AM)&lt;/Q&gt;&lt;R&gt;1&lt;/R&gt;&lt;C&gt;1&lt;/C&gt;&lt;D xsi:type="xsd:double"&gt;-0.10935857&lt;/D&gt;&lt;/FQL&gt;&lt;FQL&gt;&lt;Q&gt;RBZ24-USA^P_PRICE(-1AM)/P_PRICE_HIGH_PR(-1AM,,,,,,"PRICE","CLOSE","52W")&lt;/Q&gt;&lt;R&gt;0&lt;/R&gt;&lt;C&gt;0&lt;/C&gt;&lt;/FQL&gt;&lt;FQL&gt;&lt;Q&gt;RBZ24-USA^FG_TOTAL_RETURNC(-1AM,-7AM)&lt;/Q&gt;&lt;R&gt;1&lt;/R&gt;&lt;C&gt;1&lt;/C&gt;&lt;D xsi:type="xsd:double"&gt;1.1660004&lt;/D&gt;&lt;/FQL&gt;&lt;FQL&gt;&lt;Q&gt;RBZ24-USA^FG_TOTAL_RETURNC(-1AM,-4AM)&lt;/Q&gt;&lt;R&gt;1&lt;/R&gt;&lt;C&gt;1&lt;/C&gt;&lt;D xsi:type="xsd:double"&gt;7.20698&lt;/D&gt;&lt;/FQL&gt;&lt;FQL&gt;&lt;Q&gt;RBZ24-USA^FG_TOTAL_RETURNC(-1AM,-2AM)&lt;/Q&gt;&lt;R&gt;1&lt;/R&gt;&lt;C&gt;1&lt;/C&gt;&lt;D xsi:type="xsd:double"&gt;-5.1915617&lt;/D&gt;&lt;/FQL&gt;&lt;FQL&gt;&lt;Q&gt;CLF25-USA^P_PRICE(-1AM)/P_PRICE_HIGH_PR(-1AM,,,,,,"PRICE","CLOSE","52W")&lt;/Q&gt;&lt;R&gt;0&lt;/R&gt;&lt;C&gt;0&lt;/C&gt;&lt;/FQL&gt;&lt;FQL&gt;&lt;Q&gt;CLF25-USA^FG_TOTAL_RETURNC(-1AM,-7AM)&lt;/Q&gt;&lt;R&gt;1&lt;/R&gt;&lt;C&gt;1&lt;/C&gt;&lt;D xsi:type="xsd:double"&gt;-0.47789726&lt;/D&gt;&lt;/FQL&gt;&lt;FQL&gt;&lt;Q&gt;CLF25-USA^FG_TOTAL_RETURNC(-1AM,-4AM)&lt;/Q&gt;&lt;R&gt;1&lt;/R&gt;&lt;C&gt;1&lt;/C&gt;&lt;D xsi:type="xsd:double"&gt;7.45306&lt;/D&gt;&lt;/FQL&gt;&lt;FQL&gt;&lt;Q&gt;CLF25-USA^FG_TOTAL_RETURNC(-1AM,-2AM)&lt;/Q&gt;&lt;R&gt;1&lt;/R&gt;&lt;C&gt;1&lt;/C&gt;&lt;D xsi:type="xsd:double"&gt;-4.7031903&lt;/D&gt;&lt;/FQL&gt;&lt;FQL&gt;&lt;Q&gt;HOM25-USA^P_PRICE(-1AM)/P_PRICE_HIGH_PR(-1AM,,,,,,"PRICE","CLOSE","52W")&lt;/Q&gt;&lt;R&gt;0&lt;/R&gt;&lt;C&gt;0&lt;/C&gt;&lt;/FQL&gt;&lt;FQL&gt;&lt;Q&gt;HOM25-USA^FG_TOTAL_RETURNC(-1AM,-7AM)&lt;/Q&gt;&lt;R&gt;1&lt;/R&gt;&lt;C&gt;1&lt;/C&gt;&lt;D xsi:type="xsd:double"&gt;-3.7144215&lt;/D&gt;&lt;/FQL&gt;&lt;FQL&gt;&lt;Q&gt;HOM25-USA^FG_TOTAL_RETURNC(-1AM,-4AM)&lt;/Q&gt;&lt;R&gt;1&lt;/R&gt;&lt;C&gt;1&lt;/C&gt;&lt;D xsi:type="xsd:double"&gt;3.55133&lt;/D&gt;&lt;/FQL&gt;&lt;FQL&gt;&lt;Q&gt;HOM25-USA^FG_TOTAL_RETURNC(-1AM,-2AM)&lt;/Q&gt;&lt;R&gt;1&lt;/R&gt;&lt;C&gt;1&lt;/C&gt;&lt;D xsi:type="xsd:double"&gt;-5.3871922&lt;/D&gt;&lt;/FQL&gt;&lt;FQL&gt;&lt;Q&gt;BBZ24-USA^P_PRICE(-1AM)/P_PRICE_HIGH_PR(-1AM,,,,,,"PRICE","CLOSE","52W")&lt;/Q&gt;&lt;R&gt;0&lt;/R&gt;&lt;C&gt;0&lt;/C&gt;&lt;/FQL&gt;&lt;FQL&gt;&lt;Q&gt;BBZ24-USA^FG_TOTAL_RETURNC(-1AM,-7AM)&lt;/Q&gt;&lt;R&gt;0&lt;/R&gt;&lt;C&gt;0&lt;/C&gt;&lt;/FQL&gt;&lt;FQL&gt;&lt;Q&gt;BBZ24-USA^FG_TOTAL_RETURNC(-1AM,-4AM)&lt;/Q&gt;&lt;R&gt;0&lt;/R&gt;&lt;C&gt;0&lt;/C&gt;&lt;/FQL&gt;&lt;FQL&gt;&lt;Q&gt;BBZ24-USA^FG_TOTAL_RETURNC(-1AM,-2AM)&lt;/Q&gt;&lt;R&gt;0&lt;/R&gt;&lt;C&gt;0&lt;/C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ETF&lt;/D&gt;&lt;/FQL&gt;&lt;FQL&gt;&lt;Q&gt;SIZ24-USA^FG_TOTAL_RETURNC(0,-1AM)&lt;/Q&gt;&lt;R&gt;1&lt;/R&gt;&lt;C&gt;1&lt;/C&gt;&lt;D xsi:type="xsd:double"&gt;14.098768&lt;/D&gt;&lt;/FQL&gt;&lt;FQL&gt;&lt;Q&gt;ZNCV24-USA^FG_TOTAL_RETURNC(0,-1AM)&lt;/Q&gt;&lt;R&gt;0&lt;/R&gt;&lt;C&gt;0&lt;/C&gt;&lt;/FQL&gt;&lt;FQL&gt;&lt;Q&gt;HGK25-USA^FG_TOTAL_RETURNC(0,-1AM)&lt;/Q&gt;&lt;R&gt;1&lt;/R&gt;&lt;C&gt;1&lt;/C&gt;&lt;D xsi:type="xsd:double"&gt;1.3492928&lt;/D&gt;&lt;/FQL&gt;&lt;FQL&gt;&lt;Q&gt;AEPM25-USA^FG_TOTAL_RETURNC(0,-1AM)&lt;/Q&gt;&lt;R&gt;0&lt;/R&gt;&lt;C&gt;0&lt;/C&gt;&lt;/FQL&gt;&lt;FQL&gt;&lt;Q&gt;NGK25-USA^FG_TOTAL_RETURNC(0,-1AM)&lt;/Q&gt;&lt;R&gt;1&lt;/R&gt;&lt;C&gt;1&lt;/C&gt;&lt;D xsi:type="xsd:double"&gt;-0.94247645&lt;/D&gt;&lt;/FQL&gt;&lt;FQL&gt;&lt;Q&gt;CU24-USA^FG_TOTAL_RETURNC(0,-1AM)&lt;/Q&gt;&lt;R&gt;1&lt;/R&gt;&lt;C&gt;1&lt;/C&gt;&lt;D xsi:type="xsd:double"&gt;-3.2498667&lt;/D&gt;&lt;/FQL&gt;&lt;FQL&gt;&lt;Q&gt;WN24-USA^FG_TOTAL_RETURNC(0,-1AM)&lt;/Q&gt;&lt;R&gt;1&lt;/R&gt;&lt;C&gt;1&lt;/C&gt;&lt;D xsi:type="xsd:double"&gt;8.995984&lt;/D&gt;&lt;/FQL&gt;&lt;FQL&gt;&lt;Q&gt;SBN24-USA^FG_TOTAL_RETURNC(0,-1AM)&lt;/Q&gt;&lt;R&gt;1&lt;/R&gt;&lt;C&gt;1&lt;/C&gt;&lt;D xsi:type="xsd:double"&gt;-5.082988&lt;/D&gt;&lt;/FQL&gt;&lt;FQL&gt;&lt;Q&gt;SX24-USA^FG_TOTAL_RETURNC(0,-1AM)&lt;/Q&gt;&lt;R&gt;1&lt;/R&gt;&lt;C&gt;1&lt;/C&gt;&lt;D xsi:type="xsd:double"&gt;-1.3738551&lt;/D&gt;&lt;/FQL&gt;&lt;FQL&gt;&lt;Q&gt;GCZ24-USA^FG_TOTAL_RETURNC(0,-1AM)&lt;/Q&gt;&lt;R&gt;1&lt;/R&gt;&lt;C&gt;1&lt;/C&gt;&lt;D xsi:type="xsd:double"&gt;0.70739824&lt;/D&gt;&lt;/FQL&gt;&lt;FQL&gt;&lt;Q&gt;RBZ24-USA^FG_TOTAL_RETURNC(0,-1AM)&lt;/Q&gt;&lt;R&gt;1&lt;/R&gt;&lt;C&gt;1&lt;/C&gt;&lt;D xsi:type="xsd:double"&gt;-1.0537705&lt;/D&gt;&lt;/FQL&gt;&lt;FQL&gt;&lt;Q&gt;CLF25-USA^FG_TOTAL_RETURNC(0,-1AM)&lt;/Q&gt;&lt;R&gt;1&lt;/R&gt;&lt;C&gt;1&lt;/C&gt;&lt;D xsi:type="xsd:double"&gt;-0.24009603&lt;/D&gt;&lt;/FQL&gt;&lt;FQL&gt;&lt;Q&gt;HOM25-USA^FG_TOTAL_RETURNC(0,-1AM)&lt;/Q&gt;&lt;R&gt;1&lt;/R&gt;&lt;C&gt;1&lt;/C&gt;&lt;D xsi:type="xsd:double"&gt;-1.2021903&lt;/D&gt;&lt;/FQL&gt;&lt;FQL&gt;&lt;Q&gt;BBZ24-USA^FG_TOTAL_RETURNC(0,-1AM)&lt;/Q&gt;&lt;R&gt;0&lt;/R&gt;&lt;C&gt;0&lt;/C&gt;&lt;/FQL&gt;&lt;FQL&gt;&lt;Q&gt;DDR3512M-FDS^FG_COMPANY_NAME&lt;/Q&gt;&lt;R&gt;1&lt;/R&gt;&lt;C&gt;1&lt;/C&gt;&lt;D xsi:type="xsd:string"&gt;DRAM DDR3 4GB 512Mx8 1333/1600MHz Spot Average USD&lt;/D&gt;&lt;/FQL&gt;&lt;FQL&gt;&lt;Q&gt;WL-FDS^FG_COMPANY_NAME&lt;/Q&gt;&lt;R&gt;1&lt;/R&gt;&lt;C&gt;1&lt;/C&gt;&lt;D xsi:type="xsd:string"&gt;White Sugar Near Term (IFEU $/mt)&lt;/D&gt;&lt;/FQL&gt;&lt;FQL&gt;&lt;Q&gt;PASP-FDS^FG_COMPANY_NAME&lt;/Q&gt;&lt;R&gt;1&lt;/R&gt;&lt;C&gt;1&lt;/C&gt;&lt;D xsi:type="xsd:string"&gt;Palladium New York ($/ozt)&lt;/D&gt;&lt;/FQL&gt;&lt;FQL&gt;&lt;Q&gt;NI-FDS^FG_COMPANY_NAME&lt;/Q&gt;&lt;R&gt;1&lt;/R&gt;&lt;C&gt;1&lt;/C&gt;&lt;D xsi:type="xsd:string"&gt;Nickel Cash Official LME ($/mt)&lt;/D&gt;&lt;/FQL&gt;&lt;FQL&gt;&lt;Q&gt;PLATI-FDS^FG_COMPANY_NAME&lt;/Q&gt;&lt;R&gt;1&lt;/R&gt;&lt;C&gt;1&lt;/C&gt;&lt;D xsi:type="xsd:string"&gt;Platinum Indust (Engelhard) ($/ozt)&lt;/D&gt;&lt;/FQL&gt;&lt;FQL&gt;&lt;Q&gt;CPALM-FDS^FG_COMPANY_NAME&lt;/Q&gt;&lt;R&gt;1&lt;/R&gt;&lt;C&gt;1&lt;/C&gt;&lt;D xsi:type="xsd:string"&gt;Crude Palm Oil (KLS MYR/mt)&lt;/D&gt;&lt;/FQL&gt;&lt;FQL&gt;&lt;Q&gt;W-FDS^FG_COMPANY_NAME&lt;/Q&gt;&lt;R&gt;1&lt;/R&gt;&lt;C&gt;1&lt;/C&gt;&lt;D xsi:type="xsd:string"&gt;Wheat Near Term (CBT $/bu)&lt;/D&gt;&lt;/FQL&gt;&lt;FQL&gt;&lt;Q&gt;BRENT-FDS^FG_COMPANY_NAME&lt;/Q&gt;&lt;R&gt;1&lt;/R&gt;&lt;C&gt;1&lt;/C&gt;&lt;D xsi:type="xsd:string"&gt;Disc. Brent (ICIS) $/bbl&lt;/D&gt;&lt;/FQL&gt;&lt;FQL&gt;&lt;Q&gt;COPP-FDS^FG_COMPANY_NAME&lt;/Q&gt;&lt;R&gt;1&lt;/R&gt;&lt;C&gt;1&lt;/C&gt;&lt;D xsi:type="xsd:string"&gt;Copper NYMEX Near Term ($/lb)&lt;/D&gt;&lt;/FQL&gt;&lt;FQL&gt;&lt;Q&gt;TIOS-FDS^FG_COMPANY_NAME&lt;/Q&gt;&lt;R&gt;1&lt;/R&gt;&lt;C&gt;1&lt;/C&gt;&lt;D xsi:type="xsd:string"&gt;Iron Ore 62% Fe CFR China Cash (TSI) CRB ($/mt)&lt;/D&gt;&lt;/FQL&gt;&lt;FQL&gt;&lt;Q&gt;ZNCV24-USA^FG_TOTAL_RETURNC(0,-4AM)&lt;/Q&gt;&lt;R&gt;0&lt;/R&gt;&lt;C&gt;0&lt;/C&gt;&lt;/FQL&gt;&lt;FQL&gt;&lt;Q&gt;AEPM25-USA^FG_TOTAL_RETURNC(0,-4AM)&lt;/Q&gt;&lt;R&gt;0&lt;/R&gt;&lt;C&gt;0&lt;/C&gt;&lt;/FQL&gt;&lt;FQL&gt;&lt;Q&gt;BBZ24-USA^FG_TOTAL_RETURNC(0,-4AM)&lt;/Q&gt;&lt;R&gt;0&lt;/R&gt;&lt;C&gt;0&lt;/C&gt;&lt;/FQL&gt;&lt;FQL&gt;&lt;Q&gt;ZNCV24-USA^FG_TOTAL_RETURNC(-1AM,-5AM)&lt;/Q&gt;&lt;R&gt;0&lt;/R&gt;&lt;C&gt;0&lt;/C&gt;&lt;/FQL&gt;&lt;FQL&gt;&lt;Q&gt;AEPM25-USA^FG_TOTAL_RETURNC(-1AM,-5AM)&lt;/Q&gt;&lt;R&gt;0&lt;/R&gt;&lt;C&gt;0&lt;/C&gt;&lt;/FQL&gt;&lt;FQL&gt;&lt;Q&gt;BBZ24-USA^FG_TOTAL_RETURNC(-1AM,-5AM)&lt;/Q&gt;&lt;R&gt;0&lt;/R&gt;&lt;C&gt;0&lt;/C&gt;&lt;/FQL&gt;&lt;/Schema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<sst xmlns="http://schemas.openxmlformats.org/spreadsheetml/2006/main" count="169" uniqueCount="80">
  <si>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</si>
  <si>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</si>
  <si>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</si>
  <si>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</si>
  <si>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</si>
  <si>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6 month rank</t>
  </si>
  <si>
    <t>Score</t>
  </si>
  <si>
    <t>Diffusiion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</si>
  <si>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</si>
  <si>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</si>
  <si>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</si>
  <si>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</si>
  <si>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</si>
  <si>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</si>
  <si>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</si>
  <si>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</si>
  <si>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</si>
  <si>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</si>
  <si>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</si>
  <si>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</si>
  <si>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</si>
  <si>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 xml:space="preserve">Table 2 : Relative ranking </t>
  </si>
  <si>
    <t>Prev Month Rank</t>
  </si>
  <si>
    <t>Current Rank</t>
  </si>
  <si>
    <t>TIOS-FDS</t>
  </si>
  <si>
    <t>Iron Ore</t>
  </si>
  <si>
    <t>COPP-FDS</t>
  </si>
  <si>
    <t>Copper</t>
  </si>
  <si>
    <t>BRENT-FDS</t>
  </si>
  <si>
    <t>Oil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</si>
  <si>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</si>
  <si>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</si>
  <si>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</si>
  <si>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</si>
  <si>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</si>
  <si>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</si>
  <si>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</si>
  <si>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</si>
  <si>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</si>
  <si>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</si>
  <si>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</si>
  <si>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</si>
  <si>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</si>
  <si>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Brent Oil</t>
  </si>
  <si>
    <t>Heating Oil</t>
  </si>
  <si>
    <t>Light Crude</t>
  </si>
  <si>
    <t>RBOB GASOLINE</t>
  </si>
  <si>
    <t>GOLD</t>
  </si>
  <si>
    <t>SOYABEAN</t>
  </si>
  <si>
    <t>SUGAR</t>
  </si>
  <si>
    <t>WHEAT</t>
  </si>
  <si>
    <t>CORN</t>
  </si>
  <si>
    <t>NATURAL GAS</t>
  </si>
  <si>
    <t>ALUMINIUM</t>
  </si>
  <si>
    <t>COPPER</t>
  </si>
  <si>
    <t>ZINC</t>
  </si>
  <si>
    <t>SILVER</t>
  </si>
  <si>
    <t>BH-FDS</t>
  </si>
  <si>
    <t>BLCO-FDS</t>
  </si>
  <si>
    <t>RBS-FDS</t>
  </si>
  <si>
    <t>NYGOLDS-FDS</t>
  </si>
  <si>
    <t>C-FDS</t>
  </si>
  <si>
    <t>S-FDS</t>
  </si>
  <si>
    <t>NGT-FDS</t>
  </si>
  <si>
    <t>AH-FDS</t>
  </si>
  <si>
    <t>NYSLVR-FDS</t>
  </si>
  <si>
    <t>SX24-USA</t>
  </si>
  <si>
    <t>SBN24-USA</t>
  </si>
  <si>
    <t>WN24-USA</t>
  </si>
  <si>
    <t>CU24-USA</t>
  </si>
  <si>
    <t>SIZ24-USA</t>
  </si>
  <si>
    <t>HOM25-USA</t>
  </si>
  <si>
    <t>CLF25-USA</t>
  </si>
  <si>
    <t>RBZ24-USA</t>
  </si>
  <si>
    <t>GCZ24-USA</t>
  </si>
  <si>
    <t>NGK25-USA</t>
  </si>
  <si>
    <t>AEPM25-USA</t>
  </si>
  <si>
    <t>HGK25-USA</t>
  </si>
  <si>
    <t>ZNCV24-USA</t>
  </si>
  <si>
    <t>BBZ24-USA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</si>
</sst>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9"/>
    <xf numFmtId="0" fontId="11" fillId="0" borderId="9"/>
    <xf numFmtId="0" fontId="12" fillId="0" borderId="3"/>
    <xf numFmtId="0" fontId="12" fillId="0" borderId="0"/>
    <xf numFmtId="0" fontId="13" fillId="10" borderId="0"/>
    <xf numFmtId="0" fontId="14" fillId="11" borderId="0"/>
    <xf numFmtId="0" fontId="15" fillId="12" borderId="0"/>
    <xf numFmtId="0" fontId="16" fillId="8" borderId="8"/>
    <xf numFmtId="0" fontId="17" fillId="13" borderId="8"/>
    <xf numFmtId="0" fontId="18" fillId="13" borderId="8"/>
    <xf numFmtId="0" fontId="19" fillId="0" borderId="10"/>
    <xf numFmtId="0" fontId="6" fillId="14" borderId="11"/>
    <xf numFmtId="0" fontId="7" fillId="0" borderId="0"/>
    <xf numFmtId="0" fontId="4" fillId="9" borderId="8"/>
    <xf numFmtId="0" fontId="20" fillId="0" borderId="0"/>
    <xf numFmtId="0" fontId="3" fillId="0" borderId="12"/>
    <xf numFmtId="0" fontId="8" fillId="15" borderId="0"/>
    <xf numFmtId="0" fontId="4" fillId="16" borderId="0"/>
    <xf numFmtId="0" fontId="4" fillId="17" borderId="0"/>
    <xf numFmtId="0" fontId="8" fillId="18" borderId="0"/>
    <xf numFmtId="0" fontId="8" fillId="19" borderId="0"/>
    <xf numFmtId="0" fontId="4" fillId="5" borderId="0"/>
    <xf numFmtId="0" fontId="4" fillId="3" borderId="0"/>
    <xf numFmtId="0" fontId="8" fillId="20" borderId="0"/>
    <xf numFmtId="0" fontId="8" fillId="21" borderId="0"/>
    <xf numFmtId="0" fontId="4" fillId="22" borderId="0"/>
    <xf numFmtId="0" fontId="4" fillId="2" borderId="0"/>
    <xf numFmtId="0" fontId="8" fillId="23" borderId="0"/>
    <xf numFmtId="0" fontId="8" fillId="24" borderId="0"/>
    <xf numFmtId="0" fontId="4" fillId="25" borderId="0"/>
    <xf numFmtId="0" fontId="4" fillId="4" borderId="0"/>
    <xf numFmtId="0" fontId="8" fillId="26" borderId="0"/>
    <xf numFmtId="0" fontId="8" fillId="27" borderId="0"/>
    <xf numFmtId="0" fontId="4" fillId="6" borderId="0"/>
    <xf numFmtId="0" fontId="4" fillId="28" borderId="0"/>
    <xf numFmtId="0" fontId="8" fillId="29" borderId="0"/>
    <xf numFmtId="0" fontId="8" fillId="30" borderId="0"/>
    <xf numFmtId="0" fontId="4" fillId="31" borderId="0"/>
    <xf numFmtId="0" fontId="4" fillId="32" borderId="0"/>
    <xf numFmtId="0" fontId="8" fillId="7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2" fontId="0" fillId="0" borderId="0" xfId="0" applyNumberFormat="1"/>
    <xf numFmtId="9" fontId="1" fillId="2" borderId="6" xfId="0" applyNumberFormat="1" applyFont="1" applyFill="1" applyBorder="1"/>
    <xf numFmtId="0" fontId="0" fillId="0" borderId="13" xfId="0" applyBorder="1"/>
    <xf numFmtId="0" fontId="0" fillId="0" borderId="14" xfId="0" applyBorder="1"/>
    <xf numFmtId="0" fontId="21" fillId="0" borderId="0" xfId="0" applyFont="1"/>
    <xf numFmtId="0" fontId="0" fillId="0" borderId="7" xfId="0" applyBorder="1"/>
    <xf numFmtId="0" fontId="0" fillId="0" borderId="4" xfId="0" applyBorder="1"/>
    <xf numFmtId="9" fontId="1" fillId="2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6" fontId="0" fillId="0" borderId="0" xfId="0" applyNumberForma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NumberFormat="1" applyFill="1"/>
    <xf numFmtId="0" fontId="0" fillId="0" borderId="0" xfId="0" applyFont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K20"/>
  <sheetViews>
    <sheetView zoomScale="93" zoomScaleNormal="93" workbookViewId="0">
      <selection activeCell="F7" sqref="F7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14" t="s">
        <v>21</v>
      </c>
    </row>
    <row r="4" spans="4:11" x14ac:dyDescent="0.35">
      <c r="E4" t="s">
        <v>9</v>
      </c>
      <c r="F4" t="s">
        <v>1</v>
      </c>
      <c r="G4" t="s">
        <v>5</v>
      </c>
    </row>
    <row r="5" spans="4:11" x14ac:dyDescent="0.35">
      <c r="E5" s="17">
        <v>0.33</v>
      </c>
      <c r="F5" s="17">
        <v>0.33</v>
      </c>
      <c r="G5" s="17">
        <v>0.33</v>
      </c>
    </row>
    <row r="6" spans="4:11" ht="15" thickBot="1" x14ac:dyDescent="0.4">
      <c r="F6" t="s">
        <v>22</v>
      </c>
      <c r="G6" t="s">
        <v>23</v>
      </c>
      <c r="H6" s="1" t="s">
        <v>11</v>
      </c>
      <c r="I6" s="1" t="s">
        <v>13</v>
      </c>
      <c r="J6" s="1" t="s">
        <v>12</v>
      </c>
    </row>
    <row r="7" spans="4:11" x14ac:dyDescent="0.35">
      <c r="D7" s="18" t="s">
        <v>79</v>
      </c>
      <c r="E7" s="19" t="str">
        <f>'Asset class'!B3</f>
        <v>Brent Crude Oil (NYM $/bbl) Dec 24</v>
      </c>
      <c r="F7" s="26" t="e">
        <f>'Asset class prev month'!S3</f>
        <v>#N/A</v>
      </c>
      <c r="G7" s="22" t="e">
        <f>'Asset class'!S3</f>
        <v>#N/A</v>
      </c>
      <c r="H7" s="19" t="e">
        <f t="shared" ref="H7:H20" si="0">G7</f>
        <v>#N/A</v>
      </c>
      <c r="I7" s="5" t="e">
        <f>IF(HLOOKUP($D7,'Factset Price Data'!$C$208:$Y$215,6,FALSE)&gt;=1,"INVESTED","CASH")</f>
        <v>#N/A</v>
      </c>
      <c r="J7" s="5" t="e">
        <f>IF(HLOOKUP($D7,'Factset Price Data'!$C$208:$Y$215,7,FALSE)&gt;=1,"INVESTED","CASH")</f>
        <v>#N/A</v>
      </c>
      <c r="K7" s="6" t="e">
        <f>IF(HLOOKUP($D7,'Factset Price Data'!$C$208:$Y$215,8,FALSE)&gt;=1,"INVESTED","CASH")</f>
        <v>#N/A</v>
      </c>
    </row>
    <row r="8" spans="4:11" x14ac:dyDescent="0.35">
      <c r="D8" s="12" t="s">
        <v>71</v>
      </c>
      <c r="E8" s="20" t="str">
        <f>'Asset class'!B4</f>
        <v>NY Harbor ULSD (NYM $/gal) Jun 25</v>
      </c>
      <c r="F8" s="27" t="e">
        <f>'Asset class prev month'!S4</f>
        <v>#N/A</v>
      </c>
      <c r="G8" s="23" t="e">
        <f>'Asset class'!S4</f>
        <v>#N/A</v>
      </c>
      <c r="H8" s="20" t="e">
        <f t="shared" si="0"/>
        <v>#N/A</v>
      </c>
      <c r="I8" t="str">
        <f>IF(HLOOKUP($D8,'Factset Price Data'!$C$208:$Y$215,6,FALSE)&gt;=1,"INVESTED","CASH")</f>
        <v>CASH</v>
      </c>
      <c r="J8" t="str">
        <f>IF(HLOOKUP($D8,'Factset Price Data'!$C$208:$Y$215,7,FALSE)&gt;=1,"INVESTED","CASH")</f>
        <v>CASH</v>
      </c>
      <c r="K8" s="15" t="str">
        <f>IF(HLOOKUP($D8,'Factset Price Data'!$C$208:$Y$215,8,FALSE)&gt;=1,"INVESTED","CASH")</f>
        <v>CASH</v>
      </c>
    </row>
    <row r="9" spans="4:11" x14ac:dyDescent="0.35">
      <c r="D9" s="12" t="s">
        <v>72</v>
      </c>
      <c r="E9" s="20" t="str">
        <f>'Asset class'!B5</f>
        <v>Crude Oil WTI (NYM $/bbl) Jan 25</v>
      </c>
      <c r="F9" s="27" t="e">
        <f>'Asset class prev month'!S5</f>
        <v>#N/A</v>
      </c>
      <c r="G9" s="23" t="e">
        <f>'Asset class'!S5</f>
        <v>#N/A</v>
      </c>
      <c r="H9" s="20" t="e">
        <f t="shared" si="0"/>
        <v>#N/A</v>
      </c>
      <c r="I9" t="str">
        <f>IF(HLOOKUP($D9,'Factset Price Data'!$C$208:$Y$215,6,FALSE)&gt;=1,"INVESTED","CASH")</f>
        <v>CASH</v>
      </c>
      <c r="J9" t="str">
        <f>IF(HLOOKUP($D9,'Factset Price Data'!$C$208:$Y$215,7,FALSE)&gt;=1,"INVESTED","CASH")</f>
        <v>CASH</v>
      </c>
      <c r="K9" s="15" t="str">
        <f>IF(HLOOKUP($D9,'Factset Price Data'!$C$208:$Y$215,8,FALSE)&gt;=1,"INVESTED","CASH")</f>
        <v>INVESTED</v>
      </c>
    </row>
    <row r="10" spans="4:11" x14ac:dyDescent="0.35">
      <c r="D10" s="12" t="s">
        <v>73</v>
      </c>
      <c r="E10" s="20" t="str">
        <f>'Asset class'!B6</f>
        <v>RBOB Gasoline (NYM $/gal) Dec 24</v>
      </c>
      <c r="F10" s="27" t="e">
        <f>'Asset class prev month'!S6</f>
        <v>#N/A</v>
      </c>
      <c r="G10" s="23" t="e">
        <f>'Asset class'!S6</f>
        <v>#N/A</v>
      </c>
      <c r="H10" s="20" t="e">
        <f t="shared" si="0"/>
        <v>#N/A</v>
      </c>
      <c r="I10" t="str">
        <f>IF(HLOOKUP($D10,'Factset Price Data'!$C$208:$Y$215,6,FALSE)&gt;=1,"INVESTED","CASH")</f>
        <v>CASH</v>
      </c>
      <c r="J10" t="str">
        <f>IF(HLOOKUP($D10,'Factset Price Data'!$C$208:$Y$215,7,FALSE)&gt;=1,"INVESTED","CASH")</f>
        <v>CASH</v>
      </c>
      <c r="K10" s="15" t="str">
        <f>IF(HLOOKUP($D10,'Factset Price Data'!$C$208:$Y$215,8,FALSE)&gt;=1,"INVESTED","CASH")</f>
        <v>CASH</v>
      </c>
    </row>
    <row r="11" spans="4:11" x14ac:dyDescent="0.35">
      <c r="D11" s="12" t="s">
        <v>74</v>
      </c>
      <c r="E11" s="20" t="str">
        <f>'Asset class'!B7</f>
        <v>Gold (NYM $/ozt) Dec 24</v>
      </c>
      <c r="F11" s="27" t="e">
        <f>'Asset class prev month'!S7</f>
        <v>#N/A</v>
      </c>
      <c r="G11" s="23" t="e">
        <f>'Asset class'!S7</f>
        <v>#N/A</v>
      </c>
      <c r="H11" s="20" t="e">
        <f t="shared" si="0"/>
        <v>#N/A</v>
      </c>
      <c r="I11" t="str">
        <f>IF(HLOOKUP($D11,'Factset Price Data'!$C$208:$Y$215,6,FALSE)&gt;=1,"INVESTED","CASH")</f>
        <v>CASH</v>
      </c>
      <c r="J11" t="str">
        <f>IF(HLOOKUP($D11,'Factset Price Data'!$C$208:$Y$215,7,FALSE)&gt;=1,"INVESTED","CASH")</f>
        <v>INVESTED</v>
      </c>
      <c r="K11" s="15" t="str">
        <f>IF(HLOOKUP($D11,'Factset Price Data'!$C$208:$Y$215,8,FALSE)&gt;=1,"INVESTED","CASH")</f>
        <v>INVESTED</v>
      </c>
    </row>
    <row r="12" spans="4:11" x14ac:dyDescent="0.35">
      <c r="D12" s="12" t="s">
        <v>66</v>
      </c>
      <c r="E12" s="20" t="str">
        <f>'Asset class'!B8</f>
        <v>Soybeans (CBT $/bu) Nov 24</v>
      </c>
      <c r="F12" s="27" t="e">
        <f>'Asset class prev month'!S8</f>
        <v>#N/A</v>
      </c>
      <c r="G12" s="23" t="e">
        <f>'Asset class'!S8</f>
        <v>#N/A</v>
      </c>
      <c r="H12" s="20" t="e">
        <f t="shared" si="0"/>
        <v>#N/A</v>
      </c>
      <c r="I12" t="str">
        <f>IF(HLOOKUP($D12,'Factset Price Data'!$C$208:$Y$215,6,FALSE)&gt;=1,"INVESTED","CASH")</f>
        <v>CASH</v>
      </c>
      <c r="J12" t="str">
        <f>IF(HLOOKUP($D12,'Factset Price Data'!$C$208:$Y$215,7,FALSE)&gt;=1,"INVESTED","CASH")</f>
        <v>CASH</v>
      </c>
      <c r="K12" s="15" t="str">
        <f>IF(HLOOKUP($D12,'Factset Price Data'!$C$208:$Y$215,8,FALSE)&gt;=1,"INVESTED","CASH")</f>
        <v>CASH</v>
      </c>
    </row>
    <row r="13" spans="4:11" x14ac:dyDescent="0.35">
      <c r="D13" s="12" t="s">
        <v>67</v>
      </c>
      <c r="E13" s="20" t="str">
        <f>'Asset class'!B9</f>
        <v>Sugar #11 (IFUS $/lbs) Jul 24</v>
      </c>
      <c r="F13" s="27" t="e">
        <f>'Asset class prev month'!S9</f>
        <v>#N/A</v>
      </c>
      <c r="G13" s="23" t="e">
        <f>'Asset class'!S9</f>
        <v>#N/A</v>
      </c>
      <c r="H13" s="20" t="e">
        <f t="shared" si="0"/>
        <v>#N/A</v>
      </c>
      <c r="I13" t="str">
        <f>IF(HLOOKUP($D13,'Factset Price Data'!$C$208:$Y$215,6,FALSE)&gt;=1,"INVESTED","CASH")</f>
        <v>CASH</v>
      </c>
      <c r="J13" t="str">
        <f>IF(HLOOKUP($D13,'Factset Price Data'!$C$208:$Y$215,7,FALSE)&gt;=1,"INVESTED","CASH")</f>
        <v>CASH</v>
      </c>
      <c r="K13" s="15" t="str">
        <f>IF(HLOOKUP($D13,'Factset Price Data'!$C$208:$Y$215,8,FALSE)&gt;=1,"INVESTED","CASH")</f>
        <v>CASH</v>
      </c>
    </row>
    <row r="14" spans="4:11" x14ac:dyDescent="0.35">
      <c r="D14" s="12" t="s">
        <v>68</v>
      </c>
      <c r="E14" s="20" t="str">
        <f>'Asset class'!B10</f>
        <v>Wheat (CBT $/bu) Jul 24</v>
      </c>
      <c r="F14" s="27" t="e">
        <f>'Asset class prev month'!S10</f>
        <v>#N/A</v>
      </c>
      <c r="G14" s="23" t="e">
        <f>'Asset class'!S10</f>
        <v>#N/A</v>
      </c>
      <c r="H14" s="20" t="e">
        <f t="shared" si="0"/>
        <v>#N/A</v>
      </c>
      <c r="I14" t="str">
        <f>IF(HLOOKUP($D14,'Factset Price Data'!$C$208:$Y$215,6,FALSE)&gt;=1,"INVESTED","CASH")</f>
        <v>INVESTED</v>
      </c>
      <c r="J14" t="str">
        <f>IF(HLOOKUP($D14,'Factset Price Data'!$C$208:$Y$215,7,FALSE)&gt;=1,"INVESTED","CASH")</f>
        <v>INVESTED</v>
      </c>
      <c r="K14" s="15" t="str">
        <f>IF(HLOOKUP($D14,'Factset Price Data'!$C$208:$Y$215,8,FALSE)&gt;=1,"INVESTED","CASH")</f>
        <v>INVESTED</v>
      </c>
    </row>
    <row r="15" spans="4:11" x14ac:dyDescent="0.35">
      <c r="D15" s="12" t="s">
        <v>69</v>
      </c>
      <c r="E15" s="20" t="str">
        <f>'Asset class'!B11</f>
        <v>Corn (CBT $/bu) Sep 24</v>
      </c>
      <c r="F15" s="27" t="e">
        <f>'Asset class prev month'!S11</f>
        <v>#N/A</v>
      </c>
      <c r="G15" s="23" t="e">
        <f>'Asset class'!S11</f>
        <v>#N/A</v>
      </c>
      <c r="H15" s="20" t="e">
        <f t="shared" si="0"/>
        <v>#N/A</v>
      </c>
      <c r="I15" t="str">
        <f>IF(HLOOKUP($D15,'Factset Price Data'!$C$208:$Y$215,6,FALSE)&gt;=1,"INVESTED","CASH")</f>
        <v>CASH</v>
      </c>
      <c r="J15" t="str">
        <f>IF(HLOOKUP($D15,'Factset Price Data'!$C$208:$Y$215,7,FALSE)&gt;=1,"INVESTED","CASH")</f>
        <v>CASH</v>
      </c>
      <c r="K15" s="15" t="str">
        <f>IF(HLOOKUP($D15,'Factset Price Data'!$C$208:$Y$215,8,FALSE)&gt;=1,"INVESTED","CASH")</f>
        <v>CASH</v>
      </c>
    </row>
    <row r="16" spans="4:11" x14ac:dyDescent="0.35">
      <c r="D16" s="12" t="s">
        <v>75</v>
      </c>
      <c r="E16" s="20" t="str">
        <f>'Asset class'!B12</f>
        <v>Henry Hub Natural Gas (NYM $/mmbtu) May 25</v>
      </c>
      <c r="F16" s="27" t="e">
        <f>'Asset class prev month'!S12</f>
        <v>#N/A</v>
      </c>
      <c r="G16" s="23" t="e">
        <f>'Asset class'!S12</f>
        <v>#N/A</v>
      </c>
      <c r="H16" s="20" t="e">
        <f t="shared" si="0"/>
        <v>#N/A</v>
      </c>
      <c r="I16" t="str">
        <f>IF(HLOOKUP($D16,'Factset Price Data'!$C$208:$Y$215,6,FALSE)&gt;=1,"INVESTED","CASH")</f>
        <v>CASH</v>
      </c>
      <c r="J16" t="str">
        <f>IF(HLOOKUP($D16,'Factset Price Data'!$C$208:$Y$215,7,FALSE)&gt;=1,"INVESTED","CASH")</f>
        <v>CASH</v>
      </c>
      <c r="K16" s="15" t="str">
        <f>IF(HLOOKUP($D16,'Factset Price Data'!$C$208:$Y$215,8,FALSE)&gt;=1,"INVESTED","CASH")</f>
        <v>CASH</v>
      </c>
    </row>
    <row r="17" spans="4:11" x14ac:dyDescent="0.35">
      <c r="D17" s="12" t="s">
        <v>76</v>
      </c>
      <c r="E17" s="20" t="str">
        <f>'Asset class'!B13</f>
        <v>Aluminium European Premium Duty-Unpaid Metal Bulletin (NYM $/mt) Jun 25</v>
      </c>
      <c r="F17" s="27" t="e">
        <f>'Asset class prev month'!S13</f>
        <v>#N/A</v>
      </c>
      <c r="G17" s="23" t="e">
        <f>'Asset class'!S13</f>
        <v>#N/A</v>
      </c>
      <c r="H17" s="20" t="e">
        <f t="shared" si="0"/>
        <v>#N/A</v>
      </c>
      <c r="I17" t="e">
        <f>IF(HLOOKUP($D17,'Factset Price Data'!$C$208:$Y$215,6,FALSE)&gt;=1,"INVESTED","CASH")</f>
        <v>#N/A</v>
      </c>
      <c r="J17" t="e">
        <f>IF(HLOOKUP($D17,'Factset Price Data'!$C$208:$Y$215,7,FALSE)&gt;=1,"INVESTED","CASH")</f>
        <v>#N/A</v>
      </c>
      <c r="K17" s="15" t="e">
        <f>IF(HLOOKUP($D17,'Factset Price Data'!$C$208:$Y$215,8,FALSE)&gt;=1,"INVESTED","CASH")</f>
        <v>#N/A</v>
      </c>
    </row>
    <row r="18" spans="4:11" x14ac:dyDescent="0.35">
      <c r="D18" s="12" t="s">
        <v>77</v>
      </c>
      <c r="E18" s="20" t="str">
        <f>'Asset class'!B14</f>
        <v>Copper (NYM $/lbs) May 25</v>
      </c>
      <c r="F18" s="27" t="e">
        <f>'Asset class prev month'!S14</f>
        <v>#N/A</v>
      </c>
      <c r="G18" s="23" t="e">
        <f>'Asset class'!S14</f>
        <v>#N/A</v>
      </c>
      <c r="H18" s="20" t="e">
        <f t="shared" si="0"/>
        <v>#N/A</v>
      </c>
      <c r="I18" t="str">
        <f>IF(HLOOKUP($D18,'Factset Price Data'!$C$208:$Y$215,6,FALSE)&gt;=1,"INVESTED","CASH")</f>
        <v>CASH</v>
      </c>
      <c r="J18" t="str">
        <f>IF(HLOOKUP($D18,'Factset Price Data'!$C$208:$Y$215,7,FALSE)&gt;=1,"INVESTED","CASH")</f>
        <v>INVESTED</v>
      </c>
      <c r="K18" s="15" t="str">
        <f>IF(HLOOKUP($D18,'Factset Price Data'!$C$208:$Y$215,8,FALSE)&gt;=1,"INVESTED","CASH")</f>
        <v>INVESTED</v>
      </c>
    </row>
    <row r="19" spans="4:11" x14ac:dyDescent="0.35">
      <c r="D19" s="12" t="s">
        <v>78</v>
      </c>
      <c r="E19" s="20" t="str">
        <f>'Asset class'!B15</f>
        <v>Zinc (NYM $/mt) Oct 24</v>
      </c>
      <c r="F19" s="27" t="e">
        <f>'Asset class prev month'!S15</f>
        <v>#N/A</v>
      </c>
      <c r="G19" s="23" t="e">
        <f>'Asset class'!S15</f>
        <v>#N/A</v>
      </c>
      <c r="H19" s="20" t="e">
        <f t="shared" si="0"/>
        <v>#N/A</v>
      </c>
      <c r="I19" t="e">
        <f>IF(HLOOKUP($D19,'Factset Price Data'!$C$208:$Y$215,6,FALSE)&gt;=1,"INVESTED","CASH")</f>
        <v>#N/A</v>
      </c>
      <c r="J19" t="e">
        <f>IF(HLOOKUP($D19,'Factset Price Data'!$C$208:$Y$215,7,FALSE)&gt;=1,"INVESTED","CASH")</f>
        <v>#N/A</v>
      </c>
      <c r="K19" s="15" t="e">
        <f>IF(HLOOKUP($D19,'Factset Price Data'!$C$208:$Y$215,8,FALSE)&gt;=1,"INVESTED","CASH")</f>
        <v>#N/A</v>
      </c>
    </row>
    <row r="20" spans="4:11" ht="15" thickBot="1" x14ac:dyDescent="0.4">
      <c r="D20" s="13" t="s">
        <v>70</v>
      </c>
      <c r="E20" s="21" t="str">
        <f>'Asset class'!B16</f>
        <v>Silver (NYM $/ozt) Dec 24</v>
      </c>
      <c r="F20" s="28" t="e">
        <f>'Asset class prev month'!S16</f>
        <v>#N/A</v>
      </c>
      <c r="G20" s="24" t="e">
        <f>'Asset class'!S16</f>
        <v>#N/A</v>
      </c>
      <c r="H20" s="21" t="e">
        <f t="shared" si="0"/>
        <v>#N/A</v>
      </c>
      <c r="I20" s="7" t="str">
        <f>IF(HLOOKUP($D20,'Factset Price Data'!$C$208:$Y$215,6,FALSE)&gt;=1,"INVESTED","CASH")</f>
        <v>INVESTED</v>
      </c>
      <c r="J20" s="7" t="str">
        <f>IF(HLOOKUP($D20,'Factset Price Data'!$C$208:$Y$215,7,FALSE)&gt;=1,"INVESTED","CASH")</f>
        <v>INVESTED</v>
      </c>
      <c r="K20" s="16" t="str">
        <f>IF(HLOOKUP($D20,'Factset Price Data'!$C$208:$Y$215,8,FALSE)&gt;=1,"INVESTED","CASH")</f>
        <v>INVESTED</v>
      </c>
    </row>
  </sheetData>
  <conditionalFormatting sqref="I7:K20">
    <cfRule type="cellIs" dxfId="1" priority="52" operator="equal">
      <formula>"CASH"</formula>
    </cfRule>
    <cfRule type="cellIs" dxfId="0" priority="53" operator="equal">
      <formula>"INVESTED"</formula>
    </cfRule>
    <cfRule type="colorScale" priority="54">
      <colorScale>
        <cfvo type="formula" val="$I$11"/>
        <cfvo type="max"/>
        <color theme="9"/>
        <color rgb="FFFF0000"/>
      </colorScale>
    </cfRule>
    <cfRule type="colorScale" priority="55">
      <colorScale>
        <cfvo type="min"/>
        <cfvo type="max"/>
        <color rgb="FFFF7128"/>
        <color rgb="FFFFEF9C"/>
      </colorScale>
    </cfRule>
    <cfRule type="colorScale" priority="56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G21 H7:H20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3EF1-5B98-4BF2-9AEC-77C77E02081D}">
  <dimension ref="D3:F29"/>
  <sheetViews>
    <sheetView workbookViewId="0">
      <selection activeCell="F16" sqref="F16:F29"/>
    </sheetView>
  </sheetViews>
  <sheetFormatPr defaultRowHeight="14.5" x14ac:dyDescent="0.35"/>
  <cols>
    <col min="4" max="4" width="20" customWidth="1"/>
    <col min="5" max="5" width="12.453125" bestFit="1" customWidth="1"/>
    <col min="6" max="6" width="51.36328125" bestFit="1" customWidth="1"/>
  </cols>
  <sheetData>
    <row r="3" spans="4:6" x14ac:dyDescent="0.35">
      <c r="D3" t="s">
        <v>24</v>
      </c>
      <c r="E3" t="s">
        <v>25</v>
      </c>
      <c r="F3" s="29" t="str" cm="1">
        <f t="array" ref="F3">_xll.FDSR(D3,"FG_COMPANY_NAME")</f>
        <v>Iron Ore 62% Fe CFR China Cash (TSI) CRB ($/mt)</v>
      </c>
    </row>
    <row r="4" spans="4:6" x14ac:dyDescent="0.35">
      <c r="D4" t="s">
        <v>26</v>
      </c>
      <c r="E4" t="s">
        <v>27</v>
      </c>
      <c r="F4" s="29" t="str" cm="1">
        <f t="array" ref="F4">_xll.FDSR(D4,"FG_COMPANY_NAME")</f>
        <v>Copper NYMEX Near Term ($/lb)</v>
      </c>
    </row>
    <row r="5" spans="4:6" x14ac:dyDescent="0.35">
      <c r="D5" t="s">
        <v>28</v>
      </c>
      <c r="E5" t="s">
        <v>29</v>
      </c>
      <c r="F5" s="29" t="str" cm="1">
        <f t="array" ref="F5">_xll.FDSR(D5,"FG_COMPANY_NAME")</f>
        <v>Disc. Brent (ICIS) $/bbl</v>
      </c>
    </row>
    <row r="6" spans="4:6" x14ac:dyDescent="0.35">
      <c r="D6" t="s">
        <v>30</v>
      </c>
      <c r="E6" t="s">
        <v>31</v>
      </c>
      <c r="F6" s="29" t="str" cm="1">
        <f t="array" ref="F6">_xll.FDSR(D6,"FG_COMPANY_NAME")</f>
        <v>Wheat Near Term (CBT $/bu)</v>
      </c>
    </row>
    <row r="7" spans="4:6" x14ac:dyDescent="0.35">
      <c r="D7" t="s">
        <v>32</v>
      </c>
      <c r="E7" t="s">
        <v>33</v>
      </c>
      <c r="F7" s="29" t="str" cm="1">
        <f t="array" ref="F7">_xll.FDSR(D7,"FG_COMPANY_NAME")</f>
        <v>Crude Palm Oil (KLS MYR/mt)</v>
      </c>
    </row>
    <row r="8" spans="4:6" x14ac:dyDescent="0.35">
      <c r="D8" t="s">
        <v>34</v>
      </c>
      <c r="E8" t="s">
        <v>35</v>
      </c>
      <c r="F8" s="29" t="str" cm="1">
        <f t="array" ref="F8">_xll.FDSR(D8,"FG_COMPANY_NAME")</f>
        <v>Platinum Indust (Engelhard) ($/ozt)</v>
      </c>
    </row>
    <row r="9" spans="4:6" x14ac:dyDescent="0.35">
      <c r="D9" t="s">
        <v>36</v>
      </c>
      <c r="E9" t="s">
        <v>37</v>
      </c>
      <c r="F9" s="29" t="str" cm="1">
        <f t="array" ref="F9">_xll.FDSR(D9,"FG_COMPANY_NAME")</f>
        <v>Nickel Cash Official LME ($/mt)</v>
      </c>
    </row>
    <row r="10" spans="4:6" x14ac:dyDescent="0.35">
      <c r="D10" t="s">
        <v>38</v>
      </c>
      <c r="E10" t="s">
        <v>39</v>
      </c>
      <c r="F10" s="29" t="str" cm="1">
        <f t="array" ref="F10">_xll.FDSR(D10,"FG_COMPANY_NAME")</f>
        <v>Palladium New York ($/ozt)</v>
      </c>
    </row>
    <row r="11" spans="4:6" x14ac:dyDescent="0.35">
      <c r="D11" t="s">
        <v>40</v>
      </c>
      <c r="F11" s="29" t="str" cm="1">
        <f t="array" ref="F11">_xll.FDSR(D11,"FG_COMPANY_NAME")</f>
        <v>White Sugar Near Term (IFEU $/mt)</v>
      </c>
    </row>
    <row r="12" spans="4:6" x14ac:dyDescent="0.35">
      <c r="D12" t="s">
        <v>41</v>
      </c>
      <c r="E12" t="s">
        <v>42</v>
      </c>
      <c r="F12" s="29" t="str" cm="1">
        <f t="array" ref="F12">_xll.FDSR(D12,"FG_COMPANY_NAME")</f>
        <v>DRAM DDR3 4GB 512Mx8 1333/1600MHz Spot Average USD</v>
      </c>
    </row>
    <row r="16" spans="4:6" x14ac:dyDescent="0.35">
      <c r="D16" t="s">
        <v>43</v>
      </c>
      <c r="E16" t="s">
        <v>28</v>
      </c>
      <c r="F16" s="1" t="s">
        <v>79</v>
      </c>
    </row>
    <row r="17" spans="4:6" x14ac:dyDescent="0.35">
      <c r="D17" t="s">
        <v>44</v>
      </c>
      <c r="E17" s="1" t="s">
        <v>57</v>
      </c>
      <c r="F17" t="s">
        <v>71</v>
      </c>
    </row>
    <row r="18" spans="4:6" x14ac:dyDescent="0.35">
      <c r="D18" t="s">
        <v>45</v>
      </c>
      <c r="E18" s="1" t="s">
        <v>58</v>
      </c>
      <c r="F18" t="s">
        <v>72</v>
      </c>
    </row>
    <row r="19" spans="4:6" x14ac:dyDescent="0.35">
      <c r="D19" t="s">
        <v>46</v>
      </c>
      <c r="E19" s="1" t="s">
        <v>59</v>
      </c>
      <c r="F19" t="s">
        <v>73</v>
      </c>
    </row>
    <row r="20" spans="4:6" x14ac:dyDescent="0.35">
      <c r="D20" t="s">
        <v>47</v>
      </c>
      <c r="E20" s="1" t="s">
        <v>60</v>
      </c>
      <c r="F20" t="s">
        <v>74</v>
      </c>
    </row>
    <row r="21" spans="4:6" x14ac:dyDescent="0.35">
      <c r="D21" t="s">
        <v>48</v>
      </c>
      <c r="E21" s="1" t="s">
        <v>62</v>
      </c>
      <c r="F21" t="s">
        <v>66</v>
      </c>
    </row>
    <row r="22" spans="4:6" x14ac:dyDescent="0.35">
      <c r="D22" t="s">
        <v>49</v>
      </c>
      <c r="E22" t="s">
        <v>40</v>
      </c>
      <c r="F22" t="s">
        <v>67</v>
      </c>
    </row>
    <row r="23" spans="4:6" x14ac:dyDescent="0.35">
      <c r="D23" t="s">
        <v>50</v>
      </c>
      <c r="E23" t="s">
        <v>30</v>
      </c>
      <c r="F23" t="s">
        <v>68</v>
      </c>
    </row>
    <row r="24" spans="4:6" x14ac:dyDescent="0.35">
      <c r="D24" t="s">
        <v>51</v>
      </c>
      <c r="E24" s="1" t="s">
        <v>61</v>
      </c>
      <c r="F24" t="s">
        <v>69</v>
      </c>
    </row>
    <row r="25" spans="4:6" x14ac:dyDescent="0.35">
      <c r="D25" t="s">
        <v>52</v>
      </c>
      <c r="E25" s="1" t="s">
        <v>63</v>
      </c>
      <c r="F25" t="s">
        <v>75</v>
      </c>
    </row>
    <row r="26" spans="4:6" x14ac:dyDescent="0.35">
      <c r="D26" t="s">
        <v>53</v>
      </c>
      <c r="E26" s="1" t="s">
        <v>64</v>
      </c>
      <c r="F26" s="1" t="s">
        <v>76</v>
      </c>
    </row>
    <row r="27" spans="4:6" x14ac:dyDescent="0.35">
      <c r="D27" t="s">
        <v>54</v>
      </c>
      <c r="E27" t="s">
        <v>26</v>
      </c>
      <c r="F27" s="1" t="s">
        <v>77</v>
      </c>
    </row>
    <row r="28" spans="4:6" x14ac:dyDescent="0.35">
      <c r="D28" t="s">
        <v>55</v>
      </c>
      <c r="F28" s="1" t="s">
        <v>78</v>
      </c>
    </row>
    <row r="29" spans="4:6" x14ac:dyDescent="0.35">
      <c r="D29" t="s">
        <v>56</v>
      </c>
      <c r="E29" s="1" t="s">
        <v>65</v>
      </c>
      <c r="F2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6"/>
  <sheetViews>
    <sheetView workbookViewId="0">
      <selection activeCell="C23" sqref="C23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8</v>
      </c>
      <c r="F1" t="s">
        <v>1</v>
      </c>
      <c r="G1" t="s">
        <v>2</v>
      </c>
      <c r="H1" t="s">
        <v>3</v>
      </c>
      <c r="K1" t="s">
        <v>9</v>
      </c>
      <c r="L1" t="s">
        <v>1</v>
      </c>
      <c r="M1" t="s">
        <v>5</v>
      </c>
      <c r="P1" s="1" t="s">
        <v>6</v>
      </c>
      <c r="Q1" t="s">
        <v>7</v>
      </c>
      <c r="S1" t="s">
        <v>10</v>
      </c>
    </row>
    <row r="2" spans="1:19" s="9" customFormat="1" ht="15" thickBot="1" x14ac:dyDescent="0.4">
      <c r="A2" s="8"/>
      <c r="K2" s="11">
        <f>'Aset class Rankings'!E5</f>
        <v>0.33</v>
      </c>
      <c r="L2" s="11">
        <f>'Aset class Rankings'!F5</f>
        <v>0.33</v>
      </c>
      <c r="M2" s="11">
        <f>'Aset class Rankings'!G5</f>
        <v>0.33</v>
      </c>
    </row>
    <row r="3" spans="1:19" x14ac:dyDescent="0.35">
      <c r="A3" t="s">
        <v>79</v>
      </c>
      <c r="B3" t="str" cm="1">
        <f t="array" ref="B3">_xll.FDSR(A3,"FG_COMPANY_NAME")</f>
        <v>Brent Crude Oil (NYM $/bbl) Dec 24</v>
      </c>
      <c r="C3" t="str">
        <f>A3</f>
        <v>BBZ24-USA</v>
      </c>
      <c r="E3" s="3" t="e" cm="1">
        <f t="array" ref="E3">_xll.FDS(C3,"FG_TOTAL_RETURNC(0,-1AM)")</f>
        <v>#N/A</v>
      </c>
      <c r="F3" s="3" t="e" cm="1">
        <f t="array" ref="F3">_xll.FDS(C3,"FG_TOTAL_RETURNC(0,-3AM)")</f>
        <v>#N/A</v>
      </c>
      <c r="G3" s="3" t="e" cm="1">
        <f t="array" ref="G3">IFERROR(_xll.FDS(C3,"FG_TOTAL_RETURNC(0,-6AM)"),_xll.FDS(C3,"FG_TOTAL_RETURNC(0,-4AM)"))</f>
        <v>#N/A</v>
      </c>
      <c r="H3" s="10" t="e" cm="1">
        <f t="array" ref="H3">_xll.FDS(C3,"P_PRICE(0)/P_PRICE_HIGH_PR(0,,,,,,""PRICE"",""CLOSE"",""52W"")")</f>
        <v>#N/A</v>
      </c>
      <c r="K3" s="4" t="e">
        <f>_xlfn.RANK.EQ(H3,H$3:H$16)</f>
        <v>#N/A</v>
      </c>
      <c r="L3" s="4" t="e">
        <f>_xlfn.RANK.EQ(F3,F$3:F$16)</f>
        <v>#N/A</v>
      </c>
      <c r="M3" s="4" t="e">
        <f>_xlfn.RANK.EQ(G3,G$3:G$16)</f>
        <v>#N/A</v>
      </c>
      <c r="N3" s="4"/>
      <c r="P3" s="3" t="e">
        <f t="shared" ref="P3:P9" si="0">SUMPRODUCT($K$2:$M$2,K3:M3)</f>
        <v>#N/A</v>
      </c>
      <c r="Q3">
        <f t="shared" ref="Q3:Q11" si="1">COUNTIF(K3:N3,"&gt;70")</f>
        <v>0</v>
      </c>
      <c r="S3" t="e">
        <f>16-_xlfn.RANK.EQ(P3,$P$3:$P$16)</f>
        <v>#N/A</v>
      </c>
    </row>
    <row r="4" spans="1:19" x14ac:dyDescent="0.35">
      <c r="A4" t="s">
        <v>71</v>
      </c>
      <c r="B4" t="str" cm="1">
        <f t="array" ref="B4">_xll.FDSR(A4,"FG_COMPANY_NAME")</f>
        <v>NY Harbor ULSD (NYM $/gal) Jun 25</v>
      </c>
      <c r="C4" t="str">
        <f t="shared" ref="C4:C12" si="2">A4</f>
        <v>HOM25-USA</v>
      </c>
      <c r="E4" s="3" cm="1">
        <f t="array" ref="E4">_xll.FDS(C4,"FG_TOTAL_RETURNC(0,-1AM)")</f>
        <v>-1.2021903</v>
      </c>
      <c r="F4" s="3" cm="1">
        <f t="array" ref="F4">_xll.FDS(C4,"FG_TOTAL_RETURNC(0,-3AM)")</f>
        <v>-1.0392181</v>
      </c>
      <c r="G4" s="3" cm="1">
        <f t="array" ref="G4">IFERROR(_xll.FDS(C4,"FG_TOTAL_RETURNC(0,-6AM)"),_xll.FDS(C4,"FG_TOTAL_RETURNC(0,-4AM)"))</f>
        <v>-0.76503180000000004</v>
      </c>
      <c r="H4" s="10" t="e" cm="1">
        <f t="array" ref="H4">_xll.FDS(C4,"P_PRICE(0)/P_PRICE_HIGH_PR(0,,,,,,""PRICE"",""CLOSE"",""52W"")")</f>
        <v>#N/A</v>
      </c>
      <c r="K4" s="4" t="e">
        <f>_xlfn.RANK.EQ(H4,H$3:H$16)</f>
        <v>#N/A</v>
      </c>
      <c r="L4" s="4" t="e">
        <f>_xlfn.RANK.EQ(F4,F$3:F$16)</f>
        <v>#N/A</v>
      </c>
      <c r="M4" s="4" t="e">
        <f>_xlfn.RANK.EQ(G4,G$3:G$16)</f>
        <v>#N/A</v>
      </c>
      <c r="N4" s="4"/>
      <c r="P4" s="3" t="e">
        <f t="shared" si="0"/>
        <v>#N/A</v>
      </c>
      <c r="Q4">
        <f t="shared" si="1"/>
        <v>0</v>
      </c>
      <c r="S4" t="e">
        <f>16-_xlfn.RANK.EQ(P4,$P$3:$P$16)</f>
        <v>#N/A</v>
      </c>
    </row>
    <row r="5" spans="1:19" x14ac:dyDescent="0.35">
      <c r="A5" t="s">
        <v>72</v>
      </c>
      <c r="B5" t="str" cm="1">
        <f t="array" ref="B5">_xll.FDSR(A5,"FG_COMPANY_NAME")</f>
        <v>Crude Oil WTI (NYM $/bbl) Jan 25</v>
      </c>
      <c r="C5" t="str">
        <f t="shared" si="2"/>
        <v>CLF25-USA</v>
      </c>
      <c r="E5" s="3" cm="1">
        <f t="array" ref="E5">_xll.FDS(C5,"FG_TOTAL_RETURNC(0,-1AM)")</f>
        <v>-0.24009602999999999</v>
      </c>
      <c r="F5" s="3" cm="1">
        <f t="array" ref="F5">_xll.FDS(C5,"FG_TOTAL_RETURNC(0,-3AM)")</f>
        <v>1.7274212</v>
      </c>
      <c r="G5" s="3" cm="1">
        <f t="array" ref="G5">IFERROR(_xll.FDS(C5,"FG_TOTAL_RETURNC(0,-6AM)"),_xll.FDS(C5,"FG_TOTAL_RETURNC(0,-4AM)"))</f>
        <v>4.1933683999999998</v>
      </c>
      <c r="H5" s="10" t="e" cm="1">
        <f t="array" ref="H5">_xll.FDS(C5,"P_PRICE(0)/P_PRICE_HIGH_PR(0,,,,,,""PRICE"",""CLOSE"",""52W"")")</f>
        <v>#N/A</v>
      </c>
      <c r="I5" s="1"/>
      <c r="K5" s="4" t="e">
        <f>_xlfn.RANK.EQ(H5,H$3:H$16)</f>
        <v>#N/A</v>
      </c>
      <c r="L5" s="4" t="e">
        <f>_xlfn.RANK.EQ(F5,F$3:F$16)</f>
        <v>#N/A</v>
      </c>
      <c r="M5" s="4" t="e">
        <f>_xlfn.RANK.EQ(G5,G$3:G$16)</f>
        <v>#N/A</v>
      </c>
      <c r="N5" s="4"/>
      <c r="P5" s="3" t="e">
        <f t="shared" si="0"/>
        <v>#N/A</v>
      </c>
      <c r="Q5">
        <f t="shared" si="1"/>
        <v>0</v>
      </c>
      <c r="S5" t="e">
        <f>16-_xlfn.RANK.EQ(P5,$P$3:$P$16)</f>
        <v>#N/A</v>
      </c>
    </row>
    <row r="6" spans="1:19" x14ac:dyDescent="0.35">
      <c r="A6" t="s">
        <v>73</v>
      </c>
      <c r="B6" t="str" cm="1">
        <f t="array" ref="B6">_xll.FDSR(A6,"FG_COMPANY_NAME")</f>
        <v>RBOB Gasoline (NYM $/gal) Dec 24</v>
      </c>
      <c r="C6" t="str">
        <f t="shared" si="2"/>
        <v>RBZ24-USA</v>
      </c>
      <c r="E6" s="3" cm="1">
        <f t="array" ref="E6">_xll.FDS(C6,"FG_TOTAL_RETURNC(0,-1AM)")</f>
        <v>-1.0537704999999999</v>
      </c>
      <c r="F6" s="3" cm="1">
        <f t="array" ref="F6">_xll.FDS(C6,"FG_TOTAL_RETURNC(0,-3AM)")</f>
        <v>0.60266894000000004</v>
      </c>
      <c r="G6" s="3" cm="1">
        <f t="array" ref="G6">IFERROR(_xll.FDS(C6,"FG_TOTAL_RETURNC(0,-6AM)"),_xll.FDS(C6,"FG_TOTAL_RETURNC(0,-4AM)"))</f>
        <v>2.9112437</v>
      </c>
      <c r="H6" s="10" t="e" cm="1">
        <f t="array" ref="H6">_xll.FDS(C6,"P_PRICE(0)/P_PRICE_HIGH_PR(0,,,,,,""PRICE"",""CLOSE"",""52W"")")</f>
        <v>#N/A</v>
      </c>
      <c r="I6" s="1"/>
      <c r="K6" s="4" t="e">
        <f>_xlfn.RANK.EQ(H6,H$3:H$16)</f>
        <v>#N/A</v>
      </c>
      <c r="L6" s="4" t="e">
        <f>_xlfn.RANK.EQ(F6,F$3:F$16)</f>
        <v>#N/A</v>
      </c>
      <c r="M6" s="4" t="e">
        <f>_xlfn.RANK.EQ(G6,G$3:G$16)</f>
        <v>#N/A</v>
      </c>
      <c r="N6" s="4"/>
      <c r="P6" s="3" t="e">
        <f t="shared" si="0"/>
        <v>#N/A</v>
      </c>
      <c r="Q6">
        <f t="shared" si="1"/>
        <v>0</v>
      </c>
      <c r="S6" t="e">
        <f>16-_xlfn.RANK.EQ(P6,$P$3:$P$16)</f>
        <v>#N/A</v>
      </c>
    </row>
    <row r="7" spans="1:19" x14ac:dyDescent="0.35">
      <c r="A7" t="s">
        <v>74</v>
      </c>
      <c r="B7" t="str" cm="1">
        <f t="array" ref="B7">_xll.FDSR(A7,"FG_COMPANY_NAME")</f>
        <v>Gold (NYM $/ozt) Dec 24</v>
      </c>
      <c r="C7" t="str">
        <f t="shared" si="2"/>
        <v>GCZ24-USA</v>
      </c>
      <c r="E7" s="3" cm="1">
        <f t="array" ref="E7">_xll.FDS(C7,"FG_TOTAL_RETURNC(0,-1AM)")</f>
        <v>0.70739823999999996</v>
      </c>
      <c r="F7" s="3" cm="1">
        <f t="array" ref="F7">_xll.FDS(C7,"FG_TOTAL_RETURNC(0,-3AM)")</f>
        <v>10.201355</v>
      </c>
      <c r="G7" s="3" cm="1">
        <f t="array" ref="G7">IFERROR(_xll.FDS(C7,"FG_TOTAL_RETURNC(0,-6AM)"),_xll.FDS(C7,"FG_TOTAL_RETURNC(0,-4AM)"))</f>
        <v>9.6506509999999999</v>
      </c>
      <c r="H7" s="10" t="e" cm="1">
        <f t="array" ref="H7">_xll.FDS(C7,"P_PRICE(0)/P_PRICE_HIGH_PR(0,,,,,,""PRICE"",""CLOSE"",""52W"")")</f>
        <v>#N/A</v>
      </c>
      <c r="I7" s="1"/>
      <c r="K7" s="4" t="e">
        <f>_xlfn.RANK.EQ(H7,H$3:H$16)</f>
        <v>#N/A</v>
      </c>
      <c r="L7" s="4" t="e">
        <f>_xlfn.RANK.EQ(F7,F$3:F$16)</f>
        <v>#N/A</v>
      </c>
      <c r="M7" s="4" t="e">
        <f>_xlfn.RANK.EQ(G7,G$3:G$16)</f>
        <v>#N/A</v>
      </c>
      <c r="N7" s="4"/>
      <c r="P7" s="3" t="e">
        <f t="shared" si="0"/>
        <v>#N/A</v>
      </c>
      <c r="Q7">
        <f t="shared" si="1"/>
        <v>0</v>
      </c>
      <c r="S7" t="e">
        <f>16-_xlfn.RANK.EQ(P7,$P$3:$P$16)</f>
        <v>#N/A</v>
      </c>
    </row>
    <row r="8" spans="1:19" x14ac:dyDescent="0.35">
      <c r="A8" t="s">
        <v>66</v>
      </c>
      <c r="B8" t="str" cm="1">
        <f t="array" ref="B8">_xll.FDSR(A8,"FG_COMPANY_NAME")</f>
        <v>Soybeans (CBT $/bu) Nov 24</v>
      </c>
      <c r="C8" t="str">
        <f t="shared" si="2"/>
        <v>SX24-USA</v>
      </c>
      <c r="E8" s="3" cm="1">
        <f t="array" ref="E8">_xll.FDS(C8,"FG_TOTAL_RETURNC(0,-1AM)")</f>
        <v>-1.3738551000000001</v>
      </c>
      <c r="F8" s="3" cm="1">
        <f t="array" ref="F8">_xll.FDS(C8,"FG_TOTAL_RETURNC(0,-3AM)")</f>
        <v>3.9262996000000001</v>
      </c>
      <c r="G8" s="3" cm="1">
        <f t="array" ref="G8">IFERROR(_xll.FDS(C8,"FG_TOTAL_RETURNC(0,-6AM)"),_xll.FDS(C8,"FG_TOTAL_RETURNC(0,-4AM)"))</f>
        <v>-7.6233180000000003</v>
      </c>
      <c r="H8" s="10" t="e" cm="1">
        <f t="array" ref="H8">_xll.FDS(C8,"P_PRICE(0)/P_PRICE_HIGH_PR(0,,,,,,""PRICE"",""CLOSE"",""52W"")")</f>
        <v>#N/A</v>
      </c>
      <c r="K8" s="4" t="e">
        <f>_xlfn.RANK.EQ(H8,H$3:H$16)</f>
        <v>#N/A</v>
      </c>
      <c r="L8" s="4" t="e">
        <f>_xlfn.RANK.EQ(F8,F$3:F$16)</f>
        <v>#N/A</v>
      </c>
      <c r="M8" s="4" t="e">
        <f>_xlfn.RANK.EQ(G8,G$3:G$16)</f>
        <v>#N/A</v>
      </c>
      <c r="N8" s="4"/>
      <c r="P8" s="3" t="e">
        <f t="shared" si="0"/>
        <v>#N/A</v>
      </c>
      <c r="Q8">
        <f t="shared" si="1"/>
        <v>0</v>
      </c>
      <c r="S8" t="e">
        <f>16-_xlfn.RANK.EQ(P8,$P$3:$P$16)</f>
        <v>#N/A</v>
      </c>
    </row>
    <row r="9" spans="1:19" x14ac:dyDescent="0.35">
      <c r="A9" t="s">
        <v>67</v>
      </c>
      <c r="B9" t="str" cm="1">
        <f t="array" ref="B9">_xll.FDSR(A9,"FG_COMPANY_NAME")</f>
        <v>Sugar #11 (IFUS $/lbs) Jul 24</v>
      </c>
      <c r="C9" t="str">
        <f t="shared" si="2"/>
        <v>SBN24-USA</v>
      </c>
      <c r="E9" s="3" cm="1">
        <f t="array" ref="E9">_xll.FDS(C9,"FG_TOTAL_RETURNC(0,-1AM)")</f>
        <v>-5.0829880000000003</v>
      </c>
      <c r="F9" s="3" cm="1">
        <f t="array" ref="F9">_xll.FDS(C9,"FG_TOTAL_RETURNC(0,-3AM)")</f>
        <v>-12.482066</v>
      </c>
      <c r="G9" s="3" cm="1">
        <f t="array" ref="G9">IFERROR(_xll.FDS(C9,"FG_TOTAL_RETURNC(0,-6AM)"),_xll.FDS(C9,"FG_TOTAL_RETURNC(0,-4AM)"))</f>
        <v>-22.621565</v>
      </c>
      <c r="H9" s="10" t="e" cm="1">
        <f t="array" ref="H9">_xll.FDS(C9,"P_PRICE(0)/P_PRICE_HIGH_PR(0,,,,,,""PRICE"",""CLOSE"",""52W"")")</f>
        <v>#N/A</v>
      </c>
      <c r="K9" s="4" t="e">
        <f>_xlfn.RANK.EQ(H9,H$3:H$16)</f>
        <v>#N/A</v>
      </c>
      <c r="L9" s="4" t="e">
        <f>_xlfn.RANK.EQ(F9,F$3:F$16)</f>
        <v>#N/A</v>
      </c>
      <c r="M9" s="4" t="e">
        <f>_xlfn.RANK.EQ(G9,G$3:G$16)</f>
        <v>#N/A</v>
      </c>
      <c r="P9" s="3" t="e">
        <f t="shared" si="0"/>
        <v>#N/A</v>
      </c>
      <c r="Q9">
        <f t="shared" si="1"/>
        <v>0</v>
      </c>
      <c r="S9" t="e">
        <f>16-_xlfn.RANK.EQ(P9,$P$3:$P$16)</f>
        <v>#N/A</v>
      </c>
    </row>
    <row r="10" spans="1:19" x14ac:dyDescent="0.35">
      <c r="A10" t="s">
        <v>68</v>
      </c>
      <c r="B10" t="str" cm="1">
        <f t="array" ref="B10">_xll.FDSR(A10,"FG_COMPANY_NAME")</f>
        <v>Wheat (CBT $/bu) Jul 24</v>
      </c>
      <c r="C10" t="str">
        <f t="shared" si="2"/>
        <v>WN24-USA</v>
      </c>
      <c r="E10" s="3" cm="1">
        <f t="array" ref="E10">_xll.FDS(C10,"FG_TOTAL_RETURNC(0,-1AM)")</f>
        <v>8.995984</v>
      </c>
      <c r="F10" s="3" cm="1">
        <f t="array" ref="F10">_xll.FDS(C10,"FG_TOTAL_RETURNC(0,-3AM)")</f>
        <v>20.89087</v>
      </c>
      <c r="G10" s="3" cm="1">
        <f t="array" ref="G10">IFERROR(_xll.FDS(C10,"FG_TOTAL_RETURNC(0,-6AM)"),_xll.FDS(C10,"FG_TOTAL_RETURNC(0,-4AM)"))</f>
        <v>7.9984083000000004</v>
      </c>
      <c r="H10" s="10" t="e" cm="1">
        <f t="array" ref="H10">_xll.FDS(C10,"P_PRICE(0)/P_PRICE_HIGH_PR(0,,,,,,""PRICE"",""CLOSE"",""52W"")")</f>
        <v>#N/A</v>
      </c>
      <c r="K10" s="4" t="e">
        <f>_xlfn.RANK.EQ(H10,H$3:H$16)</f>
        <v>#N/A</v>
      </c>
      <c r="L10" s="4" t="e">
        <f>_xlfn.RANK.EQ(F10,F$3:F$16)</f>
        <v>#N/A</v>
      </c>
      <c r="M10" s="4" t="e">
        <f>_xlfn.RANK.EQ(G10,G$3:G$16)</f>
        <v>#N/A</v>
      </c>
      <c r="P10" s="3" t="e">
        <f t="shared" ref="P10" si="3">SUMPRODUCT($K$2:$M$2,K10:M10)</f>
        <v>#N/A</v>
      </c>
      <c r="Q10">
        <f t="shared" ref="Q10" si="4">COUNTIF(K10:N10,"&gt;70")</f>
        <v>0</v>
      </c>
      <c r="S10" t="e">
        <f>16-_xlfn.RANK.EQ(P10,$P$3:$P$16)</f>
        <v>#N/A</v>
      </c>
    </row>
    <row r="11" spans="1:19" x14ac:dyDescent="0.35">
      <c r="A11" t="s">
        <v>69</v>
      </c>
      <c r="B11" t="str" cm="1">
        <f t="array" ref="B11">_xll.FDSR(A11,"FG_COMPANY_NAME")</f>
        <v>Corn (CBT $/bu) Sep 24</v>
      </c>
      <c r="C11" t="str">
        <f t="shared" si="2"/>
        <v>CU24-USA</v>
      </c>
      <c r="E11" s="3" cm="1">
        <f t="array" ref="E11">_xll.FDS(C11,"FG_TOTAL_RETURNC(0,-1AM)")</f>
        <v>-3.2498667000000001</v>
      </c>
      <c r="F11" s="3" cm="1">
        <f t="array" ref="F11">_xll.FDS(C11,"FG_TOTAL_RETURNC(0,-3AM)")</f>
        <v>1.9651881</v>
      </c>
      <c r="G11" s="3" cm="1">
        <f t="array" ref="G11">IFERROR(_xll.FDS(C11,"FG_TOTAL_RETURNC(0,-6AM)"),_xll.FDS(C11,"FG_TOTAL_RETURNC(0,-4AM)"))</f>
        <v>-10.673881</v>
      </c>
      <c r="H11" s="10" t="e" cm="1">
        <f t="array" ref="H11">_xll.FDS(C11,"P_PRICE(0)/P_PRICE_HIGH_PR(0,,,,,,""PRICE"",""CLOSE"",""52W"")")</f>
        <v>#N/A</v>
      </c>
      <c r="K11" s="4" t="e">
        <f>_xlfn.RANK.EQ(H11,H$3:H$16)</f>
        <v>#N/A</v>
      </c>
      <c r="L11" s="4" t="e">
        <f>_xlfn.RANK.EQ(F11,F$3:F$16)</f>
        <v>#N/A</v>
      </c>
      <c r="M11" s="4" t="e">
        <f>_xlfn.RANK.EQ(G11,G$3:G$16)</f>
        <v>#N/A</v>
      </c>
      <c r="P11" s="3" t="e">
        <f t="shared" ref="P11:P16" si="5">SUMPRODUCT($K$2:$M$2,K11:M11)</f>
        <v>#N/A</v>
      </c>
      <c r="Q11">
        <f t="shared" si="1"/>
        <v>0</v>
      </c>
      <c r="S11" t="e">
        <f>16-_xlfn.RANK.EQ(P11,$P$3:$P$16)</f>
        <v>#N/A</v>
      </c>
    </row>
    <row r="12" spans="1:19" x14ac:dyDescent="0.35">
      <c r="A12" t="s">
        <v>75</v>
      </c>
      <c r="B12" t="str" cm="1">
        <f t="array" ref="B12">_xll.FDSR(A12,"FG_COMPANY_NAME")</f>
        <v>Henry Hub Natural Gas (NYM $/mmbtu) May 25</v>
      </c>
      <c r="C12" t="str">
        <f t="shared" si="2"/>
        <v>NGK25-USA</v>
      </c>
      <c r="E12" s="3" cm="1">
        <f t="array" ref="E12">_xll.FDS(C12,"FG_TOTAL_RETURNC(0,-1AM)")</f>
        <v>-0.94247645000000002</v>
      </c>
      <c r="F12" s="3" cm="1">
        <f t="array" ref="F12">_xll.FDS(C12,"FG_TOTAL_RETURNC(0,-3AM)")</f>
        <v>-0.1310616</v>
      </c>
      <c r="G12" s="3" cm="1">
        <f t="array" ref="G12">IFERROR(_xll.FDS(C12,"FG_TOTAL_RETURNC(0,-6AM)"),_xll.FDS(C12,"FG_TOTAL_RETURNC(0,-4AM)"))</f>
        <v>-11.780029000000001</v>
      </c>
      <c r="H12" s="10" t="e" cm="1">
        <f t="array" ref="H12">_xll.FDS(C12,"P_PRICE(0)/P_PRICE_HIGH_PR(0,,,,,,""PRICE"",""CLOSE"",""52W"")")</f>
        <v>#N/A</v>
      </c>
      <c r="K12" s="4" t="e">
        <f>_xlfn.RANK.EQ(H12,H$3:H$16)</f>
        <v>#N/A</v>
      </c>
      <c r="L12" s="4" t="e">
        <f>_xlfn.RANK.EQ(F12,F$3:F$16)</f>
        <v>#N/A</v>
      </c>
      <c r="M12" s="4" t="e">
        <f>_xlfn.RANK.EQ(G12,G$3:G$16)</f>
        <v>#N/A</v>
      </c>
      <c r="P12" s="3" t="e">
        <f t="shared" si="5"/>
        <v>#N/A</v>
      </c>
      <c r="Q12">
        <f>COUNTIF(K12:N12,"&gt;70")</f>
        <v>0</v>
      </c>
      <c r="S12" t="e">
        <f>16-_xlfn.RANK.EQ(P12,$P$3:$P$16)</f>
        <v>#N/A</v>
      </c>
    </row>
    <row r="13" spans="1:19" x14ac:dyDescent="0.35">
      <c r="A13" t="s">
        <v>76</v>
      </c>
      <c r="B13" t="str" cm="1">
        <f t="array" ref="B13">_xll.FDSR(A13,"FG_COMPANY_NAME")</f>
        <v>Aluminium European Premium Duty-Unpaid Metal Bulletin (NYM $/mt) Jun 25</v>
      </c>
      <c r="C13" t="str">
        <f t="shared" ref="C13:C16" si="6">A13</f>
        <v>AEPM25-USA</v>
      </c>
      <c r="E13" s="3" t="e" cm="1">
        <f t="array" ref="E13">_xll.FDS(C13,"FG_TOTAL_RETURNC(0,-1AM)")</f>
        <v>#N/A</v>
      </c>
      <c r="F13" s="3" t="e" cm="1">
        <f t="array" ref="F13">_xll.FDS(C13,"FG_TOTAL_RETURNC(0,-3AM)")</f>
        <v>#N/A</v>
      </c>
      <c r="G13" s="3" t="e" cm="1">
        <f t="array" ref="G13">IFERROR(_xll.FDS(C13,"FG_TOTAL_RETURNC(0,-6AM)"),_xll.FDS(C13,"FG_TOTAL_RETURNC(0,-4AM)"))</f>
        <v>#N/A</v>
      </c>
      <c r="H13" s="10" t="e" cm="1">
        <f t="array" ref="H13">_xll.FDS(C13,"P_PRICE(0)/P_PRICE_HIGH_PR(0,,,,,,""PRICE"",""CLOSE"",""52W"")")</f>
        <v>#N/A</v>
      </c>
      <c r="K13" s="4" t="e">
        <f>_xlfn.RANK.EQ(H13,H$3:H$16)</f>
        <v>#N/A</v>
      </c>
      <c r="L13" s="4" t="e">
        <f>_xlfn.RANK.EQ(F13,F$3:F$16)</f>
        <v>#N/A</v>
      </c>
      <c r="M13" s="4" t="e">
        <f>_xlfn.RANK.EQ(G13,G$3:G$16)</f>
        <v>#N/A</v>
      </c>
      <c r="P13" s="3" t="e">
        <f t="shared" si="5"/>
        <v>#N/A</v>
      </c>
      <c r="Q13">
        <f t="shared" ref="Q13:Q16" si="7">COUNTIF(K13:N13,"&gt;70")</f>
        <v>0</v>
      </c>
      <c r="S13" t="e">
        <f>16-_xlfn.RANK.EQ(P13,$P$3:$P$16)</f>
        <v>#N/A</v>
      </c>
    </row>
    <row r="14" spans="1:19" x14ac:dyDescent="0.35">
      <c r="A14" t="s">
        <v>77</v>
      </c>
      <c r="B14" t="str" cm="1">
        <f t="array" ref="B14">_xll.FDSR(A14,"FG_COMPANY_NAME")</f>
        <v>Copper (NYM $/lbs) May 25</v>
      </c>
      <c r="C14" t="str">
        <f t="shared" si="6"/>
        <v>HGK25-USA</v>
      </c>
      <c r="E14" s="3" cm="1">
        <f t="array" ref="E14">_xll.FDS(C14,"FG_TOTAL_RETURNC(0,-1AM)")</f>
        <v>1.3492928</v>
      </c>
      <c r="F14" s="3" cm="1">
        <f t="array" ref="F14">_xll.FDS(C14,"FG_TOTAL_RETURNC(0,-3AM)")</f>
        <v>18.63457</v>
      </c>
      <c r="G14" s="3" cm="1">
        <f t="array" ref="G14">IFERROR(_xll.FDS(C14,"FG_TOTAL_RETURNC(0,-6AM)"),_xll.FDS(C14,"FG_TOTAL_RETURNC(0,-4AM)"))</f>
        <v>15.258013</v>
      </c>
      <c r="H14" s="10" t="e" cm="1">
        <f t="array" ref="H14">_xll.FDS(C14,"P_PRICE(0)/P_PRICE_HIGH_PR(0,,,,,,""PRICE"",""CLOSE"",""52W"")")</f>
        <v>#N/A</v>
      </c>
      <c r="K14" s="4" t="e">
        <f>_xlfn.RANK.EQ(H14,H$3:H$16)</f>
        <v>#N/A</v>
      </c>
      <c r="L14" s="4" t="e">
        <f>_xlfn.RANK.EQ(F14,F$3:F$16)</f>
        <v>#N/A</v>
      </c>
      <c r="M14" s="4" t="e">
        <f>_xlfn.RANK.EQ(G14,G$3:G$16)</f>
        <v>#N/A</v>
      </c>
      <c r="P14" s="3" t="e">
        <f t="shared" si="5"/>
        <v>#N/A</v>
      </c>
      <c r="Q14">
        <f t="shared" si="7"/>
        <v>0</v>
      </c>
      <c r="S14" t="e">
        <f>16-_xlfn.RANK.EQ(P14,$P$3:$P$16)</f>
        <v>#N/A</v>
      </c>
    </row>
    <row r="15" spans="1:19" x14ac:dyDescent="0.35">
      <c r="A15" t="s">
        <v>78</v>
      </c>
      <c r="B15" t="str" cm="1">
        <f t="array" ref="B15">_xll.FDSR(A15,"FG_COMPANY_NAME")</f>
        <v>Zinc (NYM $/mt) Oct 24</v>
      </c>
      <c r="C15" t="str">
        <f t="shared" si="6"/>
        <v>ZNCV24-USA</v>
      </c>
      <c r="E15" s="3" t="e" cm="1">
        <f t="array" ref="E15">_xll.FDS(C15,"FG_TOTAL_RETURNC(0,-1AM)")</f>
        <v>#N/A</v>
      </c>
      <c r="F15" s="3" t="e" cm="1">
        <f t="array" ref="F15">_xll.FDS(C15,"FG_TOTAL_RETURNC(0,-3AM)")</f>
        <v>#N/A</v>
      </c>
      <c r="G15" s="3" t="e" cm="1">
        <f t="array" ref="G15">IFERROR(_xll.FDS(C15,"FG_TOTAL_RETURNC(0,-6AM)"),_xll.FDS(C15,"FG_TOTAL_RETURNC(0,-4AM)"))</f>
        <v>#N/A</v>
      </c>
      <c r="H15" s="10" t="e" cm="1">
        <f t="array" ref="H15">_xll.FDS(C15,"P_PRICE(0)/P_PRICE_HIGH_PR(0,,,,,,""PRICE"",""CLOSE"",""52W"")")</f>
        <v>#N/A</v>
      </c>
      <c r="K15" s="4" t="e">
        <f>_xlfn.RANK.EQ(H15,H$3:H$16)</f>
        <v>#N/A</v>
      </c>
      <c r="L15" s="4" t="e">
        <f>_xlfn.RANK.EQ(F15,F$3:F$16)</f>
        <v>#N/A</v>
      </c>
      <c r="M15" s="4" t="e">
        <f>_xlfn.RANK.EQ(G15,G$3:G$16)</f>
        <v>#N/A</v>
      </c>
      <c r="P15" s="3" t="e">
        <f t="shared" si="5"/>
        <v>#N/A</v>
      </c>
      <c r="Q15">
        <f t="shared" si="7"/>
        <v>0</v>
      </c>
      <c r="S15" t="e">
        <f>16-_xlfn.RANK.EQ(P15,$P$3:$P$16)</f>
        <v>#N/A</v>
      </c>
    </row>
    <row r="16" spans="1:19" x14ac:dyDescent="0.35">
      <c r="A16" t="s">
        <v>70</v>
      </c>
      <c r="B16" t="str" cm="1">
        <f t="array" ref="B16">_xll.FDSR(A16,"FG_COMPANY_NAME")</f>
        <v>Silver (NYM $/ozt) Dec 24</v>
      </c>
      <c r="C16" t="str">
        <f t="shared" si="6"/>
        <v>SIZ24-USA</v>
      </c>
      <c r="E16" s="3" cm="1">
        <f t="array" ref="E16">_xll.FDS(C16,"FG_TOTAL_RETURNC(0,-1AM)")</f>
        <v>14.098768</v>
      </c>
      <c r="F16" s="3" cm="1">
        <f t="array" ref="F16">_xll.FDS(C16,"FG_TOTAL_RETURNC(0,-3AM)")</f>
        <v>29.642396999999999</v>
      </c>
      <c r="G16" s="3" cm="1">
        <f t="array" ref="G16">IFERROR(_xll.FDS(C16,"FG_TOTAL_RETURNC(0,-6AM)"),_xll.FDS(C16,"FG_TOTAL_RETURNC(0,-4AM)"))</f>
        <v>16.041488999999999</v>
      </c>
      <c r="H16" s="10" t="e" cm="1">
        <f t="array" ref="H16">_xll.FDS(C16,"P_PRICE(0)/P_PRICE_HIGH_PR(0,,,,,,""PRICE"",""CLOSE"",""52W"")")</f>
        <v>#N/A</v>
      </c>
      <c r="K16" s="4" t="e">
        <f>_xlfn.RANK.EQ(H16,H$3:H$16)</f>
        <v>#N/A</v>
      </c>
      <c r="L16" s="4" t="e">
        <f>_xlfn.RANK.EQ(F16,F$3:F$16)</f>
        <v>#N/A</v>
      </c>
      <c r="M16" s="4" t="e">
        <f>_xlfn.RANK.EQ(G16,G$3:G$16)</f>
        <v>#N/A</v>
      </c>
      <c r="P16" s="3" t="e">
        <f t="shared" si="5"/>
        <v>#N/A</v>
      </c>
      <c r="Q16">
        <f t="shared" si="7"/>
        <v>0</v>
      </c>
      <c r="S16" t="e">
        <f>16-_xlfn.RANK.EQ(P16,$P$3:$P$16)</f>
        <v>#N/A</v>
      </c>
    </row>
    <row r="18" spans="3:3" ht="15" customHeight="1" x14ac:dyDescent="0.35"/>
    <row r="19" spans="3:3" ht="15" customHeight="1" x14ac:dyDescent="0.35"/>
    <row r="20" spans="3:3" ht="15" customHeight="1" x14ac:dyDescent="0.35"/>
    <row r="21" spans="3:3" ht="15" customHeight="1" x14ac:dyDescent="0.35">
      <c r="C21" s="1"/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>
      <c r="C28" s="1"/>
    </row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>
      <c r="C33" s="1"/>
    </row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>
      <c r="C38" s="1"/>
    </row>
    <row r="39" spans="3:3" ht="15" customHeight="1" x14ac:dyDescent="0.35">
      <c r="C39" s="1"/>
    </row>
    <row r="40" spans="3:3" ht="15" customHeight="1" x14ac:dyDescent="0.35"/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6"/>
  <sheetViews>
    <sheetView tabSelected="1" workbookViewId="0">
      <selection activeCell="L3" sqref="L3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8</v>
      </c>
      <c r="F1" t="s">
        <v>1</v>
      </c>
      <c r="G1" t="s">
        <v>2</v>
      </c>
      <c r="H1" t="s">
        <v>3</v>
      </c>
      <c r="K1" t="s">
        <v>9</v>
      </c>
      <c r="L1" t="s">
        <v>1</v>
      </c>
      <c r="M1" t="s">
        <v>5</v>
      </c>
      <c r="P1" s="1" t="s">
        <v>6</v>
      </c>
      <c r="Q1" t="s">
        <v>7</v>
      </c>
      <c r="S1" t="s">
        <v>10</v>
      </c>
    </row>
    <row r="2" spans="1:19" s="9" customFormat="1" ht="15" thickBot="1" x14ac:dyDescent="0.4">
      <c r="A2" s="8"/>
      <c r="K2" s="11">
        <f>'Aset class Rankings'!E5</f>
        <v>0.33</v>
      </c>
      <c r="L2" s="11">
        <f>'Aset class Rankings'!F5</f>
        <v>0.33</v>
      </c>
      <c r="M2" s="11">
        <f>'Aset class Rankings'!G5</f>
        <v>0.33</v>
      </c>
    </row>
    <row r="3" spans="1:19" x14ac:dyDescent="0.35">
      <c r="A3" t="s">
        <v>79</v>
      </c>
      <c r="B3" t="str" cm="1">
        <f t="array" ref="B3">_xll.FDSR(A3,"FG_COMPANY_NAME")</f>
        <v>Brent Crude Oil (NYM $/bbl) Dec 24</v>
      </c>
      <c r="C3" t="s">
        <v>79</v>
      </c>
      <c r="E3" s="3" t="e" cm="1">
        <f t="array" ref="E3">_xll.FDS(C3,"FG_TOTAL_RETURNC(-1AM,-2AM)")</f>
        <v>#N/A</v>
      </c>
      <c r="F3" s="3" t="e" cm="1">
        <f t="array" ref="F3">_xll.FDS(C3,"FG_TOTAL_RETURNC(-1AM,-4AM)")</f>
        <v>#N/A</v>
      </c>
      <c r="G3" s="3" t="e" cm="1">
        <f t="array" ref="G3">IFERROR(_xll.FDS(C3,"FG_TOTAL_RETURNC(-1AM,-7AM)"),_xll.FDS(C3,"FG_TOTAL_RETURNC(-1AM,-5AM)"))</f>
        <v>#N/A</v>
      </c>
      <c r="H3" s="10" t="e" cm="1">
        <f t="array" ref="H3">_xll.FDS(C3,"P_PRICE(-1AM)/P_PRICE_HIGH_PR(-1AM,,,,,,""PRICE"",""CLOSE"",""52W"")")</f>
        <v>#N/A</v>
      </c>
      <c r="K3" s="4" t="e">
        <f>_xlfn.RANK.EQ(H3,H$3:H$16)</f>
        <v>#N/A</v>
      </c>
      <c r="L3" s="4" t="e">
        <f>_xlfn.RANK.EQ(F3,F$3:F$16)</f>
        <v>#N/A</v>
      </c>
      <c r="M3" s="4" t="e">
        <f>_xlfn.RANK.EQ(G3,G$3:G$16)</f>
        <v>#N/A</v>
      </c>
      <c r="N3" s="4"/>
      <c r="P3" s="3" t="e">
        <f t="shared" ref="P3:P16" si="0">SUMPRODUCT($K$2:$M$2,K3:M3)</f>
        <v>#N/A</v>
      </c>
      <c r="Q3">
        <f t="shared" ref="Q3:Q11" si="1">COUNTIF(K3:N3,"&gt;70")</f>
        <v>0</v>
      </c>
      <c r="S3" t="e">
        <f>16-_xlfn.RANK.EQ(P3,$P$3:$P$16)</f>
        <v>#N/A</v>
      </c>
    </row>
    <row r="4" spans="1:19" x14ac:dyDescent="0.35">
      <c r="A4" t="s">
        <v>71</v>
      </c>
      <c r="B4" t="str" cm="1">
        <f t="array" ref="B4">_xll.FDSR(A4,"FG_COMPANY_NAME")</f>
        <v>NY Harbor ULSD (NYM $/gal) Jun 25</v>
      </c>
      <c r="C4" t="s">
        <v>71</v>
      </c>
      <c r="E4" s="3" cm="1">
        <f t="array" ref="E4">_xll.FDS(C4,"FG_TOTAL_RETURNC(-1AM,-2AM)")</f>
        <v>-5.3871922000000003</v>
      </c>
      <c r="F4" s="3" cm="1">
        <f t="array" ref="F4">_xll.FDS(C4,"FG_TOTAL_RETURNC(-1AM,-4AM)")</f>
        <v>3.5513300000000001</v>
      </c>
      <c r="G4" s="3" cm="1">
        <f t="array" ref="G4">IFERROR(_xll.FDS(C4,"FG_TOTAL_RETURNC(-1AM,-7AM)"),_xll.FDS(C4,"FG_TOTAL_RETURNC(-1AM,-5AM)"))</f>
        <v>-3.7144214999999998</v>
      </c>
      <c r="H4" s="10" t="e" cm="1">
        <f t="array" ref="H4">_xll.FDS(C4,"P_PRICE(-1AM)/P_PRICE_HIGH_PR(-1AM,,,,,,""PRICE"",""CLOSE"",""52W"")")</f>
        <v>#N/A</v>
      </c>
      <c r="K4" s="4" t="e">
        <f>_xlfn.RANK.EQ(H4,H$3:H$16)</f>
        <v>#N/A</v>
      </c>
      <c r="L4" s="4" t="e">
        <f>_xlfn.RANK.EQ(F4,F$3:F$16)</f>
        <v>#N/A</v>
      </c>
      <c r="M4" s="4" t="e">
        <f>_xlfn.RANK.EQ(G4,G$3:G$16)</f>
        <v>#N/A</v>
      </c>
      <c r="N4" s="4"/>
      <c r="P4" s="3" t="e">
        <f t="shared" si="0"/>
        <v>#N/A</v>
      </c>
      <c r="Q4">
        <f t="shared" si="1"/>
        <v>0</v>
      </c>
      <c r="S4" t="e">
        <f>16-_xlfn.RANK.EQ(P4,$P$3:$P$16)</f>
        <v>#N/A</v>
      </c>
    </row>
    <row r="5" spans="1:19" x14ac:dyDescent="0.35">
      <c r="A5" t="s">
        <v>72</v>
      </c>
      <c r="B5" t="str" cm="1">
        <f t="array" ref="B5">_xll.FDSR(A5,"FG_COMPANY_NAME")</f>
        <v>Crude Oil WTI (NYM $/bbl) Jan 25</v>
      </c>
      <c r="C5" t="s">
        <v>72</v>
      </c>
      <c r="E5" s="3" cm="1">
        <f t="array" ref="E5">_xll.FDS(C5,"FG_TOTAL_RETURNC(-1AM,-2AM)")</f>
        <v>-4.7031903000000002</v>
      </c>
      <c r="F5" s="3" cm="1">
        <f t="array" ref="F5">_xll.FDS(C5,"FG_TOTAL_RETURNC(-1AM,-4AM)")</f>
        <v>7.4530599999999998</v>
      </c>
      <c r="G5" s="3" cm="1">
        <f t="array" ref="G5">IFERROR(_xll.FDS(C5,"FG_TOTAL_RETURNC(-1AM,-7AM)"),_xll.FDS(C5,"FG_TOTAL_RETURNC(-1AM,-5AM)"))</f>
        <v>-0.47789725999999999</v>
      </c>
      <c r="H5" s="10" t="e" cm="1">
        <f t="array" ref="H5">_xll.FDS(C5,"P_PRICE(-1AM)/P_PRICE_HIGH_PR(-1AM,,,,,,""PRICE"",""CLOSE"",""52W"")")</f>
        <v>#N/A</v>
      </c>
      <c r="I5" s="1"/>
      <c r="K5" s="4" t="e">
        <f>_xlfn.RANK.EQ(H5,H$3:H$16)</f>
        <v>#N/A</v>
      </c>
      <c r="L5" s="4" t="e">
        <f>_xlfn.RANK.EQ(F5,F$3:F$16)</f>
        <v>#N/A</v>
      </c>
      <c r="M5" s="4" t="e">
        <f>_xlfn.RANK.EQ(G5,G$3:G$16)</f>
        <v>#N/A</v>
      </c>
      <c r="N5" s="4"/>
      <c r="P5" s="3" t="e">
        <f t="shared" si="0"/>
        <v>#N/A</v>
      </c>
      <c r="Q5">
        <f t="shared" si="1"/>
        <v>0</v>
      </c>
      <c r="S5" t="e">
        <f>16-_xlfn.RANK.EQ(P5,$P$3:$P$16)</f>
        <v>#N/A</v>
      </c>
    </row>
    <row r="6" spans="1:19" x14ac:dyDescent="0.35">
      <c r="A6" t="s">
        <v>73</v>
      </c>
      <c r="B6" t="str" cm="1">
        <f t="array" ref="B6">_xll.FDSR(A6,"FG_COMPANY_NAME")</f>
        <v>RBOB Gasoline (NYM $/gal) Dec 24</v>
      </c>
      <c r="C6" t="s">
        <v>73</v>
      </c>
      <c r="E6" s="3" cm="1">
        <f t="array" ref="E6">_xll.FDS(C6,"FG_TOTAL_RETURNC(-1AM,-2AM)")</f>
        <v>-5.1915617000000003</v>
      </c>
      <c r="F6" s="3" cm="1">
        <f t="array" ref="F6">_xll.FDS(C6,"FG_TOTAL_RETURNC(-1AM,-4AM)")</f>
        <v>7.2069799999999997</v>
      </c>
      <c r="G6" s="3" cm="1">
        <f t="array" ref="G6">IFERROR(_xll.FDS(C6,"FG_TOTAL_RETURNC(-1AM,-7AM)"),_xll.FDS(C6,"FG_TOTAL_RETURNC(-1AM,-5AM)"))</f>
        <v>1.1660003999999999</v>
      </c>
      <c r="H6" s="10" t="e" cm="1">
        <f t="array" ref="H6">_xll.FDS(C6,"P_PRICE(-1AM)/P_PRICE_HIGH_PR(-1AM,,,,,,""PRICE"",""CLOSE"",""52W"")")</f>
        <v>#N/A</v>
      </c>
      <c r="I6" s="1"/>
      <c r="K6" s="4" t="e">
        <f>_xlfn.RANK.EQ(H6,H$3:H$16)</f>
        <v>#N/A</v>
      </c>
      <c r="L6" s="4" t="e">
        <f>_xlfn.RANK.EQ(F6,F$3:F$16)</f>
        <v>#N/A</v>
      </c>
      <c r="M6" s="4" t="e">
        <f>_xlfn.RANK.EQ(G6,G$3:G$16)</f>
        <v>#N/A</v>
      </c>
      <c r="N6" s="4"/>
      <c r="P6" s="3" t="e">
        <f t="shared" si="0"/>
        <v>#N/A</v>
      </c>
      <c r="Q6">
        <f t="shared" si="1"/>
        <v>0</v>
      </c>
      <c r="S6" t="e">
        <f>16-_xlfn.RANK.EQ(P6,$P$3:$P$16)</f>
        <v>#N/A</v>
      </c>
    </row>
    <row r="7" spans="1:19" x14ac:dyDescent="0.35">
      <c r="A7" t="s">
        <v>74</v>
      </c>
      <c r="B7" t="str" cm="1">
        <f t="array" ref="B7">_xll.FDSR(A7,"FG_COMPANY_NAME")</f>
        <v>Gold (NYM $/ozt) Dec 24</v>
      </c>
      <c r="C7" t="s">
        <v>74</v>
      </c>
      <c r="E7" s="3" cm="1">
        <f t="array" ref="E7">_xll.FDS(C7,"FG_TOTAL_RETURNC(-1AM,-2AM)")</f>
        <v>-0.10935857</v>
      </c>
      <c r="F7" s="3" cm="1">
        <f t="array" ref="F7">_xll.FDS(C7,"FG_TOTAL_RETURNC(-1AM,-4AM)")</f>
        <v>11.802091000000001</v>
      </c>
      <c r="G7" s="3" cm="1">
        <f t="array" ref="G7">IFERROR(_xll.FDS(C7,"FG_TOTAL_RETURNC(-1AM,-7AM)"),_xll.FDS(C7,"FG_TOTAL_RETURNC(-1AM,-5AM)"))</f>
        <v>12.463892</v>
      </c>
      <c r="H7" s="10" t="e" cm="1">
        <f t="array" ref="H7">_xll.FDS(C7,"P_PRICE(-1AM)/P_PRICE_HIGH_PR(-1AM,,,,,,""PRICE"",""CLOSE"",""52W"")")</f>
        <v>#N/A</v>
      </c>
      <c r="I7" s="1"/>
      <c r="K7" s="4" t="e">
        <f>_xlfn.RANK.EQ(H7,H$3:H$16)</f>
        <v>#N/A</v>
      </c>
      <c r="L7" s="4" t="e">
        <f>_xlfn.RANK.EQ(F7,F$3:F$16)</f>
        <v>#N/A</v>
      </c>
      <c r="M7" s="4" t="e">
        <f>_xlfn.RANK.EQ(G7,G$3:G$16)</f>
        <v>#N/A</v>
      </c>
      <c r="N7" s="4"/>
      <c r="P7" s="3" t="e">
        <f t="shared" si="0"/>
        <v>#N/A</v>
      </c>
      <c r="Q7">
        <f t="shared" si="1"/>
        <v>0</v>
      </c>
      <c r="S7" t="e">
        <f>16-_xlfn.RANK.EQ(P7,$P$3:$P$16)</f>
        <v>#N/A</v>
      </c>
    </row>
    <row r="8" spans="1:19" x14ac:dyDescent="0.35">
      <c r="A8" t="s">
        <v>66</v>
      </c>
      <c r="B8" t="str" cm="1">
        <f t="array" ref="B8">_xll.FDSR(A8,"FG_COMPANY_NAME")</f>
        <v>Soybeans (CBT $/bu) Nov 24</v>
      </c>
      <c r="C8" t="s">
        <v>66</v>
      </c>
      <c r="E8" s="3" cm="1">
        <f t="array" ref="E8">_xll.FDS(C8,"FG_TOTAL_RETURNC(-1AM,-2AM)")</f>
        <v>1.3715974</v>
      </c>
      <c r="F8" s="3" cm="1">
        <f t="array" ref="F8">_xll.FDS(C8,"FG_TOTAL_RETURNC(-1AM,-4AM)")</f>
        <v>2.5619130000000001</v>
      </c>
      <c r="G8" s="3" cm="1">
        <f t="array" ref="G8">IFERROR(_xll.FDS(C8,"FG_TOTAL_RETURNC(-1AM,-7AM)"),_xll.FDS(C8,"FG_TOTAL_RETURNC(-1AM,-5AM)"))</f>
        <v>-7.4016960000000003</v>
      </c>
      <c r="H8" s="10" t="e" cm="1">
        <f t="array" ref="H8">_xll.FDS(C8,"P_PRICE(-1AM)/P_PRICE_HIGH_PR(-1AM,,,,,,""PRICE"",""CLOSE"",""52W"")")</f>
        <v>#N/A</v>
      </c>
      <c r="K8" s="4" t="e">
        <f>_xlfn.RANK.EQ(H8,H$3:H$16)</f>
        <v>#N/A</v>
      </c>
      <c r="L8" s="4" t="e">
        <f>_xlfn.RANK.EQ(F8,F$3:F$16)</f>
        <v>#N/A</v>
      </c>
      <c r="M8" s="4" t="e">
        <f>_xlfn.RANK.EQ(G8,G$3:G$16)</f>
        <v>#N/A</v>
      </c>
      <c r="N8" s="4"/>
      <c r="P8" s="3" t="e">
        <f t="shared" si="0"/>
        <v>#N/A</v>
      </c>
      <c r="Q8">
        <f t="shared" si="1"/>
        <v>0</v>
      </c>
      <c r="S8" t="e">
        <f>16-_xlfn.RANK.EQ(P8,$P$3:$P$16)</f>
        <v>#N/A</v>
      </c>
    </row>
    <row r="9" spans="1:19" x14ac:dyDescent="0.35">
      <c r="A9" t="s">
        <v>67</v>
      </c>
      <c r="B9" t="str" cm="1">
        <f t="array" ref="B9">_xll.FDSR(A9,"FG_COMPANY_NAME")</f>
        <v>Sugar #11 (IFUS $/lbs) Jul 24</v>
      </c>
      <c r="C9" t="s">
        <v>67</v>
      </c>
      <c r="E9" s="3" cm="1">
        <f t="array" ref="E9">_xll.FDS(C9,"FG_TOTAL_RETURNC(-1AM,-2AM)")</f>
        <v>-11.721612</v>
      </c>
      <c r="F9" s="3" cm="1">
        <f t="array" ref="F9">_xll.FDS(C9,"FG_TOTAL_RETURNC(-1AM,-4AM)")</f>
        <v>-14.991180999999999</v>
      </c>
      <c r="G9" s="3" cm="1">
        <f t="array" ref="G9">IFERROR(_xll.FDS(C9,"FG_TOTAL_RETURNC(-1AM,-7AM)"),_xll.FDS(C9,"FG_TOTAL_RETURNC(-1AM,-5AM)"))</f>
        <v>-23.492063999999999</v>
      </c>
      <c r="H9" s="10" t="e" cm="1">
        <f t="array" ref="H9">_xll.FDS(C9,"P_PRICE(-1AM)/P_PRICE_HIGH_PR(-1AM,,,,,,""PRICE"",""CLOSE"",""52W"")")</f>
        <v>#N/A</v>
      </c>
      <c r="K9" s="4" t="e">
        <f>_xlfn.RANK.EQ(H9,H$3:H$16)</f>
        <v>#N/A</v>
      </c>
      <c r="L9" s="4" t="e">
        <f>_xlfn.RANK.EQ(F9,F$3:F$16)</f>
        <v>#N/A</v>
      </c>
      <c r="M9" s="4" t="e">
        <f>_xlfn.RANK.EQ(G9,G$3:G$16)</f>
        <v>#N/A</v>
      </c>
      <c r="P9" s="3" t="e">
        <f t="shared" si="0"/>
        <v>#N/A</v>
      </c>
      <c r="Q9">
        <f t="shared" si="1"/>
        <v>0</v>
      </c>
      <c r="S9" t="e">
        <f>16-_xlfn.RANK.EQ(P9,$P$3:$P$16)</f>
        <v>#N/A</v>
      </c>
    </row>
    <row r="10" spans="1:19" x14ac:dyDescent="0.35">
      <c r="A10" t="s">
        <v>68</v>
      </c>
      <c r="B10" t="str" cm="1">
        <f t="array" ref="B10">_xll.FDSR(A10,"FG_COMPANY_NAME")</f>
        <v>Wheat (CBT $/bu) Jul 24</v>
      </c>
      <c r="C10" t="s">
        <v>68</v>
      </c>
      <c r="E10" s="3" cm="1">
        <f t="array" ref="E10">_xll.FDS(C10,"FG_TOTAL_RETURNC(-1AM,-2AM)")</f>
        <v>8.7811269999999997</v>
      </c>
      <c r="F10" s="3" cm="1">
        <f t="array" ref="F10">_xll.FDS(C10,"FG_TOTAL_RETURNC(-1AM,-4AM)")</f>
        <v>1.5497552999999999</v>
      </c>
      <c r="G10" s="3" cm="1">
        <f t="array" ref="G10">IFERROR(_xll.FDS(C10,"FG_TOTAL_RETURNC(-1AM,-7AM)"),_xll.FDS(C10,"FG_TOTAL_RETURNC(-1AM,-5AM)"))</f>
        <v>-1.5031645</v>
      </c>
      <c r="H10" s="10" t="e" cm="1">
        <f t="array" ref="H10">_xll.FDS(C10,"P_PRICE(-1AM)/P_PRICE_HIGH_PR(-1AM,,,,,,""PRICE"",""CLOSE"",""52W"")")</f>
        <v>#N/A</v>
      </c>
      <c r="K10" s="4" t="e">
        <f>_xlfn.RANK.EQ(H10,H$3:H$16)</f>
        <v>#N/A</v>
      </c>
      <c r="L10" s="4" t="e">
        <f>_xlfn.RANK.EQ(F10,F$3:F$16)</f>
        <v>#N/A</v>
      </c>
      <c r="M10" s="4" t="e">
        <f>_xlfn.RANK.EQ(G10,G$3:G$16)</f>
        <v>#N/A</v>
      </c>
      <c r="P10" s="3" t="e">
        <f t="shared" si="0"/>
        <v>#N/A</v>
      </c>
      <c r="Q10">
        <f t="shared" si="1"/>
        <v>0</v>
      </c>
      <c r="S10" t="e">
        <f>16-_xlfn.RANK.EQ(P10,$P$3:$P$16)</f>
        <v>#N/A</v>
      </c>
    </row>
    <row r="11" spans="1:19" x14ac:dyDescent="0.35">
      <c r="A11" t="s">
        <v>69</v>
      </c>
      <c r="B11" t="str" cm="1">
        <f t="array" ref="B11">_xll.FDSR(A11,"FG_COMPANY_NAME")</f>
        <v>Corn (CBT $/bu) Sep 24</v>
      </c>
      <c r="C11" t="s">
        <v>69</v>
      </c>
      <c r="E11" s="3" cm="1">
        <f t="array" ref="E11">_xll.FDS(C11,"FG_TOTAL_RETURNC(-1AM,-2AM)")</f>
        <v>2.7929902000000002</v>
      </c>
      <c r="F11" s="3" cm="1">
        <f t="array" ref="F11">_xll.FDS(C11,"FG_TOTAL_RETURNC(-1AM,-4AM)")</f>
        <v>0.16008538</v>
      </c>
      <c r="G11" s="3" cm="1">
        <f t="array" ref="G11">IFERROR(_xll.FDS(C11,"FG_TOTAL_RETURNC(-1AM,-7AM)"),_xll.FDS(C11,"FG_TOTAL_RETURNC(-1AM,-5AM)"))</f>
        <v>-8.4390239999999999</v>
      </c>
      <c r="H11" s="10" t="e" cm="1">
        <f t="array" ref="H11">_xll.FDS(C11,"P_PRICE(-1AM)/P_PRICE_HIGH_PR(-1AM,,,,,,""PRICE"",""CLOSE"",""52W"")")</f>
        <v>#N/A</v>
      </c>
      <c r="K11" s="4" t="e">
        <f>_xlfn.RANK.EQ(H11,H$3:H$16)</f>
        <v>#N/A</v>
      </c>
      <c r="L11" s="4" t="e">
        <f>_xlfn.RANK.EQ(F11,F$3:F$16)</f>
        <v>#N/A</v>
      </c>
      <c r="M11" s="4" t="e">
        <f>_xlfn.RANK.EQ(G11,G$3:G$16)</f>
        <v>#N/A</v>
      </c>
      <c r="P11" s="3" t="e">
        <f t="shared" si="0"/>
        <v>#N/A</v>
      </c>
      <c r="Q11">
        <f t="shared" si="1"/>
        <v>0</v>
      </c>
      <c r="S11" t="e">
        <f>16-_xlfn.RANK.EQ(P11,$P$3:$P$16)</f>
        <v>#N/A</v>
      </c>
    </row>
    <row r="12" spans="1:19" x14ac:dyDescent="0.35">
      <c r="A12" t="s">
        <v>75</v>
      </c>
      <c r="B12" t="str" cm="1">
        <f t="array" ref="B12">_xll.FDSR(A12,"FG_COMPANY_NAME")</f>
        <v>Henry Hub Natural Gas (NYM $/mmbtu) May 25</v>
      </c>
      <c r="C12" t="s">
        <v>75</v>
      </c>
      <c r="E12" s="3" cm="1">
        <f t="array" ref="E12">_xll.FDS(C12,"FG_TOTAL_RETURNC(-1AM,-2AM)")</f>
        <v>0.35877365</v>
      </c>
      <c r="F12" s="3" cm="1">
        <f t="array" ref="F12">_xll.FDS(C12,"FG_TOTAL_RETURNC(-1AM,-4AM)")</f>
        <v>1.8874172</v>
      </c>
      <c r="G12" s="3" cm="1">
        <f t="array" ref="G12">IFERROR(_xll.FDS(C12,"FG_TOTAL_RETURNC(-1AM,-7AM)"),_xll.FDS(C12,"FG_TOTAL_RETURNC(-1AM,-5AM)"))</f>
        <v>-17.617135999999999</v>
      </c>
      <c r="H12" s="10" t="e" cm="1">
        <f t="array" ref="H12">_xll.FDS(C12,"P_PRICE(-1AM)/P_PRICE_HIGH_PR(-1AM,,,,,,""PRICE"",""CLOSE"",""52W"")")</f>
        <v>#N/A</v>
      </c>
      <c r="K12" s="4" t="e">
        <f>_xlfn.RANK.EQ(H12,H$3:H$16)</f>
        <v>#N/A</v>
      </c>
      <c r="L12" s="4" t="e">
        <f>_xlfn.RANK.EQ(F12,F$3:F$16)</f>
        <v>#N/A</v>
      </c>
      <c r="M12" s="4" t="e">
        <f>_xlfn.RANK.EQ(G12,G$3:G$16)</f>
        <v>#N/A</v>
      </c>
      <c r="P12" s="3" t="e">
        <f t="shared" si="0"/>
        <v>#N/A</v>
      </c>
      <c r="Q12">
        <f>COUNTIF(K12:N12,"&gt;70")</f>
        <v>0</v>
      </c>
      <c r="S12" t="e">
        <f>16-_xlfn.RANK.EQ(P12,$P$3:$P$16)</f>
        <v>#N/A</v>
      </c>
    </row>
    <row r="13" spans="1:19" x14ac:dyDescent="0.35">
      <c r="A13" t="s">
        <v>76</v>
      </c>
      <c r="B13" t="str" cm="1">
        <f t="array" ref="B13">_xll.FDSR(A13,"FG_COMPANY_NAME")</f>
        <v>Aluminium European Premium Duty-Unpaid Metal Bulletin (NYM $/mt) Jun 25</v>
      </c>
      <c r="C13" t="s">
        <v>76</v>
      </c>
      <c r="E13" s="3" t="e" cm="1">
        <f t="array" ref="E13">_xll.FDS(C13,"FG_TOTAL_RETURNC(-1AM,-2AM)")</f>
        <v>#N/A</v>
      </c>
      <c r="F13" s="3" t="e" cm="1">
        <f t="array" ref="F13">_xll.FDS(C13,"FG_TOTAL_RETURNC(-1AM,-4AM)")</f>
        <v>#N/A</v>
      </c>
      <c r="G13" s="3" t="e" cm="1">
        <f t="array" ref="G13">IFERROR(_xll.FDS(C13,"FG_TOTAL_RETURNC(-1AM,-7AM)"),_xll.FDS(C13,"FG_TOTAL_RETURNC(-1AM,-5AM)"))</f>
        <v>#N/A</v>
      </c>
      <c r="H13" s="10" t="e" cm="1">
        <f t="array" ref="H13">_xll.FDS(C13,"P_PRICE(-1AM)/P_PRICE_HIGH_PR(-1AM,,,,,,""PRICE"",""CLOSE"",""52W"")")</f>
        <v>#N/A</v>
      </c>
      <c r="K13" s="4" t="e">
        <f>_xlfn.RANK.EQ(H13,H$3:H$16)</f>
        <v>#N/A</v>
      </c>
      <c r="L13" s="4" t="e">
        <f>_xlfn.RANK.EQ(F13,F$3:F$16)</f>
        <v>#N/A</v>
      </c>
      <c r="M13" s="4" t="e">
        <f>_xlfn.RANK.EQ(G13,G$3:G$16)</f>
        <v>#N/A</v>
      </c>
      <c r="P13" s="3" t="e">
        <f t="shared" si="0"/>
        <v>#N/A</v>
      </c>
      <c r="Q13">
        <f t="shared" ref="Q13:Q16" si="2">COUNTIF(K13:N13,"&gt;70")</f>
        <v>0</v>
      </c>
      <c r="S13" t="e">
        <f>16-_xlfn.RANK.EQ(P13,$P$3:$P$16)</f>
        <v>#N/A</v>
      </c>
    </row>
    <row r="14" spans="1:19" x14ac:dyDescent="0.35">
      <c r="A14" t="s">
        <v>77</v>
      </c>
      <c r="B14" t="str" cm="1">
        <f t="array" ref="B14">_xll.FDSR(A14,"FG_COMPANY_NAME")</f>
        <v>Copper (NYM $/lbs) May 25</v>
      </c>
      <c r="C14" t="s">
        <v>77</v>
      </c>
      <c r="E14" s="3" cm="1">
        <f t="array" ref="E14">_xll.FDS(C14,"FG_TOTAL_RETURNC(-1AM,-2AM)")</f>
        <v>6.8356193999999997</v>
      </c>
      <c r="F14" s="3" cm="1">
        <f t="array" ref="F14">_xll.FDS(C14,"FG_TOTAL_RETURNC(-1AM,-4AM)")</f>
        <v>17.129746999999998</v>
      </c>
      <c r="G14" s="3" cm="1">
        <f t="array" ref="G14">IFERROR(_xll.FDS(C14,"FG_TOTAL_RETURNC(-1AM,-7AM)"),_xll.FDS(C14,"FG_TOTAL_RETURNC(-1AM,-5AM)"))</f>
        <v>19.864353000000001</v>
      </c>
      <c r="H14" s="10" t="e" cm="1">
        <f t="array" ref="H14">_xll.FDS(C14,"P_PRICE(-1AM)/P_PRICE_HIGH_PR(-1AM,,,,,,""PRICE"",""CLOSE"",""52W"")")</f>
        <v>#N/A</v>
      </c>
      <c r="K14" s="4" t="e">
        <f>_xlfn.RANK.EQ(H14,H$3:H$16)</f>
        <v>#N/A</v>
      </c>
      <c r="L14" s="4" t="e">
        <f>_xlfn.RANK.EQ(F14,F$3:F$16)</f>
        <v>#N/A</v>
      </c>
      <c r="M14" s="4" t="e">
        <f>_xlfn.RANK.EQ(G14,G$3:G$16)</f>
        <v>#N/A</v>
      </c>
      <c r="P14" s="3" t="e">
        <f t="shared" si="0"/>
        <v>#N/A</v>
      </c>
      <c r="Q14">
        <f t="shared" si="2"/>
        <v>0</v>
      </c>
      <c r="S14" t="e">
        <f>16-_xlfn.RANK.EQ(P14,$P$3:$P$16)</f>
        <v>#N/A</v>
      </c>
    </row>
    <row r="15" spans="1:19" x14ac:dyDescent="0.35">
      <c r="A15" t="s">
        <v>78</v>
      </c>
      <c r="B15" t="str" cm="1">
        <f t="array" ref="B15">_xll.FDSR(A15,"FG_COMPANY_NAME")</f>
        <v>Zinc (NYM $/mt) Oct 24</v>
      </c>
      <c r="C15" t="s">
        <v>78</v>
      </c>
      <c r="E15" s="3" t="e" cm="1">
        <f t="array" ref="E15">_xll.FDS(C15,"FG_TOTAL_RETURNC(-1AM,-2AM)")</f>
        <v>#N/A</v>
      </c>
      <c r="F15" s="3" t="e" cm="1">
        <f t="array" ref="F15">_xll.FDS(C15,"FG_TOTAL_RETURNC(-1AM,-4AM)")</f>
        <v>#N/A</v>
      </c>
      <c r="G15" s="3" t="e" cm="1">
        <f t="array" ref="G15">IFERROR(_xll.FDS(C15,"FG_TOTAL_RETURNC(-1AM,-7AM)"),_xll.FDS(C15,"FG_TOTAL_RETURNC(-1AM,-5AM)"))</f>
        <v>#N/A</v>
      </c>
      <c r="H15" s="10" t="e" cm="1">
        <f t="array" ref="H15">_xll.FDS(C15,"P_PRICE(-1AM)/P_PRICE_HIGH_PR(-1AM,,,,,,""PRICE"",""CLOSE"",""52W"")")</f>
        <v>#N/A</v>
      </c>
      <c r="K15" s="4" t="e">
        <f>_xlfn.RANK.EQ(H15,H$3:H$16)</f>
        <v>#N/A</v>
      </c>
      <c r="L15" s="4" t="e">
        <f>_xlfn.RANK.EQ(F15,F$3:F$16)</f>
        <v>#N/A</v>
      </c>
      <c r="M15" s="4" t="e">
        <f>_xlfn.RANK.EQ(G15,G$3:G$16)</f>
        <v>#N/A</v>
      </c>
      <c r="P15" s="3" t="e">
        <f t="shared" si="0"/>
        <v>#N/A</v>
      </c>
      <c r="Q15">
        <f t="shared" si="2"/>
        <v>0</v>
      </c>
      <c r="S15" t="e">
        <f>16-_xlfn.RANK.EQ(P15,$P$3:$P$16)</f>
        <v>#N/A</v>
      </c>
    </row>
    <row r="16" spans="1:19" x14ac:dyDescent="0.35">
      <c r="A16" t="s">
        <v>70</v>
      </c>
      <c r="B16" t="str" cm="1">
        <f t="array" ref="B16">_xll.FDSR(A16,"FG_COMPANY_NAME")</f>
        <v>Silver (NYM $/ozt) Dec 24</v>
      </c>
      <c r="C16" t="s">
        <v>70</v>
      </c>
      <c r="E16" s="3" cm="1">
        <f t="array" ref="E16">_xll.FDS(C16,"FG_TOTAL_RETURNC(-1AM,-2AM)")</f>
        <v>-2.0620769999999999</v>
      </c>
      <c r="F16" s="3" cm="1">
        <f t="array" ref="F16">_xll.FDS(C16,"FG_TOTAL_RETURNC(-1AM,-4AM)")</f>
        <v>15.488854999999999</v>
      </c>
      <c r="G16" s="3" cm="1">
        <f t="array" ref="G16">IFERROR(_xll.FDS(C16,"FG_TOTAL_RETURNC(-1AM,-7AM)"),_xll.FDS(C16,"FG_TOTAL_RETURNC(-1AM,-5AM)"))</f>
        <v>10.923245</v>
      </c>
      <c r="H16" s="10" t="e" cm="1">
        <f t="array" ref="H16">_xll.FDS(C16,"P_PRICE(-1AM)/P_PRICE_HIGH_PR(-1AM,,,,,,""PRICE"",""CLOSE"",""52W"")")</f>
        <v>#N/A</v>
      </c>
      <c r="K16" s="4" t="e">
        <f>_xlfn.RANK.EQ(H16,H$3:H$16)</f>
        <v>#N/A</v>
      </c>
      <c r="L16" s="4" t="e">
        <f>_xlfn.RANK.EQ(F16,F$3:F$16)</f>
        <v>#N/A</v>
      </c>
      <c r="M16" s="4" t="e">
        <f>_xlfn.RANK.EQ(G16,G$3:G$16)</f>
        <v>#N/A</v>
      </c>
      <c r="P16" s="3" t="e">
        <f t="shared" si="0"/>
        <v>#N/A</v>
      </c>
      <c r="Q16">
        <f t="shared" si="2"/>
        <v>0</v>
      </c>
      <c r="S16" t="e">
        <f>16-_xlfn.RANK.EQ(P16,$P$3:$P$16)</f>
        <v>#N/A</v>
      </c>
    </row>
    <row r="18" spans="3:3" ht="15" customHeight="1" x14ac:dyDescent="0.35"/>
    <row r="19" spans="3:3" ht="15" customHeight="1" x14ac:dyDescent="0.35"/>
    <row r="20" spans="3:3" ht="15" customHeight="1" x14ac:dyDescent="0.35"/>
    <row r="21" spans="3:3" ht="15" customHeight="1" x14ac:dyDescent="0.35">
      <c r="C21" s="1"/>
    </row>
    <row r="22" spans="3:3" ht="15" customHeight="1" x14ac:dyDescent="0.35"/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>
      <c r="C28" s="1"/>
    </row>
    <row r="29" spans="3:3" ht="15" customHeight="1" x14ac:dyDescent="0.35"/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>
      <c r="C33" s="1"/>
    </row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>
      <c r="C38" s="1"/>
    </row>
    <row r="39" spans="3:3" ht="15" customHeight="1" x14ac:dyDescent="0.35">
      <c r="C39" s="1"/>
    </row>
    <row r="40" spans="3:3" ht="15" customHeight="1" x14ac:dyDescent="0.35"/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workbookViewId="0">
      <selection activeCell="Q1" sqref="Q1:Q104857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s="30" t="s">
        <v>79</v>
      </c>
      <c r="D5" s="30" t="s">
        <v>71</v>
      </c>
      <c r="E5" s="30" t="s">
        <v>72</v>
      </c>
      <c r="F5" s="30" t="s">
        <v>73</v>
      </c>
      <c r="G5" s="30" t="s">
        <v>74</v>
      </c>
      <c r="H5" s="30" t="s">
        <v>66</v>
      </c>
      <c r="I5" s="30" t="s">
        <v>67</v>
      </c>
      <c r="J5" s="30" t="s">
        <v>68</v>
      </c>
      <c r="K5" s="30" t="s">
        <v>69</v>
      </c>
      <c r="L5" s="30" t="s">
        <v>75</v>
      </c>
      <c r="M5" s="30" t="s">
        <v>76</v>
      </c>
      <c r="N5" s="30" t="s">
        <v>77</v>
      </c>
      <c r="O5" s="30" t="s">
        <v>78</v>
      </c>
      <c r="P5" s="30" t="s">
        <v>70</v>
      </c>
    </row>
    <row r="6" spans="2:16" x14ac:dyDescent="0.35">
      <c r="B6" s="2" cm="1">
        <f t="array" ref="B6:B206">_xll.FDS(C5,"JULIAN(P_PRICE(0,-200D).dates)")</f>
        <v>45446</v>
      </c>
      <c r="C6" t="e" cm="1">
        <f t="array" ref="C6">_xll.FDS(C5,"P_PRICE(0,-200D)")</f>
        <v>#N/A</v>
      </c>
      <c r="D6" cm="1">
        <f t="array" ref="D6:D206">_xll.FDS(D5,"P_PRICE(0,-200D)")</f>
        <v>2.3997000000000002</v>
      </c>
      <c r="E6" cm="1">
        <f t="array" ref="E6:E206">_xll.FDS(E5,"P_PRICE(0,-200D)")</f>
        <v>74.790000000000006</v>
      </c>
      <c r="F6" cm="1">
        <f t="array" ref="F6:F206">_xll.FDS(F5,"P_PRICE(0,-200D)")</f>
        <v>2.1032999999999999</v>
      </c>
      <c r="G6" cm="1">
        <f t="array" ref="G6:G206">_xll.FDS(G5,"P_PRICE(0,-200D)")</f>
        <v>2391.6999999999998</v>
      </c>
      <c r="H6" cm="1">
        <f t="array" ref="H6:H206">_xll.FDS(H5,"P_PRICE(0,-200D)")</f>
        <v>11.845000000000001</v>
      </c>
      <c r="I6" cm="1">
        <f t="array" ref="I6:I206">_xll.FDS(I5,"P_PRICE(0,-200D)")</f>
        <v>0.183</v>
      </c>
      <c r="J6" cm="1">
        <f t="array" ref="J6:J206">_xll.FDS(J5,"P_PRICE(0,-200D)")</f>
        <v>6.7850000000000001</v>
      </c>
      <c r="K6" cm="1">
        <f t="array" ref="K6:K206">_xll.FDS(K5,"P_PRICE(0,-200D)")</f>
        <v>4.54</v>
      </c>
      <c r="L6" cm="1">
        <f t="array" ref="L6:L206">_xll.FDS(L5,"P_PRICE(0,-200D)")</f>
        <v>3.048</v>
      </c>
      <c r="M6" t="e" cm="1">
        <f t="array" ref="M6">_xll.FDS(M5,"P_PRICE(0,-200D)")</f>
        <v>#N/A</v>
      </c>
      <c r="N6" cm="1">
        <f t="array" ref="N6:N206">_xll.FDS(N5,"P_PRICE(0,-200D)")</f>
        <v>4.657</v>
      </c>
      <c r="O6" t="e" cm="1">
        <f t="array" ref="O6">_xll.FDS(O5,"P_PRICE(0,-200D)")</f>
        <v>#N/A</v>
      </c>
      <c r="P6" cm="1">
        <f t="array" ref="P6:P206">_xll.FDS(P5,"P_PRICE(0,-200D)")</f>
        <v>31.213999999999999</v>
      </c>
    </row>
    <row r="7" spans="2:16" x14ac:dyDescent="0.35">
      <c r="B7" s="2">
        <v>45443</v>
      </c>
      <c r="D7">
        <v>2.3997000000000002</v>
      </c>
      <c r="E7">
        <v>74.790000000000006</v>
      </c>
      <c r="F7">
        <v>2.1032999999999999</v>
      </c>
      <c r="G7">
        <v>2391.6999999999998</v>
      </c>
      <c r="H7">
        <v>11.845000000000001</v>
      </c>
      <c r="I7">
        <v>0.183</v>
      </c>
      <c r="J7">
        <v>6.7850000000000001</v>
      </c>
      <c r="K7">
        <v>4.54</v>
      </c>
      <c r="L7">
        <v>3.048</v>
      </c>
      <c r="N7">
        <v>4.657</v>
      </c>
      <c r="P7">
        <v>31.213999999999999</v>
      </c>
    </row>
    <row r="8" spans="2:16" x14ac:dyDescent="0.35">
      <c r="B8" s="2">
        <v>45442</v>
      </c>
      <c r="D8">
        <v>2.4123999999999999</v>
      </c>
      <c r="E8">
        <v>75.27</v>
      </c>
      <c r="F8">
        <v>2.1038999999999999</v>
      </c>
      <c r="G8">
        <v>2412.5</v>
      </c>
      <c r="H8">
        <v>11.9</v>
      </c>
      <c r="I8">
        <v>0.18190000000000001</v>
      </c>
      <c r="J8">
        <v>6.81</v>
      </c>
      <c r="K8">
        <v>4.5774999999999997</v>
      </c>
      <c r="L8">
        <v>3.0289999999999999</v>
      </c>
      <c r="N8">
        <v>4.7004999999999999</v>
      </c>
      <c r="P8">
        <v>32.326000000000001</v>
      </c>
    </row>
    <row r="9" spans="2:16" x14ac:dyDescent="0.35">
      <c r="B9" s="2">
        <v>45441</v>
      </c>
      <c r="D9">
        <v>2.4485000000000001</v>
      </c>
      <c r="E9">
        <v>76.290000000000006</v>
      </c>
      <c r="F9">
        <v>2.1425999999999998</v>
      </c>
      <c r="G9">
        <v>2410.4</v>
      </c>
      <c r="H9">
        <v>11.967499999999999</v>
      </c>
      <c r="I9">
        <v>0.1835</v>
      </c>
      <c r="J9">
        <v>6.9275000000000002</v>
      </c>
      <c r="K9">
        <v>4.6500000000000004</v>
      </c>
      <c r="L9">
        <v>3.0510000000000002</v>
      </c>
      <c r="N9">
        <v>4.8310000000000004</v>
      </c>
      <c r="P9">
        <v>33.173000000000002</v>
      </c>
    </row>
    <row r="10" spans="2:16" x14ac:dyDescent="0.35">
      <c r="B10" s="2">
        <v>45440</v>
      </c>
      <c r="D10">
        <v>2.4586000000000001</v>
      </c>
      <c r="E10">
        <v>76.62</v>
      </c>
      <c r="F10">
        <v>2.1583999999999999</v>
      </c>
      <c r="G10">
        <v>2426.1999999999998</v>
      </c>
      <c r="H10">
        <v>12.105</v>
      </c>
      <c r="I10">
        <v>0.18729999999999999</v>
      </c>
      <c r="J10">
        <v>7.0025000000000004</v>
      </c>
      <c r="K10">
        <v>4.7149999999999999</v>
      </c>
      <c r="L10">
        <v>3.1019999999999999</v>
      </c>
      <c r="N10">
        <v>4.8624999999999998</v>
      </c>
      <c r="P10">
        <v>32.94</v>
      </c>
    </row>
    <row r="11" spans="2:16" x14ac:dyDescent="0.35">
      <c r="B11" s="2">
        <v>45436</v>
      </c>
      <c r="D11">
        <v>2.4127000000000001</v>
      </c>
      <c r="E11">
        <v>74.62</v>
      </c>
      <c r="F11">
        <v>2.1151</v>
      </c>
      <c r="G11">
        <v>2403.1999999999998</v>
      </c>
      <c r="H11">
        <v>12.195</v>
      </c>
      <c r="I11">
        <v>0.18410000000000001</v>
      </c>
      <c r="J11">
        <v>6.9725000000000001</v>
      </c>
      <c r="K11">
        <v>4.7450000000000001</v>
      </c>
      <c r="L11">
        <v>3.09</v>
      </c>
      <c r="N11">
        <v>4.7545000000000002</v>
      </c>
      <c r="P11">
        <v>31.268999999999998</v>
      </c>
    </row>
    <row r="12" spans="2:16" x14ac:dyDescent="0.35">
      <c r="B12" s="2">
        <v>45435</v>
      </c>
      <c r="D12">
        <v>2.4064999999999999</v>
      </c>
      <c r="E12">
        <v>74.14</v>
      </c>
      <c r="F12">
        <v>2.1011000000000002</v>
      </c>
      <c r="G12">
        <v>2405.9</v>
      </c>
      <c r="H12">
        <v>12.16</v>
      </c>
      <c r="I12">
        <v>0.18260000000000001</v>
      </c>
      <c r="J12">
        <v>6.98</v>
      </c>
      <c r="K12">
        <v>4.7324999999999999</v>
      </c>
      <c r="L12">
        <v>3.1520000000000001</v>
      </c>
      <c r="N12">
        <v>4.7645</v>
      </c>
      <c r="P12">
        <v>31.222000000000001</v>
      </c>
    </row>
    <row r="13" spans="2:16" x14ac:dyDescent="0.35">
      <c r="B13" s="2">
        <v>45434</v>
      </c>
      <c r="D13">
        <v>2.4236</v>
      </c>
      <c r="E13">
        <v>74.709999999999994</v>
      </c>
      <c r="F13">
        <v>2.1164000000000001</v>
      </c>
      <c r="G13">
        <v>2462.1</v>
      </c>
      <c r="H13">
        <v>12.182499999999999</v>
      </c>
      <c r="I13">
        <v>0.18229999999999999</v>
      </c>
      <c r="J13">
        <v>6.93</v>
      </c>
      <c r="K13">
        <v>4.7024999999999997</v>
      </c>
      <c r="L13">
        <v>3.198</v>
      </c>
      <c r="N13">
        <v>4.7934999999999999</v>
      </c>
      <c r="P13">
        <v>32.268999999999998</v>
      </c>
    </row>
    <row r="14" spans="2:16" x14ac:dyDescent="0.35">
      <c r="B14" s="2">
        <v>45433</v>
      </c>
      <c r="D14">
        <v>2.448</v>
      </c>
      <c r="E14">
        <v>75.87</v>
      </c>
      <c r="F14">
        <v>2.1474000000000002</v>
      </c>
      <c r="G14">
        <v>2495.9</v>
      </c>
      <c r="H14">
        <v>12.13</v>
      </c>
      <c r="I14">
        <v>0.18559999999999999</v>
      </c>
      <c r="J14">
        <v>6.9749999999999996</v>
      </c>
      <c r="K14">
        <v>4.6849999999999996</v>
      </c>
      <c r="L14">
        <v>3.0910000000000002</v>
      </c>
      <c r="N14">
        <v>5.0015000000000001</v>
      </c>
      <c r="P14">
        <v>32.856000000000002</v>
      </c>
    </row>
    <row r="15" spans="2:16" x14ac:dyDescent="0.35">
      <c r="B15" s="2">
        <v>45432</v>
      </c>
      <c r="D15">
        <v>2.4628999999999999</v>
      </c>
      <c r="E15">
        <v>76.39</v>
      </c>
      <c r="F15">
        <v>2.1659000000000002</v>
      </c>
      <c r="G15">
        <v>2508.8000000000002</v>
      </c>
      <c r="H15">
        <v>12.1675</v>
      </c>
      <c r="I15">
        <v>0.18679999999999999</v>
      </c>
      <c r="J15">
        <v>6.8875000000000002</v>
      </c>
      <c r="K15">
        <v>4.71</v>
      </c>
      <c r="L15">
        <v>3.1320000000000001</v>
      </c>
      <c r="N15">
        <v>4.9950000000000001</v>
      </c>
      <c r="P15">
        <v>33.204999999999998</v>
      </c>
    </row>
    <row r="16" spans="2:16" x14ac:dyDescent="0.35">
      <c r="B16" s="2">
        <v>45429</v>
      </c>
      <c r="D16">
        <v>2.4607000000000001</v>
      </c>
      <c r="E16">
        <v>76.430000000000007</v>
      </c>
      <c r="F16">
        <v>2.1724999999999999</v>
      </c>
      <c r="G16">
        <v>2486.4</v>
      </c>
      <c r="H16">
        <v>12.032500000000001</v>
      </c>
      <c r="I16">
        <v>0.18129999999999999</v>
      </c>
      <c r="J16">
        <v>6.5125000000000002</v>
      </c>
      <c r="K16">
        <v>4.625</v>
      </c>
      <c r="L16">
        <v>3.089</v>
      </c>
      <c r="N16">
        <v>4.9154999999999998</v>
      </c>
      <c r="P16">
        <v>31.992000000000001</v>
      </c>
    </row>
    <row r="17" spans="2:16" x14ac:dyDescent="0.35">
      <c r="B17" s="2">
        <v>45428</v>
      </c>
      <c r="D17">
        <v>2.4321999999999999</v>
      </c>
      <c r="E17">
        <v>75.66</v>
      </c>
      <c r="F17">
        <v>2.1448999999999998</v>
      </c>
      <c r="G17">
        <v>2453.9</v>
      </c>
      <c r="H17">
        <v>11.99</v>
      </c>
      <c r="I17">
        <v>0.18329999999999999</v>
      </c>
      <c r="J17">
        <v>6.6325000000000003</v>
      </c>
      <c r="K17">
        <v>4.6775000000000002</v>
      </c>
      <c r="L17">
        <v>3.081</v>
      </c>
      <c r="N17">
        <v>4.7755000000000001</v>
      </c>
      <c r="P17">
        <v>30.568999999999999</v>
      </c>
    </row>
    <row r="18" spans="2:16" x14ac:dyDescent="0.35">
      <c r="B18" s="2">
        <v>45427</v>
      </c>
      <c r="D18">
        <v>2.4213</v>
      </c>
      <c r="E18">
        <v>75.08</v>
      </c>
      <c r="F18">
        <v>2.1282000000000001</v>
      </c>
      <c r="G18">
        <v>2462.9</v>
      </c>
      <c r="H18">
        <v>12.01</v>
      </c>
      <c r="I18">
        <v>0.1865</v>
      </c>
      <c r="J18">
        <v>6.6574999999999998</v>
      </c>
      <c r="K18">
        <v>4.7324999999999999</v>
      </c>
      <c r="L18">
        <v>3.0470000000000002</v>
      </c>
      <c r="N18">
        <v>4.7294999999999998</v>
      </c>
      <c r="P18">
        <v>30.419</v>
      </c>
    </row>
    <row r="19" spans="2:16" x14ac:dyDescent="0.35">
      <c r="B19" s="2">
        <v>45426</v>
      </c>
      <c r="D19">
        <v>2.4165000000000001</v>
      </c>
      <c r="E19">
        <v>74.790000000000006</v>
      </c>
      <c r="F19">
        <v>2.1124000000000001</v>
      </c>
      <c r="G19">
        <v>2427.5</v>
      </c>
      <c r="H19">
        <v>12.05</v>
      </c>
      <c r="I19">
        <v>0.18870000000000001</v>
      </c>
      <c r="J19">
        <v>6.7249999999999996</v>
      </c>
      <c r="K19">
        <v>4.78</v>
      </c>
      <c r="L19">
        <v>2.9929999999999999</v>
      </c>
      <c r="N19">
        <v>4.6524999999999999</v>
      </c>
      <c r="P19">
        <v>29.399000000000001</v>
      </c>
    </row>
    <row r="20" spans="2:16" x14ac:dyDescent="0.35">
      <c r="B20" s="2">
        <v>45425</v>
      </c>
      <c r="D20">
        <v>2.4333</v>
      </c>
      <c r="E20">
        <v>75.44</v>
      </c>
      <c r="F20">
        <v>2.1398000000000001</v>
      </c>
      <c r="G20">
        <v>2411.1</v>
      </c>
      <c r="H20">
        <v>12.1225</v>
      </c>
      <c r="I20">
        <v>0.18629999999999999</v>
      </c>
      <c r="J20">
        <v>6.87</v>
      </c>
      <c r="K20">
        <v>4.8174999999999999</v>
      </c>
      <c r="L20">
        <v>2.9940000000000002</v>
      </c>
      <c r="N20">
        <v>4.7039999999999997</v>
      </c>
      <c r="P20">
        <v>29.138000000000002</v>
      </c>
    </row>
    <row r="21" spans="2:16" x14ac:dyDescent="0.35">
      <c r="B21" s="2">
        <v>45422</v>
      </c>
      <c r="D21">
        <v>2.4207000000000001</v>
      </c>
      <c r="E21">
        <v>74.930000000000007</v>
      </c>
      <c r="F21">
        <v>2.1192000000000002</v>
      </c>
      <c r="G21">
        <v>2443.4</v>
      </c>
      <c r="H21">
        <v>12.057499999999999</v>
      </c>
      <c r="I21">
        <v>0.193</v>
      </c>
      <c r="J21">
        <v>6.6349999999999998</v>
      </c>
      <c r="K21">
        <v>4.8</v>
      </c>
      <c r="L21">
        <v>2.9630000000000001</v>
      </c>
      <c r="N21">
        <v>4.6340000000000003</v>
      </c>
      <c r="P21">
        <v>29.202000000000002</v>
      </c>
    </row>
    <row r="22" spans="2:16" x14ac:dyDescent="0.35">
      <c r="B22" s="2">
        <v>45421</v>
      </c>
      <c r="D22">
        <v>2.4441000000000002</v>
      </c>
      <c r="E22">
        <v>75.66</v>
      </c>
      <c r="F22">
        <v>2.1394000000000002</v>
      </c>
      <c r="G22">
        <v>2407.9</v>
      </c>
      <c r="H22">
        <v>12.005000000000001</v>
      </c>
      <c r="I22">
        <v>0.1958</v>
      </c>
      <c r="J22">
        <v>6.375</v>
      </c>
      <c r="K22">
        <v>4.67</v>
      </c>
      <c r="L22">
        <v>2.9590000000000001</v>
      </c>
      <c r="N22">
        <v>4.6115000000000004</v>
      </c>
      <c r="P22">
        <v>29.053999999999998</v>
      </c>
    </row>
    <row r="23" spans="2:16" x14ac:dyDescent="0.35">
      <c r="B23" s="2">
        <v>45420</v>
      </c>
      <c r="D23">
        <v>2.4476</v>
      </c>
      <c r="E23">
        <v>75.430000000000007</v>
      </c>
      <c r="F23">
        <v>2.1286999999999998</v>
      </c>
      <c r="G23">
        <v>2390.1999999999998</v>
      </c>
      <c r="H23">
        <v>12.13</v>
      </c>
      <c r="I23">
        <v>0.19600000000000001</v>
      </c>
      <c r="J23">
        <v>6.34</v>
      </c>
      <c r="K23">
        <v>4.6849999999999996</v>
      </c>
      <c r="L23">
        <v>3.02</v>
      </c>
      <c r="N23">
        <v>4.59</v>
      </c>
      <c r="P23">
        <v>28.280999999999999</v>
      </c>
    </row>
    <row r="24" spans="2:16" x14ac:dyDescent="0.35">
      <c r="B24" s="2">
        <v>45419</v>
      </c>
      <c r="D24">
        <v>2.4459</v>
      </c>
      <c r="E24">
        <v>75.38</v>
      </c>
      <c r="F24">
        <v>2.1301000000000001</v>
      </c>
      <c r="G24">
        <v>2391.8000000000002</v>
      </c>
      <c r="H24">
        <v>12.28</v>
      </c>
      <c r="I24">
        <v>0.19950000000000001</v>
      </c>
      <c r="J24">
        <v>6.4275000000000002</v>
      </c>
      <c r="K24">
        <v>4.7649999999999997</v>
      </c>
      <c r="L24">
        <v>3.0529999999999999</v>
      </c>
      <c r="N24">
        <v>4.6464999999999996</v>
      </c>
      <c r="P24">
        <v>28.216000000000001</v>
      </c>
    </row>
    <row r="25" spans="2:16" x14ac:dyDescent="0.35">
      <c r="B25" s="2">
        <v>45418</v>
      </c>
      <c r="D25">
        <v>2.4474</v>
      </c>
      <c r="E25">
        <v>75.37</v>
      </c>
      <c r="F25">
        <v>2.1467000000000001</v>
      </c>
      <c r="G25">
        <v>2398.5</v>
      </c>
      <c r="H25">
        <v>12.1975</v>
      </c>
      <c r="I25">
        <v>0.1948</v>
      </c>
      <c r="J25">
        <v>6.4874999999999998</v>
      </c>
      <c r="K25">
        <v>4.7675000000000001</v>
      </c>
      <c r="L25">
        <v>3.0760000000000001</v>
      </c>
      <c r="N25">
        <v>4.6505000000000001</v>
      </c>
      <c r="P25">
        <v>28.291</v>
      </c>
    </row>
    <row r="26" spans="2:16" x14ac:dyDescent="0.35">
      <c r="B26" s="2">
        <v>45415</v>
      </c>
      <c r="D26">
        <v>2.4289000000000001</v>
      </c>
      <c r="E26">
        <v>74.97</v>
      </c>
      <c r="F26">
        <v>2.1257000000000001</v>
      </c>
      <c r="G26">
        <v>2374.9</v>
      </c>
      <c r="H26">
        <v>12.01</v>
      </c>
      <c r="I26">
        <v>0.1928</v>
      </c>
      <c r="J26">
        <v>6.2249999999999996</v>
      </c>
      <c r="K26">
        <v>4.6924999999999999</v>
      </c>
      <c r="L26">
        <v>3.077</v>
      </c>
      <c r="N26">
        <v>4.5949999999999998</v>
      </c>
      <c r="P26">
        <v>27.356999999999999</v>
      </c>
    </row>
    <row r="27" spans="2:16" x14ac:dyDescent="0.35">
      <c r="B27" s="2">
        <v>45414</v>
      </c>
      <c r="D27">
        <v>2.4264999999999999</v>
      </c>
      <c r="E27">
        <v>75.209999999999994</v>
      </c>
      <c r="F27">
        <v>2.1465000000000001</v>
      </c>
      <c r="G27">
        <v>2375.9</v>
      </c>
      <c r="H27">
        <v>11.8775</v>
      </c>
      <c r="I27">
        <v>0.1925</v>
      </c>
      <c r="J27">
        <v>6.0425000000000004</v>
      </c>
      <c r="K27">
        <v>4.67</v>
      </c>
      <c r="L27">
        <v>3.0670000000000002</v>
      </c>
      <c r="N27">
        <v>4.5285000000000002</v>
      </c>
      <c r="P27">
        <v>27.504000000000001</v>
      </c>
    </row>
    <row r="28" spans="2:16" x14ac:dyDescent="0.35">
      <c r="B28" s="2">
        <v>45413</v>
      </c>
      <c r="D28">
        <v>2.4192999999999998</v>
      </c>
      <c r="E28">
        <v>74.91</v>
      </c>
      <c r="F28">
        <v>2.1318999999999999</v>
      </c>
      <c r="G28">
        <v>2377.4</v>
      </c>
      <c r="H28">
        <v>11.65</v>
      </c>
      <c r="I28">
        <v>0.19220000000000001</v>
      </c>
      <c r="J28">
        <v>5.9924999999999997</v>
      </c>
      <c r="K28">
        <v>4.59</v>
      </c>
      <c r="L28">
        <v>3.0619999999999998</v>
      </c>
      <c r="N28">
        <v>4.585</v>
      </c>
      <c r="P28">
        <v>27.425999999999998</v>
      </c>
    </row>
    <row r="29" spans="2:16" x14ac:dyDescent="0.35">
      <c r="B29" s="2">
        <v>45412</v>
      </c>
      <c r="D29">
        <v>2.4784000000000002</v>
      </c>
      <c r="E29">
        <v>77.34</v>
      </c>
      <c r="F29">
        <v>2.2141000000000002</v>
      </c>
      <c r="G29">
        <v>2369</v>
      </c>
      <c r="H29">
        <v>11.595000000000001</v>
      </c>
      <c r="I29">
        <v>0.19409999999999999</v>
      </c>
      <c r="J29">
        <v>6.0324999999999998</v>
      </c>
      <c r="K29">
        <v>4.5575000000000001</v>
      </c>
      <c r="L29">
        <v>3.0920000000000001</v>
      </c>
      <c r="N29">
        <v>4.6105</v>
      </c>
      <c r="P29">
        <v>27.335000000000001</v>
      </c>
    </row>
    <row r="30" spans="2:16" x14ac:dyDescent="0.35">
      <c r="B30" s="2">
        <v>45411</v>
      </c>
      <c r="D30">
        <v>2.4864999999999999</v>
      </c>
      <c r="E30">
        <v>77.92</v>
      </c>
      <c r="F30">
        <v>2.2387999999999999</v>
      </c>
      <c r="G30">
        <v>2424.6</v>
      </c>
      <c r="H30">
        <v>11.78</v>
      </c>
      <c r="I30">
        <v>0.1978</v>
      </c>
      <c r="J30">
        <v>6.085</v>
      </c>
      <c r="K30">
        <v>4.585</v>
      </c>
      <c r="L30">
        <v>3.121</v>
      </c>
      <c r="N30">
        <v>4.7160000000000002</v>
      </c>
      <c r="P30">
        <v>28.352</v>
      </c>
    </row>
    <row r="31" spans="2:16" x14ac:dyDescent="0.35">
      <c r="B31" s="2">
        <v>45408</v>
      </c>
      <c r="D31">
        <v>2.5007999999999999</v>
      </c>
      <c r="E31">
        <v>78.61</v>
      </c>
      <c r="F31">
        <v>2.2591000000000001</v>
      </c>
      <c r="G31">
        <v>2413.6999999999998</v>
      </c>
      <c r="H31">
        <v>11.7475</v>
      </c>
      <c r="I31">
        <v>0.19089999999999999</v>
      </c>
      <c r="J31">
        <v>6.2225000000000001</v>
      </c>
      <c r="K31">
        <v>4.59</v>
      </c>
      <c r="L31">
        <v>3.1</v>
      </c>
      <c r="N31">
        <v>4.6234999999999999</v>
      </c>
      <c r="P31">
        <v>28.233000000000001</v>
      </c>
    </row>
    <row r="32" spans="2:16" x14ac:dyDescent="0.35">
      <c r="B32" s="2">
        <v>45407</v>
      </c>
      <c r="D32">
        <v>2.4921000000000002</v>
      </c>
      <c r="E32">
        <v>78.150000000000006</v>
      </c>
      <c r="F32">
        <v>2.2488999999999999</v>
      </c>
      <c r="G32">
        <v>2408.4</v>
      </c>
      <c r="H32">
        <v>11.755000000000001</v>
      </c>
      <c r="I32">
        <v>0.19159999999999999</v>
      </c>
      <c r="J32">
        <v>6.2050000000000001</v>
      </c>
      <c r="K32">
        <v>4.6174999999999997</v>
      </c>
      <c r="L32">
        <v>3.1259999999999999</v>
      </c>
      <c r="N32">
        <v>4.5815000000000001</v>
      </c>
      <c r="P32">
        <v>28.323</v>
      </c>
    </row>
    <row r="33" spans="2:16" x14ac:dyDescent="0.35">
      <c r="B33" s="2">
        <v>45406</v>
      </c>
      <c r="D33">
        <v>2.4838</v>
      </c>
      <c r="E33">
        <v>77.760000000000005</v>
      </c>
      <c r="F33">
        <v>2.2339000000000002</v>
      </c>
      <c r="G33">
        <v>2403.8000000000002</v>
      </c>
      <c r="H33">
        <v>11.744999999999999</v>
      </c>
      <c r="I33">
        <v>0.19769999999999999</v>
      </c>
      <c r="J33">
        <v>6.13</v>
      </c>
      <c r="K33">
        <v>4.5824999999999996</v>
      </c>
      <c r="L33">
        <v>3.1309999999999998</v>
      </c>
      <c r="N33">
        <v>4.5265000000000004</v>
      </c>
      <c r="P33">
        <v>28.303999999999998</v>
      </c>
    </row>
    <row r="34" spans="2:16" x14ac:dyDescent="0.35">
      <c r="B34" s="2">
        <v>45405</v>
      </c>
      <c r="D34">
        <v>2.4942000000000002</v>
      </c>
      <c r="E34">
        <v>77.88</v>
      </c>
      <c r="F34">
        <v>2.2317</v>
      </c>
      <c r="G34">
        <v>2407</v>
      </c>
      <c r="H34">
        <v>11.74</v>
      </c>
      <c r="I34">
        <v>0.1966</v>
      </c>
      <c r="J34">
        <v>6.0274999999999999</v>
      </c>
      <c r="K34">
        <v>4.6100000000000003</v>
      </c>
      <c r="L34">
        <v>3.1459999999999999</v>
      </c>
      <c r="N34">
        <v>4.5010000000000003</v>
      </c>
      <c r="P34">
        <v>28.31</v>
      </c>
    </row>
    <row r="35" spans="2:16" x14ac:dyDescent="0.35">
      <c r="B35" s="2">
        <v>45404</v>
      </c>
      <c r="D35">
        <v>2.4752000000000001</v>
      </c>
      <c r="E35">
        <v>76.94</v>
      </c>
      <c r="F35">
        <v>2.2037</v>
      </c>
      <c r="G35">
        <v>2411.6</v>
      </c>
      <c r="H35">
        <v>11.717499999999999</v>
      </c>
      <c r="I35">
        <v>0.1961</v>
      </c>
      <c r="J35">
        <v>5.875</v>
      </c>
      <c r="K35">
        <v>4.58</v>
      </c>
      <c r="L35">
        <v>3.1160000000000001</v>
      </c>
      <c r="N35">
        <v>4.548</v>
      </c>
      <c r="P35">
        <v>28.204000000000001</v>
      </c>
    </row>
    <row r="36" spans="2:16" x14ac:dyDescent="0.35">
      <c r="B36" s="2">
        <v>45401</v>
      </c>
      <c r="D36">
        <v>2.4710999999999999</v>
      </c>
      <c r="E36">
        <v>77.3</v>
      </c>
      <c r="F36">
        <v>2.2090999999999998</v>
      </c>
      <c r="G36">
        <v>2480.9</v>
      </c>
      <c r="H36">
        <v>11.61</v>
      </c>
      <c r="I36">
        <v>0.19500000000000001</v>
      </c>
      <c r="J36">
        <v>5.6675000000000004</v>
      </c>
      <c r="K36">
        <v>4.5125000000000002</v>
      </c>
      <c r="L36">
        <v>3.0910000000000002</v>
      </c>
      <c r="N36">
        <v>4.5670000000000002</v>
      </c>
      <c r="P36">
        <v>29.824999999999999</v>
      </c>
    </row>
    <row r="37" spans="2:16" x14ac:dyDescent="0.35">
      <c r="B37" s="2">
        <v>45400</v>
      </c>
      <c r="D37">
        <v>2.4754999999999998</v>
      </c>
      <c r="E37">
        <v>77.489999999999995</v>
      </c>
      <c r="F37">
        <v>2.2086999999999999</v>
      </c>
      <c r="G37">
        <v>2465</v>
      </c>
      <c r="H37">
        <v>11.4925</v>
      </c>
      <c r="I37">
        <v>0.19539999999999999</v>
      </c>
      <c r="J37">
        <v>5.53</v>
      </c>
      <c r="K37">
        <v>4.45</v>
      </c>
      <c r="L37">
        <v>3.0960000000000001</v>
      </c>
      <c r="N37">
        <v>4.5114999999999998</v>
      </c>
      <c r="P37">
        <v>29.356000000000002</v>
      </c>
    </row>
    <row r="38" spans="2:16" x14ac:dyDescent="0.35">
      <c r="B38" s="2">
        <v>45399</v>
      </c>
      <c r="D38">
        <v>2.4948000000000001</v>
      </c>
      <c r="E38">
        <v>77.680000000000007</v>
      </c>
      <c r="F38">
        <v>2.2189999999999999</v>
      </c>
      <c r="G38">
        <v>2455.3000000000002</v>
      </c>
      <c r="H38">
        <v>11.612500000000001</v>
      </c>
      <c r="I38">
        <v>0.19270000000000001</v>
      </c>
      <c r="J38">
        <v>5.5225</v>
      </c>
      <c r="K38">
        <v>4.4974999999999996</v>
      </c>
      <c r="L38">
        <v>3.09</v>
      </c>
      <c r="N38">
        <v>4.41</v>
      </c>
      <c r="P38">
        <v>29.373000000000001</v>
      </c>
    </row>
    <row r="39" spans="2:16" x14ac:dyDescent="0.35">
      <c r="B39" s="2">
        <v>45398</v>
      </c>
      <c r="D39">
        <v>2.5573999999999999</v>
      </c>
      <c r="E39">
        <v>79.67</v>
      </c>
      <c r="F39">
        <v>2.2867999999999999</v>
      </c>
      <c r="G39">
        <v>2474.9</v>
      </c>
      <c r="H39">
        <v>11.585000000000001</v>
      </c>
      <c r="I39">
        <v>0.1953</v>
      </c>
      <c r="J39">
        <v>5.6475</v>
      </c>
      <c r="K39">
        <v>4.5175000000000001</v>
      </c>
      <c r="L39">
        <v>3.1269999999999998</v>
      </c>
      <c r="N39">
        <v>4.3819999999999997</v>
      </c>
      <c r="P39">
        <v>29.347000000000001</v>
      </c>
    </row>
    <row r="40" spans="2:16" x14ac:dyDescent="0.35">
      <c r="B40" s="2">
        <v>45397</v>
      </c>
      <c r="D40">
        <v>2.5568</v>
      </c>
      <c r="E40">
        <v>79.540000000000006</v>
      </c>
      <c r="F40">
        <v>2.2715999999999998</v>
      </c>
      <c r="G40">
        <v>2450.1</v>
      </c>
      <c r="H40">
        <v>11.672499999999999</v>
      </c>
      <c r="I40">
        <v>0.19819999999999999</v>
      </c>
      <c r="J40">
        <v>5.6749999999999998</v>
      </c>
      <c r="K40">
        <v>4.5374999999999996</v>
      </c>
      <c r="L40">
        <v>3.1</v>
      </c>
      <c r="N40">
        <v>4.4524999999999997</v>
      </c>
      <c r="P40">
        <v>29.69</v>
      </c>
    </row>
    <row r="41" spans="2:16" x14ac:dyDescent="0.35">
      <c r="B41" s="2">
        <v>45394</v>
      </c>
      <c r="D41">
        <v>2.5672000000000001</v>
      </c>
      <c r="E41">
        <v>79.59</v>
      </c>
      <c r="F41">
        <v>2.2829000000000002</v>
      </c>
      <c r="G41">
        <v>2441.1</v>
      </c>
      <c r="H41">
        <v>11.762499999999999</v>
      </c>
      <c r="I41">
        <v>0.20130000000000001</v>
      </c>
      <c r="J41">
        <v>5.7074999999999996</v>
      </c>
      <c r="K41">
        <v>4.5674999999999999</v>
      </c>
      <c r="L41">
        <v>3.1349999999999998</v>
      </c>
      <c r="N41">
        <v>4.3674999999999997</v>
      </c>
      <c r="P41">
        <v>29.3</v>
      </c>
    </row>
    <row r="42" spans="2:16" x14ac:dyDescent="0.35">
      <c r="B42" s="2">
        <v>45393</v>
      </c>
      <c r="D42">
        <v>2.5482</v>
      </c>
      <c r="E42">
        <v>79.069999999999993</v>
      </c>
      <c r="F42">
        <v>2.2595999999999998</v>
      </c>
      <c r="G42">
        <v>2439.5</v>
      </c>
      <c r="H42">
        <v>11.6425</v>
      </c>
      <c r="I42">
        <v>0.20530000000000001</v>
      </c>
      <c r="J42">
        <v>5.6624999999999996</v>
      </c>
      <c r="K42">
        <v>4.5049999999999999</v>
      </c>
      <c r="L42">
        <v>3.1040000000000001</v>
      </c>
      <c r="N42">
        <v>4.3600000000000003</v>
      </c>
      <c r="P42">
        <v>29.21</v>
      </c>
    </row>
    <row r="43" spans="2:16" x14ac:dyDescent="0.35">
      <c r="B43" s="2">
        <v>45392</v>
      </c>
      <c r="D43">
        <v>2.5640000000000001</v>
      </c>
      <c r="E43">
        <v>79.489999999999995</v>
      </c>
      <c r="F43">
        <v>2.2675999999999998</v>
      </c>
      <c r="G43">
        <v>2414.6</v>
      </c>
      <c r="H43">
        <v>11.692500000000001</v>
      </c>
      <c r="I43">
        <v>0.2109</v>
      </c>
      <c r="J43">
        <v>5.7350000000000003</v>
      </c>
      <c r="K43">
        <v>4.5475000000000003</v>
      </c>
      <c r="L43">
        <v>3.0830000000000002</v>
      </c>
      <c r="N43">
        <v>4.3730000000000002</v>
      </c>
      <c r="P43">
        <v>29.012</v>
      </c>
    </row>
    <row r="44" spans="2:16" x14ac:dyDescent="0.35">
      <c r="B44" s="2">
        <v>45391</v>
      </c>
      <c r="D44">
        <v>2.5390999999999999</v>
      </c>
      <c r="E44">
        <v>78.760000000000005</v>
      </c>
      <c r="F44">
        <v>2.2504</v>
      </c>
      <c r="G44">
        <v>2426.9</v>
      </c>
      <c r="H44">
        <v>11.782500000000001</v>
      </c>
      <c r="I44">
        <v>0.21129999999999999</v>
      </c>
      <c r="J44">
        <v>5.72</v>
      </c>
      <c r="K44">
        <v>4.5225</v>
      </c>
      <c r="L44">
        <v>3.0659999999999998</v>
      </c>
      <c r="N44">
        <v>4.3815</v>
      </c>
      <c r="P44">
        <v>28.928000000000001</v>
      </c>
    </row>
    <row r="45" spans="2:16" x14ac:dyDescent="0.35">
      <c r="B45" s="2">
        <v>45390</v>
      </c>
      <c r="D45">
        <v>2.5655000000000001</v>
      </c>
      <c r="E45">
        <v>79.34</v>
      </c>
      <c r="F45">
        <v>2.2578</v>
      </c>
      <c r="G45">
        <v>2415.3000000000002</v>
      </c>
      <c r="H45">
        <v>11.842499999999999</v>
      </c>
      <c r="I45">
        <v>0.21260000000000001</v>
      </c>
      <c r="J45">
        <v>5.8049999999999997</v>
      </c>
      <c r="K45">
        <v>4.5724999999999998</v>
      </c>
      <c r="L45">
        <v>3.056</v>
      </c>
      <c r="N45">
        <v>4.3745000000000003</v>
      </c>
      <c r="P45">
        <v>28.751000000000001</v>
      </c>
    </row>
    <row r="46" spans="2:16" x14ac:dyDescent="0.35">
      <c r="B46" s="2">
        <v>45387</v>
      </c>
      <c r="D46">
        <v>2.5808</v>
      </c>
      <c r="E46">
        <v>79.680000000000007</v>
      </c>
      <c r="F46">
        <v>2.2747000000000002</v>
      </c>
      <c r="G46">
        <v>2409.1</v>
      </c>
      <c r="H46">
        <v>11.8475</v>
      </c>
      <c r="I46">
        <v>0.21609999999999999</v>
      </c>
      <c r="J46">
        <v>5.8174999999999999</v>
      </c>
      <c r="K46">
        <v>4.57</v>
      </c>
      <c r="L46">
        <v>3.0310000000000001</v>
      </c>
      <c r="N46">
        <v>4.3440000000000003</v>
      </c>
      <c r="P46">
        <v>28.428999999999998</v>
      </c>
    </row>
    <row r="47" spans="2:16" x14ac:dyDescent="0.35">
      <c r="B47" s="2">
        <v>45386</v>
      </c>
      <c r="D47">
        <v>2.5746000000000002</v>
      </c>
      <c r="E47">
        <v>79.61</v>
      </c>
      <c r="F47">
        <v>2.2722000000000002</v>
      </c>
      <c r="G47">
        <v>2371</v>
      </c>
      <c r="H47">
        <v>11.8375</v>
      </c>
      <c r="I47">
        <v>0.2198</v>
      </c>
      <c r="J47">
        <v>5.7149999999999999</v>
      </c>
      <c r="K47">
        <v>4.5824999999999996</v>
      </c>
      <c r="L47">
        <v>3.0219999999999998</v>
      </c>
      <c r="N47">
        <v>4.3555000000000001</v>
      </c>
      <c r="P47">
        <v>28.134</v>
      </c>
    </row>
    <row r="48" spans="2:16" x14ac:dyDescent="0.35">
      <c r="B48" s="2">
        <v>45385</v>
      </c>
      <c r="D48">
        <v>2.5672000000000001</v>
      </c>
      <c r="E48">
        <v>78.67</v>
      </c>
      <c r="F48">
        <v>2.2421000000000002</v>
      </c>
      <c r="G48">
        <v>2377.5</v>
      </c>
      <c r="H48">
        <v>11.8475</v>
      </c>
      <c r="I48">
        <v>0.21840000000000001</v>
      </c>
      <c r="J48">
        <v>5.7225000000000001</v>
      </c>
      <c r="K48">
        <v>4.5650000000000004</v>
      </c>
      <c r="L48">
        <v>3.0659999999999998</v>
      </c>
      <c r="N48">
        <v>4.3010000000000002</v>
      </c>
      <c r="P48">
        <v>27.933</v>
      </c>
    </row>
    <row r="49" spans="2:16" x14ac:dyDescent="0.35">
      <c r="B49" s="2">
        <v>45384</v>
      </c>
      <c r="D49">
        <v>2.5495999999999999</v>
      </c>
      <c r="E49">
        <v>78.02</v>
      </c>
      <c r="F49">
        <v>2.2254</v>
      </c>
      <c r="G49">
        <v>2344.1</v>
      </c>
      <c r="H49">
        <v>11.77</v>
      </c>
      <c r="I49">
        <v>0.22</v>
      </c>
      <c r="J49">
        <v>5.6174999999999997</v>
      </c>
      <c r="K49">
        <v>4.5274999999999999</v>
      </c>
      <c r="L49">
        <v>3.1019999999999999</v>
      </c>
      <c r="N49">
        <v>4.1745000000000001</v>
      </c>
      <c r="P49">
        <v>26.773</v>
      </c>
    </row>
    <row r="50" spans="2:16" x14ac:dyDescent="0.35">
      <c r="B50" s="2">
        <v>45383</v>
      </c>
      <c r="D50">
        <v>2.5049999999999999</v>
      </c>
      <c r="E50">
        <v>77.209999999999994</v>
      </c>
      <c r="F50">
        <v>2.1968000000000001</v>
      </c>
      <c r="G50">
        <v>2318.5</v>
      </c>
      <c r="H50">
        <v>11.824999999999999</v>
      </c>
      <c r="I50">
        <v>0.2235</v>
      </c>
      <c r="J50">
        <v>5.7275</v>
      </c>
      <c r="K50">
        <v>4.6074999999999999</v>
      </c>
      <c r="L50">
        <v>3.113</v>
      </c>
      <c r="N50">
        <v>4.1505000000000001</v>
      </c>
      <c r="P50">
        <v>25.884</v>
      </c>
    </row>
    <row r="51" spans="2:16" x14ac:dyDescent="0.35">
      <c r="B51" s="2">
        <v>45379</v>
      </c>
      <c r="D51">
        <v>2.4969000000000001</v>
      </c>
      <c r="E51">
        <v>77.19</v>
      </c>
      <c r="F51">
        <v>2.1957</v>
      </c>
      <c r="G51">
        <v>2298.1999999999998</v>
      </c>
      <c r="H51">
        <v>11.862500000000001</v>
      </c>
      <c r="I51">
        <v>0.2215</v>
      </c>
      <c r="J51">
        <v>5.7575000000000003</v>
      </c>
      <c r="K51">
        <v>4.6449999999999996</v>
      </c>
      <c r="L51">
        <v>3.07</v>
      </c>
      <c r="N51">
        <v>4.1079999999999997</v>
      </c>
      <c r="P51">
        <v>25.716999999999999</v>
      </c>
    </row>
    <row r="52" spans="2:16" x14ac:dyDescent="0.35">
      <c r="B52" s="2">
        <v>45378</v>
      </c>
      <c r="D52">
        <v>2.4750999999999999</v>
      </c>
      <c r="E52">
        <v>76.2</v>
      </c>
      <c r="F52">
        <v>2.1654</v>
      </c>
      <c r="G52">
        <v>2271.3000000000002</v>
      </c>
      <c r="H52">
        <v>11.835000000000001</v>
      </c>
      <c r="I52">
        <v>0.21870000000000001</v>
      </c>
      <c r="J52">
        <v>5.6275000000000004</v>
      </c>
      <c r="K52">
        <v>4.4850000000000003</v>
      </c>
      <c r="L52">
        <v>3.024</v>
      </c>
      <c r="N52">
        <v>4.0984999999999996</v>
      </c>
      <c r="P52">
        <v>25.545000000000002</v>
      </c>
    </row>
    <row r="53" spans="2:16" x14ac:dyDescent="0.35">
      <c r="B53" s="2">
        <v>45377</v>
      </c>
      <c r="D53">
        <v>2.4700000000000002</v>
      </c>
      <c r="E53">
        <v>76.31</v>
      </c>
      <c r="F53">
        <v>2.1652999999999998</v>
      </c>
      <c r="G53">
        <v>2257.4</v>
      </c>
      <c r="H53">
        <v>11.91</v>
      </c>
      <c r="I53">
        <v>0.22009999999999999</v>
      </c>
      <c r="J53">
        <v>5.5925000000000002</v>
      </c>
      <c r="K53">
        <v>4.5425000000000004</v>
      </c>
      <c r="L53">
        <v>3.0459999999999998</v>
      </c>
      <c r="N53">
        <v>4.1035000000000004</v>
      </c>
      <c r="P53">
        <v>25.413</v>
      </c>
    </row>
    <row r="54" spans="2:16" x14ac:dyDescent="0.35">
      <c r="B54" s="2">
        <v>45376</v>
      </c>
      <c r="D54">
        <v>2.4925000000000002</v>
      </c>
      <c r="E54">
        <v>76.510000000000005</v>
      </c>
      <c r="F54">
        <v>2.1814</v>
      </c>
      <c r="G54">
        <v>2256.3000000000002</v>
      </c>
      <c r="H54">
        <v>11.987500000000001</v>
      </c>
      <c r="I54">
        <v>0.21659999999999999</v>
      </c>
      <c r="J54">
        <v>5.7074999999999996</v>
      </c>
      <c r="K54">
        <v>4.6100000000000003</v>
      </c>
      <c r="L54">
        <v>3.0190000000000001</v>
      </c>
      <c r="N54">
        <v>4.1085000000000003</v>
      </c>
      <c r="P54">
        <v>25.673999999999999</v>
      </c>
    </row>
    <row r="55" spans="2:16" x14ac:dyDescent="0.35">
      <c r="B55" s="2">
        <v>45373</v>
      </c>
      <c r="D55">
        <v>2.4668999999999999</v>
      </c>
      <c r="E55">
        <v>75.569999999999993</v>
      </c>
      <c r="F55">
        <v>2.1634000000000002</v>
      </c>
      <c r="G55">
        <v>2239.3000000000002</v>
      </c>
      <c r="H55">
        <v>11.87</v>
      </c>
      <c r="I55">
        <v>0.216</v>
      </c>
      <c r="J55">
        <v>5.6950000000000003</v>
      </c>
      <c r="K55">
        <v>4.6174999999999997</v>
      </c>
      <c r="L55">
        <v>3.01</v>
      </c>
      <c r="N55">
        <v>4.0934999999999997</v>
      </c>
      <c r="P55">
        <v>25.62</v>
      </c>
    </row>
    <row r="56" spans="2:16" x14ac:dyDescent="0.35">
      <c r="B56" s="2">
        <v>45372</v>
      </c>
      <c r="D56">
        <v>2.4868999999999999</v>
      </c>
      <c r="E56">
        <v>76.099999999999994</v>
      </c>
      <c r="F56">
        <v>2.1781000000000001</v>
      </c>
      <c r="G56">
        <v>2264.5</v>
      </c>
      <c r="H56">
        <v>12.0425</v>
      </c>
      <c r="I56">
        <v>0.21779999999999999</v>
      </c>
      <c r="J56">
        <v>5.62</v>
      </c>
      <c r="K56">
        <v>4.6325000000000003</v>
      </c>
      <c r="L56">
        <v>3.02</v>
      </c>
      <c r="N56">
        <v>4.1414999999999997</v>
      </c>
      <c r="P56">
        <v>25.786000000000001</v>
      </c>
    </row>
    <row r="57" spans="2:16" x14ac:dyDescent="0.35">
      <c r="B57" s="2">
        <v>45371</v>
      </c>
      <c r="D57">
        <v>2.4946999999999999</v>
      </c>
      <c r="E57">
        <v>76.069999999999993</v>
      </c>
      <c r="F57">
        <v>2.1755</v>
      </c>
      <c r="G57">
        <v>2240.1999999999998</v>
      </c>
      <c r="H57">
        <v>12.0025</v>
      </c>
      <c r="I57">
        <v>0.2147</v>
      </c>
      <c r="J57">
        <v>5.6025</v>
      </c>
      <c r="K57">
        <v>4.6150000000000002</v>
      </c>
      <c r="L57">
        <v>3.0470000000000002</v>
      </c>
      <c r="N57">
        <v>4.1280000000000001</v>
      </c>
      <c r="P57">
        <v>25.881</v>
      </c>
    </row>
    <row r="58" spans="2:16" x14ac:dyDescent="0.35">
      <c r="B58" s="2">
        <v>45370</v>
      </c>
      <c r="D58">
        <v>2.5203000000000002</v>
      </c>
      <c r="E58">
        <v>76.89</v>
      </c>
      <c r="F58">
        <v>2.1987999999999999</v>
      </c>
      <c r="G58">
        <v>2239.4</v>
      </c>
      <c r="H58">
        <v>11.8125</v>
      </c>
      <c r="I58">
        <v>0.21360000000000001</v>
      </c>
      <c r="J58">
        <v>5.6725000000000003</v>
      </c>
      <c r="K58">
        <v>4.6100000000000003</v>
      </c>
      <c r="L58">
        <v>3.0819999999999999</v>
      </c>
      <c r="N58">
        <v>4.1459999999999999</v>
      </c>
      <c r="P58">
        <v>25.916</v>
      </c>
    </row>
    <row r="59" spans="2:16" x14ac:dyDescent="0.35">
      <c r="B59" s="2">
        <v>45369</v>
      </c>
      <c r="D59">
        <v>2.5293000000000001</v>
      </c>
      <c r="E59">
        <v>76.63</v>
      </c>
      <c r="F59">
        <v>2.1854</v>
      </c>
      <c r="G59">
        <v>2244.3000000000002</v>
      </c>
      <c r="H59">
        <v>11.805</v>
      </c>
      <c r="I59">
        <v>0.21820000000000001</v>
      </c>
      <c r="J59">
        <v>5.5750000000000002</v>
      </c>
      <c r="K59">
        <v>4.58</v>
      </c>
      <c r="L59">
        <v>3.0739999999999998</v>
      </c>
      <c r="N59">
        <v>4.1924999999999999</v>
      </c>
      <c r="P59">
        <v>26.053999999999998</v>
      </c>
    </row>
    <row r="60" spans="2:16" x14ac:dyDescent="0.35">
      <c r="B60" s="2">
        <v>45366</v>
      </c>
      <c r="D60">
        <v>2.4980000000000002</v>
      </c>
      <c r="E60">
        <v>75.75</v>
      </c>
      <c r="F60">
        <v>2.1556000000000002</v>
      </c>
      <c r="G60">
        <v>2241</v>
      </c>
      <c r="H60">
        <v>11.907500000000001</v>
      </c>
      <c r="I60">
        <v>0.21759999999999999</v>
      </c>
      <c r="J60">
        <v>5.44</v>
      </c>
      <c r="K60">
        <v>4.58</v>
      </c>
      <c r="L60">
        <v>3.024</v>
      </c>
      <c r="N60">
        <v>4.1864999999999997</v>
      </c>
      <c r="P60">
        <v>26.164999999999999</v>
      </c>
    </row>
    <row r="61" spans="2:16" x14ac:dyDescent="0.35">
      <c r="B61" s="2">
        <v>45365</v>
      </c>
      <c r="D61">
        <v>2.4935999999999998</v>
      </c>
      <c r="E61">
        <v>75.540000000000006</v>
      </c>
      <c r="F61">
        <v>2.1596000000000002</v>
      </c>
      <c r="G61">
        <v>2246.8000000000002</v>
      </c>
      <c r="H61">
        <v>11.87</v>
      </c>
      <c r="I61">
        <v>0.21510000000000001</v>
      </c>
      <c r="J61">
        <v>5.4725000000000001</v>
      </c>
      <c r="K61">
        <v>4.5525000000000002</v>
      </c>
      <c r="L61">
        <v>3.069</v>
      </c>
      <c r="N61">
        <v>4.1064999999999996</v>
      </c>
      <c r="P61">
        <v>25.835999999999999</v>
      </c>
    </row>
    <row r="62" spans="2:16" x14ac:dyDescent="0.35">
      <c r="B62" s="2">
        <v>45364</v>
      </c>
      <c r="D62">
        <v>2.4617</v>
      </c>
      <c r="E62">
        <v>74.569999999999993</v>
      </c>
      <c r="F62">
        <v>2.1372</v>
      </c>
      <c r="G62">
        <v>2260.1</v>
      </c>
      <c r="H62">
        <v>11.86</v>
      </c>
      <c r="I62">
        <v>0.2167</v>
      </c>
      <c r="J62">
        <v>5.5824999999999996</v>
      </c>
      <c r="K62">
        <v>4.6100000000000003</v>
      </c>
      <c r="L62">
        <v>3.0350000000000001</v>
      </c>
      <c r="N62">
        <v>4.1079999999999997</v>
      </c>
      <c r="P62">
        <v>25.934000000000001</v>
      </c>
    </row>
    <row r="63" spans="2:16" x14ac:dyDescent="0.35">
      <c r="B63" s="2">
        <v>45363</v>
      </c>
      <c r="D63">
        <v>2.4102999999999999</v>
      </c>
      <c r="E63">
        <v>73.12</v>
      </c>
      <c r="F63">
        <v>2.0851999999999999</v>
      </c>
      <c r="G63">
        <v>2244.6</v>
      </c>
      <c r="H63">
        <v>11.8725</v>
      </c>
      <c r="I63">
        <v>0.21629999999999999</v>
      </c>
      <c r="J63">
        <v>5.6074999999999999</v>
      </c>
      <c r="K63">
        <v>4.6050000000000004</v>
      </c>
      <c r="L63">
        <v>3.0230000000000001</v>
      </c>
      <c r="N63">
        <v>3.9980000000000002</v>
      </c>
      <c r="P63">
        <v>25.161999999999999</v>
      </c>
    </row>
    <row r="64" spans="2:16" x14ac:dyDescent="0.35">
      <c r="B64" s="2">
        <v>45362</v>
      </c>
      <c r="D64">
        <v>2.4217</v>
      </c>
      <c r="E64">
        <v>73.33</v>
      </c>
      <c r="F64">
        <v>2.0855999999999999</v>
      </c>
      <c r="G64">
        <v>2266.6999999999998</v>
      </c>
      <c r="H64">
        <v>11.727499999999999</v>
      </c>
      <c r="I64">
        <v>0.21690000000000001</v>
      </c>
      <c r="J64">
        <v>5.61</v>
      </c>
      <c r="K64">
        <v>4.6050000000000004</v>
      </c>
      <c r="L64">
        <v>3.044</v>
      </c>
      <c r="N64">
        <v>3.9944999999999999</v>
      </c>
      <c r="P64">
        <v>25.478999999999999</v>
      </c>
    </row>
    <row r="65" spans="2:16" x14ac:dyDescent="0.35">
      <c r="B65" s="2">
        <v>45359</v>
      </c>
      <c r="D65">
        <v>2.4009</v>
      </c>
      <c r="E65">
        <v>72.97</v>
      </c>
      <c r="F65">
        <v>2.0615000000000001</v>
      </c>
      <c r="G65">
        <v>2262.4</v>
      </c>
      <c r="H65">
        <v>11.737500000000001</v>
      </c>
      <c r="I65">
        <v>0.20930000000000001</v>
      </c>
      <c r="J65">
        <v>5.5025000000000004</v>
      </c>
      <c r="K65">
        <v>4.5925000000000002</v>
      </c>
      <c r="L65">
        <v>3.0830000000000002</v>
      </c>
      <c r="N65">
        <v>3.9605000000000001</v>
      </c>
      <c r="P65">
        <v>25.3</v>
      </c>
    </row>
    <row r="66" spans="2:16" x14ac:dyDescent="0.35">
      <c r="B66" s="2">
        <v>45358</v>
      </c>
      <c r="D66">
        <v>2.4218000000000002</v>
      </c>
      <c r="E66">
        <v>73.52</v>
      </c>
      <c r="F66">
        <v>2.0819000000000001</v>
      </c>
      <c r="G66">
        <v>2241.6</v>
      </c>
      <c r="H66">
        <v>11.5375</v>
      </c>
      <c r="I66">
        <v>0.21029999999999999</v>
      </c>
      <c r="J66">
        <v>5.4</v>
      </c>
      <c r="K66">
        <v>4.5650000000000004</v>
      </c>
      <c r="L66">
        <v>3.089</v>
      </c>
      <c r="N66">
        <v>3.9904999999999999</v>
      </c>
      <c r="P66">
        <v>25.329000000000001</v>
      </c>
    </row>
    <row r="67" spans="2:16" x14ac:dyDescent="0.35">
      <c r="B67" s="2">
        <v>45357</v>
      </c>
      <c r="D67">
        <v>2.4140000000000001</v>
      </c>
      <c r="E67">
        <v>73.37</v>
      </c>
      <c r="F67">
        <v>2.0706000000000002</v>
      </c>
      <c r="G67">
        <v>2234.6</v>
      </c>
      <c r="H67">
        <v>11.422499999999999</v>
      </c>
      <c r="I67">
        <v>0.2114</v>
      </c>
      <c r="J67">
        <v>5.4249999999999998</v>
      </c>
      <c r="K67">
        <v>4.4800000000000004</v>
      </c>
      <c r="L67">
        <v>3.1080000000000001</v>
      </c>
      <c r="N67">
        <v>3.9424999999999999</v>
      </c>
      <c r="P67">
        <v>25.231999999999999</v>
      </c>
    </row>
    <row r="68" spans="2:16" x14ac:dyDescent="0.35">
      <c r="B68" s="2">
        <v>45356</v>
      </c>
      <c r="D68">
        <v>2.3879000000000001</v>
      </c>
      <c r="E68">
        <v>72.78</v>
      </c>
      <c r="F68">
        <v>2.0558000000000001</v>
      </c>
      <c r="G68">
        <v>2218.4</v>
      </c>
      <c r="H68">
        <v>11.442500000000001</v>
      </c>
      <c r="I68">
        <v>0.2064</v>
      </c>
      <c r="J68">
        <v>5.5575000000000001</v>
      </c>
      <c r="K68">
        <v>4.4625000000000004</v>
      </c>
      <c r="L68">
        <v>3.1139999999999999</v>
      </c>
      <c r="N68">
        <v>3.9159999999999999</v>
      </c>
      <c r="P68">
        <v>24.718</v>
      </c>
    </row>
    <row r="69" spans="2:16" x14ac:dyDescent="0.35">
      <c r="B69" s="2">
        <v>45355</v>
      </c>
      <c r="D69">
        <v>2.4079000000000002</v>
      </c>
      <c r="E69">
        <v>73.45</v>
      </c>
      <c r="F69">
        <v>2.08</v>
      </c>
      <c r="G69">
        <v>2202.1999999999998</v>
      </c>
      <c r="H69">
        <v>11.4625</v>
      </c>
      <c r="I69">
        <v>0.20480000000000001</v>
      </c>
      <c r="J69">
        <v>5.6725000000000003</v>
      </c>
      <c r="K69">
        <v>4.5025000000000004</v>
      </c>
      <c r="L69">
        <v>3.1059999999999999</v>
      </c>
      <c r="N69">
        <v>3.9245000000000001</v>
      </c>
      <c r="P69">
        <v>24.727</v>
      </c>
    </row>
    <row r="70" spans="2:16" x14ac:dyDescent="0.35">
      <c r="B70" s="2">
        <v>45352</v>
      </c>
      <c r="D70">
        <v>2.4249000000000001</v>
      </c>
      <c r="E70">
        <v>73.52</v>
      </c>
      <c r="F70">
        <v>2.0907</v>
      </c>
      <c r="G70">
        <v>2170.3000000000002</v>
      </c>
      <c r="H70">
        <v>11.397500000000001</v>
      </c>
      <c r="I70">
        <v>0.20910000000000001</v>
      </c>
      <c r="J70">
        <v>5.6124999999999998</v>
      </c>
      <c r="K70">
        <v>4.4524999999999997</v>
      </c>
      <c r="L70">
        <v>3.052</v>
      </c>
      <c r="N70">
        <v>3.9255</v>
      </c>
      <c r="P70">
        <v>24.077000000000002</v>
      </c>
    </row>
    <row r="71" spans="2:16" x14ac:dyDescent="0.35">
      <c r="B71" s="2">
        <v>45351</v>
      </c>
      <c r="D71">
        <v>2.4032</v>
      </c>
      <c r="E71">
        <v>72.62</v>
      </c>
      <c r="F71">
        <v>2.0638999999999998</v>
      </c>
      <c r="G71">
        <v>2128.8000000000002</v>
      </c>
      <c r="H71">
        <v>11.3325</v>
      </c>
      <c r="I71">
        <v>0.21529999999999999</v>
      </c>
      <c r="J71">
        <v>5.7925000000000004</v>
      </c>
      <c r="K71">
        <v>4.5025000000000004</v>
      </c>
      <c r="L71">
        <v>3.0649999999999999</v>
      </c>
      <c r="N71">
        <v>3.9085000000000001</v>
      </c>
      <c r="P71">
        <v>23.599</v>
      </c>
    </row>
    <row r="72" spans="2:16" x14ac:dyDescent="0.35">
      <c r="B72" s="2">
        <v>45350</v>
      </c>
      <c r="D72">
        <v>2.3974000000000002</v>
      </c>
      <c r="E72">
        <v>72.97</v>
      </c>
      <c r="F72">
        <v>2.0609000000000002</v>
      </c>
      <c r="G72">
        <v>2116.6</v>
      </c>
      <c r="H72">
        <v>11.35</v>
      </c>
      <c r="I72">
        <v>0.22409999999999999</v>
      </c>
      <c r="J72">
        <v>5.7850000000000001</v>
      </c>
      <c r="K72">
        <v>4.5</v>
      </c>
      <c r="L72">
        <v>3.0579999999999998</v>
      </c>
      <c r="N72">
        <v>3.8995000000000002</v>
      </c>
      <c r="P72">
        <v>23.346</v>
      </c>
    </row>
    <row r="73" spans="2:16" x14ac:dyDescent="0.35">
      <c r="B73" s="2">
        <v>45349</v>
      </c>
      <c r="D73">
        <v>2.4161999999999999</v>
      </c>
      <c r="E73">
        <v>73.38</v>
      </c>
      <c r="F73">
        <v>2.0908000000000002</v>
      </c>
      <c r="G73">
        <v>2118.1999999999998</v>
      </c>
      <c r="H73">
        <v>11.297499999999999</v>
      </c>
      <c r="I73">
        <v>0.22370000000000001</v>
      </c>
      <c r="J73">
        <v>5.8624999999999998</v>
      </c>
      <c r="K73">
        <v>4.4649999999999999</v>
      </c>
      <c r="L73">
        <v>3.032</v>
      </c>
      <c r="N73">
        <v>3.9165000000000001</v>
      </c>
      <c r="P73">
        <v>23.469000000000001</v>
      </c>
    </row>
    <row r="74" spans="2:16" x14ac:dyDescent="0.35">
      <c r="B74" s="2">
        <v>45348</v>
      </c>
      <c r="D74">
        <v>2.4106000000000001</v>
      </c>
      <c r="E74">
        <v>72.75</v>
      </c>
      <c r="F74">
        <v>2.0695000000000001</v>
      </c>
      <c r="G74">
        <v>2112.4</v>
      </c>
      <c r="H74">
        <v>11.297499999999999</v>
      </c>
      <c r="I74">
        <v>0.21920000000000001</v>
      </c>
      <c r="J74">
        <v>5.77</v>
      </c>
      <c r="K74">
        <v>4.4325000000000001</v>
      </c>
      <c r="L74">
        <v>2.99</v>
      </c>
      <c r="N74">
        <v>3.9024999999999999</v>
      </c>
      <c r="P74">
        <v>23.45</v>
      </c>
    </row>
    <row r="75" spans="2:16" x14ac:dyDescent="0.35">
      <c r="B75" s="2">
        <v>45345</v>
      </c>
      <c r="D75">
        <v>2.3754</v>
      </c>
      <c r="E75">
        <v>72.09</v>
      </c>
      <c r="F75">
        <v>2.0411000000000001</v>
      </c>
      <c r="G75">
        <v>2122.6</v>
      </c>
      <c r="H75">
        <v>11.3025</v>
      </c>
      <c r="I75">
        <v>0.21629999999999999</v>
      </c>
      <c r="J75">
        <v>5.7</v>
      </c>
      <c r="K75">
        <v>4.3525</v>
      </c>
      <c r="L75">
        <v>2.944</v>
      </c>
      <c r="N75">
        <v>3.9584999999999999</v>
      </c>
      <c r="P75">
        <v>23.896999999999998</v>
      </c>
    </row>
    <row r="76" spans="2:16" x14ac:dyDescent="0.35">
      <c r="B76" s="2">
        <v>45344</v>
      </c>
      <c r="D76">
        <v>2.4076</v>
      </c>
      <c r="E76">
        <v>73.34</v>
      </c>
      <c r="F76">
        <v>2.0909</v>
      </c>
      <c r="G76">
        <v>2103.9</v>
      </c>
      <c r="H76">
        <v>11.35</v>
      </c>
      <c r="I76">
        <v>0.21959999999999999</v>
      </c>
      <c r="J76">
        <v>5.8</v>
      </c>
      <c r="K76">
        <v>4.3975</v>
      </c>
      <c r="L76">
        <v>2.9929999999999999</v>
      </c>
      <c r="N76">
        <v>3.9664999999999999</v>
      </c>
      <c r="P76">
        <v>23.702000000000002</v>
      </c>
    </row>
    <row r="77" spans="2:16" x14ac:dyDescent="0.35">
      <c r="B77" s="2">
        <v>45343</v>
      </c>
      <c r="D77">
        <v>2.3915999999999999</v>
      </c>
      <c r="E77">
        <v>72.930000000000007</v>
      </c>
      <c r="F77">
        <v>2.0628000000000002</v>
      </c>
      <c r="G77">
        <v>2107</v>
      </c>
      <c r="H77">
        <v>11.4575</v>
      </c>
      <c r="I77">
        <v>0.22109999999999999</v>
      </c>
      <c r="J77">
        <v>5.78</v>
      </c>
      <c r="K77">
        <v>4.4375</v>
      </c>
      <c r="L77">
        <v>2.9580000000000002</v>
      </c>
      <c r="N77">
        <v>3.9350000000000001</v>
      </c>
      <c r="P77">
        <v>23.789000000000001</v>
      </c>
    </row>
    <row r="78" spans="2:16" x14ac:dyDescent="0.35">
      <c r="B78" s="2">
        <v>45342</v>
      </c>
      <c r="D78">
        <v>2.3879000000000001</v>
      </c>
      <c r="E78">
        <v>72.62</v>
      </c>
      <c r="F78">
        <v>2.0503999999999998</v>
      </c>
      <c r="G78">
        <v>2112.4</v>
      </c>
      <c r="H78">
        <v>11.577500000000001</v>
      </c>
      <c r="I78">
        <v>0.22009999999999999</v>
      </c>
      <c r="J78">
        <v>5.8</v>
      </c>
      <c r="K78">
        <v>4.5075000000000003</v>
      </c>
      <c r="L78">
        <v>2.8540000000000001</v>
      </c>
      <c r="N78">
        <v>3.9239999999999999</v>
      </c>
      <c r="P78">
        <v>24.042999999999999</v>
      </c>
    </row>
    <row r="79" spans="2:16" x14ac:dyDescent="0.35">
      <c r="B79" s="2">
        <v>45338</v>
      </c>
      <c r="D79">
        <v>2.4245999999999999</v>
      </c>
      <c r="E79">
        <v>73.69</v>
      </c>
      <c r="F79">
        <v>2.0893000000000002</v>
      </c>
      <c r="G79">
        <v>2097.1</v>
      </c>
      <c r="H79">
        <v>11.484999999999999</v>
      </c>
      <c r="I79">
        <v>0.2235</v>
      </c>
      <c r="J79">
        <v>5.6174999999999997</v>
      </c>
      <c r="K79">
        <v>4.47</v>
      </c>
      <c r="L79">
        <v>2.8559999999999999</v>
      </c>
      <c r="N79">
        <v>3.9045000000000001</v>
      </c>
      <c r="P79">
        <v>24.385999999999999</v>
      </c>
    </row>
    <row r="80" spans="2:16" x14ac:dyDescent="0.35">
      <c r="B80" s="2">
        <v>45337</v>
      </c>
      <c r="D80">
        <v>2.4131999999999998</v>
      </c>
      <c r="E80">
        <v>73.3</v>
      </c>
      <c r="F80">
        <v>2.0901000000000001</v>
      </c>
      <c r="G80">
        <v>2087.4</v>
      </c>
      <c r="H80">
        <v>11.407500000000001</v>
      </c>
      <c r="I80">
        <v>0.22</v>
      </c>
      <c r="J80">
        <v>5.7</v>
      </c>
      <c r="K80">
        <v>4.4550000000000001</v>
      </c>
      <c r="L80">
        <v>2.859</v>
      </c>
      <c r="N80">
        <v>3.8264999999999998</v>
      </c>
      <c r="P80">
        <v>23.86</v>
      </c>
    </row>
    <row r="81" spans="2:16" x14ac:dyDescent="0.35">
      <c r="B81" s="2">
        <v>45336</v>
      </c>
      <c r="D81">
        <v>2.4</v>
      </c>
      <c r="E81">
        <v>72.64</v>
      </c>
      <c r="F81">
        <v>2.0739000000000001</v>
      </c>
      <c r="G81">
        <v>2076.9</v>
      </c>
      <c r="H81">
        <v>11.55</v>
      </c>
      <c r="I81">
        <v>0.22470000000000001</v>
      </c>
      <c r="J81">
        <v>5.8425000000000002</v>
      </c>
      <c r="K81">
        <v>4.5324999999999998</v>
      </c>
      <c r="L81">
        <v>2.895</v>
      </c>
      <c r="N81">
        <v>3.7829999999999999</v>
      </c>
      <c r="P81">
        <v>23.297999999999998</v>
      </c>
    </row>
    <row r="82" spans="2:16" x14ac:dyDescent="0.35">
      <c r="B82" s="2">
        <v>45335</v>
      </c>
      <c r="D82">
        <v>2.4317000000000002</v>
      </c>
      <c r="E82">
        <v>73.459999999999994</v>
      </c>
      <c r="F82">
        <v>2.1120000000000001</v>
      </c>
      <c r="G82">
        <v>2080.1999999999998</v>
      </c>
      <c r="H82">
        <v>11.6525</v>
      </c>
      <c r="I82">
        <v>0.22370000000000001</v>
      </c>
      <c r="J82">
        <v>5.9775</v>
      </c>
      <c r="K82">
        <v>4.5875000000000004</v>
      </c>
      <c r="L82">
        <v>2.9980000000000002</v>
      </c>
      <c r="N82">
        <v>3.8065000000000002</v>
      </c>
      <c r="P82">
        <v>23.071000000000002</v>
      </c>
    </row>
    <row r="83" spans="2:16" x14ac:dyDescent="0.35">
      <c r="B83" s="2">
        <v>45334</v>
      </c>
      <c r="D83">
        <v>2.4312999999999998</v>
      </c>
      <c r="E83">
        <v>73.31</v>
      </c>
      <c r="F83">
        <v>2.1080000000000001</v>
      </c>
      <c r="G83">
        <v>2104.9</v>
      </c>
      <c r="H83">
        <v>11.6875</v>
      </c>
      <c r="I83">
        <v>0.22600000000000001</v>
      </c>
      <c r="J83">
        <v>6.0025000000000004</v>
      </c>
      <c r="K83">
        <v>4.5875000000000004</v>
      </c>
      <c r="L83">
        <v>3.0219999999999998</v>
      </c>
      <c r="N83">
        <v>3.8224999999999998</v>
      </c>
      <c r="P83">
        <v>23.67</v>
      </c>
    </row>
    <row r="84" spans="2:16" x14ac:dyDescent="0.35">
      <c r="B84" s="2">
        <v>45331</v>
      </c>
      <c r="D84">
        <v>2.444</v>
      </c>
      <c r="E84">
        <v>73.239999999999995</v>
      </c>
      <c r="F84">
        <v>2.0983999999999998</v>
      </c>
      <c r="G84">
        <v>2110.1999999999998</v>
      </c>
      <c r="H84">
        <v>11.637499999999999</v>
      </c>
      <c r="I84">
        <v>0.22989999999999999</v>
      </c>
      <c r="J84">
        <v>6.01</v>
      </c>
      <c r="K84">
        <v>4.5774999999999997</v>
      </c>
      <c r="L84">
        <v>3.028</v>
      </c>
      <c r="N84">
        <v>3.7869999999999999</v>
      </c>
      <c r="P84">
        <v>23.492999999999999</v>
      </c>
    </row>
    <row r="85" spans="2:16" x14ac:dyDescent="0.35">
      <c r="B85" s="2">
        <v>45330</v>
      </c>
      <c r="D85">
        <v>2.4239999999999999</v>
      </c>
      <c r="E85">
        <v>72.69</v>
      </c>
      <c r="F85">
        <v>2.0844</v>
      </c>
      <c r="G85">
        <v>2119.1</v>
      </c>
      <c r="H85">
        <v>11.727499999999999</v>
      </c>
      <c r="I85">
        <v>0.22900000000000001</v>
      </c>
      <c r="J85">
        <v>5.9725000000000001</v>
      </c>
      <c r="K85">
        <v>4.6174999999999997</v>
      </c>
      <c r="L85">
        <v>3.0089999999999999</v>
      </c>
      <c r="N85">
        <v>3.81</v>
      </c>
      <c r="P85">
        <v>23.533000000000001</v>
      </c>
    </row>
    <row r="86" spans="2:16" x14ac:dyDescent="0.35">
      <c r="B86" s="2">
        <v>45329</v>
      </c>
      <c r="D86">
        <v>2.3986999999999998</v>
      </c>
      <c r="E86">
        <v>71.180000000000007</v>
      </c>
      <c r="F86">
        <v>2.0322</v>
      </c>
      <c r="G86">
        <v>2122.4</v>
      </c>
      <c r="H86">
        <v>11.7075</v>
      </c>
      <c r="I86">
        <v>0.22869999999999999</v>
      </c>
      <c r="J86">
        <v>6.1050000000000004</v>
      </c>
      <c r="K86">
        <v>4.6325000000000003</v>
      </c>
      <c r="L86">
        <v>2.99</v>
      </c>
      <c r="N86">
        <v>3.8525</v>
      </c>
      <c r="P86">
        <v>23.251000000000001</v>
      </c>
    </row>
    <row r="87" spans="2:16" x14ac:dyDescent="0.35">
      <c r="B87" s="2">
        <v>45328</v>
      </c>
      <c r="D87">
        <v>2.3812000000000002</v>
      </c>
      <c r="E87">
        <v>70.75</v>
      </c>
      <c r="F87">
        <v>2.0182000000000002</v>
      </c>
      <c r="G87">
        <v>2122.3000000000002</v>
      </c>
      <c r="H87">
        <v>11.775</v>
      </c>
      <c r="I87">
        <v>0.22520000000000001</v>
      </c>
      <c r="J87">
        <v>6.0575000000000001</v>
      </c>
      <c r="K87">
        <v>4.6775000000000002</v>
      </c>
      <c r="L87">
        <v>2.9940000000000002</v>
      </c>
      <c r="N87">
        <v>3.8915000000000002</v>
      </c>
      <c r="P87">
        <v>23.363</v>
      </c>
    </row>
    <row r="88" spans="2:16" x14ac:dyDescent="0.35">
      <c r="B88" s="2">
        <v>45327</v>
      </c>
      <c r="D88">
        <v>2.3786999999999998</v>
      </c>
      <c r="E88">
        <v>70.459999999999994</v>
      </c>
      <c r="F88">
        <v>2.0072999999999999</v>
      </c>
      <c r="G88">
        <v>2114.1</v>
      </c>
      <c r="H88">
        <v>11.7675</v>
      </c>
      <c r="I88">
        <v>0.22500000000000001</v>
      </c>
      <c r="J88">
        <v>6.0324999999999998</v>
      </c>
      <c r="K88">
        <v>4.6849999999999996</v>
      </c>
      <c r="L88">
        <v>3.0179999999999998</v>
      </c>
      <c r="N88">
        <v>3.8845000000000001</v>
      </c>
      <c r="P88">
        <v>23.312999999999999</v>
      </c>
    </row>
    <row r="89" spans="2:16" x14ac:dyDescent="0.35">
      <c r="B89" s="2">
        <v>45324</v>
      </c>
      <c r="D89">
        <v>2.3456000000000001</v>
      </c>
      <c r="E89">
        <v>69.77</v>
      </c>
      <c r="F89">
        <v>1.9827999999999999</v>
      </c>
      <c r="G89">
        <v>2124.1999999999998</v>
      </c>
      <c r="H89">
        <v>11.71</v>
      </c>
      <c r="I89">
        <v>0.2268</v>
      </c>
      <c r="J89">
        <v>6.13</v>
      </c>
      <c r="K89">
        <v>4.6849999999999996</v>
      </c>
      <c r="L89">
        <v>3.02</v>
      </c>
      <c r="N89">
        <v>3.923</v>
      </c>
      <c r="P89">
        <v>23.687999999999999</v>
      </c>
    </row>
    <row r="90" spans="2:16" x14ac:dyDescent="0.35">
      <c r="B90" s="2">
        <v>45323</v>
      </c>
      <c r="D90">
        <v>2.3778000000000001</v>
      </c>
      <c r="E90">
        <v>70.83</v>
      </c>
      <c r="F90">
        <v>2.0181</v>
      </c>
      <c r="G90">
        <v>2139.5</v>
      </c>
      <c r="H90">
        <v>11.855</v>
      </c>
      <c r="I90">
        <v>0.2243</v>
      </c>
      <c r="J90">
        <v>6.1375000000000002</v>
      </c>
      <c r="K90">
        <v>4.71</v>
      </c>
      <c r="L90">
        <v>3.0150000000000001</v>
      </c>
      <c r="N90">
        <v>3.9405000000000001</v>
      </c>
      <c r="P90">
        <v>24.111999999999998</v>
      </c>
    </row>
    <row r="91" spans="2:16" x14ac:dyDescent="0.35">
      <c r="B91" s="2">
        <v>45322</v>
      </c>
      <c r="D91">
        <v>2.4169</v>
      </c>
      <c r="E91">
        <v>72.45</v>
      </c>
      <c r="F91">
        <v>2.0566</v>
      </c>
      <c r="G91">
        <v>2135.5</v>
      </c>
      <c r="H91">
        <v>11.9975</v>
      </c>
      <c r="I91">
        <v>0.22770000000000001</v>
      </c>
      <c r="J91">
        <v>6.1025</v>
      </c>
      <c r="K91">
        <v>4.7149999999999999</v>
      </c>
      <c r="L91">
        <v>3.0190000000000001</v>
      </c>
      <c r="N91">
        <v>3.9834999999999998</v>
      </c>
      <c r="P91">
        <v>24.042999999999999</v>
      </c>
    </row>
    <row r="92" spans="2:16" x14ac:dyDescent="0.35">
      <c r="B92" s="2">
        <v>45321</v>
      </c>
      <c r="D92">
        <v>2.4394</v>
      </c>
      <c r="E92">
        <v>73.98</v>
      </c>
      <c r="F92">
        <v>2.1004999999999998</v>
      </c>
      <c r="G92">
        <v>2120.4</v>
      </c>
      <c r="H92">
        <v>11.9725</v>
      </c>
      <c r="I92">
        <v>0.2261</v>
      </c>
      <c r="J92">
        <v>6.2024999999999997</v>
      </c>
      <c r="K92">
        <v>4.72</v>
      </c>
      <c r="L92">
        <v>3.0409999999999999</v>
      </c>
      <c r="N92">
        <v>3.9885000000000002</v>
      </c>
      <c r="P92">
        <v>24.12</v>
      </c>
    </row>
    <row r="93" spans="2:16" x14ac:dyDescent="0.35">
      <c r="B93" s="2">
        <v>45320</v>
      </c>
      <c r="D93">
        <v>2.4251</v>
      </c>
      <c r="E93">
        <v>73.150000000000006</v>
      </c>
      <c r="F93">
        <v>2.0808</v>
      </c>
      <c r="G93">
        <v>2113.6</v>
      </c>
      <c r="H93">
        <v>11.8025</v>
      </c>
      <c r="I93">
        <v>0.223</v>
      </c>
      <c r="J93">
        <v>6.0949999999999998</v>
      </c>
      <c r="K93">
        <v>4.6574999999999998</v>
      </c>
      <c r="L93">
        <v>3.01</v>
      </c>
      <c r="N93">
        <v>3.9660000000000002</v>
      </c>
      <c r="P93">
        <v>24.132999999999999</v>
      </c>
    </row>
    <row r="94" spans="2:16" x14ac:dyDescent="0.35">
      <c r="B94" s="2">
        <v>45317</v>
      </c>
      <c r="D94">
        <v>2.4512999999999998</v>
      </c>
      <c r="E94">
        <v>74.040000000000006</v>
      </c>
      <c r="F94">
        <v>2.1109</v>
      </c>
      <c r="G94">
        <v>2105.3000000000002</v>
      </c>
      <c r="H94">
        <v>11.85</v>
      </c>
      <c r="I94">
        <v>0.22550000000000001</v>
      </c>
      <c r="J94">
        <v>6.1624999999999996</v>
      </c>
      <c r="K94">
        <v>4.6849999999999996</v>
      </c>
      <c r="L94">
        <v>3.1139999999999999</v>
      </c>
      <c r="N94">
        <v>3.9420000000000002</v>
      </c>
      <c r="P94">
        <v>23.757999999999999</v>
      </c>
    </row>
    <row r="95" spans="2:16" x14ac:dyDescent="0.35">
      <c r="B95" s="2">
        <v>45316</v>
      </c>
      <c r="D95">
        <v>2.4348000000000001</v>
      </c>
      <c r="E95">
        <v>73.5</v>
      </c>
      <c r="F95">
        <v>2.0920999999999998</v>
      </c>
      <c r="G95">
        <v>2105.3000000000002</v>
      </c>
      <c r="H95">
        <v>11.9625</v>
      </c>
      <c r="I95">
        <v>0.22739999999999999</v>
      </c>
      <c r="J95">
        <v>6.2750000000000004</v>
      </c>
      <c r="K95">
        <v>4.7350000000000003</v>
      </c>
      <c r="L95">
        <v>3.0939999999999999</v>
      </c>
      <c r="N95">
        <v>3.9544999999999999</v>
      </c>
      <c r="P95">
        <v>23.8</v>
      </c>
    </row>
    <row r="96" spans="2:16" x14ac:dyDescent="0.35">
      <c r="B96" s="2">
        <v>45315</v>
      </c>
      <c r="D96">
        <v>2.3984000000000001</v>
      </c>
      <c r="E96">
        <v>71.94</v>
      </c>
      <c r="F96">
        <v>2.0526</v>
      </c>
      <c r="G96">
        <v>2104.1</v>
      </c>
      <c r="H96">
        <v>12.08</v>
      </c>
      <c r="I96">
        <v>0.22919999999999999</v>
      </c>
      <c r="J96">
        <v>6.2625000000000002</v>
      </c>
      <c r="K96">
        <v>4.7525000000000004</v>
      </c>
      <c r="L96">
        <v>3.1509999999999998</v>
      </c>
      <c r="N96">
        <v>3.9594999999999998</v>
      </c>
      <c r="P96">
        <v>23.765999999999998</v>
      </c>
    </row>
    <row r="97" spans="2:16" x14ac:dyDescent="0.35">
      <c r="B97" s="2">
        <v>45314</v>
      </c>
      <c r="D97">
        <v>2.3984999999999999</v>
      </c>
      <c r="E97">
        <v>71.48</v>
      </c>
      <c r="F97">
        <v>2.0503</v>
      </c>
      <c r="G97">
        <v>2114</v>
      </c>
      <c r="H97">
        <v>12.07</v>
      </c>
      <c r="I97">
        <v>0.22409999999999999</v>
      </c>
      <c r="J97">
        <v>6.1275000000000004</v>
      </c>
      <c r="K97">
        <v>4.7050000000000001</v>
      </c>
      <c r="L97">
        <v>3.1150000000000002</v>
      </c>
      <c r="N97">
        <v>3.8759999999999999</v>
      </c>
      <c r="P97">
        <v>23.341000000000001</v>
      </c>
    </row>
    <row r="98" spans="2:16" x14ac:dyDescent="0.35">
      <c r="B98" s="2">
        <v>45313</v>
      </c>
      <c r="D98">
        <v>2.4035000000000002</v>
      </c>
      <c r="E98">
        <v>71.81</v>
      </c>
      <c r="F98">
        <v>2.0630999999999999</v>
      </c>
      <c r="G98">
        <v>2110.1999999999998</v>
      </c>
      <c r="H98">
        <v>11.975</v>
      </c>
      <c r="I98">
        <v>0.2225</v>
      </c>
      <c r="J98">
        <v>6.12</v>
      </c>
      <c r="K98">
        <v>4.6924999999999999</v>
      </c>
      <c r="L98">
        <v>3.048</v>
      </c>
      <c r="N98">
        <v>3.8540000000000001</v>
      </c>
      <c r="P98">
        <v>23.167000000000002</v>
      </c>
    </row>
    <row r="99" spans="2:16" x14ac:dyDescent="0.35">
      <c r="B99" s="2">
        <v>45310</v>
      </c>
      <c r="D99">
        <v>2.3698999999999999</v>
      </c>
      <c r="E99">
        <v>70.34</v>
      </c>
      <c r="F99">
        <v>2.0137</v>
      </c>
      <c r="G99">
        <v>2117.1999999999998</v>
      </c>
      <c r="H99">
        <v>11.9125</v>
      </c>
      <c r="I99">
        <v>0.22209999999999999</v>
      </c>
      <c r="J99">
        <v>6.0975000000000001</v>
      </c>
      <c r="K99">
        <v>4.6875</v>
      </c>
      <c r="L99">
        <v>3.1030000000000002</v>
      </c>
      <c r="N99">
        <v>3.8690000000000002</v>
      </c>
      <c r="P99">
        <v>23.58</v>
      </c>
    </row>
    <row r="100" spans="2:16" x14ac:dyDescent="0.35">
      <c r="B100" s="2">
        <v>45309</v>
      </c>
      <c r="D100">
        <v>2.3896000000000002</v>
      </c>
      <c r="E100">
        <v>71.040000000000006</v>
      </c>
      <c r="F100">
        <v>2.0299999999999998</v>
      </c>
      <c r="G100">
        <v>2109.4</v>
      </c>
      <c r="H100">
        <v>11.9125</v>
      </c>
      <c r="I100">
        <v>0.21820000000000001</v>
      </c>
      <c r="J100">
        <v>6.0374999999999996</v>
      </c>
      <c r="K100">
        <v>4.6825000000000001</v>
      </c>
      <c r="L100">
        <v>3.1840000000000002</v>
      </c>
      <c r="N100">
        <v>3.8334999999999999</v>
      </c>
      <c r="P100">
        <v>23.681000000000001</v>
      </c>
    </row>
    <row r="101" spans="2:16" x14ac:dyDescent="0.35">
      <c r="B101" s="2">
        <v>45308</v>
      </c>
      <c r="D101">
        <v>2.3654999999999999</v>
      </c>
      <c r="E101">
        <v>70.08</v>
      </c>
      <c r="F101">
        <v>2.0017999999999998</v>
      </c>
      <c r="G101">
        <v>2094.6</v>
      </c>
      <c r="H101">
        <v>11.89</v>
      </c>
      <c r="I101">
        <v>0.21390000000000001</v>
      </c>
      <c r="J101">
        <v>6.02</v>
      </c>
      <c r="K101">
        <v>4.6775000000000002</v>
      </c>
      <c r="L101">
        <v>3.2170000000000001</v>
      </c>
      <c r="N101">
        <v>3.819</v>
      </c>
      <c r="P101">
        <v>23.550999999999998</v>
      </c>
    </row>
    <row r="102" spans="2:16" x14ac:dyDescent="0.35">
      <c r="B102" s="2">
        <v>45307</v>
      </c>
      <c r="D102">
        <v>2.3620999999999999</v>
      </c>
      <c r="E102">
        <v>70.34</v>
      </c>
      <c r="F102">
        <v>1.9988999999999999</v>
      </c>
      <c r="G102">
        <v>2117</v>
      </c>
      <c r="H102">
        <v>12.012499999999999</v>
      </c>
      <c r="I102">
        <v>0.21490000000000001</v>
      </c>
      <c r="J102">
        <v>6.0525000000000002</v>
      </c>
      <c r="K102">
        <v>4.6974999999999998</v>
      </c>
      <c r="L102">
        <v>3.1749999999999998</v>
      </c>
      <c r="N102">
        <v>3.8530000000000002</v>
      </c>
      <c r="P102">
        <v>23.972000000000001</v>
      </c>
    </row>
    <row r="103" spans="2:16" x14ac:dyDescent="0.35">
      <c r="B103" s="2">
        <v>45303</v>
      </c>
      <c r="D103">
        <v>2.3788</v>
      </c>
      <c r="E103">
        <v>70.739999999999995</v>
      </c>
      <c r="F103">
        <v>2.0026000000000002</v>
      </c>
      <c r="G103">
        <v>2138.1</v>
      </c>
      <c r="H103">
        <v>12.015000000000001</v>
      </c>
      <c r="I103">
        <v>0.2079</v>
      </c>
      <c r="J103">
        <v>6.1849999999999996</v>
      </c>
      <c r="K103">
        <v>4.7424999999999997</v>
      </c>
      <c r="L103">
        <v>3.246</v>
      </c>
      <c r="N103">
        <v>3.8315000000000001</v>
      </c>
      <c r="P103">
        <v>24.209</v>
      </c>
    </row>
    <row r="104" spans="2:16" x14ac:dyDescent="0.35">
      <c r="B104" s="2">
        <v>45302</v>
      </c>
      <c r="D104">
        <v>2.36</v>
      </c>
      <c r="E104">
        <v>70.040000000000006</v>
      </c>
      <c r="F104">
        <v>1.9864999999999999</v>
      </c>
      <c r="G104">
        <v>2107.3000000000002</v>
      </c>
      <c r="H104">
        <v>12.07</v>
      </c>
      <c r="I104">
        <v>0.20910000000000001</v>
      </c>
      <c r="J104">
        <v>6.2474999999999996</v>
      </c>
      <c r="K104">
        <v>4.83</v>
      </c>
      <c r="L104">
        <v>3.242</v>
      </c>
      <c r="N104">
        <v>3.86</v>
      </c>
      <c r="P104">
        <v>23.606000000000002</v>
      </c>
    </row>
    <row r="105" spans="2:16" x14ac:dyDescent="0.35">
      <c r="B105" s="2">
        <v>45301</v>
      </c>
      <c r="D105">
        <v>2.3334000000000001</v>
      </c>
      <c r="E105">
        <v>69.5</v>
      </c>
      <c r="F105">
        <v>1.9632000000000001</v>
      </c>
      <c r="G105">
        <v>2116.4</v>
      </c>
      <c r="H105">
        <v>12.055</v>
      </c>
      <c r="I105">
        <v>0.20660000000000001</v>
      </c>
      <c r="J105">
        <v>6.3174999999999999</v>
      </c>
      <c r="K105">
        <v>4.8499999999999996</v>
      </c>
      <c r="L105">
        <v>3.22</v>
      </c>
      <c r="N105">
        <v>3.8780000000000001</v>
      </c>
      <c r="P105">
        <v>23.978999999999999</v>
      </c>
    </row>
    <row r="106" spans="2:16" x14ac:dyDescent="0.35">
      <c r="B106" s="2">
        <v>45300</v>
      </c>
      <c r="D106">
        <v>2.3567</v>
      </c>
      <c r="E106">
        <v>69.92</v>
      </c>
      <c r="F106">
        <v>1.9748000000000001</v>
      </c>
      <c r="G106">
        <v>2121.8000000000002</v>
      </c>
      <c r="H106">
        <v>12.085000000000001</v>
      </c>
      <c r="I106">
        <v>0.20930000000000001</v>
      </c>
      <c r="J106">
        <v>6.3075000000000001</v>
      </c>
      <c r="K106">
        <v>4.8574999999999999</v>
      </c>
      <c r="L106">
        <v>3.2770000000000001</v>
      </c>
      <c r="N106">
        <v>3.8650000000000002</v>
      </c>
      <c r="P106">
        <v>24.016999999999999</v>
      </c>
    </row>
    <row r="107" spans="2:16" x14ac:dyDescent="0.35">
      <c r="B107" s="2">
        <v>45299</v>
      </c>
      <c r="D107">
        <v>2.3334000000000001</v>
      </c>
      <c r="E107">
        <v>69.05</v>
      </c>
      <c r="F107">
        <v>1.9457</v>
      </c>
      <c r="G107">
        <v>2121.9</v>
      </c>
      <c r="H107">
        <v>12.02</v>
      </c>
      <c r="I107">
        <v>0.20949999999999999</v>
      </c>
      <c r="J107">
        <v>6.1775000000000002</v>
      </c>
      <c r="K107">
        <v>4.82</v>
      </c>
      <c r="L107">
        <v>3.2370000000000001</v>
      </c>
      <c r="N107">
        <v>3.9055</v>
      </c>
      <c r="P107">
        <v>24.236999999999998</v>
      </c>
    </row>
    <row r="108" spans="2:16" x14ac:dyDescent="0.35">
      <c r="B108" s="2">
        <v>45296</v>
      </c>
      <c r="D108">
        <v>2.371</v>
      </c>
      <c r="E108">
        <v>71.209999999999994</v>
      </c>
      <c r="F108">
        <v>2.0013999999999998</v>
      </c>
      <c r="G108">
        <v>2138.4</v>
      </c>
      <c r="H108">
        <v>12.085000000000001</v>
      </c>
      <c r="I108">
        <v>0.2059</v>
      </c>
      <c r="J108">
        <v>6.35</v>
      </c>
      <c r="K108">
        <v>4.8674999999999997</v>
      </c>
      <c r="L108">
        <v>3.26</v>
      </c>
      <c r="N108">
        <v>3.8895</v>
      </c>
      <c r="P108">
        <v>24.248999999999999</v>
      </c>
    </row>
    <row r="109" spans="2:16" x14ac:dyDescent="0.35">
      <c r="B109" s="2">
        <v>45295</v>
      </c>
      <c r="D109">
        <v>2.355</v>
      </c>
      <c r="E109">
        <v>70.25</v>
      </c>
      <c r="F109">
        <v>1.9899</v>
      </c>
      <c r="G109">
        <v>2138.5</v>
      </c>
      <c r="H109">
        <v>12.2075</v>
      </c>
      <c r="I109">
        <v>0.2056</v>
      </c>
      <c r="J109">
        <v>6.32</v>
      </c>
      <c r="K109">
        <v>4.9175000000000004</v>
      </c>
      <c r="L109">
        <v>3.22</v>
      </c>
      <c r="N109">
        <v>3.9129999999999998</v>
      </c>
      <c r="P109">
        <v>24.117000000000001</v>
      </c>
    </row>
    <row r="110" spans="2:16" x14ac:dyDescent="0.35">
      <c r="B110" s="2">
        <v>45294</v>
      </c>
      <c r="D110">
        <v>2.3732000000000002</v>
      </c>
      <c r="E110">
        <v>70.95</v>
      </c>
      <c r="F110">
        <v>2.0141</v>
      </c>
      <c r="G110">
        <v>2131</v>
      </c>
      <c r="H110">
        <v>12.2525</v>
      </c>
      <c r="I110">
        <v>0.20369999999999999</v>
      </c>
      <c r="J110">
        <v>6.22</v>
      </c>
      <c r="K110">
        <v>4.9124999999999996</v>
      </c>
      <c r="L110">
        <v>3.1789999999999998</v>
      </c>
      <c r="N110">
        <v>3.9319999999999999</v>
      </c>
      <c r="P110">
        <v>24.091000000000001</v>
      </c>
    </row>
    <row r="111" spans="2:16" x14ac:dyDescent="0.35">
      <c r="B111" s="2">
        <v>45293</v>
      </c>
      <c r="D111">
        <v>2.3220000000000001</v>
      </c>
      <c r="E111">
        <v>69.150000000000006</v>
      </c>
      <c r="F111">
        <v>1.9641999999999999</v>
      </c>
      <c r="G111">
        <v>2161.8000000000002</v>
      </c>
      <c r="H111">
        <v>12.22</v>
      </c>
      <c r="I111">
        <v>0.2049</v>
      </c>
      <c r="J111">
        <v>6.2625000000000002</v>
      </c>
      <c r="K111">
        <v>4.915</v>
      </c>
      <c r="L111">
        <v>3.161</v>
      </c>
      <c r="N111">
        <v>3.9525000000000001</v>
      </c>
      <c r="P111">
        <v>24.898</v>
      </c>
    </row>
    <row r="112" spans="2:16" x14ac:dyDescent="0.35">
      <c r="B112" s="2">
        <v>45289</v>
      </c>
      <c r="D112">
        <v>2.331</v>
      </c>
      <c r="E112">
        <v>69.94</v>
      </c>
      <c r="F112">
        <v>1.9745999999999999</v>
      </c>
      <c r="G112">
        <v>2160.1</v>
      </c>
      <c r="H112">
        <v>12.4575</v>
      </c>
      <c r="I112">
        <v>0.2041</v>
      </c>
      <c r="J112">
        <v>6.4574999999999996</v>
      </c>
      <c r="K112">
        <v>4.97</v>
      </c>
      <c r="L112">
        <v>3.1179999999999999</v>
      </c>
      <c r="N112">
        <v>3.9620000000000002</v>
      </c>
      <c r="P112">
        <v>25.015999999999998</v>
      </c>
    </row>
    <row r="113" spans="2:16" x14ac:dyDescent="0.35">
      <c r="B113" s="2">
        <v>45288</v>
      </c>
      <c r="D113">
        <v>2.3418000000000001</v>
      </c>
      <c r="E113">
        <v>70.180000000000007</v>
      </c>
      <c r="F113">
        <v>1.9716</v>
      </c>
      <c r="G113">
        <v>2171.8000000000002</v>
      </c>
      <c r="H113">
        <v>12.5875</v>
      </c>
      <c r="I113">
        <v>0.21229999999999999</v>
      </c>
      <c r="J113">
        <v>6.4775</v>
      </c>
      <c r="K113">
        <v>4.9850000000000003</v>
      </c>
      <c r="L113">
        <v>3.129</v>
      </c>
      <c r="N113">
        <v>3.992</v>
      </c>
      <c r="P113">
        <v>25.312999999999999</v>
      </c>
    </row>
    <row r="114" spans="2:16" x14ac:dyDescent="0.35">
      <c r="B114" s="2">
        <v>45287</v>
      </c>
      <c r="D114">
        <v>2.3843999999999999</v>
      </c>
      <c r="E114">
        <v>72.2</v>
      </c>
      <c r="F114">
        <v>2.0240999999999998</v>
      </c>
      <c r="G114">
        <v>2180.8000000000002</v>
      </c>
      <c r="H114">
        <v>12.6525</v>
      </c>
      <c r="I114">
        <v>0.2036</v>
      </c>
      <c r="J114">
        <v>6.3949999999999996</v>
      </c>
      <c r="K114">
        <v>5.0025000000000004</v>
      </c>
      <c r="L114">
        <v>3.0670000000000002</v>
      </c>
      <c r="N114">
        <v>4.0259999999999998</v>
      </c>
      <c r="P114">
        <v>25.577999999999999</v>
      </c>
    </row>
    <row r="115" spans="2:16" x14ac:dyDescent="0.35">
      <c r="B115" s="2">
        <v>45286</v>
      </c>
      <c r="D115">
        <v>2.4131999999999998</v>
      </c>
      <c r="E115">
        <v>72.88</v>
      </c>
      <c r="F115">
        <v>2.0501999999999998</v>
      </c>
      <c r="G115">
        <v>2157.3000000000002</v>
      </c>
      <c r="H115">
        <v>12.6525</v>
      </c>
      <c r="I115">
        <v>0.20150000000000001</v>
      </c>
      <c r="J115">
        <v>6.53</v>
      </c>
      <c r="K115">
        <v>5.0350000000000001</v>
      </c>
      <c r="L115">
        <v>3.05</v>
      </c>
      <c r="N115">
        <v>3.976</v>
      </c>
      <c r="P115">
        <v>25.334</v>
      </c>
    </row>
    <row r="116" spans="2:16" x14ac:dyDescent="0.35">
      <c r="B116" s="2">
        <v>45282</v>
      </c>
      <c r="D116">
        <v>2.3902999999999999</v>
      </c>
      <c r="E116">
        <v>71.510000000000005</v>
      </c>
      <c r="F116">
        <v>2.0200999999999998</v>
      </c>
      <c r="G116">
        <v>2156.3000000000002</v>
      </c>
      <c r="H116">
        <v>12.58</v>
      </c>
      <c r="I116">
        <v>0.20230000000000001</v>
      </c>
      <c r="J116">
        <v>6.3475000000000001</v>
      </c>
      <c r="K116">
        <v>4.9824999999999999</v>
      </c>
      <c r="L116">
        <v>3.0779999999999998</v>
      </c>
      <c r="N116">
        <v>3.9710000000000001</v>
      </c>
      <c r="P116">
        <v>25.498000000000001</v>
      </c>
    </row>
    <row r="117" spans="2:16" x14ac:dyDescent="0.35">
      <c r="B117" s="2">
        <v>45281</v>
      </c>
      <c r="D117">
        <v>2.4180999999999999</v>
      </c>
      <c r="E117">
        <v>72.209999999999994</v>
      </c>
      <c r="F117">
        <v>2.0406</v>
      </c>
      <c r="G117">
        <v>2138.6</v>
      </c>
      <c r="H117">
        <v>12.53</v>
      </c>
      <c r="I117">
        <v>0.19839999999999999</v>
      </c>
      <c r="J117">
        <v>6.3174999999999999</v>
      </c>
      <c r="K117">
        <v>4.9749999999999996</v>
      </c>
      <c r="L117">
        <v>3.1160000000000001</v>
      </c>
      <c r="N117">
        <v>3.9830000000000001</v>
      </c>
      <c r="P117">
        <v>25.518999999999998</v>
      </c>
    </row>
    <row r="118" spans="2:16" x14ac:dyDescent="0.35">
      <c r="B118" s="2">
        <v>45280</v>
      </c>
      <c r="D118">
        <v>2.4340000000000002</v>
      </c>
      <c r="E118">
        <v>72.8</v>
      </c>
      <c r="F118">
        <v>2.0651999999999999</v>
      </c>
      <c r="G118">
        <v>2135.4</v>
      </c>
      <c r="H118">
        <v>12.637499999999999</v>
      </c>
      <c r="I118">
        <v>0.2024</v>
      </c>
      <c r="J118">
        <v>6.28</v>
      </c>
      <c r="K118">
        <v>4.95</v>
      </c>
      <c r="L118">
        <v>3.069</v>
      </c>
      <c r="N118">
        <v>3.9685000000000001</v>
      </c>
      <c r="P118">
        <v>25.574000000000002</v>
      </c>
    </row>
    <row r="119" spans="2:16" x14ac:dyDescent="0.35">
      <c r="B119" s="2">
        <v>45279</v>
      </c>
      <c r="D119">
        <v>2.4439000000000002</v>
      </c>
      <c r="E119">
        <v>72.959999999999994</v>
      </c>
      <c r="F119">
        <v>2.0756000000000001</v>
      </c>
      <c r="G119">
        <v>2140.3000000000002</v>
      </c>
      <c r="H119">
        <v>12.7075</v>
      </c>
      <c r="I119">
        <v>0.2064</v>
      </c>
      <c r="J119">
        <v>6.3849999999999998</v>
      </c>
      <c r="K119">
        <v>4.9649999999999999</v>
      </c>
      <c r="L119">
        <v>3.069</v>
      </c>
      <c r="N119">
        <v>3.9624999999999999</v>
      </c>
      <c r="P119">
        <v>25.274999999999999</v>
      </c>
    </row>
    <row r="120" spans="2:16" x14ac:dyDescent="0.35">
      <c r="B120" s="2">
        <v>45278</v>
      </c>
      <c r="D120">
        <v>2.4241000000000001</v>
      </c>
      <c r="E120">
        <v>72.09</v>
      </c>
      <c r="F120">
        <v>2.0434999999999999</v>
      </c>
      <c r="G120">
        <v>2128</v>
      </c>
      <c r="H120">
        <v>12.84</v>
      </c>
      <c r="I120">
        <v>0.20380000000000001</v>
      </c>
      <c r="J120">
        <v>6.3375000000000004</v>
      </c>
      <c r="K120">
        <v>5.0149999999999997</v>
      </c>
      <c r="L120">
        <v>3.1259999999999999</v>
      </c>
      <c r="N120">
        <v>3.9279999999999999</v>
      </c>
      <c r="P120">
        <v>25.056999999999999</v>
      </c>
    </row>
    <row r="121" spans="2:16" x14ac:dyDescent="0.35">
      <c r="B121" s="2">
        <v>45275</v>
      </c>
      <c r="D121">
        <v>2.3997000000000002</v>
      </c>
      <c r="E121">
        <v>71.3</v>
      </c>
      <c r="F121">
        <v>2.02</v>
      </c>
      <c r="G121">
        <v>2123.1</v>
      </c>
      <c r="H121">
        <v>12.762499999999999</v>
      </c>
      <c r="I121">
        <v>0.2089</v>
      </c>
      <c r="J121">
        <v>6.4424999999999999</v>
      </c>
      <c r="K121">
        <v>5.0549999999999997</v>
      </c>
      <c r="L121">
        <v>3.14</v>
      </c>
      <c r="N121">
        <v>3.9615</v>
      </c>
      <c r="P121">
        <v>25.097000000000001</v>
      </c>
    </row>
    <row r="122" spans="2:16" x14ac:dyDescent="0.35">
      <c r="B122" s="2">
        <v>45274</v>
      </c>
      <c r="D122">
        <v>2.4066000000000001</v>
      </c>
      <c r="E122">
        <v>71.459999999999994</v>
      </c>
      <c r="F122">
        <v>2.0087999999999999</v>
      </c>
      <c r="G122">
        <v>2131.4</v>
      </c>
      <c r="H122">
        <v>12.807499999999999</v>
      </c>
      <c r="I122">
        <v>0.2092</v>
      </c>
      <c r="J122">
        <v>6.3150000000000004</v>
      </c>
      <c r="K122">
        <v>5.0175000000000001</v>
      </c>
      <c r="L122">
        <v>3.0779999999999998</v>
      </c>
      <c r="N122">
        <v>3.9695</v>
      </c>
      <c r="P122">
        <v>25.331</v>
      </c>
    </row>
    <row r="123" spans="2:16" x14ac:dyDescent="0.35">
      <c r="B123" s="2">
        <v>45273</v>
      </c>
      <c r="D123">
        <v>2.3647</v>
      </c>
      <c r="E123">
        <v>69.7</v>
      </c>
      <c r="F123">
        <v>1.9521999999999999</v>
      </c>
      <c r="G123">
        <v>2086.8000000000002</v>
      </c>
      <c r="H123">
        <v>12.7425</v>
      </c>
      <c r="I123">
        <v>0.20760000000000001</v>
      </c>
      <c r="J123">
        <v>6.2374999999999998</v>
      </c>
      <c r="K123">
        <v>5.0175000000000001</v>
      </c>
      <c r="L123">
        <v>3.048</v>
      </c>
      <c r="N123">
        <v>3.8734999999999999</v>
      </c>
      <c r="P123">
        <v>23.899000000000001</v>
      </c>
    </row>
    <row r="124" spans="2:16" x14ac:dyDescent="0.35">
      <c r="B124" s="2">
        <v>45272</v>
      </c>
      <c r="D124">
        <v>2.3359000000000001</v>
      </c>
      <c r="E124">
        <v>68.69</v>
      </c>
      <c r="F124">
        <v>1.9258999999999999</v>
      </c>
      <c r="G124">
        <v>2082.8000000000002</v>
      </c>
      <c r="H124">
        <v>12.815</v>
      </c>
      <c r="I124">
        <v>0.21190000000000001</v>
      </c>
      <c r="J124">
        <v>6.42</v>
      </c>
      <c r="K124">
        <v>5.0599999999999996</v>
      </c>
      <c r="L124">
        <v>2.96</v>
      </c>
      <c r="N124">
        <v>3.8780000000000001</v>
      </c>
      <c r="P124">
        <v>24.012</v>
      </c>
    </row>
    <row r="125" spans="2:16" x14ac:dyDescent="0.35">
      <c r="B125" s="2">
        <v>45271</v>
      </c>
      <c r="D125">
        <v>2.3921000000000001</v>
      </c>
      <c r="E125">
        <v>70.73</v>
      </c>
      <c r="F125">
        <v>1.9791000000000001</v>
      </c>
      <c r="G125">
        <v>2084.1999999999998</v>
      </c>
      <c r="H125">
        <v>12.8825</v>
      </c>
      <c r="I125">
        <v>0.2117</v>
      </c>
      <c r="J125">
        <v>6.2575000000000003</v>
      </c>
      <c r="K125">
        <v>5.0475000000000003</v>
      </c>
      <c r="L125">
        <v>3.016</v>
      </c>
      <c r="N125">
        <v>3.8860000000000001</v>
      </c>
      <c r="P125">
        <v>24.068000000000001</v>
      </c>
    </row>
    <row r="126" spans="2:16" x14ac:dyDescent="0.35">
      <c r="B126" s="2">
        <v>45268</v>
      </c>
      <c r="D126">
        <v>2.3797999999999999</v>
      </c>
      <c r="E126">
        <v>70.209999999999994</v>
      </c>
      <c r="F126">
        <v>1.9802</v>
      </c>
      <c r="G126">
        <v>2105.1999999999998</v>
      </c>
      <c r="H126">
        <v>12.705</v>
      </c>
      <c r="I126">
        <v>0.21879999999999999</v>
      </c>
      <c r="J126">
        <v>6.4550000000000001</v>
      </c>
      <c r="K126">
        <v>5.0750000000000002</v>
      </c>
      <c r="L126">
        <v>3.129</v>
      </c>
      <c r="N126">
        <v>3.93</v>
      </c>
      <c r="P126">
        <v>24.300999999999998</v>
      </c>
    </row>
    <row r="127" spans="2:16" x14ac:dyDescent="0.35">
      <c r="B127" s="2">
        <v>45267</v>
      </c>
      <c r="D127">
        <v>2.3502000000000001</v>
      </c>
      <c r="E127">
        <v>68.95</v>
      </c>
      <c r="F127">
        <v>1.9406000000000001</v>
      </c>
      <c r="G127">
        <v>2136.6</v>
      </c>
      <c r="H127">
        <v>12.744999999999999</v>
      </c>
      <c r="I127">
        <v>0.21729999999999999</v>
      </c>
      <c r="J127">
        <v>6.53</v>
      </c>
      <c r="K127">
        <v>5.085</v>
      </c>
      <c r="L127">
        <v>3.1829999999999998</v>
      </c>
      <c r="N127">
        <v>3.915</v>
      </c>
      <c r="P127">
        <v>25.087</v>
      </c>
    </row>
    <row r="128" spans="2:16" x14ac:dyDescent="0.35">
      <c r="B128" s="2">
        <v>45266</v>
      </c>
      <c r="D128">
        <v>2.3632</v>
      </c>
      <c r="E128">
        <v>69.08</v>
      </c>
      <c r="F128">
        <v>1.9545999999999999</v>
      </c>
      <c r="G128">
        <v>2137.6999999999998</v>
      </c>
      <c r="H128">
        <v>12.6075</v>
      </c>
      <c r="I128">
        <v>0.21840000000000001</v>
      </c>
      <c r="J128">
        <v>6.4850000000000003</v>
      </c>
      <c r="K128">
        <v>5.0475000000000003</v>
      </c>
      <c r="L128">
        <v>3.2050000000000001</v>
      </c>
      <c r="N128">
        <v>3.8580000000000001</v>
      </c>
      <c r="P128">
        <v>25.26</v>
      </c>
    </row>
    <row r="129" spans="2:16" x14ac:dyDescent="0.35">
      <c r="B129" s="2">
        <v>45265</v>
      </c>
      <c r="D129">
        <v>2.4032</v>
      </c>
      <c r="E129">
        <v>71.12</v>
      </c>
      <c r="F129">
        <v>2.0283000000000002</v>
      </c>
      <c r="G129">
        <v>2125.9</v>
      </c>
      <c r="H129">
        <v>12.734999999999999</v>
      </c>
      <c r="I129">
        <v>0.23469999999999999</v>
      </c>
      <c r="J129">
        <v>6.5149999999999997</v>
      </c>
      <c r="K129">
        <v>5.1074999999999999</v>
      </c>
      <c r="L129">
        <v>3.3650000000000002</v>
      </c>
      <c r="N129">
        <v>3.9024999999999999</v>
      </c>
      <c r="P129">
        <v>25.584</v>
      </c>
    </row>
    <row r="130" spans="2:16" x14ac:dyDescent="0.35">
      <c r="B130" s="2">
        <v>45264</v>
      </c>
      <c r="D130">
        <v>2.4196</v>
      </c>
      <c r="E130">
        <v>71.95</v>
      </c>
      <c r="F130">
        <v>2.0512999999999999</v>
      </c>
      <c r="G130">
        <v>2132.9</v>
      </c>
      <c r="H130">
        <v>12.73</v>
      </c>
      <c r="I130">
        <v>0.2402</v>
      </c>
      <c r="J130">
        <v>6.4349999999999996</v>
      </c>
      <c r="K130">
        <v>5.0750000000000002</v>
      </c>
      <c r="L130">
        <v>3.3610000000000002</v>
      </c>
      <c r="N130">
        <v>3.9620000000000002</v>
      </c>
      <c r="P130">
        <v>25.946000000000002</v>
      </c>
    </row>
    <row r="131" spans="2:16" x14ac:dyDescent="0.35">
      <c r="B131" s="2">
        <v>45261</v>
      </c>
      <c r="D131">
        <v>2.4182000000000001</v>
      </c>
      <c r="E131">
        <v>71.78</v>
      </c>
      <c r="F131">
        <v>2.0438000000000001</v>
      </c>
      <c r="G131">
        <v>2181.1999999999998</v>
      </c>
      <c r="H131">
        <v>12.8225</v>
      </c>
      <c r="I131">
        <v>0.23649999999999999</v>
      </c>
      <c r="J131">
        <v>6.2824999999999998</v>
      </c>
      <c r="K131">
        <v>5.0824999999999996</v>
      </c>
      <c r="L131">
        <v>3.4550000000000001</v>
      </c>
      <c r="N131">
        <v>4.0404999999999998</v>
      </c>
      <c r="P131">
        <v>26.899000000000001</v>
      </c>
    </row>
    <row r="132" spans="2:16" x14ac:dyDescent="0.35">
      <c r="B132" s="2">
        <v>45260</v>
      </c>
      <c r="D132">
        <v>2.4653</v>
      </c>
      <c r="E132">
        <v>72.900000000000006</v>
      </c>
      <c r="F132">
        <v>2.0743</v>
      </c>
      <c r="G132">
        <v>2149.4</v>
      </c>
      <c r="H132">
        <v>12.94</v>
      </c>
      <c r="I132">
        <v>0.2424</v>
      </c>
      <c r="J132">
        <v>6.2474999999999996</v>
      </c>
      <c r="K132">
        <v>5.0650000000000004</v>
      </c>
      <c r="L132">
        <v>3.4660000000000002</v>
      </c>
      <c r="N132">
        <v>3.9750000000000001</v>
      </c>
      <c r="P132">
        <v>26.690999999999999</v>
      </c>
    </row>
    <row r="133" spans="2:16" x14ac:dyDescent="0.35">
      <c r="B133" s="2">
        <v>45259</v>
      </c>
      <c r="D133">
        <v>2.5142000000000002</v>
      </c>
      <c r="E133">
        <v>74.680000000000007</v>
      </c>
      <c r="F133">
        <v>2.1238000000000001</v>
      </c>
      <c r="G133">
        <v>2159.1999999999998</v>
      </c>
      <c r="H133">
        <v>12.925000000000001</v>
      </c>
      <c r="I133">
        <v>0.24759999999999999</v>
      </c>
      <c r="J133">
        <v>6.1349999999999998</v>
      </c>
      <c r="K133">
        <v>5.01</v>
      </c>
      <c r="L133">
        <v>3.4860000000000002</v>
      </c>
      <c r="N133">
        <v>3.9554999999999998</v>
      </c>
      <c r="P133">
        <v>26.478999999999999</v>
      </c>
    </row>
    <row r="134" spans="2:16" x14ac:dyDescent="0.35">
      <c r="B134" s="2">
        <v>45258</v>
      </c>
      <c r="D134">
        <v>2.4916999999999998</v>
      </c>
      <c r="E134">
        <v>73.599999999999994</v>
      </c>
      <c r="F134">
        <v>2.0956000000000001</v>
      </c>
      <c r="G134">
        <v>2153.6999999999998</v>
      </c>
      <c r="H134">
        <v>12.93</v>
      </c>
      <c r="I134">
        <v>0.249</v>
      </c>
      <c r="J134">
        <v>6.0175000000000001</v>
      </c>
      <c r="K134">
        <v>4.9850000000000003</v>
      </c>
      <c r="L134">
        <v>3.5070000000000001</v>
      </c>
      <c r="N134">
        <v>3.97</v>
      </c>
      <c r="P134">
        <v>26.359000000000002</v>
      </c>
    </row>
    <row r="135" spans="2:16" x14ac:dyDescent="0.35">
      <c r="B135" s="2">
        <v>45257</v>
      </c>
      <c r="D135">
        <v>2.456</v>
      </c>
      <c r="E135">
        <v>72.62</v>
      </c>
      <c r="F135">
        <v>2.0550999999999999</v>
      </c>
      <c r="G135">
        <v>2126.6999999999998</v>
      </c>
      <c r="H135">
        <v>12.8025</v>
      </c>
      <c r="I135">
        <v>0.24940000000000001</v>
      </c>
      <c r="J135">
        <v>5.89</v>
      </c>
      <c r="K135">
        <v>4.9824999999999999</v>
      </c>
      <c r="L135">
        <v>3.52</v>
      </c>
      <c r="N135">
        <v>3.9415</v>
      </c>
      <c r="P135">
        <v>26.077000000000002</v>
      </c>
    </row>
    <row r="136" spans="2:16" x14ac:dyDescent="0.35">
      <c r="B136" s="2">
        <v>45254</v>
      </c>
      <c r="D136">
        <v>2.4674999999999998</v>
      </c>
      <c r="E136">
        <v>73.010000000000005</v>
      </c>
      <c r="F136">
        <v>2.0526</v>
      </c>
      <c r="G136">
        <v>2116.6</v>
      </c>
      <c r="H136">
        <v>12.8025</v>
      </c>
      <c r="I136">
        <v>0.2477</v>
      </c>
      <c r="J136">
        <v>6.04</v>
      </c>
      <c r="K136">
        <v>5.0525000000000002</v>
      </c>
      <c r="L136">
        <v>3.5209999999999999</v>
      </c>
      <c r="N136">
        <v>3.9685000000000001</v>
      </c>
      <c r="P136">
        <v>25.719000000000001</v>
      </c>
    </row>
    <row r="137" spans="2:16" x14ac:dyDescent="0.35">
      <c r="B137" s="2">
        <v>45252</v>
      </c>
      <c r="D137">
        <v>2.4952000000000001</v>
      </c>
      <c r="E137">
        <v>73.95</v>
      </c>
      <c r="F137">
        <v>2.0916999999999999</v>
      </c>
      <c r="G137">
        <v>2106.5</v>
      </c>
      <c r="H137">
        <v>13.012499999999999</v>
      </c>
      <c r="I137">
        <v>0.24890000000000001</v>
      </c>
      <c r="J137">
        <v>6.1224999999999996</v>
      </c>
      <c r="K137">
        <v>5.09</v>
      </c>
      <c r="L137">
        <v>3.4820000000000002</v>
      </c>
      <c r="N137">
        <v>3.9359999999999999</v>
      </c>
      <c r="P137">
        <v>25.047000000000001</v>
      </c>
    </row>
    <row r="138" spans="2:16" x14ac:dyDescent="0.35">
      <c r="B138" s="2">
        <v>45251</v>
      </c>
      <c r="D138">
        <v>2.5173999999999999</v>
      </c>
      <c r="E138">
        <v>74.55</v>
      </c>
      <c r="F138">
        <v>2.1145</v>
      </c>
      <c r="G138">
        <v>2114.6</v>
      </c>
      <c r="H138">
        <v>13.1325</v>
      </c>
      <c r="I138">
        <v>0.25330000000000003</v>
      </c>
      <c r="J138">
        <v>6.1050000000000004</v>
      </c>
      <c r="K138">
        <v>5.1025</v>
      </c>
      <c r="L138">
        <v>3.4980000000000002</v>
      </c>
      <c r="N138">
        <v>3.9870000000000001</v>
      </c>
      <c r="P138">
        <v>25.234999999999999</v>
      </c>
    </row>
    <row r="139" spans="2:16" x14ac:dyDescent="0.35">
      <c r="B139" s="2">
        <v>45250</v>
      </c>
      <c r="D139">
        <v>2.5121000000000002</v>
      </c>
      <c r="E139">
        <v>74.569999999999993</v>
      </c>
      <c r="F139">
        <v>2.1015999999999999</v>
      </c>
      <c r="G139">
        <v>2092.4</v>
      </c>
      <c r="H139">
        <v>13.047499999999999</v>
      </c>
      <c r="I139">
        <v>0.25130000000000002</v>
      </c>
      <c r="J139">
        <v>6</v>
      </c>
      <c r="K139">
        <v>5.0750000000000002</v>
      </c>
      <c r="L139">
        <v>3.5579999999999998</v>
      </c>
      <c r="N139">
        <v>3.9710000000000001</v>
      </c>
      <c r="P139">
        <v>24.966000000000001</v>
      </c>
    </row>
    <row r="140" spans="2:16" x14ac:dyDescent="0.35">
      <c r="B140" s="2">
        <v>45247</v>
      </c>
      <c r="D140">
        <v>2.4689000000000001</v>
      </c>
      <c r="E140">
        <v>73.209999999999994</v>
      </c>
      <c r="F140">
        <v>2.0577999999999999</v>
      </c>
      <c r="G140">
        <v>2097</v>
      </c>
      <c r="H140">
        <v>12.8325</v>
      </c>
      <c r="I140">
        <v>0.24809999999999999</v>
      </c>
      <c r="J140">
        <v>6.0575000000000001</v>
      </c>
      <c r="K140">
        <v>5.0650000000000004</v>
      </c>
      <c r="L140">
        <v>3.601</v>
      </c>
      <c r="N140">
        <v>3.9045000000000001</v>
      </c>
      <c r="P140">
        <v>25.233000000000001</v>
      </c>
    </row>
    <row r="141" spans="2:16" x14ac:dyDescent="0.35">
      <c r="B141" s="2">
        <v>45246</v>
      </c>
      <c r="D141">
        <v>2.4152</v>
      </c>
      <c r="E141">
        <v>71</v>
      </c>
      <c r="F141">
        <v>2.0026000000000002</v>
      </c>
      <c r="G141">
        <v>2099.8000000000002</v>
      </c>
      <c r="H141">
        <v>12.9475</v>
      </c>
      <c r="I141">
        <v>0.24790000000000001</v>
      </c>
      <c r="J141">
        <v>6.1</v>
      </c>
      <c r="K141">
        <v>5.1150000000000002</v>
      </c>
      <c r="L141">
        <v>3.657</v>
      </c>
      <c r="N141">
        <v>3.8715000000000002</v>
      </c>
      <c r="P141">
        <v>25.29</v>
      </c>
    </row>
    <row r="142" spans="2:16" x14ac:dyDescent="0.35">
      <c r="B142" s="2">
        <v>45245</v>
      </c>
      <c r="D142">
        <v>2.4786999999999999</v>
      </c>
      <c r="E142">
        <v>73.67</v>
      </c>
      <c r="F142">
        <v>2.0804999999999998</v>
      </c>
      <c r="G142">
        <v>2077.1</v>
      </c>
      <c r="H142">
        <v>13.14</v>
      </c>
      <c r="I142">
        <v>0.24740000000000001</v>
      </c>
      <c r="J142">
        <v>6.18</v>
      </c>
      <c r="K142">
        <v>5.0750000000000002</v>
      </c>
      <c r="L142">
        <v>3.7080000000000002</v>
      </c>
      <c r="N142">
        <v>3.8919999999999999</v>
      </c>
      <c r="P142">
        <v>24.902999999999999</v>
      </c>
    </row>
    <row r="143" spans="2:16" x14ac:dyDescent="0.35">
      <c r="B143" s="2">
        <v>45244</v>
      </c>
      <c r="D143">
        <v>2.4967999999999999</v>
      </c>
      <c r="E143">
        <v>74.11</v>
      </c>
      <c r="F143">
        <v>2.0905</v>
      </c>
      <c r="G143">
        <v>2078.6</v>
      </c>
      <c r="H143">
        <v>13.115</v>
      </c>
      <c r="I143">
        <v>0.24690000000000001</v>
      </c>
      <c r="J143">
        <v>6.2675000000000001</v>
      </c>
      <c r="K143">
        <v>5.125</v>
      </c>
      <c r="L143">
        <v>3.6869999999999998</v>
      </c>
      <c r="N143">
        <v>3.8574999999999999</v>
      </c>
      <c r="P143">
        <v>24.492000000000001</v>
      </c>
    </row>
    <row r="144" spans="2:16" x14ac:dyDescent="0.35">
      <c r="B144" s="2">
        <v>45243</v>
      </c>
      <c r="D144">
        <v>2.4943</v>
      </c>
      <c r="E144">
        <v>74.36</v>
      </c>
      <c r="F144">
        <v>2.1006</v>
      </c>
      <c r="G144">
        <v>2063.4</v>
      </c>
      <c r="H144">
        <v>13.07</v>
      </c>
      <c r="I144">
        <v>0.25109999999999999</v>
      </c>
      <c r="J144">
        <v>6.3</v>
      </c>
      <c r="K144">
        <v>5.1174999999999997</v>
      </c>
      <c r="L144">
        <v>3.681</v>
      </c>
      <c r="N144">
        <v>3.8365</v>
      </c>
      <c r="P144">
        <v>23.704999999999998</v>
      </c>
    </row>
    <row r="145" spans="2:16" x14ac:dyDescent="0.35">
      <c r="B145" s="2">
        <v>45240</v>
      </c>
      <c r="D145">
        <v>2.4620000000000002</v>
      </c>
      <c r="E145">
        <v>73.47</v>
      </c>
      <c r="F145">
        <v>2.0684999999999998</v>
      </c>
      <c r="G145">
        <v>2050.4</v>
      </c>
      <c r="H145">
        <v>12.797499999999999</v>
      </c>
      <c r="I145">
        <v>0.2482</v>
      </c>
      <c r="J145">
        <v>6.2874999999999996</v>
      </c>
      <c r="K145">
        <v>5.0025000000000004</v>
      </c>
      <c r="L145">
        <v>3.65</v>
      </c>
      <c r="N145">
        <v>3.7785000000000002</v>
      </c>
      <c r="P145">
        <v>23.643000000000001</v>
      </c>
    </row>
    <row r="146" spans="2:16" x14ac:dyDescent="0.35">
      <c r="B146" s="2">
        <v>45239</v>
      </c>
      <c r="D146">
        <v>2.4477000000000002</v>
      </c>
      <c r="E146">
        <v>72.400000000000006</v>
      </c>
      <c r="F146">
        <v>2.0447000000000002</v>
      </c>
      <c r="G146">
        <v>2082</v>
      </c>
      <c r="H146">
        <v>12.827500000000001</v>
      </c>
      <c r="I146">
        <v>0.25269999999999998</v>
      </c>
      <c r="J146">
        <v>6.3624999999999998</v>
      </c>
      <c r="K146">
        <v>5.03</v>
      </c>
      <c r="L146">
        <v>3.677</v>
      </c>
      <c r="N146">
        <v>3.8214999999999999</v>
      </c>
      <c r="P146">
        <v>24.273</v>
      </c>
    </row>
    <row r="147" spans="2:16" x14ac:dyDescent="0.35">
      <c r="B147" s="2">
        <v>45238</v>
      </c>
      <c r="D147">
        <v>2.4430000000000001</v>
      </c>
      <c r="E147">
        <v>71.88</v>
      </c>
      <c r="F147">
        <v>2.0272999999999999</v>
      </c>
      <c r="G147">
        <v>2070.1</v>
      </c>
      <c r="H147">
        <v>12.932499999999999</v>
      </c>
      <c r="I147">
        <v>0.24709999999999999</v>
      </c>
      <c r="J147">
        <v>6.4775</v>
      </c>
      <c r="K147">
        <v>5.0975000000000001</v>
      </c>
      <c r="L147">
        <v>3.6989999999999998</v>
      </c>
      <c r="N147">
        <v>3.8205</v>
      </c>
      <c r="P147">
        <v>24.079000000000001</v>
      </c>
    </row>
    <row r="148" spans="2:16" x14ac:dyDescent="0.35">
      <c r="B148" s="2">
        <v>45237</v>
      </c>
      <c r="D148">
        <v>2.4790000000000001</v>
      </c>
      <c r="E148">
        <v>73.27</v>
      </c>
      <c r="F148">
        <v>2.0596999999999999</v>
      </c>
      <c r="G148">
        <v>2086.3000000000002</v>
      </c>
      <c r="H148">
        <v>12.9475</v>
      </c>
      <c r="I148">
        <v>0.251</v>
      </c>
      <c r="J148">
        <v>6.28</v>
      </c>
      <c r="K148">
        <v>5.0525000000000002</v>
      </c>
      <c r="L148">
        <v>3.698</v>
      </c>
      <c r="N148">
        <v>3.855</v>
      </c>
      <c r="P148">
        <v>23.957999999999998</v>
      </c>
    </row>
    <row r="149" spans="2:16" x14ac:dyDescent="0.35">
      <c r="B149" s="2">
        <v>45236</v>
      </c>
      <c r="D149">
        <v>2.5449999999999999</v>
      </c>
      <c r="E149">
        <v>76.13</v>
      </c>
      <c r="F149">
        <v>2.1320000000000001</v>
      </c>
      <c r="G149">
        <v>2102</v>
      </c>
      <c r="H149">
        <v>13.045</v>
      </c>
      <c r="I149">
        <v>0.25419999999999998</v>
      </c>
      <c r="J149">
        <v>6.3574999999999999</v>
      </c>
      <c r="K149">
        <v>5.1275000000000004</v>
      </c>
      <c r="L149">
        <v>3.7149999999999999</v>
      </c>
      <c r="N149">
        <v>3.8740000000000001</v>
      </c>
      <c r="P149">
        <v>24.614999999999998</v>
      </c>
    </row>
    <row r="150" spans="2:16" x14ac:dyDescent="0.35">
      <c r="B150" s="2">
        <v>45233</v>
      </c>
      <c r="D150">
        <v>2.5226000000000002</v>
      </c>
      <c r="E150">
        <v>75.33</v>
      </c>
      <c r="F150">
        <v>2.1012</v>
      </c>
      <c r="G150">
        <v>2111.6999999999998</v>
      </c>
      <c r="H150">
        <v>12.97</v>
      </c>
      <c r="I150">
        <v>0.252</v>
      </c>
      <c r="J150">
        <v>6.32</v>
      </c>
      <c r="K150">
        <v>5.125</v>
      </c>
      <c r="L150">
        <v>3.7349999999999999</v>
      </c>
      <c r="N150">
        <v>3.8334999999999999</v>
      </c>
      <c r="P150">
        <v>24.663</v>
      </c>
    </row>
    <row r="151" spans="2:16" x14ac:dyDescent="0.35">
      <c r="B151" s="2">
        <v>45232</v>
      </c>
      <c r="D151">
        <v>2.5724</v>
      </c>
      <c r="E151">
        <v>76.59</v>
      </c>
      <c r="F151">
        <v>2.1396999999999999</v>
      </c>
      <c r="G151">
        <v>2107.9</v>
      </c>
      <c r="H151">
        <v>12.78</v>
      </c>
      <c r="I151">
        <v>0.24970000000000001</v>
      </c>
      <c r="J151">
        <v>6.2525000000000004</v>
      </c>
      <c r="K151">
        <v>5.0525000000000002</v>
      </c>
      <c r="L151">
        <v>3.7240000000000002</v>
      </c>
      <c r="N151">
        <v>3.8260000000000001</v>
      </c>
      <c r="P151">
        <v>24.225999999999999</v>
      </c>
    </row>
    <row r="152" spans="2:16" x14ac:dyDescent="0.35">
      <c r="B152" s="2">
        <v>45231</v>
      </c>
      <c r="D152">
        <v>2.5266999999999999</v>
      </c>
      <c r="E152">
        <v>75.02</v>
      </c>
      <c r="F152">
        <v>2.0741999999999998</v>
      </c>
      <c r="G152">
        <v>2102.3000000000002</v>
      </c>
      <c r="H152">
        <v>12.682499999999999</v>
      </c>
      <c r="I152">
        <v>0.2495</v>
      </c>
      <c r="J152">
        <v>6.2350000000000003</v>
      </c>
      <c r="K152">
        <v>5.0724999999999998</v>
      </c>
      <c r="L152">
        <v>3.6859999999999999</v>
      </c>
      <c r="N152">
        <v>3.8014999999999999</v>
      </c>
      <c r="P152">
        <v>24.164000000000001</v>
      </c>
    </row>
    <row r="153" spans="2:16" x14ac:dyDescent="0.35">
      <c r="B153" s="2">
        <v>45230</v>
      </c>
      <c r="D153">
        <v>2.5232999999999999</v>
      </c>
      <c r="E153">
        <v>75.3</v>
      </c>
      <c r="F153">
        <v>2.1002999999999998</v>
      </c>
      <c r="G153">
        <v>2110.3000000000002</v>
      </c>
      <c r="H153">
        <v>12.6675</v>
      </c>
      <c r="I153">
        <v>0.2462</v>
      </c>
      <c r="J153">
        <v>6.1924999999999999</v>
      </c>
      <c r="K153">
        <v>5.0875000000000004</v>
      </c>
      <c r="L153">
        <v>3.6829999999999998</v>
      </c>
      <c r="N153">
        <v>3.7909999999999999</v>
      </c>
      <c r="P153">
        <v>24.337</v>
      </c>
    </row>
    <row r="154" spans="2:16" x14ac:dyDescent="0.35">
      <c r="B154" s="2">
        <v>45229</v>
      </c>
      <c r="D154">
        <v>2.5238999999999998</v>
      </c>
      <c r="E154">
        <v>75.819999999999993</v>
      </c>
      <c r="F154">
        <v>2.1152000000000002</v>
      </c>
      <c r="G154">
        <v>2121.6999999999998</v>
      </c>
      <c r="H154">
        <v>12.65</v>
      </c>
      <c r="I154">
        <v>0.2447</v>
      </c>
      <c r="J154">
        <v>6.2750000000000004</v>
      </c>
      <c r="K154">
        <v>5.0724999999999998</v>
      </c>
      <c r="L154">
        <v>3.6230000000000002</v>
      </c>
      <c r="N154">
        <v>3.7989999999999999</v>
      </c>
      <c r="P154">
        <v>24.786000000000001</v>
      </c>
    </row>
    <row r="155" spans="2:16" x14ac:dyDescent="0.35">
      <c r="B155" s="2">
        <v>45226</v>
      </c>
      <c r="D155">
        <v>2.5750999999999999</v>
      </c>
      <c r="E155">
        <v>77.709999999999994</v>
      </c>
      <c r="F155">
        <v>2.1671</v>
      </c>
      <c r="G155">
        <v>2114</v>
      </c>
      <c r="H155">
        <v>12.7425</v>
      </c>
      <c r="I155">
        <v>0.24890000000000001</v>
      </c>
      <c r="J155">
        <v>6.3375000000000004</v>
      </c>
      <c r="K155">
        <v>5.0774999999999997</v>
      </c>
      <c r="L155">
        <v>3.63</v>
      </c>
      <c r="N155">
        <v>3.7865000000000002</v>
      </c>
      <c r="P155">
        <v>24.271999999999998</v>
      </c>
    </row>
    <row r="156" spans="2:16" x14ac:dyDescent="0.35">
      <c r="B156" s="2">
        <v>45225</v>
      </c>
      <c r="D156">
        <v>2.5579999999999998</v>
      </c>
      <c r="E156">
        <v>76.5</v>
      </c>
      <c r="F156">
        <v>2.1313</v>
      </c>
      <c r="G156">
        <v>2112.6999999999998</v>
      </c>
      <c r="H156">
        <v>12.574999999999999</v>
      </c>
      <c r="I156">
        <v>0.2467</v>
      </c>
      <c r="J156">
        <v>6.3650000000000002</v>
      </c>
      <c r="K156">
        <v>5.0525000000000002</v>
      </c>
      <c r="L156">
        <v>3.6280000000000001</v>
      </c>
      <c r="N156">
        <v>3.7324999999999999</v>
      </c>
      <c r="P156">
        <v>24.283999999999999</v>
      </c>
    </row>
    <row r="157" spans="2:16" x14ac:dyDescent="0.35">
      <c r="B157" s="2">
        <v>45224</v>
      </c>
      <c r="D157">
        <v>2.5796999999999999</v>
      </c>
      <c r="E157">
        <v>77.709999999999994</v>
      </c>
      <c r="F157">
        <v>2.1625000000000001</v>
      </c>
      <c r="G157">
        <v>2110.1999999999998</v>
      </c>
      <c r="H157">
        <v>12.5975</v>
      </c>
      <c r="I157">
        <v>0.25159999999999999</v>
      </c>
      <c r="J157">
        <v>6.29</v>
      </c>
      <c r="K157">
        <v>5.0650000000000004</v>
      </c>
      <c r="L157">
        <v>3.6280000000000001</v>
      </c>
      <c r="N157">
        <v>3.7360000000000002</v>
      </c>
      <c r="P157">
        <v>24.385000000000002</v>
      </c>
    </row>
    <row r="158" spans="2:16" x14ac:dyDescent="0.35">
      <c r="B158" s="2">
        <v>45223</v>
      </c>
      <c r="D158">
        <v>2.5485000000000002</v>
      </c>
      <c r="E158">
        <v>76.349999999999994</v>
      </c>
      <c r="F158">
        <v>2.1265000000000001</v>
      </c>
      <c r="G158">
        <v>2101.1</v>
      </c>
      <c r="H158">
        <v>12.6225</v>
      </c>
      <c r="I158">
        <v>0.25090000000000001</v>
      </c>
      <c r="J158">
        <v>6.375</v>
      </c>
      <c r="K158">
        <v>5.0975000000000001</v>
      </c>
      <c r="L158">
        <v>3.605</v>
      </c>
      <c r="N158">
        <v>3.754</v>
      </c>
      <c r="P158">
        <v>24.5</v>
      </c>
    </row>
    <row r="159" spans="2:16" x14ac:dyDescent="0.35">
      <c r="B159" s="2">
        <v>45222</v>
      </c>
      <c r="D159">
        <v>2.5642</v>
      </c>
      <c r="E159">
        <v>76.92</v>
      </c>
      <c r="F159">
        <v>2.1496</v>
      </c>
      <c r="G159">
        <v>2103.3000000000002</v>
      </c>
      <c r="H159">
        <v>12.59</v>
      </c>
      <c r="I159">
        <v>0.25069999999999998</v>
      </c>
      <c r="J159">
        <v>6.4524999999999997</v>
      </c>
      <c r="K159">
        <v>5.1449999999999996</v>
      </c>
      <c r="L159">
        <v>3.6110000000000002</v>
      </c>
      <c r="N159">
        <v>3.7250000000000001</v>
      </c>
      <c r="P159">
        <v>24.585000000000001</v>
      </c>
    </row>
    <row r="160" spans="2:16" x14ac:dyDescent="0.35">
      <c r="B160" s="2">
        <v>45219</v>
      </c>
      <c r="D160">
        <v>2.5945</v>
      </c>
      <c r="E160">
        <v>77.94</v>
      </c>
      <c r="F160">
        <v>2.1817000000000002</v>
      </c>
      <c r="G160">
        <v>2110.3000000000002</v>
      </c>
      <c r="H160">
        <v>12.6775</v>
      </c>
      <c r="I160">
        <v>0.24579999999999999</v>
      </c>
      <c r="J160">
        <v>6.4550000000000001</v>
      </c>
      <c r="K160">
        <v>5.1725000000000003</v>
      </c>
      <c r="L160">
        <v>3.6019999999999999</v>
      </c>
      <c r="N160">
        <v>3.7014999999999998</v>
      </c>
      <c r="P160">
        <v>24.882000000000001</v>
      </c>
    </row>
    <row r="161" spans="2:16" x14ac:dyDescent="0.35">
      <c r="B161" s="2">
        <v>45218</v>
      </c>
      <c r="D161">
        <v>2.6185</v>
      </c>
      <c r="E161">
        <v>78.34</v>
      </c>
      <c r="F161">
        <v>2.1852</v>
      </c>
      <c r="G161">
        <v>2096.3000000000002</v>
      </c>
      <c r="H161">
        <v>12.69</v>
      </c>
      <c r="I161">
        <v>0.24959999999999999</v>
      </c>
      <c r="J161">
        <v>6.4775</v>
      </c>
      <c r="K161">
        <v>5.2275</v>
      </c>
      <c r="L161">
        <v>3.5939999999999999</v>
      </c>
      <c r="N161">
        <v>3.722</v>
      </c>
      <c r="P161">
        <v>24.391999999999999</v>
      </c>
    </row>
    <row r="162" spans="2:16" x14ac:dyDescent="0.35">
      <c r="B162" s="2">
        <v>45217</v>
      </c>
      <c r="D162">
        <v>2.6139999999999999</v>
      </c>
      <c r="E162">
        <v>78.28</v>
      </c>
      <c r="F162">
        <v>2.1842000000000001</v>
      </c>
      <c r="G162">
        <v>2083.8000000000002</v>
      </c>
      <c r="H162">
        <v>12.664999999999999</v>
      </c>
      <c r="I162">
        <v>0.25119999999999998</v>
      </c>
      <c r="J162">
        <v>6.3849999999999998</v>
      </c>
      <c r="K162">
        <v>5.1550000000000002</v>
      </c>
      <c r="L162">
        <v>3.6120000000000001</v>
      </c>
      <c r="N162">
        <v>3.7145000000000001</v>
      </c>
      <c r="P162">
        <v>24.452000000000002</v>
      </c>
    </row>
    <row r="163" spans="2:16" x14ac:dyDescent="0.35">
      <c r="B163" s="2">
        <v>45216</v>
      </c>
      <c r="D163">
        <v>2.5985999999999998</v>
      </c>
      <c r="E163">
        <v>77.290000000000006</v>
      </c>
      <c r="F163">
        <v>2.1473</v>
      </c>
      <c r="G163">
        <v>2050.4</v>
      </c>
      <c r="H163">
        <v>12.605</v>
      </c>
      <c r="I163">
        <v>0.25130000000000002</v>
      </c>
      <c r="J163">
        <v>6.3125</v>
      </c>
      <c r="K163">
        <v>5.13</v>
      </c>
      <c r="L163">
        <v>3.637</v>
      </c>
      <c r="N163">
        <v>3.7225000000000001</v>
      </c>
      <c r="P163">
        <v>24.381</v>
      </c>
    </row>
    <row r="164" spans="2:16" x14ac:dyDescent="0.35">
      <c r="B164" s="2">
        <v>45215</v>
      </c>
      <c r="D164">
        <v>2.5861000000000001</v>
      </c>
      <c r="E164">
        <v>77.02</v>
      </c>
      <c r="F164">
        <v>2.1214</v>
      </c>
      <c r="G164">
        <v>2047.9</v>
      </c>
      <c r="H164">
        <v>12.55</v>
      </c>
      <c r="I164">
        <v>0.24729999999999999</v>
      </c>
      <c r="J164">
        <v>6.3475000000000001</v>
      </c>
      <c r="K164">
        <v>5.1425000000000001</v>
      </c>
      <c r="L164">
        <v>3.6549999999999998</v>
      </c>
      <c r="N164">
        <v>3.722</v>
      </c>
      <c r="P164">
        <v>24.120999999999999</v>
      </c>
    </row>
    <row r="165" spans="2:16" x14ac:dyDescent="0.35">
      <c r="B165" s="2">
        <v>45212</v>
      </c>
      <c r="D165">
        <v>2.5943999999999998</v>
      </c>
      <c r="E165">
        <v>77.52</v>
      </c>
      <c r="F165">
        <v>2.1389</v>
      </c>
      <c r="G165">
        <v>2053.9</v>
      </c>
      <c r="H165">
        <v>12.5175</v>
      </c>
      <c r="I165">
        <v>0.24729999999999999</v>
      </c>
      <c r="J165">
        <v>6.3674999999999997</v>
      </c>
      <c r="K165">
        <v>5.1775000000000002</v>
      </c>
      <c r="L165">
        <v>3.669</v>
      </c>
      <c r="N165">
        <v>3.694</v>
      </c>
      <c r="P165">
        <v>24.231000000000002</v>
      </c>
    </row>
    <row r="166" spans="2:16" x14ac:dyDescent="0.35">
      <c r="B166" s="2">
        <v>45211</v>
      </c>
      <c r="D166">
        <v>2.5129000000000001</v>
      </c>
      <c r="E166">
        <v>74.819999999999993</v>
      </c>
      <c r="F166">
        <v>2.0596000000000001</v>
      </c>
      <c r="G166">
        <v>1994.6</v>
      </c>
      <c r="H166">
        <v>12.5975</v>
      </c>
      <c r="I166">
        <v>0.24329999999999999</v>
      </c>
      <c r="J166">
        <v>6.3624999999999998</v>
      </c>
      <c r="K166">
        <v>5.1974999999999998</v>
      </c>
      <c r="L166">
        <v>3.669</v>
      </c>
      <c r="N166">
        <v>3.7130000000000001</v>
      </c>
      <c r="P166">
        <v>23.292999999999999</v>
      </c>
    </row>
    <row r="167" spans="2:16" x14ac:dyDescent="0.35">
      <c r="B167" s="2">
        <v>45210</v>
      </c>
      <c r="D167">
        <v>2.4967000000000001</v>
      </c>
      <c r="E167">
        <v>74.91</v>
      </c>
      <c r="F167">
        <v>2.0941999999999998</v>
      </c>
      <c r="G167">
        <v>1998.2</v>
      </c>
      <c r="H167">
        <v>12.395</v>
      </c>
      <c r="I167">
        <v>0.24299999999999999</v>
      </c>
      <c r="J167">
        <v>6.2525000000000004</v>
      </c>
      <c r="K167">
        <v>5.1375000000000002</v>
      </c>
      <c r="L167">
        <v>3.6440000000000001</v>
      </c>
      <c r="N167">
        <v>3.7134999999999998</v>
      </c>
      <c r="P167">
        <v>23.475000000000001</v>
      </c>
    </row>
    <row r="168" spans="2:16" x14ac:dyDescent="0.35">
      <c r="B168" s="2">
        <v>45209</v>
      </c>
      <c r="D168">
        <v>2.5108000000000001</v>
      </c>
      <c r="E168">
        <v>75.22</v>
      </c>
      <c r="F168">
        <v>2.1230000000000002</v>
      </c>
      <c r="G168">
        <v>1984.9</v>
      </c>
      <c r="H168">
        <v>12.4925</v>
      </c>
      <c r="I168">
        <v>0.2482</v>
      </c>
      <c r="J168">
        <v>6.2874999999999996</v>
      </c>
      <c r="K168">
        <v>5.1124999999999998</v>
      </c>
      <c r="L168">
        <v>3.641</v>
      </c>
      <c r="N168">
        <v>3.7164999999999999</v>
      </c>
      <c r="P168">
        <v>23.283999999999999</v>
      </c>
    </row>
    <row r="169" spans="2:16" x14ac:dyDescent="0.35">
      <c r="B169" s="2">
        <v>45208</v>
      </c>
      <c r="D169">
        <v>2.4803999999999999</v>
      </c>
      <c r="E169">
        <v>74.7</v>
      </c>
      <c r="F169">
        <v>2.0861999999999998</v>
      </c>
      <c r="G169">
        <v>1973.3</v>
      </c>
      <c r="H169">
        <v>12.505000000000001</v>
      </c>
      <c r="I169">
        <v>0.24779999999999999</v>
      </c>
      <c r="J169">
        <v>6.4074999999999998</v>
      </c>
      <c r="K169">
        <v>5.13</v>
      </c>
      <c r="L169">
        <v>3.6179999999999999</v>
      </c>
      <c r="N169">
        <v>3.742</v>
      </c>
      <c r="P169">
        <v>23.242999999999999</v>
      </c>
    </row>
    <row r="170" spans="2:16" x14ac:dyDescent="0.35">
      <c r="B170" s="2">
        <v>45205</v>
      </c>
      <c r="D170">
        <v>2.4401999999999999</v>
      </c>
      <c r="E170">
        <v>72.650000000000006</v>
      </c>
      <c r="F170">
        <v>2.0396999999999998</v>
      </c>
      <c r="G170">
        <v>1955.2</v>
      </c>
      <c r="H170">
        <v>12.555</v>
      </c>
      <c r="I170">
        <v>0.2445</v>
      </c>
      <c r="J170">
        <v>6.34</v>
      </c>
      <c r="K170">
        <v>5.1624999999999996</v>
      </c>
      <c r="L170">
        <v>3.6040000000000001</v>
      </c>
      <c r="N170">
        <v>3.72</v>
      </c>
      <c r="P170">
        <v>23.030999999999999</v>
      </c>
    </row>
    <row r="171" spans="2:16" x14ac:dyDescent="0.35">
      <c r="B171" s="2">
        <v>45204</v>
      </c>
      <c r="D171">
        <v>2.4382000000000001</v>
      </c>
      <c r="E171">
        <v>72.44</v>
      </c>
      <c r="F171">
        <v>2.0451000000000001</v>
      </c>
      <c r="G171">
        <v>1939.6</v>
      </c>
      <c r="H171">
        <v>12.612500000000001</v>
      </c>
      <c r="I171">
        <v>0.24</v>
      </c>
      <c r="J171">
        <v>6.4175000000000004</v>
      </c>
      <c r="K171">
        <v>5.1924999999999999</v>
      </c>
      <c r="L171">
        <v>3.5640000000000001</v>
      </c>
      <c r="N171">
        <v>3.6495000000000002</v>
      </c>
      <c r="P171">
        <v>22.297000000000001</v>
      </c>
    </row>
    <row r="172" spans="2:16" x14ac:dyDescent="0.35">
      <c r="B172" s="2">
        <v>45203</v>
      </c>
      <c r="D172">
        <v>2.4817</v>
      </c>
      <c r="E172">
        <v>73.489999999999995</v>
      </c>
      <c r="F172">
        <v>2.0503</v>
      </c>
      <c r="G172">
        <v>1943.1</v>
      </c>
      <c r="H172">
        <v>12.615</v>
      </c>
      <c r="I172">
        <v>0.2389</v>
      </c>
      <c r="J172">
        <v>6.23</v>
      </c>
      <c r="K172">
        <v>5.1074999999999999</v>
      </c>
      <c r="L172">
        <v>3.5350000000000001</v>
      </c>
      <c r="N172">
        <v>3.6865000000000001</v>
      </c>
      <c r="P172">
        <v>22.460999999999999</v>
      </c>
    </row>
    <row r="173" spans="2:16" x14ac:dyDescent="0.35">
      <c r="B173" s="2">
        <v>45202</v>
      </c>
      <c r="D173">
        <v>2.5663999999999998</v>
      </c>
      <c r="E173">
        <v>77.16</v>
      </c>
      <c r="F173">
        <v>2.1566999999999998</v>
      </c>
      <c r="G173">
        <v>1950.9</v>
      </c>
      <c r="H173">
        <v>12.635</v>
      </c>
      <c r="I173">
        <v>0.2382</v>
      </c>
      <c r="J173">
        <v>6.3274999999999997</v>
      </c>
      <c r="K173">
        <v>5.1124999999999998</v>
      </c>
      <c r="L173">
        <v>3.51</v>
      </c>
      <c r="N173">
        <v>3.718</v>
      </c>
      <c r="P173">
        <v>22.704000000000001</v>
      </c>
    </row>
    <row r="174" spans="2:16" x14ac:dyDescent="0.35">
      <c r="B174" s="2">
        <v>45201</v>
      </c>
      <c r="D174">
        <v>2.5779999999999998</v>
      </c>
      <c r="E174">
        <v>77.13</v>
      </c>
      <c r="F174">
        <v>2.1728000000000001</v>
      </c>
      <c r="G174">
        <v>1957.7</v>
      </c>
      <c r="H174">
        <v>12.675000000000001</v>
      </c>
      <c r="I174">
        <v>0.2427</v>
      </c>
      <c r="J174">
        <v>6.31</v>
      </c>
      <c r="K174">
        <v>5.14</v>
      </c>
      <c r="L174">
        <v>3.47</v>
      </c>
      <c r="N174">
        <v>3.7440000000000002</v>
      </c>
      <c r="P174">
        <v>22.766999999999999</v>
      </c>
    </row>
    <row r="175" spans="2:16" x14ac:dyDescent="0.35">
      <c r="B175" s="2">
        <v>45198</v>
      </c>
      <c r="D175">
        <v>2.5718000000000001</v>
      </c>
      <c r="E175">
        <v>77.39</v>
      </c>
      <c r="F175">
        <v>2.1566000000000001</v>
      </c>
      <c r="G175">
        <v>1977.1</v>
      </c>
      <c r="H175">
        <v>12.6</v>
      </c>
      <c r="I175">
        <v>0.24299999999999999</v>
      </c>
      <c r="J175">
        <v>6.1224999999999996</v>
      </c>
      <c r="K175">
        <v>5.0324999999999998</v>
      </c>
      <c r="L175">
        <v>3.488</v>
      </c>
      <c r="N175">
        <v>3.8290000000000002</v>
      </c>
      <c r="P175">
        <v>23.829000000000001</v>
      </c>
    </row>
    <row r="176" spans="2:16" x14ac:dyDescent="0.35">
      <c r="B176" s="2">
        <v>45197</v>
      </c>
      <c r="D176">
        <v>2.5804999999999998</v>
      </c>
      <c r="E176">
        <v>77.84</v>
      </c>
      <c r="F176">
        <v>2.1829999999999998</v>
      </c>
      <c r="G176">
        <v>1990.4</v>
      </c>
      <c r="H176">
        <v>12.6975</v>
      </c>
      <c r="I176">
        <v>0.2465</v>
      </c>
      <c r="J176">
        <v>6.3624999999999998</v>
      </c>
      <c r="K176">
        <v>5.12</v>
      </c>
      <c r="L176">
        <v>3.4990000000000001</v>
      </c>
      <c r="N176">
        <v>3.7909999999999999</v>
      </c>
      <c r="P176">
        <v>24.108000000000001</v>
      </c>
    </row>
    <row r="177" spans="2:16" x14ac:dyDescent="0.35">
      <c r="B177" s="2">
        <v>45196</v>
      </c>
      <c r="D177">
        <v>2.5952999999999999</v>
      </c>
      <c r="E177">
        <v>78.58</v>
      </c>
      <c r="F177">
        <v>2.2172000000000001</v>
      </c>
      <c r="G177">
        <v>2004.5</v>
      </c>
      <c r="H177">
        <v>12.73</v>
      </c>
      <c r="I177">
        <v>0.24210000000000001</v>
      </c>
      <c r="J177">
        <v>6.3775000000000004</v>
      </c>
      <c r="K177">
        <v>5.0875000000000004</v>
      </c>
      <c r="L177">
        <v>3.484</v>
      </c>
      <c r="N177">
        <v>3.7370000000000001</v>
      </c>
      <c r="P177">
        <v>24.097999999999999</v>
      </c>
    </row>
    <row r="178" spans="2:16" x14ac:dyDescent="0.35">
      <c r="B178" s="2">
        <v>45195</v>
      </c>
      <c r="D178">
        <v>2.585</v>
      </c>
      <c r="E178">
        <v>77.94</v>
      </c>
      <c r="F178">
        <v>2.2044999999999999</v>
      </c>
      <c r="G178">
        <v>2033.9</v>
      </c>
      <c r="H178">
        <v>12.66</v>
      </c>
      <c r="I178">
        <v>0.24060000000000001</v>
      </c>
      <c r="J178">
        <v>6.4424999999999999</v>
      </c>
      <c r="K178">
        <v>5.05</v>
      </c>
      <c r="L178">
        <v>3.4910000000000001</v>
      </c>
      <c r="N178">
        <v>3.754</v>
      </c>
      <c r="P178">
        <v>24.582999999999998</v>
      </c>
    </row>
    <row r="179" spans="2:16" x14ac:dyDescent="0.35">
      <c r="B179" s="2">
        <v>45194</v>
      </c>
      <c r="D179">
        <v>2.5855999999999999</v>
      </c>
      <c r="E179">
        <v>77.680000000000007</v>
      </c>
      <c r="F179">
        <v>2.1964999999999999</v>
      </c>
      <c r="G179">
        <v>2051.1</v>
      </c>
      <c r="H179">
        <v>12.6175</v>
      </c>
      <c r="I179">
        <v>0.24199999999999999</v>
      </c>
      <c r="J179">
        <v>6.4275000000000002</v>
      </c>
      <c r="K179">
        <v>5.0599999999999996</v>
      </c>
      <c r="L179">
        <v>3.5049999999999999</v>
      </c>
      <c r="N179">
        <v>3.7795000000000001</v>
      </c>
      <c r="P179">
        <v>24.77</v>
      </c>
    </row>
    <row r="180" spans="2:16" x14ac:dyDescent="0.35">
      <c r="B180" s="2">
        <v>45191</v>
      </c>
      <c r="D180">
        <v>2.5688</v>
      </c>
      <c r="E180">
        <v>77.569999999999993</v>
      </c>
      <c r="F180">
        <v>2.1983000000000001</v>
      </c>
      <c r="G180">
        <v>2060.6</v>
      </c>
      <c r="H180">
        <v>12.567500000000001</v>
      </c>
      <c r="I180">
        <v>0.247</v>
      </c>
      <c r="J180">
        <v>6.335</v>
      </c>
      <c r="K180">
        <v>5.03</v>
      </c>
      <c r="L180">
        <v>3.5049999999999999</v>
      </c>
      <c r="N180">
        <v>3.7959999999999998</v>
      </c>
      <c r="P180">
        <v>25.225999999999999</v>
      </c>
    </row>
    <row r="181" spans="2:16" x14ac:dyDescent="0.35">
      <c r="B181" s="2">
        <v>45190</v>
      </c>
      <c r="D181">
        <v>2.5935000000000001</v>
      </c>
      <c r="E181">
        <v>78.47</v>
      </c>
      <c r="F181">
        <v>2.2397999999999998</v>
      </c>
      <c r="G181">
        <v>2054.4</v>
      </c>
      <c r="H181">
        <v>12.54</v>
      </c>
      <c r="I181">
        <v>0.24629999999999999</v>
      </c>
      <c r="J181">
        <v>6.2874999999999996</v>
      </c>
      <c r="K181">
        <v>5.0075000000000003</v>
      </c>
      <c r="L181">
        <v>3.4790000000000001</v>
      </c>
      <c r="N181">
        <v>3.7869999999999999</v>
      </c>
      <c r="P181">
        <v>25.053999999999998</v>
      </c>
    </row>
    <row r="182" spans="2:16" x14ac:dyDescent="0.35">
      <c r="B182" s="2">
        <v>45189</v>
      </c>
      <c r="D182">
        <v>2.5981999999999998</v>
      </c>
      <c r="E182">
        <v>78.37</v>
      </c>
      <c r="F182">
        <v>2.2391000000000001</v>
      </c>
      <c r="G182">
        <v>2081.1999999999998</v>
      </c>
      <c r="H182">
        <v>12.7225</v>
      </c>
      <c r="I182">
        <v>0.24640000000000001</v>
      </c>
      <c r="J182">
        <v>6.3949999999999996</v>
      </c>
      <c r="K182">
        <v>5.08</v>
      </c>
      <c r="L182">
        <v>3.4849999999999999</v>
      </c>
      <c r="N182">
        <v>3.8519999999999999</v>
      </c>
      <c r="P182">
        <v>25.22</v>
      </c>
    </row>
    <row r="183" spans="2:16" x14ac:dyDescent="0.35">
      <c r="B183" s="2">
        <v>45188</v>
      </c>
      <c r="D183">
        <v>2.6042000000000001</v>
      </c>
      <c r="E183">
        <v>78.73</v>
      </c>
      <c r="F183">
        <v>2.2549999999999999</v>
      </c>
      <c r="G183">
        <v>2068.1</v>
      </c>
      <c r="H183">
        <v>12.6425</v>
      </c>
      <c r="I183">
        <v>0.24970000000000001</v>
      </c>
      <c r="J183">
        <v>6.36</v>
      </c>
      <c r="K183">
        <v>5.0250000000000004</v>
      </c>
      <c r="L183">
        <v>3.5030000000000001</v>
      </c>
      <c r="N183">
        <v>3.8239999999999998</v>
      </c>
      <c r="P183">
        <v>24.835999999999999</v>
      </c>
    </row>
    <row r="184" spans="2:16" x14ac:dyDescent="0.35">
      <c r="B184" s="2">
        <v>45187</v>
      </c>
      <c r="D184">
        <v>2.6032999999999999</v>
      </c>
      <c r="E184">
        <v>78.819999999999993</v>
      </c>
      <c r="F184">
        <v>2.2671999999999999</v>
      </c>
      <c r="G184">
        <v>2067.8000000000002</v>
      </c>
      <c r="H184">
        <v>12.6425</v>
      </c>
      <c r="I184">
        <v>0.24779999999999999</v>
      </c>
      <c r="J184">
        <v>6.4050000000000002</v>
      </c>
      <c r="K184">
        <v>4.99</v>
      </c>
      <c r="L184">
        <v>3.4929999999999999</v>
      </c>
      <c r="N184">
        <v>3.8530000000000002</v>
      </c>
      <c r="P184">
        <v>24.849</v>
      </c>
    </row>
    <row r="185" spans="2:16" x14ac:dyDescent="0.35">
      <c r="B185" s="2">
        <v>45184</v>
      </c>
      <c r="D185">
        <v>2.6053999999999999</v>
      </c>
      <c r="E185">
        <v>78.75</v>
      </c>
      <c r="F185">
        <v>2.2692000000000001</v>
      </c>
      <c r="G185">
        <v>2060.6</v>
      </c>
      <c r="H185">
        <v>12.824999999999999</v>
      </c>
      <c r="I185">
        <v>0.24629999999999999</v>
      </c>
      <c r="J185">
        <v>6.52</v>
      </c>
      <c r="K185">
        <v>5.0324999999999998</v>
      </c>
      <c r="L185">
        <v>3.4660000000000002</v>
      </c>
      <c r="N185">
        <v>3.8675000000000002</v>
      </c>
      <c r="P185">
        <v>24.751000000000001</v>
      </c>
    </row>
    <row r="186" spans="2:16" x14ac:dyDescent="0.35">
      <c r="B186" s="2">
        <v>45183</v>
      </c>
      <c r="D186">
        <v>2.6183000000000001</v>
      </c>
      <c r="E186">
        <v>79.06</v>
      </c>
      <c r="F186">
        <v>2.2823000000000002</v>
      </c>
      <c r="G186">
        <v>2045.8</v>
      </c>
      <c r="H186">
        <v>13.012499999999999</v>
      </c>
      <c r="I186">
        <v>0.24590000000000001</v>
      </c>
      <c r="J186">
        <v>6.4424999999999999</v>
      </c>
      <c r="K186">
        <v>5.05</v>
      </c>
      <c r="L186">
        <v>3.4830000000000001</v>
      </c>
      <c r="N186">
        <v>3.8765000000000001</v>
      </c>
      <c r="P186">
        <v>24.356000000000002</v>
      </c>
    </row>
    <row r="187" spans="2:16" x14ac:dyDescent="0.35">
      <c r="B187" s="2">
        <v>45182</v>
      </c>
      <c r="D187">
        <v>2.5941000000000001</v>
      </c>
      <c r="E187">
        <v>78.180000000000007</v>
      </c>
      <c r="F187">
        <v>2.2665000000000002</v>
      </c>
      <c r="G187">
        <v>2044.8</v>
      </c>
      <c r="H187">
        <v>12.93</v>
      </c>
      <c r="I187">
        <v>0.24229999999999999</v>
      </c>
      <c r="J187">
        <v>6.4749999999999996</v>
      </c>
      <c r="K187">
        <v>5.0575000000000001</v>
      </c>
      <c r="L187">
        <v>3.5129999999999999</v>
      </c>
      <c r="N187">
        <v>3.875</v>
      </c>
      <c r="P187">
        <v>24.524000000000001</v>
      </c>
    </row>
    <row r="188" spans="2:16" x14ac:dyDescent="0.35">
      <c r="B188" s="2">
        <v>45181</v>
      </c>
      <c r="D188">
        <v>2.5842999999999998</v>
      </c>
      <c r="E188">
        <v>78.39</v>
      </c>
      <c r="F188">
        <v>2.2688000000000001</v>
      </c>
      <c r="G188">
        <v>2047.1</v>
      </c>
      <c r="H188">
        <v>12.8925</v>
      </c>
      <c r="I188">
        <v>0.2432</v>
      </c>
      <c r="J188">
        <v>6.4</v>
      </c>
      <c r="K188">
        <v>5.01</v>
      </c>
      <c r="L188">
        <v>3.5059999999999998</v>
      </c>
      <c r="N188">
        <v>3.8765000000000001</v>
      </c>
      <c r="P188">
        <v>24.742999999999999</v>
      </c>
    </row>
    <row r="189" spans="2:16" x14ac:dyDescent="0.35">
      <c r="B189" s="2">
        <v>45180</v>
      </c>
      <c r="D189">
        <v>2.5844</v>
      </c>
      <c r="E189">
        <v>77.81</v>
      </c>
      <c r="F189">
        <v>2.2582</v>
      </c>
      <c r="G189">
        <v>2059</v>
      </c>
      <c r="H189">
        <v>13.025</v>
      </c>
      <c r="I189">
        <v>0.24010000000000001</v>
      </c>
      <c r="J189">
        <v>6.375</v>
      </c>
      <c r="K189">
        <v>5.0875000000000004</v>
      </c>
      <c r="L189">
        <v>3.4710000000000001</v>
      </c>
      <c r="N189">
        <v>3.8904999999999998</v>
      </c>
      <c r="P189">
        <v>24.747</v>
      </c>
    </row>
    <row r="190" spans="2:16" x14ac:dyDescent="0.35">
      <c r="B190" s="2">
        <v>45177</v>
      </c>
      <c r="D190">
        <v>2.5686</v>
      </c>
      <c r="E190">
        <v>77.7</v>
      </c>
      <c r="F190">
        <v>2.2446000000000002</v>
      </c>
      <c r="G190">
        <v>2054.9</v>
      </c>
      <c r="H190">
        <v>12.9575</v>
      </c>
      <c r="I190">
        <v>0.23780000000000001</v>
      </c>
      <c r="J190">
        <v>6.4775</v>
      </c>
      <c r="K190">
        <v>5.0525000000000002</v>
      </c>
      <c r="L190">
        <v>3.492</v>
      </c>
      <c r="N190">
        <v>3.8025000000000002</v>
      </c>
      <c r="P190">
        <v>24.536999999999999</v>
      </c>
    </row>
    <row r="191" spans="2:16" x14ac:dyDescent="0.35">
      <c r="B191" s="2">
        <v>45176</v>
      </c>
      <c r="D191">
        <v>2.5525000000000002</v>
      </c>
      <c r="E191">
        <v>77.47</v>
      </c>
      <c r="F191">
        <v>2.2397</v>
      </c>
      <c r="G191">
        <v>2054.5</v>
      </c>
      <c r="H191">
        <v>12.897500000000001</v>
      </c>
      <c r="I191">
        <v>0.23960000000000001</v>
      </c>
      <c r="J191">
        <v>6.52</v>
      </c>
      <c r="K191">
        <v>5.0650000000000004</v>
      </c>
      <c r="L191">
        <v>3.492</v>
      </c>
      <c r="N191">
        <v>3.8439999999999999</v>
      </c>
      <c r="P191">
        <v>24.62</v>
      </c>
    </row>
    <row r="192" spans="2:16" x14ac:dyDescent="0.35">
      <c r="B192" s="2">
        <v>45175</v>
      </c>
      <c r="D192">
        <v>2.5558000000000001</v>
      </c>
      <c r="E192">
        <v>77.56</v>
      </c>
      <c r="F192">
        <v>2.2366999999999999</v>
      </c>
      <c r="G192">
        <v>2056.1</v>
      </c>
      <c r="H192">
        <v>12.975</v>
      </c>
      <c r="I192">
        <v>0.2364</v>
      </c>
      <c r="J192">
        <v>6.59</v>
      </c>
      <c r="K192">
        <v>5.0724999999999998</v>
      </c>
      <c r="L192">
        <v>3.5030000000000001</v>
      </c>
      <c r="N192">
        <v>3.8660000000000001</v>
      </c>
      <c r="P192">
        <v>24.908999999999999</v>
      </c>
    </row>
    <row r="193" spans="2:16" x14ac:dyDescent="0.35">
      <c r="B193" s="2">
        <v>45174</v>
      </c>
      <c r="D193">
        <v>2.5497999999999998</v>
      </c>
      <c r="E193">
        <v>77.430000000000007</v>
      </c>
      <c r="F193">
        <v>2.2288000000000001</v>
      </c>
      <c r="G193">
        <v>2064.3000000000002</v>
      </c>
      <c r="H193">
        <v>12.987500000000001</v>
      </c>
      <c r="I193">
        <v>0.2387</v>
      </c>
      <c r="J193">
        <v>6.4775</v>
      </c>
      <c r="K193">
        <v>5.085</v>
      </c>
      <c r="L193">
        <v>3.4980000000000002</v>
      </c>
      <c r="N193">
        <v>3.9165000000000001</v>
      </c>
      <c r="P193">
        <v>25.282</v>
      </c>
    </row>
    <row r="194" spans="2:16" x14ac:dyDescent="0.35">
      <c r="B194" s="2">
        <v>45170</v>
      </c>
      <c r="D194">
        <v>2.5205000000000002</v>
      </c>
      <c r="E194">
        <v>76.66</v>
      </c>
      <c r="F194">
        <v>2.2237</v>
      </c>
      <c r="G194">
        <v>2077.8000000000002</v>
      </c>
      <c r="H194">
        <v>12.93</v>
      </c>
      <c r="I194">
        <v>0.23319999999999999</v>
      </c>
      <c r="J194">
        <v>6.4725000000000001</v>
      </c>
      <c r="K194">
        <v>5.0525000000000002</v>
      </c>
      <c r="L194">
        <v>3.5169999999999999</v>
      </c>
      <c r="N194">
        <v>3.9235000000000002</v>
      </c>
      <c r="P194">
        <v>25.975000000000001</v>
      </c>
    </row>
    <row r="195" spans="2:16" x14ac:dyDescent="0.35">
      <c r="B195" s="2">
        <v>45169</v>
      </c>
      <c r="D195">
        <v>2.5137999999999998</v>
      </c>
      <c r="E195">
        <v>75.64</v>
      </c>
      <c r="F195">
        <v>2.1911999999999998</v>
      </c>
      <c r="G195">
        <v>2077.5</v>
      </c>
      <c r="H195">
        <v>12.9275</v>
      </c>
      <c r="I195">
        <v>0.22850000000000001</v>
      </c>
      <c r="J195">
        <v>6.5449999999999999</v>
      </c>
      <c r="K195">
        <v>5.0324999999999998</v>
      </c>
      <c r="L195">
        <v>3.508</v>
      </c>
      <c r="N195">
        <v>3.8980000000000001</v>
      </c>
      <c r="P195">
        <v>26.222999999999999</v>
      </c>
    </row>
    <row r="196" spans="2:16" x14ac:dyDescent="0.35">
      <c r="B196" s="2">
        <v>45168</v>
      </c>
      <c r="D196">
        <v>2.4826999999999999</v>
      </c>
      <c r="E196">
        <v>74.81</v>
      </c>
      <c r="F196">
        <v>2.1890000000000001</v>
      </c>
      <c r="G196">
        <v>2084.4</v>
      </c>
      <c r="H196">
        <v>13.105</v>
      </c>
      <c r="I196">
        <v>0.23100000000000001</v>
      </c>
      <c r="J196">
        <v>6.59</v>
      </c>
      <c r="K196">
        <v>5.0525000000000002</v>
      </c>
      <c r="L196">
        <v>3.5129999999999999</v>
      </c>
      <c r="N196">
        <v>3.9175</v>
      </c>
      <c r="P196">
        <v>26.507000000000001</v>
      </c>
    </row>
    <row r="197" spans="2:16" x14ac:dyDescent="0.35">
      <c r="B197" s="2">
        <v>45167</v>
      </c>
      <c r="D197">
        <v>2.4860000000000002</v>
      </c>
      <c r="E197">
        <v>74.72</v>
      </c>
      <c r="F197">
        <v>2.1825999999999999</v>
      </c>
      <c r="G197">
        <v>2077.1999999999998</v>
      </c>
      <c r="H197">
        <v>13.1425</v>
      </c>
      <c r="I197">
        <v>0.23169999999999999</v>
      </c>
      <c r="J197">
        <v>6.5650000000000004</v>
      </c>
      <c r="K197">
        <v>5.0625</v>
      </c>
      <c r="L197">
        <v>3.4980000000000002</v>
      </c>
      <c r="N197">
        <v>3.9125000000000001</v>
      </c>
      <c r="P197">
        <v>26.542000000000002</v>
      </c>
    </row>
    <row r="198" spans="2:16" x14ac:dyDescent="0.35">
      <c r="B198" s="2">
        <v>45166</v>
      </c>
      <c r="D198">
        <v>2.4748999999999999</v>
      </c>
      <c r="E198">
        <v>74.06</v>
      </c>
      <c r="F198">
        <v>2.1694</v>
      </c>
      <c r="G198">
        <v>2058.6999999999998</v>
      </c>
      <c r="H198">
        <v>13.135</v>
      </c>
      <c r="I198">
        <v>0.23180000000000001</v>
      </c>
      <c r="J198">
        <v>6.6875</v>
      </c>
      <c r="K198">
        <v>5.14</v>
      </c>
      <c r="L198">
        <v>3.5289999999999999</v>
      </c>
      <c r="N198">
        <v>3.8639999999999999</v>
      </c>
      <c r="P198">
        <v>26.007000000000001</v>
      </c>
    </row>
    <row r="199" spans="2:16" x14ac:dyDescent="0.35">
      <c r="B199" s="2">
        <v>45163</v>
      </c>
      <c r="D199">
        <v>2.4994000000000001</v>
      </c>
      <c r="E199">
        <v>74.23</v>
      </c>
      <c r="F199">
        <v>2.1928999999999998</v>
      </c>
      <c r="G199">
        <v>2051.1999999999998</v>
      </c>
      <c r="H199">
        <v>13.102499999999999</v>
      </c>
      <c r="I199">
        <v>0.22950000000000001</v>
      </c>
      <c r="J199">
        <v>6.7275</v>
      </c>
      <c r="K199">
        <v>5.0724999999999998</v>
      </c>
      <c r="L199">
        <v>3.5459999999999998</v>
      </c>
      <c r="N199">
        <v>3.8525</v>
      </c>
      <c r="P199">
        <v>25.968</v>
      </c>
    </row>
    <row r="200" spans="2:16" x14ac:dyDescent="0.35">
      <c r="B200" s="2">
        <v>45162</v>
      </c>
      <c r="D200">
        <v>2.4851000000000001</v>
      </c>
      <c r="E200">
        <v>73.569999999999993</v>
      </c>
      <c r="F200">
        <v>2.1697000000000002</v>
      </c>
      <c r="G200">
        <v>2057.3000000000002</v>
      </c>
      <c r="H200">
        <v>13.03</v>
      </c>
      <c r="I200">
        <v>0.22650000000000001</v>
      </c>
      <c r="J200">
        <v>6.8125</v>
      </c>
      <c r="K200">
        <v>5.0724999999999998</v>
      </c>
      <c r="L200">
        <v>3.5390000000000001</v>
      </c>
      <c r="N200">
        <v>3.863</v>
      </c>
      <c r="P200">
        <v>25.954999999999998</v>
      </c>
    </row>
    <row r="201" spans="2:16" x14ac:dyDescent="0.35">
      <c r="B201" s="2">
        <v>45161</v>
      </c>
      <c r="D201">
        <v>2.4866000000000001</v>
      </c>
      <c r="E201">
        <v>73.94</v>
      </c>
      <c r="F201">
        <v>2.1709999999999998</v>
      </c>
      <c r="G201">
        <v>2057.4</v>
      </c>
      <c r="H201">
        <v>12.95</v>
      </c>
      <c r="I201">
        <v>0.22339999999999999</v>
      </c>
      <c r="J201">
        <v>6.8724999999999996</v>
      </c>
      <c r="K201">
        <v>5.07</v>
      </c>
      <c r="L201">
        <v>3.54</v>
      </c>
      <c r="N201">
        <v>3.8980000000000001</v>
      </c>
      <c r="P201">
        <v>26.082000000000001</v>
      </c>
    </row>
    <row r="202" spans="2:16" x14ac:dyDescent="0.35">
      <c r="B202" s="2">
        <v>45160</v>
      </c>
      <c r="D202">
        <v>2.4908000000000001</v>
      </c>
      <c r="E202">
        <v>74.5</v>
      </c>
      <c r="F202">
        <v>2.1926000000000001</v>
      </c>
      <c r="G202">
        <v>2036.3</v>
      </c>
      <c r="H202">
        <v>12.8375</v>
      </c>
      <c r="I202">
        <v>0.21929999999999999</v>
      </c>
      <c r="J202">
        <v>6.7350000000000003</v>
      </c>
      <c r="K202">
        <v>4.9950000000000001</v>
      </c>
      <c r="L202">
        <v>3.544</v>
      </c>
      <c r="N202">
        <v>3.8540000000000001</v>
      </c>
      <c r="P202">
        <v>25.134</v>
      </c>
    </row>
    <row r="203" spans="2:16" x14ac:dyDescent="0.35">
      <c r="B203" s="2">
        <v>45159</v>
      </c>
      <c r="D203">
        <v>2.4914999999999998</v>
      </c>
      <c r="E203">
        <v>74.72</v>
      </c>
      <c r="F203">
        <v>2.1844999999999999</v>
      </c>
      <c r="G203">
        <v>2033</v>
      </c>
      <c r="H203">
        <v>12.967499999999999</v>
      </c>
      <c r="I203">
        <v>0.21840000000000001</v>
      </c>
      <c r="J203">
        <v>6.73</v>
      </c>
      <c r="K203">
        <v>5.0350000000000001</v>
      </c>
      <c r="L203">
        <v>3.5550000000000002</v>
      </c>
      <c r="N203">
        <v>3.8210000000000002</v>
      </c>
      <c r="P203">
        <v>25.026</v>
      </c>
    </row>
    <row r="204" spans="2:16" x14ac:dyDescent="0.35">
      <c r="B204" s="2">
        <v>45156</v>
      </c>
      <c r="D204">
        <v>2.4965000000000002</v>
      </c>
      <c r="E204">
        <v>74.77</v>
      </c>
      <c r="F204">
        <v>2.1911</v>
      </c>
      <c r="G204">
        <v>2026.7</v>
      </c>
      <c r="H204">
        <v>12.9575</v>
      </c>
      <c r="I204">
        <v>0.22090000000000001</v>
      </c>
      <c r="J204">
        <v>6.8324999999999996</v>
      </c>
      <c r="K204">
        <v>5.0999999999999996</v>
      </c>
      <c r="L204">
        <v>3.5379999999999998</v>
      </c>
      <c r="N204">
        <v>3.8045</v>
      </c>
      <c r="P204">
        <v>24.425999999999998</v>
      </c>
    </row>
    <row r="205" spans="2:16" x14ac:dyDescent="0.35">
      <c r="B205" s="2">
        <v>45155</v>
      </c>
      <c r="D205">
        <v>2.4860000000000002</v>
      </c>
      <c r="E205">
        <v>74.23</v>
      </c>
      <c r="F205">
        <v>2.1835</v>
      </c>
      <c r="G205">
        <v>2025.4</v>
      </c>
      <c r="H205">
        <v>12.8375</v>
      </c>
      <c r="I205">
        <v>0.222</v>
      </c>
      <c r="J205">
        <v>6.6425000000000001</v>
      </c>
      <c r="K205">
        <v>5.0599999999999996</v>
      </c>
      <c r="L205">
        <v>3.569</v>
      </c>
      <c r="N205">
        <v>3.8050000000000002</v>
      </c>
      <c r="P205">
        <v>24.402999999999999</v>
      </c>
    </row>
    <row r="206" spans="2:16" x14ac:dyDescent="0.35">
      <c r="B206" s="2">
        <v>45154</v>
      </c>
      <c r="D206">
        <v>2.476</v>
      </c>
      <c r="E206">
        <v>73.87</v>
      </c>
      <c r="F206">
        <v>2.1722999999999999</v>
      </c>
      <c r="G206">
        <v>2038.5</v>
      </c>
      <c r="H206">
        <v>12.7075</v>
      </c>
      <c r="I206">
        <v>0.2228</v>
      </c>
      <c r="J206">
        <v>6.72</v>
      </c>
      <c r="K206">
        <v>5.0374999999999996</v>
      </c>
      <c r="L206">
        <v>3.5619999999999998</v>
      </c>
      <c r="N206">
        <v>3.7774999999999999</v>
      </c>
      <c r="P206">
        <v>24.207000000000001</v>
      </c>
    </row>
    <row r="208" spans="2:16" x14ac:dyDescent="0.35">
      <c r="C208" t="str">
        <f>C5</f>
        <v>BBZ24-USA</v>
      </c>
      <c r="D208" t="str">
        <f t="shared" ref="D208:P209" si="0">D5</f>
        <v>HOM25-USA</v>
      </c>
      <c r="E208" t="str">
        <f t="shared" si="0"/>
        <v>CLF25-USA</v>
      </c>
      <c r="F208" t="str">
        <f t="shared" si="0"/>
        <v>RBZ24-USA</v>
      </c>
      <c r="G208" t="str">
        <f t="shared" si="0"/>
        <v>GCZ24-USA</v>
      </c>
      <c r="H208" t="str">
        <f t="shared" si="0"/>
        <v>SX24-USA</v>
      </c>
      <c r="I208" t="str">
        <f t="shared" si="0"/>
        <v>SBN24-USA</v>
      </c>
      <c r="J208" t="str">
        <f t="shared" si="0"/>
        <v>WN24-USA</v>
      </c>
      <c r="K208" t="str">
        <f t="shared" si="0"/>
        <v>CU24-USA</v>
      </c>
      <c r="L208" t="str">
        <f t="shared" si="0"/>
        <v>NGK25-USA</v>
      </c>
      <c r="M208" t="str">
        <f t="shared" si="0"/>
        <v>AEPM25-USA</v>
      </c>
      <c r="N208" t="str">
        <f t="shared" si="0"/>
        <v>HGK25-USA</v>
      </c>
      <c r="O208" t="str">
        <f t="shared" si="0"/>
        <v>ZNCV24-USA</v>
      </c>
      <c r="P208" t="str">
        <f t="shared" si="0"/>
        <v>SIZ24-USA</v>
      </c>
    </row>
    <row r="209" spans="2:16" x14ac:dyDescent="0.35">
      <c r="B209" t="s">
        <v>14</v>
      </c>
      <c r="C209" s="10" t="e">
        <f>C6</f>
        <v>#N/A</v>
      </c>
      <c r="D209" s="10">
        <f t="shared" si="0"/>
        <v>2.3997000000000002</v>
      </c>
      <c r="E209" s="10">
        <f t="shared" si="0"/>
        <v>74.790000000000006</v>
      </c>
      <c r="F209" s="10">
        <f t="shared" si="0"/>
        <v>2.1032999999999999</v>
      </c>
      <c r="G209" s="10">
        <f t="shared" si="0"/>
        <v>2391.6999999999998</v>
      </c>
      <c r="H209" s="10">
        <f t="shared" si="0"/>
        <v>11.845000000000001</v>
      </c>
      <c r="I209" s="10">
        <f t="shared" si="0"/>
        <v>0.183</v>
      </c>
      <c r="J209" s="10">
        <f t="shared" si="0"/>
        <v>6.7850000000000001</v>
      </c>
      <c r="K209" s="10">
        <f t="shared" si="0"/>
        <v>4.54</v>
      </c>
      <c r="L209" s="10">
        <f t="shared" si="0"/>
        <v>3.048</v>
      </c>
      <c r="M209" s="10" t="e">
        <f t="shared" si="0"/>
        <v>#N/A</v>
      </c>
      <c r="N209" s="10">
        <f t="shared" si="0"/>
        <v>4.657</v>
      </c>
      <c r="O209" s="10" t="e">
        <f t="shared" si="0"/>
        <v>#N/A</v>
      </c>
      <c r="P209" s="10">
        <f t="shared" si="0"/>
        <v>31.213999999999999</v>
      </c>
    </row>
    <row r="210" spans="2:16" x14ac:dyDescent="0.35">
      <c r="B210" t="s">
        <v>15</v>
      </c>
      <c r="C210" s="10" t="e">
        <f>AVERAGE(C6:C35)</f>
        <v>#N/A</v>
      </c>
      <c r="D210" s="10">
        <f t="shared" ref="D210:P210" si="1">AVERAGE(D6:D35)</f>
        <v>2.444266666666667</v>
      </c>
      <c r="E210" s="10">
        <f t="shared" si="1"/>
        <v>75.91166666666669</v>
      </c>
      <c r="F210" s="10">
        <f t="shared" si="1"/>
        <v>2.1551200000000006</v>
      </c>
      <c r="G210" s="10">
        <f t="shared" si="1"/>
        <v>2418.2766666666671</v>
      </c>
      <c r="H210" s="10">
        <f t="shared" si="1"/>
        <v>11.966333333333333</v>
      </c>
      <c r="I210" s="10">
        <f t="shared" si="1"/>
        <v>0.18958666666666668</v>
      </c>
      <c r="J210" s="10">
        <f t="shared" si="1"/>
        <v>6.5185000000000013</v>
      </c>
      <c r="K210" s="10">
        <f t="shared" si="1"/>
        <v>4.6664166666666675</v>
      </c>
      <c r="L210" s="10">
        <f t="shared" si="1"/>
        <v>3.0751333333333335</v>
      </c>
      <c r="M210" s="10" t="e">
        <f t="shared" si="1"/>
        <v>#N/A</v>
      </c>
      <c r="N210" s="10">
        <f t="shared" si="1"/>
        <v>4.6913999999999998</v>
      </c>
      <c r="O210" s="10" t="e">
        <f t="shared" si="1"/>
        <v>#N/A</v>
      </c>
      <c r="P210" s="10">
        <f t="shared" si="1"/>
        <v>29.853233333333328</v>
      </c>
    </row>
    <row r="211" spans="2:16" x14ac:dyDescent="0.35">
      <c r="B211" t="s">
        <v>16</v>
      </c>
      <c r="C211" s="10" t="e">
        <f>AVERAGE(C6:C65)</f>
        <v>#N/A</v>
      </c>
      <c r="D211" s="10">
        <f t="shared" ref="D211:P211" si="2">AVERAGE(D6:D65)</f>
        <v>2.4760599999999995</v>
      </c>
      <c r="E211" s="10">
        <f t="shared" si="2"/>
        <v>76.520333333333355</v>
      </c>
      <c r="F211" s="10">
        <f t="shared" si="2"/>
        <v>2.1778666666666671</v>
      </c>
      <c r="G211" s="10">
        <f t="shared" si="2"/>
        <v>2377.7433333333338</v>
      </c>
      <c r="H211" s="10">
        <f t="shared" si="2"/>
        <v>11.881916666666665</v>
      </c>
      <c r="I211" s="10">
        <f t="shared" si="2"/>
        <v>0.20087500000000003</v>
      </c>
      <c r="J211" s="10">
        <f t="shared" si="2"/>
        <v>6.0815416666666682</v>
      </c>
      <c r="K211" s="10">
        <f t="shared" si="2"/>
        <v>4.6159583333333352</v>
      </c>
      <c r="L211" s="10">
        <f t="shared" si="2"/>
        <v>3.0700999999999996</v>
      </c>
      <c r="M211" s="10" t="e">
        <f t="shared" si="2"/>
        <v>#N/A</v>
      </c>
      <c r="N211" s="10">
        <f t="shared" si="2"/>
        <v>4.4620166666666679</v>
      </c>
      <c r="O211" s="10" t="e">
        <f t="shared" si="2"/>
        <v>#N/A</v>
      </c>
      <c r="P211" s="10">
        <f t="shared" si="2"/>
        <v>28.517066666666668</v>
      </c>
    </row>
    <row r="212" spans="2:16" x14ac:dyDescent="0.35">
      <c r="B212" t="s">
        <v>17</v>
      </c>
      <c r="C212" s="10" t="e">
        <f>AVERAGE(C6:C206)</f>
        <v>#N/A</v>
      </c>
      <c r="D212" s="10">
        <f t="shared" ref="D212:P212" si="3">AVERAGE(D6:D206)</f>
        <v>2.4689467661691546</v>
      </c>
      <c r="E212" s="10">
        <f t="shared" si="3"/>
        <v>74.634726368159178</v>
      </c>
      <c r="F212" s="10">
        <f t="shared" si="3"/>
        <v>2.1205611940298512</v>
      </c>
      <c r="G212" s="10">
        <f t="shared" si="3"/>
        <v>2178.1532338308461</v>
      </c>
      <c r="H212" s="10">
        <f t="shared" si="3"/>
        <v>12.278694029850742</v>
      </c>
      <c r="I212" s="10">
        <f t="shared" si="3"/>
        <v>0.22170497512437812</v>
      </c>
      <c r="J212" s="10">
        <f t="shared" si="3"/>
        <v>6.2020273631840777</v>
      </c>
      <c r="K212" s="10">
        <f t="shared" si="3"/>
        <v>4.8357960199005001</v>
      </c>
      <c r="L212" s="10">
        <f t="shared" si="3"/>
        <v>3.2639303482587074</v>
      </c>
      <c r="M212" s="10" t="e">
        <f t="shared" si="3"/>
        <v>#N/A</v>
      </c>
      <c r="N212" s="10">
        <f t="shared" si="3"/>
        <v>4.0429004975124387</v>
      </c>
      <c r="O212" s="10" t="e">
        <f t="shared" si="3"/>
        <v>#N/A</v>
      </c>
      <c r="P212" s="10">
        <f t="shared" si="3"/>
        <v>25.685970149253741</v>
      </c>
    </row>
    <row r="213" spans="2:16" x14ac:dyDescent="0.35">
      <c r="B213" t="s">
        <v>18</v>
      </c>
      <c r="C213" s="25" t="e">
        <f>C209/C210</f>
        <v>#N/A</v>
      </c>
      <c r="D213" s="25">
        <f t="shared" ref="D213:P213" si="4">D209/D210</f>
        <v>0.98176685577132872</v>
      </c>
      <c r="E213" s="25">
        <f t="shared" si="4"/>
        <v>0.98522405427360726</v>
      </c>
      <c r="F213" s="25">
        <f t="shared" si="4"/>
        <v>0.97595493522402432</v>
      </c>
      <c r="G213" s="25">
        <f t="shared" si="4"/>
        <v>0.98901008018106529</v>
      </c>
      <c r="H213" s="25">
        <f t="shared" si="4"/>
        <v>0.98986044179503618</v>
      </c>
      <c r="I213" s="25">
        <f t="shared" si="4"/>
        <v>0.96525775370982481</v>
      </c>
      <c r="J213" s="25">
        <f t="shared" si="4"/>
        <v>1.0408836388739739</v>
      </c>
      <c r="K213" s="25">
        <f t="shared" si="4"/>
        <v>0.97290926299623182</v>
      </c>
      <c r="L213" s="25">
        <f t="shared" si="4"/>
        <v>0.99117653435081399</v>
      </c>
      <c r="M213" s="25" t="e">
        <f t="shared" si="4"/>
        <v>#N/A</v>
      </c>
      <c r="N213" s="25">
        <f t="shared" si="4"/>
        <v>0.99266743402822188</v>
      </c>
      <c r="O213" s="25" t="e">
        <f t="shared" si="4"/>
        <v>#N/A</v>
      </c>
      <c r="P213" s="25">
        <f t="shared" si="4"/>
        <v>1.0455818856025647</v>
      </c>
    </row>
    <row r="214" spans="2:16" x14ac:dyDescent="0.35">
      <c r="B214" t="s">
        <v>19</v>
      </c>
      <c r="C214" s="25" t="e">
        <f>C209/C211</f>
        <v>#N/A</v>
      </c>
      <c r="D214" s="25">
        <f t="shared" ref="D214:P214" si="5">D209/D211</f>
        <v>0.96916068269751166</v>
      </c>
      <c r="E214" s="25">
        <f t="shared" si="5"/>
        <v>0.97738727397075265</v>
      </c>
      <c r="F214" s="25">
        <f t="shared" si="5"/>
        <v>0.96576160156728275</v>
      </c>
      <c r="G214" s="25">
        <f t="shared" si="5"/>
        <v>1.0058697111967507</v>
      </c>
      <c r="H214" s="25">
        <f t="shared" si="5"/>
        <v>0.99689303773942206</v>
      </c>
      <c r="I214" s="25">
        <f t="shared" si="5"/>
        <v>0.91101431238332287</v>
      </c>
      <c r="J214" s="25">
        <f t="shared" si="5"/>
        <v>1.1156710538035173</v>
      </c>
      <c r="K214" s="25">
        <f t="shared" si="5"/>
        <v>0.98354440663278619</v>
      </c>
      <c r="L214" s="25">
        <f t="shared" si="5"/>
        <v>0.99280153740920507</v>
      </c>
      <c r="M214" s="25" t="e">
        <f t="shared" si="5"/>
        <v>#N/A</v>
      </c>
      <c r="N214" s="25">
        <f t="shared" si="5"/>
        <v>1.0436984771459838</v>
      </c>
      <c r="O214" s="25" t="e">
        <f t="shared" si="5"/>
        <v>#N/A</v>
      </c>
      <c r="P214" s="25">
        <f t="shared" si="5"/>
        <v>1.0945726068132298</v>
      </c>
    </row>
    <row r="215" spans="2:16" x14ac:dyDescent="0.35">
      <c r="B215" t="s">
        <v>20</v>
      </c>
      <c r="C215" s="25" t="e">
        <f>C209/C212</f>
        <v>#N/A</v>
      </c>
      <c r="D215" s="25">
        <f t="shared" ref="D215:P215" si="6">D209/D212</f>
        <v>0.97195291242483994</v>
      </c>
      <c r="E215" s="25">
        <f t="shared" si="6"/>
        <v>1.0020804475261944</v>
      </c>
      <c r="F215" s="25">
        <f t="shared" si="6"/>
        <v>0.99186008209598109</v>
      </c>
      <c r="G215" s="25">
        <f t="shared" si="6"/>
        <v>1.0980402860792198</v>
      </c>
      <c r="H215" s="25">
        <f t="shared" si="6"/>
        <v>0.96467914024110479</v>
      </c>
      <c r="I215" s="25">
        <f t="shared" si="6"/>
        <v>0.82542126038144004</v>
      </c>
      <c r="J215" s="25">
        <f t="shared" si="6"/>
        <v>1.0939971081515236</v>
      </c>
      <c r="K215" s="25">
        <f t="shared" si="6"/>
        <v>0.93883198987649064</v>
      </c>
      <c r="L215" s="25">
        <f t="shared" si="6"/>
        <v>0.93384345705357796</v>
      </c>
      <c r="M215" s="25" t="e">
        <f t="shared" si="6"/>
        <v>#N/A</v>
      </c>
      <c r="N215" s="25">
        <f t="shared" si="6"/>
        <v>1.1518957745473606</v>
      </c>
      <c r="O215" s="25" t="e">
        <f t="shared" si="6"/>
        <v>#N/A</v>
      </c>
      <c r="P215" s="25">
        <f t="shared" si="6"/>
        <v>1.215215925994793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448089"><![CDATA[{"SIZ24-USA^P_PRICE(0,-200D)":[31.214,31.214,32.326,33.173,32.94,31.269,31.222,32.269,32.856,33.205,31.992,30.569,30.419,29.399,29.138,29.202,29.054,28.281,28.216,28.291,27.357,27.504,27.426,27.335,28.352,28.233,28.323,28.304,28.31,28.204,29.825,29.356,29.373,29.347,29.69,29.3,29.21,29.012,28.928,28.751,28.429,28.134,27.933,26.773,25.884,25.717,25.545,25.413,25.674,25.62,25.786,25.881,25.916,26.054,26.165,25.836,25.934,25.162,25.479,25.3,25.329,25.232,24.718,24.727,24.077,23.599,23.346,23.469,23.45,23.897,23.702,23.789,24.043,24.386,23.86,23.298,23.071,23.67,23.493,23.533,23.251,23.363,23.313,23.688,24.112,24.043,24.12,24.133,23.758,23.8,23.766,23.341,23.167,23.58,23.681,23.551,23.972,24.209,23.606,23.979,24.017,24.237,24.249,24.117,24.091,24.898,25.016,25.313,25.578,25.334,25.498,25.519,25.574,25.275,25.057,25.097,25.331,23.899,24.012,24.068,24.301,25.087,25.26,25.584,25.946,26.899,26.691,26.479,26.359,26.077,25.719,25.047,25.235,24.966,25.233,25.29,24.903,24.492,23.705,23.643,24.273,24.079,23.958,24.615,24.663,24.226,24.164,24.337,24.786,24.272,24.284,24.385,24.5,24.585,24.882,24.392,24.452,24.381,24.121,24.231,23.293,23.475,23.284,23.243,23.031,22.297,22.461,22.704,22.767,23.829,24.108,24.098,24.583,24.77,25.226,25.054,25.22,24.836,24.849,24.751,24.356,24.524,24.743,24.747,24.537,24.62,24.909,25.282,25.975,26.223,26.507,26.542,26.007,25.968,25.955,26.082,25.134,25.026,24.426,24.403,24.207],"ZNCV24-USA^P_PRICE(0,-200D)":null,"HGK25-USA^P_PRICE(0,-200D)":[4.657,4.657,4.7005,4.831,4.8625,4.7545,4.7645,4.7935,5.0015,4.995,4.9155,4.7755,4.7295,4.6525,4.704,4.634,4.6115,4.59,4.6465,4.6505,4.595,4.5285,4.585,4.6105,4.716,4.6235,4.5815,4.5265,4.501,4.548,4.567,4.5115,4.41,4.382,4.4525,4.3675,4.36,4.373,4.3815,4.3745,4.344,4.3555,4.301,4.1745,4.1505,4.108,4.0985,4.1035,4.1085,4.0935,4.1415,4.128,4.146,4.1925,4.1865,4.1065,4.108,3.998,3.9945,3.9605,3.9905,3.9425,3.916,3.9245,3.9255,3.9085,3.8995,3.9165,3.9025,3.9585,3.9665,3.935,3.924,3.9045,3.8265,3.783,3.8065,3.8225,3.787,3.81,3.8525,3.8915,3.8845,3.923,3.9405,3.9835,3.9885,3.966,3.942,3.9545,3.9595,3.876,3.854,3.869,3.8335,3.819,3.853,3.8315,3.86,3.878,3.865,3.9055,3.8895,3.913,3.932,3.9525,3.962,3.992,4.026,3.976,3.971,3.983,3.9685,3.9625,3.928,3.9615,3.9695,3.8735,3.878,3.886,3.93,3.915,3.858,3.9025,3.962,4.0405,3.975,3.9555,3.97,3.9415,3.9685,3.936,3.987,3.971,3.9045,3.8715,3.892,3.8575,3.8365,3.7785,3.8215,3.8205,3.855,3.874,3.8335,3.826,3.8015,3.791,3.799,3.7865,3.7325,3.736,3.754,3.725,3.7015,3.722,3.7145,3.7225,3.722,3.694,3.713,3.7135,3.7165,3.742,3.72,3.6495,3.6865,3.718,3.744,3.829,3.791,3.737,3.754,3.7795,3.796,3.787,3.852,3.824,3.853,3.8675,3.8765,3.875,3.8765,3.8905,3.8025,3.844,3.866,3.9165,3.9235,3.898,3.9175,3.9125,3.864,3.8525,3.863,3.898,3.854,3.821,3.8045,3.805,3.7775],"AEPM25-USA^P_PRICE(0,-200D)":null,"NGK25-USA^P_PRICE(0,-200D)":[3.048,3.048,3.029,3.051,3.102,3.09,3.152,3.198,3.091,3.132,3.089,3.081,3.047,2.993,2.994,2.963,2.959,3.02,3.053,3.076,3.077,3.067,3.062,3.092,3.121,3.1,3.126,3.131,3.146,3.116,3.091,3.096,3.09,3.127,3.1,3.135,3.104,3.083,3.066,3.056,3.031,3.022,3.066,3.102,3.113,3.07,3.024,3.046,3.019,3.01,3.02,3.047,3.082,3.074,3.024,3.069,3.035,3.023,3.044,3.083,3.089,3.108,3.114,3.106,3.052,3.065,3.058,3.032,2.99,2.944,2.993,2.958,2.854,2.856,2.859,2.895,2.998,3.022,3.028,3.009,2.99,2.994,3.018,3.02,3.015,3.019,3.041,3.01,3.114,3.094,3.151,3.115,3.048,3.103,3.184,3.217,3.175,3.246,3.242,3.22,3.277,3.237,3.26,3.22,3.179,3.161,3.118,3.129,3.067,3.05,3.078,3.116,3.069,3.069,3.126,3.14,3.078,3.048,2.96,3.016,3.129,3.183,3.205,3.365,3.361,3.455,3.466,3.486,3.507,3.52,3.521,3.482,3.498,3.558,3.601,3.657,3.708,3.687,3.681,3.65,3.677,3.699,3.698,3.715,3.735,3.724,3.686,3.683,3.623,3.63,3.628,3.628,3.605,3.611,3.602,3.594,3.612,3.637,3.655,3.669,3.669,3.644,3.641,3.618,3.604,3.564,3.535,3.51,3.47,3.488,3.499,3.484,3.491,3.505,3.505,3.479,3.485,3.503,3.493,3.466,3.483,3.513,3.506,3.471,3.492,3.492,3.503,3.498,3.517,3.508,3.513,3.498,3.529,3.546,3.539,3.54,3.544,3.555,3.538,3.569,3.562],"CU24-USA^P_PRICE(0,-200D)":[4.54,4.54,4.5775,4.65,4.715,4.745,4.7325,4.7025,4.685,4.71,4.625,4.6775,4.7325,4.78,4.8175,4.8,4.67,4.685,4.765,4.7675,4.6925,4.67,4.59,4.5575,4.585,4.59,4.6175,4.5825,4.61,4.58,4.5125,4.45,4.4975,4.5175,4.5375,4.5675,4.505,4.5475,4.5225,4.5725,4.57,4.5825,4.565,4.5275,4.6075,4.645,4.485,4.5425,4.61,4.6175,4.6325,4.615,4.61,4.58,4.58,4.5525,4.61,4.605,4.605,4.5925,4.565,4.48,4.4625,4.5025,4.4525,4.5025,4.5,4.465,4.4325,4.3525,4.3975,4.4375,4.5075,4.47,4.455,4.5325,4.5875,4.5875,4.5775,4.6175,4.6325,4.6775,4.685,4.685,4.71,4.715,4.72,4.6575,4.685,4.735,4.7525,4.705,4.6925,4.6875,4.6825,4.6775,4.6975,4.7425,4.83,4.85,4.8575,4.82,4.8675,4.9175,4.9125,4.915,4.97,4.985,5.0025,5.035,4.9825,4.975,4.95,4.965,5.015,5.055,5.0175,5.0175,5.06,5.0475,5.075,5.085,5.0475,5.1075,5.075,5.0825,5.065,5.01,4.985,4.9825,5.0525,5.09,5.1025,5.075,5.065,5.115,5.075,5.125,5.1175,5.0025,5.03,5.0975,5.0525,5.1275,5.125,5.0525,5.0725,5.0875,5.0725,5.0775,5.0525,5.065,5.0975,5.145,5.1725,5.2275,5.155,5.13,5.1425,5.1775,5.1975,5.1375,5.1125,5.13,5.1625,5.1925,5.1075,5.1125,5.14,5.0325,5.12,5.0875,5.05,5.06,5.03,5.0075,5.08,5.025,4.99,5.0325,5.05,5.0575,5.01,5.0875,5.0525,5.065,5.0725,5.085,5.0525,5.0325,5.0525,5.0625,5.14,5.0725,5.0725,5.07,4.995,5.035,5.1,5.06,5.0375],"WN24-USA^P_PRICE(0,-200D)":[6.785,6.785,6.81,6.9275,7.0025,6.9725,6.98,6.93,6.975,6.8875,6.5125,6.6325,6.6575,6.725,6.87,6.635,6.375,6.34,6.4275,6.4875,6.225,6.0425,5.9925,6.0325,6.085,6.2225,6.205,6.13,6.0275,5.875,5.6675,5.53,5.5225,5.6475,5.675,5.7075,5.6625,5.735,5.72,5.805,5.8175,5.715,5.7225,5.6175,5.7275,5.7575,5.6275,5.5925,5.7075,5.695,5.62,5.6025,5.6725,5.575,5.44,5.4725,5.5825,5.6075,5.61,5.5025,5.4,5.425,5.5575,5.6725,5.6125,5.7925,5.785,5.8625,5.77,5.7,5.8,5.78,5.8,5.6175,5.7,5.8425,5.9775,6.0025,6.01,5.9725,6.105,6.0575,6.0325,6.13,6.1375,6.1025,6.2025,6.095,6.1625,6.275,6.2625,6.1275,6.12,6.0975,6.0375,6.02,6.0525,6.185,6.2475,6.3175,6.3075,6.1775,6.35,6.32,6.22,6.2625,6.4575,6.4775,6.395,6.53,6.3475,6.3175,6.28,6.385,6.3375,6.4425,6.315,6.2375,6.42,6.2575,6.455,6.53,6.485,6.515,6.435,6.2825,6.2475,6.135,6.0175,5.89,6.04,6.1225,6.105,6.0,6.0575,6.1,6.18,6.2675,6.3,6.2875,6.3625,6.4775,6.28,6.3575,6.32,6.2525,6.235,6.1925,6.275,6.3375,6.365,6.29,6.375,6.4525,6.455,6.4775,6.385,6.3125,6.3475,6.3675,6.3625,6.2525,6.2875,6.4075,6.34,6.4175,6.23,6.3275,6.31,6.1225,6.3625,6.3775,6.4425,6.4275,6.335,6.2875,6.395,6.36,6.405,6.52,6.4425,6.475,6.4,6.375,6.4775,6.52,6.59,6.4775,6.4725,6.545,6.59,6.565,6.6875,6.7275,6.8125,6.8725,6.735,6.73,6.8325,6.6425,6.72],"SBN24-USA^P_PRICE(0,-200D)":[0.183,0.183,0.1819,0.1835,0.1873,0.1841,0.1826,0.1823,0.1856,0.1868,0.1813,0.1833,0.1865,0.1887,0.1863,0.193,0.1958,0.196,0.1995,0.1948,0.1928,0.1925,0.1922,0.1941,0.1978,0.1909,0.1916,0.1977,0.1966,0.1961,0.195,0.1954,0.1927,0.1953,0.1982,0.2013,0.2053,0.2109,0.2113,0.2126,0.2161,0.2198,0.2184,0.22,0.2235,0.2215,0.2187,0.2201,0.2166,0.216,0.2178,0.2147,0.2136,0.2182,0.2176,0.2151,0.2167,0.2163,0.2169,0.2093,0.2103,0.2114,0.2064,0.2048,0.2091,0.2153,0.2241,0.2237,0.2192,0.2163,0.2196,0.2211,0.2201,0.2235,0.22,0.2247,0.2237,0.226,0.2299,0.229,0.2287,0.2252,0.225,0.2268,0.2243,0.2277,0.2261,0.223,0.2255,0.2274,0.2292,0.2241,0.2225,0.2221,0.2182,0.2139,0.2149,0.2079,0.2091,0.2066,0.2093,0.2095,0.2059,0.2056,0.2037,0.2049,0.2041,0.2123,0.2036,0.2015,0.2023,0.1984,0.2024,0.2064,0.2038,0.2089,0.2092,0.2076,0.2119,0.2117,0.2188,0.2173,0.2184,0.2347,0.2402,0.2365,0.2424,0.2476,0.249,0.2494,0.2477,0.2489,0.2533,0.2513,0.2481,0.2479,0.2474,0.2469,0.2511,0.2482,0.2527,0.2471,0.251,0.2542,0.252,0.2497,0.2495,0.2462,0.2447,0.2489,0.2467,0.2516,0.2509,0.2507,0.2458,0.2496,0.2512,0.2513,0.2473,0.2473,0.2433,0.243,0.2482,0.2478,0.2445,0.24,0.2389,0.2382,0.2427,0.243,0.2465,0.2421,0.2406,0.242,0.247,0.2463,0.2464,0.2497,0.2478,0.2463,0.2459,0.2423,0.2432,0.2401,0.2378,0.2396,0.2364,0.2387,0.2332,0.2285,0.231,0.2317,0.2318,0.2295,0.2265,0.2234,0.2193,0.2184,0.2209,0.222,0.2228],"SX24-USA^P_PRICE(0,-200D)":[11.845,11.845,11.9,11.9675,12.105,12.195,12.16,12.1825,12.13,12.1675,12.0325,11.99,12.01,12.05,12.1225,12.0575,12.005,12.13,12.28,12.1975,12.01,11.8775,11.65,11.595,11.78,11.7475,11.755,11.745,11.74,11.7175,11.61,11.4925,11.6125,11.585,11.6725,11.7625,11.6425,11.6925,11.7825,11.8425,11.8475,11.8375,11.8475,11.77,11.825,11.8625,11.835,11.91,11.9875,11.87,12.0425,12.0025,11.8125,11.805,11.9075,11.87,11.86,11.8725,11.7275,11.7375,11.5375,11.4225,11.4425,11.4625,11.3975,11.3325,11.35,11.2975,11.2975,11.3025,11.35,11.4575,11.5775,11.485,11.4075,11.55,11.6525,11.6875,11.6375,11.7275,11.7075,11.775,11.7675,11.71,11.855,11.9975,11.9725,11.8025,11.85,11.9625,12.08,12.07,11.975,11.9125,11.9125,11.89,12.0125,12.015,12.07,12.055,12.085,12.02,12.085,12.2075,12.2525,12.22,12.4575,12.5875,12.6525,12.6525,12.58,12.53,12.6375,12.7075,12.84,12.7625,12.8075,12.7425,12.815,12.8825,12.705,12.745,12.6075,12.735,12.73,12.8225,12.94,12.925,12.93,12.8025,12.8025,13.0125,13.1325,13.0475,12.8325,12.9475,13.14,13.115,13.07,12.7975,12.8275,12.9325,12.9475,13.045,12.97,12.78,12.6825,12.6675,12.65,12.7425,12.575,12.5975,12.6225,12.59,12.6775,12.69,12.665,12.605,12.55,12.5175,12.5975,12.395,12.4925,12.505,12.555,12.6125,12.615,12.635,12.675,12.6,12.6975,12.73,12.66,12.6175,12.5675,12.54,12.7225,12.6425,12.6425,12.825,13.0125,12.93,12.8925,13.025,12.9575,12.8975,12.975,12.9875,12.93,12.9275,13.105,13.1425,13.135,13.1025,13.03,12.95,12.8375,12.9675,12.9575,12.8375,12.7075],"GCZ24-USA^P_PRICE(0,-200D)":[2391.7,2391.7,2412.5,2410.4,2426.2,2403.2,2405.9,2462.1,2495.9,2508.8,2486.4,2453.9,2462.9,2427.5,2411.1,2443.4,2407.9,2390.2,2391.8,2398.5,2374.9,2375.9,2377.4,2369.0,2424.6,2413.7,2408.4,2403.8,2407.0,2411.6,2480.9,2465.0,2455.3,2474.9,2450.1,2441.1,2439.5,2414.6,2426.9,2415.3,2409.1,2371.0,2377.5,2344.1,2318.5,2298.2,2271.3,2257.4,2256.3,2239.3,2264.5,2240.2,2239.4,2244.3,2241.0,2246.8,2260.1,2244.6,2266.7,2262.4,2241.6,2234.6,2218.4,2202.2,2170.3,2128.8,2116.6,2118.2,2112.4,2122.6,2103.9,2107.0,2112.4,2097.1,2087.4,2076.9,2080.2,2104.9,2110.2,2119.1,2122.4,2122.3,2114.1,2124.2,2139.5,2135.5,2120.4,2113.6,2105.3,2105.3,2104.1,2114.0,2110.2,2117.2,2109.4,2094.6,2117.0,2138.1,2107.3,2116.4,2121.8,2121.9,2138.4,2138.5,2131.0,2161.8,2160.1,2171.8,2180.8,2157.3,2156.3,2138.6,2135.4,2140.3,2128.0,2123.1,2131.4,2086.8,2082.8,2084.2,2105.2,2136.6,2137.7,2125.9,2132.9,2181.2,2149.4,2159.2,2153.7,2126.7,2116.6,2106.5,2114.6,2092.4,2097.0,2099.8,2077.1,2078.6,2063.4,2050.4,2082.0,2070.1,2086.3,2102.0,2111.7,2107.9,2102.3,2110.3,2121.7,2114.0,2112.7,2110.2,2101.1,2103.3,2110.3,2096.3,2083.8,2050.4,2047.9,2053.9,1994.6,1998.2,1984.9,1973.3,1955.2,1939.6,1943.1,1950.9,1957.7,1977.1,1990.4,2004.5,2033.9,2051.1,2060.6,2054.4,2081.2,2068.1,2067.8,2060.6,2045.8,2044.8,2047.1,2059.0,2054.9,2054.5,2056.1,2064.3,2077.8,2077.5,2084.4,2077.2,2058.7,2051.2,2057.3,2057.4,2036.3,2033.0,2026.7,2025.4,2038.5],"RBZ24-USA^P_PRICE(0,-200D)":[2.1033,2.1033,2.1039,2.1426,2.1584,2.1151,2.1011,2.1164,2.1474,2.1659,2.1725,2.1449,2.1282,2.1124,2.1398,2.1192,2.1394,2.1287,2.1301,2.1467,2.1257,2.1465,2.1319,2.2141,2.2388,2.2591,2.2489,2.2339,2.2317,2.2037,2.2091,2.2087,2.219,2.2868,2.2716,2.2829,2.2596,2.2676,2.2504,2.2578,2.2747,2.2722,2.2421,2.2254,2.1968,2.1957,2.1654,2.1653,2.1814,2.1634,2.1781,2.1755,2.1988,2.1854,2.1556,2.1596,2.1372,2.0852,2.0856,2.0615,2.0819,2.0706,2.0558,2.08,2.0907,2.0639,2.0609,2.0908,2.0695,2.0411,2.0909,2.0628,2.0504,2.0893,2.0901,2.0739,2.112,2.108,2.0984,2.0844,2.0322,2.0182,2.0073,1.9828,2.0181,2.0566,2.1005,2.0808,2.1109,2.0921,2.0526,2.0503,2.0631,2.0137,2.03,2.0018,1.9989,2.0026,1.9865,1.9632,1.9748,1.9457,2.0014,1.9899,2.0141,1.9642,1.9746,1.9716,2.0241,2.0502,2.0201,2.0406,2.0652,2.0756,2.0435,2.02,2.0088,1.9522,1.9259,1.9791,1.9802,1.9406,1.9546,2.0283,2.0513,2.0438,2.0743,2.1238,2.0956,2.0551,2.0526,2.0917,2.1145,2.1016,2.0578,2.0026,2.0805,2.0905,2.1006,2.0685,2.0447,2.0273,2.0597,2.132,2.1012,2.1397,2.0742,2.1003,2.1152,2.1671,2.1313,2.1625,2.1265,2.1496,2.1817,2.1852,2.1842,2.1473,2.1214,2.1389,2.0596,2.0942,2.123,2.0862,2.0397,2.0451,2.0503,2.1567,2.1728,2.1566,2.183,2.2172,2.2045,2.1965,2.1983,2.2398,2.2391,2.255,2.2672,2.2692,2.2823,2.2665,2.2688,2.2582,2.2446,2.2397,2.2367,2.2288,2.2237,2.1912,2.189,2.1826,2.1694,2.1929,2.1697,2.171,2.1926,2.1845,2.1911,2.1835,2.1723],"CLF25-USA^P_PRICE(0,-200D)":[74.79,74.79,75.27,76.29,76.62,74.62,74.14,74.71,75.87,76.39,76.43,75.66,75.08,74.79,75.44,74.93,75.66,75.43,75.38,75.37,74.97,75.21,74.91,77.34,77.92,78.61,78.15,77.76,77.88,76.94,77.3,77.49,77.68,79.67,79.54,79.59,79.07,79.49,78.76,79.34,79.68,79.61,78.67,78.02,77.21,77.19,76.2,76.31,76.51,75.57,76.1,76.07,76.89,76.63,75.75,75.54,74.57,73.12,73.33,72.97,73.52,73.37,72.78,73.45,73.52,72.62,72.97,73.38,72.75,72.09,73.34,72.93,72.62,73.69,73.3,72.64,73.46,73.31,73.24,72.69,71.18,70.75,70.46,69.77,70.83,72.45,73.98,73.15,74.04,73.5,71.94,71.48,71.81,70.34,71.04,70.08,70.34,70.74,70.04,69.5,69.92,69.05,71.21,70.25,70.95,69.15,69.94,70.18,72.2,72.88,71.51,72.21,72.8,72.96,72.09,71.3,71.46,69.7,68.69,70.73,70.21,68.95,69.08,71.12,71.95,71.78,72.9,74.68,73.6,72.62,73.01,73.95,74.55,74.57,73.21,71.0,73.67,74.11,74.36,73.47,72.4,71.88,73.27,76.13,75.33,76.59,75.02,75.3,75.82,77.71,76.5,77.71,76.35,76.92,77.94,78.34,78.28,77.29,77.02,77.52,74.82,74.91,75.22,74.7,72.65,72.44,73.49,77.16,77.13,77.39,77.84,78.58,77.94,77.68,77.57,78.47,78.37,78.73,78.82,78.75,79.06,78.18,78.39,77.81,77.7,77.47,77.56,77.43,76.66,75.64,74.81,74.72,74.06,74.23,73.57,73.94,74.5,74.72,74.77,74.23,73.87],"HOM25-USA^P_PRICE(0,-200D)":[2.3997,2.3997,2.4124,2.4485,2.4586,2.4127,2.4065,2.4236,2.448,2.4629,2.4607,2.4322,2.4213,2.4165,2.4333,2.4207,2.4441,2.4476,2.4459,2.4474,2.4289,2.4265,2.4193,2.4784,2.4865,2.5008,2.4921,2.4838,2.4942,2.4752,2.4711,2.4755,2.4948,2.5574,2.5568,2.5672,2.5482,2.564,2.5391,2.5655,2.5808,2.5746,2.5672,2.5496,2.505,2.4969,2.4751,2.47,2.4925,2.4669,2.4869,2.4947,2.5203,2.5293,2.498,2.4936,2.4617,2.4103,2.4217,2.4009,2.4218,2.414,2.3879,2.4079,2.4249,2.4032,2.3974,2.4162,2.4106,2.3754,2.4076,2.3916,2.3879,2.4246,2.4132,2.4,2.4317,2.4313,2.444,2.424,2.3987,2.3812,2.3787,2.3456,2.3778,2.4169,2.4394,2.4251,2.4513,2.4348,2.3984,2.3985,2.4035,2.3699,2.3896,2.3655,2.3621,2.3788,2.36,2.3334,2.3567,2.3334,2.371,2.355,2.3732,2.322,2.331,2.3418,2.3844,2.4132,2.3903,2.4181,2.434,2.4439,2.4241,2.3997,2.4066,2.3647,2.3359,2.3921,2.3798,2.3502,2.3632,2.4032,2.4196,2.4182,2.4653,2.5142,2.4917,2.456,2.4675,2.4952,2.5174,2.5121,2.4689,2.4152,2.4787,2.4968,2.4943,2.462,2.4477,2.443,2.479,2.545,2.5226,2.5724,2.5267,2.5233,2.5239,2.5751,2.558,2.5797,2.5485,2.5642,2.5945,2.6185,2.614,2.5986,2.5861,2.5944,2.5129,2.4967,2.5108,2.4804,2.4402,2.4382,2.4817,2.5664,2.578,2.5718,2.5805,2.5953,2.585,2.5856,2.5688,2.5935,2.5982,2.6042,2.6033,2.6054,2.6183,2.5941,2.5843,2.5844,2.5686,2.5525,2.5558,2.5498,2.5205,2.5138,2.4827,2.486,2.4749,2.4994,2.4851,2.4866,2.4908,2.4915,2.4965,2.486,2.476],"BBZ24-USA^P_PRICE(0,-200D)":null,"BBZ24-USA^JULIAN(P_PRICE(0,-200D).DATES)":[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],"SIZ24-USA^P_PRICE(0)/P_PRICE_LOW_PR(0,,,,,,\"PRICE\",\"CLOSE\",\"52W\")":null,"SIZ24-USA^P_PRICE(0)/P_PRICE_HIGH_PR(0,,,,,,\"PRICE\",\"CLOSE\",\"52W\")":null,"SIZ24-USA^FG_TOTAL_RETURNC(0,-6AM)":16.041489,"SIZ24-USA^FG_TOTAL_RETURNC(0,-3AM)":29.642397,"ZNCV24-USA^P_PRICE(0)/P_PRICE_LOW_PR(0,,,,,,\"PRICE\",\"CLOSE\",\"52W\")":null,"ZNCV24-USA^P_PRICE(0)/P_PRICE_HIGH_PR(0,,,,,,\"PRICE\",\"CLOSE\",\"52W\")":null,"ZNCV24-USA^FG_TOTAL_RETURNC(0,-6AM)":null,"ZNCV24-USA^FG_TOTAL_RETURNC(0,-3AM)":null,"HGK25-USA^P_PRICE(0)/P_PRICE_LOW_PR(0,,,,,,\"PRICE\",\"CLOSE\",\"52W\")":null,"HGK25-USA^P_PRICE(0)/P_PRICE_HIGH_PR(0,,,,,,\"PRICE\",\"CLOSE\",\"52W\")":null,"HGK25-USA^FG_TOTAL_RETURNC(0,-6AM)":15.258013,"HGK25-USA^FG_TOTAL_RETURNC(0,-3AM)":18.63457,"AEPM25-USA^P_PRICE(0)/P_PRICE_LOW_PR(0,,,,,,\"PRICE\",\"CLOSE\",\"52W\")":null,"AEPM25-USA^P_PRICE(0)/P_PRICE_HIGH_PR(0,,,,,,\"PRICE\",\"CLOSE\",\"52W\")":null,"AEPM25-USA^FG_TOTAL_RETURNC(0,-6AM)":null,"AEPM25-USA^FG_TOTAL_RETURNC(0,-3AM)":null,"NGK25-USA^P_PRICE(0)/P_PRICE_LOW_PR(0,,,,,,\"PRICE\",\"CLOSE\",\"52W\")":null,"NGK25-USA^P_PRICE(0)/P_PRICE_HIGH_PR(0,,,,,,\"PRICE\",\"CLOSE\",\"52W\")":null,"NGK25-USA^FG_TOTAL_RETURNC(0,-6AM)":-11.780029,"NGK25-USA^FG_TOTAL_RETURNC(0,-3AM)":-0.1310616,"CU24-USA^P_PRICE(0)/P_PRICE_LOW_PR(0,,,,,,\"PRICE\",\"CLOSE\",\"52W\")":null,"CU24-USA^P_PRICE(0)/P_PRICE_HIGH_PR(0,,,,,,\"PRICE\",\"CLOSE\",\"52W\")":null,"CU24-USA^FG_TOTAL_RETURNC(0,-6AM)":-10.673881,"CU24-USA^FG_TOTAL_RETURNC(0,-3AM)":1.9651881,"WN24-USA^P_PRICE(0)/P_PRICE_LOW_PR(0,,,,,,\"PRICE\",\"CLOSE\",\"52W\")":null,"WN24-USA^P_PRICE(0)/P_PRICE_HIGH_PR(0,,,,,,\"PRICE\",\"CLOSE\",\"52W\")":null,"WN24-USA^FG_TOTAL_RETURNC(0,-6AM)":7.9984083,"WN24-USA^FG_TOTAL_RETURNC(0,-3AM)":20.89087,"SBN24-USA^P_PRICE(0)/P_PRICE_LOW_PR(0,,,,,,\"PRICE\",\"CLOSE\",\"52W\")":null,"SBN24-USA^P_PRICE(0)/P_PRICE_HIGH_PR(0,,,,,,\"PRICE\",\"CLOSE\",\"52W\")":null,"SBN24-USA^FG_TOTAL_RETURNC(0,-6AM)":-22.621565,"SBN24-USA^FG_TOTAL_RETURNC(0,-3AM)":-12.482066,"SX24-USA^P_PRICE(0)/P_PRICE_LOW_PR(0,,,,,,\"PRICE\",\"CLOSE\",\"52W\")":null,"SX24-USA^P_PRICE(0)/P_PRICE_HIGH_PR(0,,,,,,\"PRICE\",\"CLOSE\",\"52W\")":null,"SX24-USA^FG_TOTAL_RETURNC(0,-6AM)":-7.623318,"SX24-USA^FG_TOTAL_RETURNC(0,-3AM)":3.9262996,"GCZ24-USA^P_PRICE(0)/P_PRICE_LOW_PR(0,,,,,,\"PRICE\",\"CLOSE\",\"52W\")":null,"GCZ24-USA^P_PRICE(0)/P_PRICE_HIGH_PR(0,,,,,,\"PRICE\",\"CLOSE\",\"52W\")":null,"GCZ24-USA^FG_TOTAL_RETURNC(0,-6AM)":9.650651,"GCZ24-USA^FG_TOTAL_RETURNC(0,-3AM)":10.201355,"RBZ24-USA^P_PRICE(0)/P_PRICE_LOW_PR(0,,,,,,\"PRICE\",\"CLOSE\",\"52W\")":null,"RBZ24-USA^P_PRICE(0)/P_PRICE_HIGH_PR(0,,,,,,\"PRICE\",\"CLOSE\",\"52W\")":null,"RBZ24-USA^FG_TOTAL_RETURNC(0,-6AM)":2.9112437,"RBZ24-USA^FG_TOTAL_RETURNC(0,-3AM)":0.60266894,"CLF25-USA^P_PRICE(0)/P_PRICE_LOW_PR(0,,,,,,\"PRICE\",\"CLOSE\",\"52W\")":null,"CLF25-USA^P_PRICE(0)/P_PRICE_HIGH_PR(0,,,,,,\"PRICE\",\"CLOSE\",\"52W\")":null,"CLF25-USA^FG_TOTAL_RETURNC(0,-6AM)":4.1933684,"CLF25-USA^FG_TOTAL_RETURNC(0,-3AM)":1.7274212,"HOM25-USA^P_PRICE(0)/P_PRICE_LOW_PR(0,,,,,,\"PRICE\",\"CLOSE\",\"52W\")":null,"HOM25-USA^P_PRICE(0)/P_PRICE_HIGH_PR(0,,,,,,\"PRICE\",\"CLOSE\",\"52W\")":null,"HOM25-USA^FG_TOTAL_RETURNC(0,-6AM)":-0.7650318,"HOM25-USA^FG_TOTAL_RETURNC(0,-3AM)":-1.0392181,"BBZ24-USA^P_PRICE(0)/P_PRICE_LOW_PR(0,,,,,,\"PRICE\",\"CLOSE\",\"52W\")":null,"BBZ24-USA^P_PRICE(0)/P_PRICE_HIGH_PR(0,,,,,,\"PRICE\",\"CLOSE\",\"52W\")":null,"BBZ24-USA^FG_TOTAL_RETURNC(0,-6AM)":null,"BBZ24-USA^FG_TOTAL_RETURNC(0,-3AM)":null,"SIZ24-USA^PERCENT_CHANGE(FMA_EPS(+1,0,,,,\"PORTAGG\",\"MEAN\"),FMA_EPS(+1,-3AM,,,,\"PORTAGG\",\"MEAN\"))":null,"SIZ24-USA^PERCENT_CHANGE(FMA_EPS(+1,0,,,,\"PORTAGG\",\"MEAN\"),FMA_EPS(+1,-1AM,,,,\"PORTAGG\",\"MEAN\"))":null,"SIZ24-USA^FMA_PCT_ABOVE_MAVG(200,0,,,,\"PORTAGG\")":null,"ZNCV24-USA^PERCENT_CHANGE(FMA_EPS(+1,0,,,,\"PORTAGG\",\"MEAN\"),FMA_EPS(+1,-3AM,,,,\"PORTAGG\",\"MEAN\"))":null,"ZNCV24-USA^PERCENT_CHANGE(FMA_EPS(+1,0,,,,\"PORTAGG\",\"MEAN\"),FMA_EPS(+1,-1AM,,,,\"PORTAGG\",\"MEAN\"))":null,"ZNCV24-USA^FMA_PCT_ABOVE_MAVG(200,0,,,,\"PORTAGG\")":null,"HGK25-USA^PERCENT_CHANGE(FMA_EPS(+1,0,,,,\"PORTAGG\",\"MEAN\"),FMA_EPS(+1,-3AM,,,,\"PORTAGG\",\"MEAN\"))":null,"HGK25-USA^PERCENT_CHANGE(FMA_EPS(+1,0,,,,\"PORTAGG\",\"MEAN\"),FMA_EPS(+1,-1AM,,,,\"PORTAGG\",\"MEAN\"))":null,"HGK25-USA^FMA_PCT_ABOVE_MAVG(200,0,,,,\"PORTAGG\")":null,"AEPM25-USA^PERCENT_CHANGE(FMA_EPS(+1,0,,,,\"PORTAGG\",\"MEAN\"),FMA_EPS(+1,-3AM,,,,\"PORTAGG\",\"MEAN\"))":null,"AEPM25-USA^PERCENT_CHANGE(FMA_EPS(+1,0,,,,\"PORTAGG\",\"MEAN\"),FMA_EPS(+1,-1AM,,,,\"PORTAGG\",\"MEAN\"))":null,"AEPM25-USA^FMA_PCT_ABOVE_MAVG(200,0,,,,\"PORTAGG\")":null,"NGK25-USA^PERCENT_CHANGE(FMA_EPS(+1,0,,,,\"PORTAGG\",\"MEAN\"),FMA_EPS(+1,-3AM,,,,\"PORTAGG\",\"MEAN\"))":null,"NGK25-USA^PERCENT_CHANGE(FMA_EPS(+1,0,,,,\"PORTAGG\",\"MEAN\"),FMA_EPS(+1,-1AM,,,,\"PORTAGG\",\"MEAN\"))":null,"NGK25-USA^FMA_PCT_ABOVE_MAVG(200,0,,,,\"PORTAGG\")":null,"CU24-USA^PERCENT_CHANGE(FMA_EPS(+1,0,,,,\"PORTAGG\",\"MEAN\"),FMA_EPS(+1,-3AM,,,,\"PORTAGG\",\"MEAN\"))":null,"CU24-USA^PERCENT_CHANGE(FMA_EPS(+1,0,,,,\"PORTAGG\",\"MEAN\"),FMA_EPS(+1,-1AM,,,,\"PORTAGG\",\"MEAN\"))":null,"CU24-USA^FMA_PCT_ABOVE_MAVG(200,0,,,,\"PORTAGG\")":null,"WN24-USA^PERCENT_CHANGE(FMA_EPS(+1,0,,,,\"PORTAGG\",\"MEAN\"),FMA_EPS(+1,-3AM,,,,\"PORTAGG\",\"MEAN\"))":null,"WN24-USA^PERCENT_CHANGE(FMA_EPS(+1,0,,,,\"PORTAGG\",\"MEAN\"),FMA_EPS(+1,-1AM,,,,\"PORTAGG\",\"MEAN\"))":null,"WN24-USA^FMA_PCT_ABOVE_MAVG(200,0,,,,\"PORTAGG\")":null,"SBN24-USA^PERCENT_CHANGE(FMA_EPS(+1,0,,,,\"PORTAGG\",\"MEAN\"),FMA_EPS(+1,-3AM,,,,\"PORTAGG\",\"MEAN\"))":null,"SBN24-USA^PERCENT_CHANGE(FMA_EPS(+1,0,,,,\"PORTAGG\",\"MEAN\"),FMA_EPS(+1,-1AM,,,,\"PORTAGG\",\"MEAN\"))":null,"SBN24-USA^FMA_PCT_ABOVE_MAVG(200,0,,,,\"PORTAGG\")":null,"SX24-USA^PERCENT_CHANGE(FMA_EPS(+1,0,,,,\"PORTAGG\",\"MEAN\"),FMA_EPS(+1,-3AM,,,,\"PORTAGG\",\"MEAN\"))":null,"SX24-USA^PERCENT_CHANGE(FMA_EPS(+1,0,,,,\"PORTAGG\",\"MEAN\"),FMA_EPS(+1,-1AM,,,,\"PORTAGG\",\"MEAN\"))":null,"SX24-USA^FMA_PCT_ABOVE_MAVG(200,0,,,,\"PORTAGG\")":null,"GCZ24-USA^PERCENT_CHANGE(FMA_EPS(+1,0,,,,\"PORTAGG\",\"MEAN\"),FMA_EPS(+1,-3AM,,,,\"PORTAGG\",\"MEAN\"))":null,"GCZ24-USA^PERCENT_CHANGE(FMA_EPS(+1,0,,,,\"PORTAGG\",\"MEAN\"),FMA_EPS(+1,-1AM,,,,\"PORTAGG\",\"MEAN\"))":null,"GCZ24-USA^FMA_PCT_ABOVE_MAVG(200,0,,,,\"PORTAGG\")":null,"RBZ24-USA^PERCENT_CHANGE(FMA_EPS(+1,0,,,,\"PORTAGG\",\"MEAN\"),FMA_EPS(+1,-3AM,,,,\"PORTAGG\",\"MEAN\"))":null,"RBZ24-USA^PERCENT_CHANGE(FMA_EPS(+1,0,,,,\"PORTAGG\",\"MEAN\"),FMA_EPS(+1,-1AM,,,,\"PORTAGG\",\"MEAN\"))":null,"RBZ24-USA^FMA_PCT_ABOVE_MAVG(200,0,,,,\"PORTAGG\")":null,"CLF25-USA^PERCENT_CHANGE(FMA_EPS(+1,0,,,,\"PORTAGG\",\"MEAN\"),FMA_EPS(+1,-3AM,,,,\"PORTAGG\",\"MEAN\"))":null,"CLF25-USA^PERCENT_CHANGE(FMA_EPS(+1,0,,,,\"PORTAGG\",\"MEAN\"),FMA_EPS(+1,-1AM,,,,\"PORTAGG\",\"MEAN\"))":null,"CLF25-USA^FMA_PCT_ABOVE_MAVG(200,0,,,,\"PORTAGG\")":null,"HOM25-USA^PERCENT_CHANGE(FMA_EPS(+1,0,,,,\"PORTAGG\",\"MEAN\"),FMA_EPS(+1,-3AM,,,,\"PORTAGG\",\"MEAN\"))":null,"HOM25-USA^PERCENT_CHANGE(FMA_EPS(+1,0,,,,\"PORTAGG\",\"MEAN\"),FMA_EPS(+1,-1AM,,,,\"PORTAGG\",\"MEAN\"))":null,"HOM25-USA^FMA_PCT_ABOVE_MAVG(200,0,,,,\"PORTAGG\")":null,"BBZ24-USA^PERCENT_CHANGE(FMA_EPS(+1,0,,,,\"PORTAGG\",\"MEAN\"),FMA_EPS(+1,-3AM,,,,\"PORTAGG\",\"MEAN\"))":null,"BBZ24-USA^PERCENT_CHANGE(FMA_EPS(+1,0,,,,\"PORTAGG\",\"MEAN\"),FMA_EPS(+1,-1AM,,,,\"PORTAGG\",\"MEAN\"))":null,"BBZ24-USA^FMA_PCT_ABOVE_MAVG(200,0,,,,\"PORTAGG\")":null,"SIZ24-USA^COUNT(OS_TOP_HLDG_NAME(ALL,0D,,MTD,,ALL,EQ))":0,"SIZ24-USA^FMA_COS_DOWN(\"EPS\",\"1M\",+1,0,,,\"PORTAGG\",\"MEANR\")":null,"SIZ24-USA^FMA_COS_UP(\"EPS\",\"1M\",+1,0,,,\"PORTAGG\",\"MEANR\")":null,"ZNCV24-USA^COUNT(OS_TOP_HLDG_NAME(ALL,0D,,MTD,,ALL,EQ))":0,"ZNCV24-USA^FMA_COS_DOWN(\"EPS\",\"1M\",+1,0,,,\"PORTAGG\",\"MEANR\")":null,"ZNCV24-USA^FMA_COS_UP(\"EPS\",\"1M\",+1,0,,,\"PORTAGG\",\"MEANR\")":null,"HGK25-USA^COUNT(OS_TOP_HLDG_NAME(ALL,0D,,MTD,,ALL,EQ))":0,"HGK25-USA^FMA_COS_DOWN(\"EPS\",\"1M\",+1,0,,,\"PORTAGG\",\"MEANR\")":null,"HGK25-USA^FMA_COS_UP(\"EPS\",\"1M\",+1,0,,,\"PORTAGG\",\"MEANR\")":null,"AEPM25-USA^COUNT(OS_TOP_HLDG_NAME(ALL,0D,,MTD,,ALL,EQ))":0,"AEPM25-USA^FMA_COS_DOWN(\"EPS\",\"1M\",+1,0,,,\"PORTAGG\",\"MEANR\")":null,"AEPM25-USA^FMA_COS_UP(\"EPS\",\"1M\",+1,0,,,\"PORTAGG\",\"MEANR\")":null,"NGK25-USA^COUNT(OS_TOP_HLDG_NAME(ALL,0D,,MTD,,ALL,EQ))":0,"NGK25-USA^FMA_COS_DOWN(\"EPS\",\"1M\",+1,0,,,\"PORTAGG\",\"MEANR\")":null,"NGK25-USA^FMA_COS_UP(\"EPS\",\"1M\",+1,0,,,\"PORTAGG\",\"MEANR\")":null,"CU24-USA^COUNT(OS_TOP_HLDG_NAME(ALL,0D,,MTD,,ALL,EQ))":0,"CU24-USA^FMA_COS_DOWN(\"EPS\",\"1M\",+1,0,,,\"PORTAGG\",\"MEANR\")":null,"CU24-USA^FMA_COS_UP(\"EPS\",\"1M\",+1,0,,,\"PORTAGG\",\"MEANR\")":null,"WN24-USA^COUNT(OS_TOP_HLDG_NAME(ALL,0D,,MTD,,ALL,EQ))":0,"WN24-USA^FMA_COS_DOWN(\"EPS\",\"1M\",+1,0,,,\"PORTAGG\",\"MEANR\")":null,"WN24-USA^FMA_COS_UP(\"EPS\",\"1M\",+1,0,,,\"PORTAGG\",\"MEANR\")":null,"SBN24-USA^COUNT(OS_TOP_HLDG_NAME(ALL,0D,,MTD,,ALL,EQ))":0,"SBN24-USA^FMA_COS_DOWN(\"EPS\",\"1M\",+1,0,,,\"PORTAGG\",\"MEANR\")":null,"SBN24-USA^FMA_COS_UP(\"EPS\",\"1M\",+1,0,,,\"PORTAGG\",\"MEANR\")":null,"SX24-USA^COUNT(OS_TOP_HLDG_NAME(ALL,0D,,MTD,,ALL,EQ))":0,"SX24-USA^FMA_COS_DOWN(\"EPS\",\"1M\",+1,0,,,\"PORTAGG\",\"MEANR\")":null,"SX24-USA^FMA_COS_UP(\"EPS\",\"1M\",+1,0,,,\"PORTAGG\",\"MEANR\")":null,"GCZ24-USA^COUNT(OS_TOP_HLDG_NAME(ALL,0D,,MTD,,ALL,EQ))":0,"GCZ24-USA^FMA_COS_DOWN(\"EPS\",\"1M\",+1,0,,,\"PORTAGG\",\"MEANR\")":null,"GCZ24-USA^FMA_COS_UP(\"EPS\",\"1M\",+1,0,,,\"PORTAGG\",\"MEANR\")":null,"RBZ24-USA^COUNT(OS_TOP_HLDG_NAME(ALL,0D,,MTD,,ALL,EQ))":0,"RBZ24-USA^FMA_COS_DOWN(\"EPS\",\"1M\",+1,0,,,\"PORTAGG\",\"MEANR\")":null,"RBZ24-USA^FMA_COS_UP(\"EPS\",\"1M\",+1,0,,,\"PORTAGG\",\"MEANR\")":null,"CLF25-USA^COUNT(OS_TOP_HLDG_NAME(ALL,0D,,MTD,,ALL,EQ))":0,"CLF25-USA^FMA_COS_DOWN(\"EPS\",\"1M\",+1,0,,,\"PORTAGG\",\"MEANR\")":null,"CLF25-USA^FMA_COS_UP(\"EPS\",\"1M\",+1,0,,,\"PORTAGG\",\"MEANR\")":null,"HOM25-USA^COUNT(OS_TOP_HLDG_NAME(ALL,0D,,MTD,,ALL,EQ))":0,"HOM25-USA^FMA_COS_DOWN(\"EPS\",\"1M\",+1,0,,,\"PORTAGG\",\"MEANR\")":null,"HOM25-USA^FMA_COS_UP(\"EPS\",\"1M\",+1,0,,,\"PORTAGG\",\"MEANR\")":null,"BBZ24-USA^COUNT(OS_TOP_HLDG_NAME(ALL,0D,,MTD,,ALL,EQ))":0,"BBZ24-USA^FMA_COS_DOWN(\"EPS\",\"1M\",+1,0,,,\"PORTAGG\",\"MEANR\")":null,"BBZ24-USA^FMA_COS_UP(\"EPS\",\"1M\",+1,0,,,\"PORTAGG\",\"MEANR\")":null,"SIZ24-USA^FG_COMPANY_NAME":"Silver (NYM $/ozt) Dec 24","ZNCV24-USA^FG_COMPANY_NAME":"Zinc (NYM $/mt) Oct 24","HGK25-USA^FG_COMPANY_NAME":"Copper (NYM $/lbs) May 25","AEPM25-USA^FG_COMPANY_NAME":"Aluminium European Premium Duty-Unpaid Metal Bulletin (NYM $/mt) Jun 25","NGK25-USA^FG_COMPANY_NAME":"Henry Hub Natural Gas (NYM $/mmbtu) May 25","CU24-USA^FG_COMPANY_NAME":"Corn (CBT $/bu) Sep 24","WN24-USA^FG_COMPANY_NAME":"Wheat (CBT $/bu) Jul 24","SBN24-USA^FG_COMPANY_NAME":"Sugar #11 (IFUS $/lbs) Jul 24","SX24-USA^FG_COMPANY_NAME":"Soybeans (CBT $/bu) Nov 24","GCZ24-USA^FG_COMPANY_NAME":"Gold (NYM $/ozt) Dec 24","RBZ24-USA^FG_COMPANY_NAME":"RBOB Gasoline (NYM $/gal) Dec 24","CLF25-USA^FG_COMPANY_NAME":"Crude Oil WTI (NYM $/bbl) Jan 25","HOM25-USA^FG_COMPANY_NAME":"NY Harbor ULSD (NYM $/gal) Jun 25","BBZ24-USA^FG_COMPANY_NAME":"Brent Crude Oil (NYM $/bbl) Dec 24","SIZ24-USA^P_PRICE(-1AM)/P_PRICE_HIGH_PR(-1AM,,,,,,\"PRICE\",\"CLOSE\",\"52W\")":null,"SIZ24-USA^FG_TOTAL_RETURNC(-1AM,-7AM)":10.923245,"SIZ24-USA^FG_TOTAL_RETURNC(-1AM,-4AM)":15.488855,"SIZ24-USA^FG_TOTAL_RETURNC(-1AM,-2AM)":-2.062077,"ZNCV24-USA^P_PRICE(-1AM)/P_PRICE_HIGH_PR(-1AM,,,,,,\"PRICE\",\"CLOSE\",\"52W\")":null,"ZNCV24-USA^FG_TOTAL_RETURNC(-1AM,-7AM)":null,"ZNCV24-USA^FG_TOTAL_RETURNC(-1AM,-4AM)":null,"ZNCV24-USA^FG_TOTAL_RETURNC(-1AM,-2AM)":null,"HGK25-USA^P_PRICE(-1AM)/P_PRICE_HIGH_PR(-1AM,,,,,,\"PRICE\",\"CLOSE\",\"52W\")":null,"HGK25-USA^FG_TOTAL_RETURNC(-1AM,-7AM)":19.864353,"HGK25-USA^FG_TOTAL_RETURNC(-1AM,-4AM)":17.129747,"HGK25-USA^FG_TOTAL_RETURNC(-1AM,-2AM)":6.8356194,"AEPM25-USA^P_PRICE(-1AM)/P_PRICE_HIGH_PR(-1AM,,,,,,\"PRICE\",\"CLOSE\",\"52W\")":null,"AEPM25-USA^FG_TOTAL_RETURNC(-1AM,-7AM)":null,"AEPM25-USA^FG_TOTAL_RETURNC(-1AM,-4AM)":null,"AEPM25-USA^FG_TOTAL_RETURNC(-1AM,-2AM)":null,"NGK25-USA^P_PRICE(-1AM)/P_PRICE_HIGH_PR(-1AM,,,,,,\"PRICE\",\"CLOSE\",\"52W\")":null,"NGK25-USA^FG_TOTAL_RETURNC(-1AM,-7AM)":-17.617136,"NGK25-USA^FG_TOTAL_RETURNC(-1AM,-4AM)":1.8874172,"NGK25-USA^FG_TOTAL_RETURNC(-1AM,-2AM)":0.35877365,"CU24-USA^P_PRICE(-1AM)/P_PRICE_HIGH_PR(-1AM,,,,,,\"PRICE\",\"CLOSE\",\"52W\")":null,"CU24-USA^FG_TOTAL_RETURNC(-1AM,-7AM)":-8.439024,"CU24-USA^FG_TOTAL_RETURNC(-1AM,-4AM)":0.16008538,"CU24-USA^FG_TOTAL_RETURNC(-1AM,-2AM)":2.7929902,"WN24-USA^P_PRICE(-1AM)/P_PRICE_HIGH_PR(-1AM,,,,,,\"PRICE\",\"CLOSE\",\"52W\")":null,"WN24-USA^FG_TOTAL_RETURNC(-1AM,-7AM)":-1.5031645,"WN24-USA^FG_TOTAL_RETURNC(-1AM,-4AM)":1.5497553,"WN24-USA^FG_TOTAL_RETURNC(-1AM,-2AM)":8.781127,"SBN24-USA^P_PRICE(-1AM)/P_PRICE_HIGH_PR(-1AM,,,,,,\"PRICE\",\"CLOSE\",\"52W\")":null,"SBN24-USA^FG_TOTAL_RETURNC(-1AM,-7AM)":-23.492064,"SBN24-USA^FG_TOTAL_RETURNC(-1AM,-4AM)":-14.991181,"SBN24-USA^FG_TOTAL_RETURNC(-1AM,-2AM)":-11.721612,"SX24-USA^P_PRICE(-1AM)/P_PRICE_HIGH_PR(-1AM,,,,,,\"PRICE\",\"CLOSE\",\"52W\")":null,"SX24-USA^FG_TOTAL_RETURNC(-1AM,-7AM)":-7.401696,"SX24-USA^FG_TOTAL_RETURNC(-1AM,-4AM)":2.561913,"SX24-USA^FG_TOTAL_RETURNC(-1AM,-2AM)":1.3715974,"GCZ24-USA^P_PRICE(-1AM)/P_PRICE_HIGH_PR(-1AM,,,,,,\"PRICE\",\"CLOSE\",\"52W\")":null,"GCZ24-USA^FG_TOTAL_RETURNC(-1AM,-7AM)":12.463892,"GCZ24-USA^FG_TOTAL_RETURNC(-1AM,-4AM)":11.802091,"GCZ24-USA^FG_TOTAL_RETURNC(-1AM,-2AM)":-0.10935857,"RBZ24-USA^P_PRICE(-1AM)/P_PRICE_HIGH_PR(-1AM,,,,,,\"PRICE\",\"CLOSE\",\"52W\")":null,"RBZ24-USA^FG_TOTAL_RETURNC(-1AM,-7AM)":1.1660004,"RBZ24-USA^FG_TOTAL_RETURNC(-1AM,-4AM)":7.20698,"RBZ24-USA^FG_TOTAL_RETURNC(-1AM,-2AM)":-5.1915617,"CLF25-USA^P_PRICE(-1AM)/P_PRICE_HIGH_PR(-1AM,,,,,,\"PRICE\",\"CLOSE\",\"52W\")":null,"CLF25-USA^FG_TOTAL_RETURNC(-1AM,-7AM)":-0.47789726,"CLF25-USA^FG_TOTAL_RETURNC(-1AM,-4AM)":7.45306,"CLF25-USA^FG_TOTAL_RETURNC(-1AM,-2AM)":-4.7031903,"HOM25-USA^P_PRICE(-1AM)/P_PRICE_HIGH_PR(-1AM,,,,,,\"PRICE\",\"CLOSE\",\"52W\")":null,"HOM25-USA^FG_TOTAL_RETURNC(-1AM,-7AM)":-3.7144215,"HOM25-USA^FG_TOTAL_RETURNC(-1AM,-4AM)":3.55133,"HOM25-USA^FG_TOTAL_RETURNC(-1AM,-2AM)":-5.3871922,"BBZ24-USA^P_PRICE(-1AM)/P_PRICE_HIGH_PR(-1AM,,,,,,\"PRICE\",\"CLOSE\",\"52W\")":null,"BBZ24-USA^FG_TOTAL_RETURNC(-1AM,-7AM)":null,"BBZ24-USA^FG_TOTAL_RETURNC(-1AM,-4AM)":null,"BBZ24-USA^FG_TOTAL_RETURNC(-1AM,-2AM)":null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SIZ24-USA^FG_TOTAL_RETURNC(0,-1AM)":14.098768,"ZNCV24-USA^FG_TOTAL_RETURNC(0,-1AM)":null,"HGK25-USA^FG_TOTAL_RETURNC(0,-1AM)":1.3492928,"AEPM25-USA^FG_TOTAL_RETURNC(0,-1AM)":null,"NGK25-USA^FG_TOTAL_RETURNC(0,-1AM)":-0.94247645,"CU24-USA^FG_TOTAL_RETURNC(0,-1AM)":-3.2498667,"WN24-USA^FG_TOTAL_RETURNC(0,-1AM)":8.995984,"SBN24-USA^FG_TOTAL_RETURNC(0,-1AM)":-5.082988,"SX24-USA^FG_TOTAL_RETURNC(0,-1AM)":-1.3738551,"GCZ24-USA^FG_TOTAL_RETURNC(0,-1AM)":0.70739824,"RBZ24-USA^FG_TOTAL_RETURNC(0,-1AM)":-1.0537705,"CLF25-USA^FG_TOTAL_RETURNC(0,-1AM)":-0.24009603,"HOM25-USA^FG_TOTAL_RETURNC(0,-1AM)":-1.2021903,"BBZ24-USA^FG_TOTAL_RETURNC(0,-1AM)":null,"DDR3512M-FDS^FG_COMPANY_NAME":"DRAM DDR3 4GB 512Mx8 1333/1600MHz Spot Average USD","WL-FDS^FG_COMPANY_NAME":"White Sugar Near Term (IFEU $/mt)","PASP-FDS^FG_COMPANY_NAME":"Palladium New York ($/ozt)","NI-FDS^FG_COMPANY_NAME":"Nickel Cash Official LME ($/mt)","PLATI-FDS^FG_COMPANY_NAME":"Platinum Indust (Engelhard) ($/ozt)","CPALM-FDS^FG_COMPANY_NAME":"Crude Palm Oil (KLS MYR/mt)","W-FDS^FG_COMPANY_NAME":"Wheat Near Term (CBT $/bu)","BRENT-FDS^FG_COMPANY_NAME":"Disc. Brent (ICIS) $/bbl","COPP-FDS^FG_COMPANY_NAME":"Copper NYMEX Near Term ($/lb)","TIOS-FDS^FG_COMPANY_NAME":"Iron Ore 62% Fe CFR China Cash (TSI) CRB ($/mt)","ZNCV24-USA^FG_TOTAL_RETURNC(0,-4AM)":null,"AEPM25-USA^FG_TOTAL_RETURNC(0,-4AM)":null,"BBZ24-USA^FG_TOTAL_RETURNC(0,-4AM)":null,"ZNCV24-USA^FG_TOTAL_RETURNC(-1AM,-5AM)":null,"AEPM25-USA^FG_TOTAL_RETURNC(-1AM,-5AM)":null,"BBZ24-USA^FG_TOTAL_RETURNC(-1AM,-5AM)":null}]]></FdsFormulaCache>
</file>

<file path=customXml/itemProps1.xml><?xml version="1.0" encoding="utf-8"?>
<ds:datastoreItem xmlns:ds="http://schemas.openxmlformats.org/officeDocument/2006/customXml" ds:itemID="{C9A44F92-C32F-4E5B-910F-CF3CF5D5B64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Sheet1</vt:lpstr>
      <vt:lpstr>Asset class</vt:lpstr>
      <vt:lpstr>Asset class prev month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2024-06-03T20:54:50Z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