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sa\Desktop\INT214\"/>
    </mc:Choice>
  </mc:AlternateContent>
  <xr:revisionPtr revIDLastSave="0" documentId="13_ncr:1_{C83B6CEA-F602-474A-9339-B918AA81C495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Disney" sheetId="13" r:id="rId1"/>
    <sheet name="Stereo" sheetId="12" r:id="rId2"/>
    <sheet name="penalty" sheetId="11" r:id="rId3"/>
    <sheet name="Softdrink" sheetId="4" r:id="rId4"/>
    <sheet name="CityTemp" sheetId="10" r:id="rId5"/>
    <sheet name="Restaarant" sheetId="9" r:id="rId6"/>
    <sheet name="BASalary" sheetId="8" r:id="rId7"/>
    <sheet name="AuditTime" sheetId="6" r:id="rId8"/>
    <sheet name="Job" sheetId="7" r:id="rId9"/>
    <sheet name="Sheet2" sheetId="2" r:id="rId10"/>
    <sheet name="Sheet3" sheetId="3" r:id="rId11"/>
  </sheets>
  <definedNames>
    <definedName name="_xlchart.v1.0" hidden="1">AuditTime!$A$2:$A$21</definedName>
    <definedName name="audTime">AuditTime!$A$2:$A$21</definedName>
    <definedName name="gasmean">Sheet2!$J$25</definedName>
    <definedName name="gassd">Sheet2!$J$26</definedName>
    <definedName name="Meal_Price">Restaarant!$C:$C</definedName>
    <definedName name="n">Stereo!$B$2:$B$11</definedName>
    <definedName name="_xlnm.Print_Area" localSheetId="5">Restaarant!$A$1:$C$11</definedName>
    <definedName name="Quality_Rating">Restaarant!$B:$B</definedName>
    <definedName name="Restaurant">Restaarant!$A:$A</definedName>
    <definedName name="s">Stereo!$C$2:$C$11</definedName>
    <definedName name="Sprite">Softdrink!$A$1:$A$51</definedName>
  </definedNames>
  <calcPr calcId="191028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P8" i="12"/>
  <c r="K3" i="12"/>
  <c r="K4" i="12"/>
  <c r="J36" i="2"/>
  <c r="J37" i="2"/>
  <c r="J35" i="2"/>
  <c r="O36" i="2"/>
  <c r="O35" i="2"/>
  <c r="O30" i="2"/>
  <c r="O34" i="2"/>
  <c r="O29" i="2"/>
  <c r="O28" i="2"/>
  <c r="K32" i="2"/>
  <c r="K29" i="2"/>
  <c r="K30" i="2"/>
  <c r="K28" i="2"/>
  <c r="H13" i="6"/>
  <c r="H17" i="6"/>
  <c r="H16" i="6"/>
  <c r="H15" i="6"/>
  <c r="H14" i="6"/>
  <c r="D13" i="6"/>
  <c r="D17" i="6"/>
  <c r="D16" i="6"/>
  <c r="D15" i="6"/>
  <c r="D14" i="6"/>
  <c r="D9" i="6"/>
  <c r="D8" i="6"/>
  <c r="D10" i="6" s="1"/>
  <c r="D12" i="6" s="1"/>
  <c r="D7" i="6"/>
  <c r="D6" i="6"/>
  <c r="D5" i="6"/>
  <c r="D4" i="6"/>
  <c r="D3" i="6"/>
  <c r="D2" i="6"/>
  <c r="I15" i="6"/>
  <c r="L30" i="2"/>
  <c r="E10" i="6"/>
  <c r="E3" i="6"/>
  <c r="P34" i="2"/>
  <c r="E11" i="6"/>
  <c r="E15" i="6"/>
  <c r="L28" i="2"/>
  <c r="E12" i="6"/>
  <c r="E19" i="6"/>
  <c r="K36" i="2"/>
  <c r="P35" i="2"/>
  <c r="P36" i="2"/>
  <c r="E20" i="6"/>
  <c r="K37" i="2"/>
  <c r="P28" i="2"/>
  <c r="E16" i="6"/>
  <c r="E18" i="6"/>
  <c r="I16" i="6"/>
  <c r="E14" i="6"/>
  <c r="I14" i="6"/>
  <c r="L29" i="2"/>
  <c r="E9" i="6"/>
  <c r="K35" i="2"/>
  <c r="I17" i="6"/>
  <c r="L32" i="2"/>
  <c r="E4" i="6"/>
  <c r="P29" i="2"/>
  <c r="E8" i="6"/>
  <c r="I13" i="6"/>
  <c r="P30" i="2"/>
  <c r="E7" i="6"/>
  <c r="E6" i="6"/>
  <c r="E2" i="6"/>
  <c r="E17" i="6"/>
  <c r="E5" i="6"/>
  <c r="D18" i="6" l="1"/>
  <c r="D19" i="6" s="1"/>
  <c r="D20" i="6"/>
  <c r="D11" i="6"/>
</calcChain>
</file>

<file path=xl/sharedStrings.xml><?xml version="1.0" encoding="utf-8"?>
<sst xmlns="http://schemas.openxmlformats.org/spreadsheetml/2006/main" count="526" uniqueCount="133">
  <si>
    <t>Brand Purchased</t>
  </si>
  <si>
    <t>TABLE 2.1 DATA FROM A SAMPLE OF 50 SOFT DRINK PURCHASES</t>
  </si>
  <si>
    <t>Coke Classic</t>
  </si>
  <si>
    <t>Diet Coke</t>
  </si>
  <si>
    <t>Pepsi</t>
  </si>
  <si>
    <t>Dr. Pepper</t>
  </si>
  <si>
    <t>Row Labels</t>
  </si>
  <si>
    <t>Count of Brand Purchased</t>
  </si>
  <si>
    <t>Sprite</t>
  </si>
  <si>
    <t>Grand Total</t>
  </si>
  <si>
    <t>Disney Movies</t>
  </si>
  <si>
    <t xml:space="preserve">Revenue $ </t>
  </si>
  <si>
    <t>Pixar Movies</t>
  </si>
  <si>
    <t>Pocahontas</t>
  </si>
  <si>
    <t>Toy Story</t>
  </si>
  <si>
    <t>Hunchback of Notre Dame</t>
  </si>
  <si>
    <t>A Bug's Life</t>
  </si>
  <si>
    <t>Hercules</t>
  </si>
  <si>
    <t>Toy Story 2</t>
  </si>
  <si>
    <t>Mulan</t>
  </si>
  <si>
    <t>Monsters, Inc.</t>
  </si>
  <si>
    <t>Tarzan</t>
  </si>
  <si>
    <t>Finding Nemo</t>
  </si>
  <si>
    <t>Dinosaur</t>
  </si>
  <si>
    <t>The Incredibles</t>
  </si>
  <si>
    <t>The Emperor's New Groove</t>
  </si>
  <si>
    <t>Lilo &amp; Stitch</t>
  </si>
  <si>
    <t>Treasure Planet</t>
  </si>
  <si>
    <t>The Jungle Book 2</t>
  </si>
  <si>
    <t>Brother Bear</t>
  </si>
  <si>
    <t>Home on the Range</t>
  </si>
  <si>
    <t>Chicken Little</t>
  </si>
  <si>
    <t>No. of Commercials</t>
  </si>
  <si>
    <t>Sales Volume</t>
  </si>
  <si>
    <t xml:space="preserve">plot scatter </t>
  </si>
  <si>
    <t>cal covariance</t>
  </si>
  <si>
    <t>cal correlation coeffficient</t>
  </si>
  <si>
    <t>Tax Penalty</t>
  </si>
  <si>
    <t>City</t>
  </si>
  <si>
    <t>High</t>
  </si>
  <si>
    <t>Low</t>
  </si>
  <si>
    <t>Albany</t>
  </si>
  <si>
    <t>Boise</t>
  </si>
  <si>
    <t>Cleveland</t>
  </si>
  <si>
    <t>Denver</t>
  </si>
  <si>
    <t>Des Moines</t>
  </si>
  <si>
    <t>Detroit</t>
  </si>
  <si>
    <t>Los Angeles</t>
  </si>
  <si>
    <t>New Orleans</t>
  </si>
  <si>
    <t>Portland</t>
  </si>
  <si>
    <t>Providence</t>
  </si>
  <si>
    <t>Raleigh</t>
  </si>
  <si>
    <t>Tulsa</t>
  </si>
  <si>
    <t>Restaurant</t>
  </si>
  <si>
    <t>Quality Rating</t>
  </si>
  <si>
    <t>Meal Price ($)</t>
  </si>
  <si>
    <t>Good</t>
  </si>
  <si>
    <t>Very Good</t>
  </si>
  <si>
    <t>Excellent</t>
  </si>
  <si>
    <t>Column Labels</t>
  </si>
  <si>
    <t>10-19</t>
  </si>
  <si>
    <t>20-29</t>
  </si>
  <si>
    <t>30-39</t>
  </si>
  <si>
    <t>40-49</t>
  </si>
  <si>
    <t>Marketing</t>
  </si>
  <si>
    <t>Accounting</t>
  </si>
  <si>
    <t>Salary of Business Major : Marketing and Accounting</t>
  </si>
  <si>
    <t>Audit Time</t>
  </si>
  <si>
    <t>YEAR-END AUDIT TIMES (IN DAYS)</t>
  </si>
  <si>
    <t xml:space="preserve"> </t>
  </si>
  <si>
    <t>หาค่าเฉลี่ย</t>
  </si>
  <si>
    <t>ตั้งชื่อ Cell</t>
  </si>
  <si>
    <t>หาสูงสุด</t>
  </si>
  <si>
    <t>หาต่ำสุด</t>
  </si>
  <si>
    <t>median</t>
  </si>
  <si>
    <t>mode</t>
  </si>
  <si>
    <t>ความเบ้</t>
  </si>
  <si>
    <t>variance</t>
  </si>
  <si>
    <t>sd</t>
  </si>
  <si>
    <t>sd = sqrt(variance)</t>
  </si>
  <si>
    <t>sd2</t>
  </si>
  <si>
    <t xml:space="preserve"> var = sd^2</t>
  </si>
  <si>
    <t>var2</t>
  </si>
  <si>
    <t>var3</t>
  </si>
  <si>
    <t>q0</t>
  </si>
  <si>
    <t>q0= min</t>
  </si>
  <si>
    <t>q1</t>
  </si>
  <si>
    <t>q1 = p25</t>
  </si>
  <si>
    <t>q2</t>
  </si>
  <si>
    <t>q2 = p50</t>
  </si>
  <si>
    <t>q3</t>
  </si>
  <si>
    <t>q3 = p75</t>
  </si>
  <si>
    <t>q4</t>
  </si>
  <si>
    <t>q4= max</t>
  </si>
  <si>
    <t>IQR</t>
  </si>
  <si>
    <t>iqr = q3-q1</t>
  </si>
  <si>
    <t>upper limit</t>
  </si>
  <si>
    <t>q3 + 1.5*iqr</t>
  </si>
  <si>
    <t>lower</t>
  </si>
  <si>
    <t>q1-1.5*iqr</t>
  </si>
  <si>
    <t xml:space="preserve">ลอง plot histogram </t>
  </si>
  <si>
    <t>Observation</t>
  </si>
  <si>
    <t>Occupation</t>
  </si>
  <si>
    <t>Satisfaction Score</t>
  </si>
  <si>
    <t>Lawyer</t>
  </si>
  <si>
    <t>Chapter 2 No.48</t>
  </si>
  <si>
    <t>Physical Therapist</t>
  </si>
  <si>
    <t xml:space="preserve">A study of job satisfaction was conducted for four occupations. </t>
  </si>
  <si>
    <t>Systems Analyst</t>
  </si>
  <si>
    <t>Job satisfaction was measured using and 18-iten questionaire with each question receiving a response score of 1 to 5 with higher scores indicating greater satisfaction.</t>
  </si>
  <si>
    <t>the sume of the 18 scores provides the job satisfaction score for each individual in the sample.</t>
  </si>
  <si>
    <t>Cabinetmaker</t>
  </si>
  <si>
    <t>a. Provide a cresstabulation of occupation and job satisfaction score.</t>
  </si>
  <si>
    <t>b. what observations can you make concerning the level of job satisfaction for these occupations?</t>
  </si>
  <si>
    <t>gas mean</t>
  </si>
  <si>
    <t>gas sd</t>
  </si>
  <si>
    <t>z score</t>
  </si>
  <si>
    <t>use normdist func</t>
  </si>
  <si>
    <t>x1</t>
  </si>
  <si>
    <t>x2</t>
  </si>
  <si>
    <t>x3</t>
  </si>
  <si>
    <t>use chebeshev's</t>
  </si>
  <si>
    <t>ค่า z ต้องเริ่มต้นที่ 2</t>
  </si>
  <si>
    <t>a. 1.95&lt;x&lt;2.15</t>
  </si>
  <si>
    <t>b. 1.95&lt;x&lt;2.25</t>
  </si>
  <si>
    <t>c. x&gt;2.25</t>
  </si>
  <si>
    <t>ค่า=-1 - 1</t>
  </si>
  <si>
    <t>(blank)</t>
  </si>
  <si>
    <t>Count of Meal Price ($)</t>
  </si>
  <si>
    <t>x</t>
  </si>
  <si>
    <t>x bar</t>
  </si>
  <si>
    <t>ต้องการ 10 % เปลี่ยนฟรี ต้องมีไมล์เท่าไร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</si>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</sst>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9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2"/>
      <name val="Times New Roman"/>
    </font>
    <font>
      <sz val="14"/>
      <color rgb="FF0070C0"/>
      <name val="Times New Roman"/>
      <family val="1"/>
    </font>
    <font>
      <sz val="12"/>
      <color rgb="FFFF0000"/>
      <name val="Times New Roman"/>
      <family val="1"/>
    </font>
    <font>
      <sz val="16"/>
      <name val="Times New Roman"/>
      <family val="1"/>
    </font>
    <font>
      <b/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2" applyFont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1" fillId="0" borderId="0" xfId="2" applyFont="1" applyAlignment="1">
      <alignment horizontal="center" wrapText="1"/>
    </xf>
    <xf numFmtId="0" fontId="4" fillId="0" borderId="0" xfId="2" applyAlignment="1">
      <alignment horizontal="center" wrapText="1"/>
    </xf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4" fillId="2" borderId="0" xfId="2" applyFill="1"/>
    <xf numFmtId="0" fontId="0" fillId="0" borderId="0" xfId="2" applyFont="1"/>
    <xf numFmtId="164" fontId="4" fillId="0" borderId="0" xfId="2" applyNumberFormat="1" applyAlignment="1">
      <alignment horizontal="center"/>
    </xf>
    <xf numFmtId="0" fontId="1" fillId="0" borderId="0" xfId="2" applyFont="1"/>
    <xf numFmtId="0" fontId="4" fillId="0" borderId="0" xfId="2" applyAlignment="1">
      <alignment horizontal="right"/>
    </xf>
    <xf numFmtId="0" fontId="2" fillId="0" borderId="0" xfId="2" applyFont="1" applyAlignment="1">
      <alignment horizontal="center"/>
    </xf>
    <xf numFmtId="0" fontId="7" fillId="0" borderId="0" xfId="2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4" applyFont="1"/>
    <xf numFmtId="0" fontId="0" fillId="3" borderId="0" xfId="0" applyFill="1"/>
    <xf numFmtId="0" fontId="0" fillId="4" borderId="0" xfId="0" applyFill="1"/>
    <xf numFmtId="0" fontId="6" fillId="0" borderId="0" xfId="0" applyFont="1"/>
  </cellXfs>
  <cellStyles count="5">
    <cellStyle name="Comma" xfId="4" builtinId="3"/>
    <cellStyle name="Normal" xfId="0" builtinId="0"/>
    <cellStyle name="Normal 2" xfId="1" xr:uid="{DD7A623A-9DC6-43EC-BA10-5A95DAA2F5CA}"/>
    <cellStyle name="Normal 2 2" xfId="3" xr:uid="{29C67BEE-5FCB-4285-BC71-99257CF3C735}"/>
    <cellStyle name="Normal 3" xfId="2" xr:uid="{2AFFB6DA-7A44-4230-A161-FEE64F4CC6A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Stereo!$B$2:$B$11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Stereo!$C$2:$C$11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B-4A1C-A04A-E48403D523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8261328"/>
        <c:axId val="1868262160"/>
      </c:scatterChart>
      <c:valAx>
        <c:axId val="18682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62160"/>
        <c:crosses val="autoZero"/>
        <c:crossBetween val="midCat"/>
      </c:valAx>
      <c:valAx>
        <c:axId val="18682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Wks2 ExporeData.xlsx]Softdrink!PivotTable1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154568927382062E-2"/>
          <c:y val="0.27433154960448397"/>
          <c:w val="0.78640249721386857"/>
          <c:h val="0.52667194718092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Softdrink!$F$11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Softdrink!$E$12:$E$18</c:f>
              <c:strCache>
                <c:ptCount val="6"/>
                <c:pt idx="0">
                  <c:v>Coke Classic</c:v>
                </c:pt>
                <c:pt idx="1">
                  <c:v>Diet Coke</c:v>
                </c:pt>
                <c:pt idx="2">
                  <c:v>Dr. Pepper</c:v>
                </c:pt>
                <c:pt idx="3">
                  <c:v>Pepsi</c:v>
                </c:pt>
                <c:pt idx="4">
                  <c:v>Sprite</c:v>
                </c:pt>
                <c:pt idx="5">
                  <c:v>(blank)</c:v>
                </c:pt>
              </c:strCache>
            </c:strRef>
          </c:cat>
          <c:val>
            <c:numRef>
              <c:f>Softdrink!$F$12:$F$18</c:f>
              <c:numCache>
                <c:formatCode>General</c:formatCode>
                <c:ptCount val="6"/>
                <c:pt idx="0">
                  <c:v>19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0-49A3-BACF-5C314A2D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82992"/>
        <c:axId val="1871076336"/>
      </c:barChart>
      <c:catAx>
        <c:axId val="18710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76336"/>
        <c:crosses val="autoZero"/>
        <c:auto val="1"/>
        <c:lblAlgn val="ctr"/>
        <c:lblOffset val="100"/>
        <c:noMultiLvlLbl val="0"/>
      </c:catAx>
      <c:valAx>
        <c:axId val="1871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Wks2 ExporeData.xlsx]Restaarant!PivotTable2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Restaarant!$G$7:$G$8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Restaarant!$F$9:$F$13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Restaarant!$G$9:$G$13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28C-4EA6-A111-5CF6967D0158}"/>
            </c:ext>
          </c:extLst>
        </c:ser>
        <c:ser>
          <c:idx val="1"/>
          <c:order val="1"/>
          <c:tx>
            <c:strRef>
              <c:f>Restaarant!$H$7:$H$8</c:f>
              <c:strCache>
                <c:ptCount val="1"/>
                <c:pt idx="0">
                  <c:v>10-19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Restaarant!$F$9:$F$13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Restaarant!$H$9:$H$13</c:f>
              <c:numCache>
                <c:formatCode>General</c:formatCode>
                <c:ptCount val="4"/>
                <c:pt idx="0">
                  <c:v>2</c:v>
                </c:pt>
                <c:pt idx="1">
                  <c:v>42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C-4EA6-A111-5CF6967D0158}"/>
            </c:ext>
          </c:extLst>
        </c:ser>
        <c:ser>
          <c:idx val="2"/>
          <c:order val="2"/>
          <c:tx>
            <c:strRef>
              <c:f>Restaarant!$I$7:$I$8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Restaarant!$F$9:$F$13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Restaarant!$I$9:$I$13</c:f>
              <c:numCache>
                <c:formatCode>General</c:formatCode>
                <c:ptCount val="4"/>
                <c:pt idx="0">
                  <c:v>14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C-4EA6-A111-5CF6967D0158}"/>
            </c:ext>
          </c:extLst>
        </c:ser>
        <c:ser>
          <c:idx val="3"/>
          <c:order val="3"/>
          <c:tx>
            <c:strRef>
              <c:f>Restaarant!$J$7:$J$8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Restaarant!$F$9:$F$13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Restaarant!$J$9:$J$13</c:f>
              <c:numCache>
                <c:formatCode>General</c:formatCode>
                <c:ptCount val="4"/>
                <c:pt idx="0">
                  <c:v>28</c:v>
                </c:pt>
                <c:pt idx="1">
                  <c:v>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C-4EA6-A111-5CF6967D0158}"/>
            </c:ext>
          </c:extLst>
        </c:ser>
        <c:ser>
          <c:idx val="4"/>
          <c:order val="4"/>
          <c:tx>
            <c:strRef>
              <c:f>Restaarant!$K$7:$K$8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Restaarant!$F$9:$F$13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Restaarant!$K$9:$K$13</c:f>
              <c:numCache>
                <c:formatCode>General</c:formatCode>
                <c:ptCount val="4"/>
                <c:pt idx="0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8C-4EA6-A111-5CF6967D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047568"/>
        <c:axId val="1698033840"/>
      </c:barChart>
      <c:catAx>
        <c:axId val="16980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33840"/>
        <c:crosses val="autoZero"/>
        <c:auto val="1"/>
        <c:lblAlgn val="ctr"/>
        <c:lblOffset val="100"/>
        <c:noMultiLvlLbl val="0"/>
      </c:catAx>
      <c:valAx>
        <c:axId val="16980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77F41107-3F03-4BB9-8E5D-6E2312113A6B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5</xdr:row>
      <xdr:rowOff>34290</xdr:rowOff>
    </xdr:from>
    <xdr:to>
      <xdr:col>12</xdr:col>
      <xdr:colOff>609600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8F0FB-96B6-4576-80A8-9EE9416D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19</xdr:col>
      <xdr:colOff>230163</xdr:colOff>
      <xdr:row>21</xdr:row>
      <xdr:rowOff>95822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9B065D-85FD-4417-BD48-3ACB8CC4B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200025"/>
          <a:ext cx="11202963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649705</xdr:colOff>
      <xdr:row>9</xdr:row>
      <xdr:rowOff>176463</xdr:rowOff>
    </xdr:from>
    <xdr:to>
      <xdr:col>12</xdr:col>
      <xdr:colOff>409073</xdr:colOff>
      <xdr:row>23</xdr:row>
      <xdr:rowOff>112295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1D0B6-242F-48E5-BD10-E347C018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16</xdr:row>
      <xdr:rowOff>177800</xdr:rowOff>
    </xdr:from>
    <xdr:to>
      <xdr:col>9</xdr:col>
      <xdr:colOff>264160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ED82C-B736-43EC-B326-63EF7518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0</xdr:row>
      <xdr:rowOff>185056</xdr:rowOff>
    </xdr:from>
    <xdr:to>
      <xdr:col>12</xdr:col>
      <xdr:colOff>559253</xdr:colOff>
      <xdr:row>11</xdr:row>
      <xdr:rowOff>57148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54D69A-5C98-4FD5-A876-63D37F168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39" y="185056"/>
              <a:ext cx="3302454" cy="2051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Asic" refreshedDate="44472.029869791666" createdVersion="7" refreshedVersion="7" minRefreshableVersion="3" recordCount="51" xr:uid="{5DCC1486-6FF4-4C73-BF45-D3D1C636E815}">
  <cacheSource type="worksheet">
    <worksheetSource ref="A1:A1048576" sheet="Softdrink"/>
  </cacheSource>
  <cacheFields count="1">
    <cacheField name="Brand Purchased" numFmtId="0">
      <sharedItems containsBlank="1" count="6">
        <s v="Coke Classic"/>
        <s v="Diet Coke"/>
        <s v="Pepsi"/>
        <s v="Dr. Pepper"/>
        <s v="Spr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Asic" refreshedDate="44472.031924074072" createdVersion="7" refreshedVersion="7" minRefreshableVersion="3" recordCount="301" xr:uid="{FB79474E-20D8-4E22-89A8-2F9F178BBE85}">
  <cacheSource type="worksheet">
    <worksheetSource ref="B1:C1048576" sheet="Restaarant"/>
  </cacheSource>
  <cacheFields count="2"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 count="39">
        <n v="18"/>
        <n v="22"/>
        <n v="28"/>
        <n v="38"/>
        <n v="33"/>
        <n v="19"/>
        <n v="11"/>
        <n v="23"/>
        <n v="13"/>
        <n v="44"/>
        <n v="42"/>
        <n v="34"/>
        <n v="25"/>
        <n v="26"/>
        <n v="17"/>
        <n v="30"/>
        <n v="32"/>
        <n v="27"/>
        <n v="35"/>
        <n v="47"/>
        <n v="10"/>
        <n v="12"/>
        <n v="15"/>
        <n v="45"/>
        <n v="14"/>
        <n v="40"/>
        <n v="31"/>
        <n v="20"/>
        <n v="36"/>
        <n v="24"/>
        <n v="21"/>
        <n v="41"/>
        <n v="48"/>
        <n v="37"/>
        <n v="16"/>
        <n v="46"/>
        <n v="43"/>
        <n v="29"/>
        <m/>
      </sharedItems>
      <fieldGroup base="1">
        <rangePr autoEnd="0" startNum="10" endNum="49" groupInterval="10"/>
        <groupItems count="6">
          <s v="(blank)"/>
          <s v="10-19"/>
          <s v="20-29"/>
          <s v="30-39"/>
          <s v="40-49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1"/>
  </r>
  <r>
    <x v="0"/>
  </r>
  <r>
    <x v="0"/>
  </r>
  <r>
    <x v="3"/>
  </r>
  <r>
    <x v="1"/>
  </r>
  <r>
    <x v="2"/>
  </r>
  <r>
    <x v="2"/>
  </r>
  <r>
    <x v="0"/>
  </r>
  <r>
    <x v="3"/>
  </r>
  <r>
    <x v="4"/>
  </r>
  <r>
    <x v="0"/>
  </r>
  <r>
    <x v="1"/>
  </r>
  <r>
    <x v="0"/>
  </r>
  <r>
    <x v="0"/>
  </r>
  <r>
    <x v="4"/>
  </r>
  <r>
    <x v="0"/>
  </r>
  <r>
    <x v="1"/>
  </r>
  <r>
    <x v="0"/>
  </r>
  <r>
    <x v="1"/>
  </r>
  <r>
    <x v="0"/>
  </r>
  <r>
    <x v="4"/>
  </r>
  <r>
    <x v="2"/>
  </r>
  <r>
    <x v="0"/>
  </r>
  <r>
    <x v="0"/>
  </r>
  <r>
    <x v="0"/>
  </r>
  <r>
    <x v="2"/>
  </r>
  <r>
    <x v="0"/>
  </r>
  <r>
    <x v="4"/>
  </r>
  <r>
    <x v="3"/>
  </r>
  <r>
    <x v="2"/>
  </r>
  <r>
    <x v="1"/>
  </r>
  <r>
    <x v="2"/>
  </r>
  <r>
    <x v="0"/>
  </r>
  <r>
    <x v="0"/>
  </r>
  <r>
    <x v="0"/>
  </r>
  <r>
    <x v="2"/>
  </r>
  <r>
    <x v="3"/>
  </r>
  <r>
    <x v="0"/>
  </r>
  <r>
    <x v="1"/>
  </r>
  <r>
    <x v="2"/>
  </r>
  <r>
    <x v="2"/>
  </r>
  <r>
    <x v="2"/>
  </r>
  <r>
    <x v="2"/>
  </r>
  <r>
    <x v="0"/>
  </r>
  <r>
    <x v="3"/>
  </r>
  <r>
    <x v="2"/>
  </r>
  <r>
    <x v="4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</r>
  <r>
    <x v="1"/>
    <x v="1"/>
  </r>
  <r>
    <x v="0"/>
    <x v="2"/>
  </r>
  <r>
    <x v="2"/>
    <x v="3"/>
  </r>
  <r>
    <x v="1"/>
    <x v="4"/>
  </r>
  <r>
    <x v="0"/>
    <x v="2"/>
  </r>
  <r>
    <x v="1"/>
    <x v="5"/>
  </r>
  <r>
    <x v="1"/>
    <x v="6"/>
  </r>
  <r>
    <x v="1"/>
    <x v="7"/>
  </r>
  <r>
    <x v="0"/>
    <x v="8"/>
  </r>
  <r>
    <x v="1"/>
    <x v="4"/>
  </r>
  <r>
    <x v="1"/>
    <x v="9"/>
  </r>
  <r>
    <x v="2"/>
    <x v="10"/>
  </r>
  <r>
    <x v="2"/>
    <x v="11"/>
  </r>
  <r>
    <x v="0"/>
    <x v="12"/>
  </r>
  <r>
    <x v="0"/>
    <x v="1"/>
  </r>
  <r>
    <x v="0"/>
    <x v="13"/>
  </r>
  <r>
    <x v="2"/>
    <x v="14"/>
  </r>
  <r>
    <x v="1"/>
    <x v="15"/>
  </r>
  <r>
    <x v="0"/>
    <x v="5"/>
  </r>
  <r>
    <x v="1"/>
    <x v="4"/>
  </r>
  <r>
    <x v="1"/>
    <x v="1"/>
  </r>
  <r>
    <x v="2"/>
    <x v="16"/>
  </r>
  <r>
    <x v="2"/>
    <x v="4"/>
  </r>
  <r>
    <x v="1"/>
    <x v="11"/>
  </r>
  <r>
    <x v="1"/>
    <x v="3"/>
  </r>
  <r>
    <x v="0"/>
    <x v="17"/>
  </r>
  <r>
    <x v="0"/>
    <x v="17"/>
  </r>
  <r>
    <x v="1"/>
    <x v="13"/>
  </r>
  <r>
    <x v="1"/>
    <x v="11"/>
  </r>
  <r>
    <x v="1"/>
    <x v="18"/>
  </r>
  <r>
    <x v="0"/>
    <x v="12"/>
  </r>
  <r>
    <x v="2"/>
    <x v="9"/>
  </r>
  <r>
    <x v="0"/>
    <x v="13"/>
  </r>
  <r>
    <x v="2"/>
    <x v="19"/>
  </r>
  <r>
    <x v="0"/>
    <x v="20"/>
  </r>
  <r>
    <x v="2"/>
    <x v="18"/>
  </r>
  <r>
    <x v="0"/>
    <x v="21"/>
  </r>
  <r>
    <x v="0"/>
    <x v="22"/>
  </r>
  <r>
    <x v="2"/>
    <x v="17"/>
  </r>
  <r>
    <x v="0"/>
    <x v="5"/>
  </r>
  <r>
    <x v="2"/>
    <x v="23"/>
  </r>
  <r>
    <x v="1"/>
    <x v="16"/>
  </r>
  <r>
    <x v="1"/>
    <x v="24"/>
  </r>
  <r>
    <x v="2"/>
    <x v="25"/>
  </r>
  <r>
    <x v="2"/>
    <x v="26"/>
  </r>
  <r>
    <x v="1"/>
    <x v="14"/>
  </r>
  <r>
    <x v="1"/>
    <x v="27"/>
  </r>
  <r>
    <x v="2"/>
    <x v="28"/>
  </r>
  <r>
    <x v="2"/>
    <x v="29"/>
  </r>
  <r>
    <x v="1"/>
    <x v="3"/>
  </r>
  <r>
    <x v="0"/>
    <x v="20"/>
  </r>
  <r>
    <x v="1"/>
    <x v="20"/>
  </r>
  <r>
    <x v="2"/>
    <x v="30"/>
  </r>
  <r>
    <x v="1"/>
    <x v="11"/>
  </r>
  <r>
    <x v="1"/>
    <x v="26"/>
  </r>
  <r>
    <x v="2"/>
    <x v="12"/>
  </r>
  <r>
    <x v="0"/>
    <x v="1"/>
  </r>
  <r>
    <x v="1"/>
    <x v="2"/>
  </r>
  <r>
    <x v="0"/>
    <x v="20"/>
  </r>
  <r>
    <x v="1"/>
    <x v="17"/>
  </r>
  <r>
    <x v="2"/>
    <x v="31"/>
  </r>
  <r>
    <x v="1"/>
    <x v="18"/>
  </r>
  <r>
    <x v="0"/>
    <x v="6"/>
  </r>
  <r>
    <x v="0"/>
    <x v="0"/>
  </r>
  <r>
    <x v="2"/>
    <x v="25"/>
  </r>
  <r>
    <x v="1"/>
    <x v="32"/>
  </r>
  <r>
    <x v="2"/>
    <x v="13"/>
  </r>
  <r>
    <x v="1"/>
    <x v="21"/>
  </r>
  <r>
    <x v="0"/>
    <x v="27"/>
  </r>
  <r>
    <x v="1"/>
    <x v="3"/>
  </r>
  <r>
    <x v="1"/>
    <x v="28"/>
  </r>
  <r>
    <x v="1"/>
    <x v="33"/>
  </r>
  <r>
    <x v="1"/>
    <x v="29"/>
  </r>
  <r>
    <x v="1"/>
    <x v="0"/>
  </r>
  <r>
    <x v="1"/>
    <x v="11"/>
  </r>
  <r>
    <x v="1"/>
    <x v="2"/>
  </r>
  <r>
    <x v="1"/>
    <x v="12"/>
  </r>
  <r>
    <x v="1"/>
    <x v="12"/>
  </r>
  <r>
    <x v="1"/>
    <x v="15"/>
  </r>
  <r>
    <x v="1"/>
    <x v="30"/>
  </r>
  <r>
    <x v="2"/>
    <x v="2"/>
  </r>
  <r>
    <x v="1"/>
    <x v="34"/>
  </r>
  <r>
    <x v="0"/>
    <x v="7"/>
  </r>
  <r>
    <x v="2"/>
    <x v="35"/>
  </r>
  <r>
    <x v="1"/>
    <x v="24"/>
  </r>
  <r>
    <x v="0"/>
    <x v="6"/>
  </r>
  <r>
    <x v="1"/>
    <x v="27"/>
  </r>
  <r>
    <x v="1"/>
    <x v="16"/>
  </r>
  <r>
    <x v="2"/>
    <x v="27"/>
  </r>
  <r>
    <x v="1"/>
    <x v="29"/>
  </r>
  <r>
    <x v="1"/>
    <x v="24"/>
  </r>
  <r>
    <x v="1"/>
    <x v="29"/>
  </r>
  <r>
    <x v="2"/>
    <x v="4"/>
  </r>
  <r>
    <x v="0"/>
    <x v="7"/>
  </r>
  <r>
    <x v="1"/>
    <x v="2"/>
  </r>
  <r>
    <x v="1"/>
    <x v="14"/>
  </r>
  <r>
    <x v="2"/>
    <x v="2"/>
  </r>
  <r>
    <x v="1"/>
    <x v="34"/>
  </r>
  <r>
    <x v="2"/>
    <x v="26"/>
  </r>
  <r>
    <x v="1"/>
    <x v="17"/>
  </r>
  <r>
    <x v="2"/>
    <x v="15"/>
  </r>
  <r>
    <x v="0"/>
    <x v="4"/>
  </r>
  <r>
    <x v="2"/>
    <x v="16"/>
  </r>
  <r>
    <x v="0"/>
    <x v="5"/>
  </r>
  <r>
    <x v="1"/>
    <x v="12"/>
  </r>
  <r>
    <x v="1"/>
    <x v="12"/>
  </r>
  <r>
    <x v="0"/>
    <x v="27"/>
  </r>
  <r>
    <x v="2"/>
    <x v="33"/>
  </r>
  <r>
    <x v="1"/>
    <x v="17"/>
  </r>
  <r>
    <x v="1"/>
    <x v="2"/>
  </r>
  <r>
    <x v="0"/>
    <x v="27"/>
  </r>
  <r>
    <x v="1"/>
    <x v="26"/>
  </r>
  <r>
    <x v="1"/>
    <x v="13"/>
  </r>
  <r>
    <x v="1"/>
    <x v="3"/>
  </r>
  <r>
    <x v="0"/>
    <x v="22"/>
  </r>
  <r>
    <x v="0"/>
    <x v="12"/>
  </r>
  <r>
    <x v="1"/>
    <x v="25"/>
  </r>
  <r>
    <x v="1"/>
    <x v="18"/>
  </r>
  <r>
    <x v="0"/>
    <x v="27"/>
  </r>
  <r>
    <x v="1"/>
    <x v="7"/>
  </r>
  <r>
    <x v="1"/>
    <x v="8"/>
  </r>
  <r>
    <x v="0"/>
    <x v="27"/>
  </r>
  <r>
    <x v="0"/>
    <x v="27"/>
  </r>
  <r>
    <x v="0"/>
    <x v="20"/>
  </r>
  <r>
    <x v="1"/>
    <x v="14"/>
  </r>
  <r>
    <x v="1"/>
    <x v="27"/>
  </r>
  <r>
    <x v="1"/>
    <x v="30"/>
  </r>
  <r>
    <x v="2"/>
    <x v="18"/>
  </r>
  <r>
    <x v="2"/>
    <x v="31"/>
  </r>
  <r>
    <x v="0"/>
    <x v="2"/>
  </r>
  <r>
    <x v="2"/>
    <x v="15"/>
  </r>
  <r>
    <x v="1"/>
    <x v="26"/>
  </r>
  <r>
    <x v="2"/>
    <x v="4"/>
  </r>
  <r>
    <x v="2"/>
    <x v="16"/>
  </r>
  <r>
    <x v="0"/>
    <x v="0"/>
  </r>
  <r>
    <x v="0"/>
    <x v="17"/>
  </r>
  <r>
    <x v="2"/>
    <x v="3"/>
  </r>
  <r>
    <x v="1"/>
    <x v="7"/>
  </r>
  <r>
    <x v="1"/>
    <x v="16"/>
  </r>
  <r>
    <x v="1"/>
    <x v="12"/>
  </r>
  <r>
    <x v="1"/>
    <x v="2"/>
  </r>
  <r>
    <x v="0"/>
    <x v="5"/>
  </r>
  <r>
    <x v="1"/>
    <x v="24"/>
  </r>
  <r>
    <x v="1"/>
    <x v="5"/>
  </r>
  <r>
    <x v="1"/>
    <x v="0"/>
  </r>
  <r>
    <x v="1"/>
    <x v="34"/>
  </r>
  <r>
    <x v="1"/>
    <x v="10"/>
  </r>
  <r>
    <x v="1"/>
    <x v="21"/>
  </r>
  <r>
    <x v="0"/>
    <x v="24"/>
  </r>
  <r>
    <x v="1"/>
    <x v="13"/>
  </r>
  <r>
    <x v="0"/>
    <x v="22"/>
  </r>
  <r>
    <x v="1"/>
    <x v="24"/>
  </r>
  <r>
    <x v="0"/>
    <x v="27"/>
  </r>
  <r>
    <x v="1"/>
    <x v="15"/>
  </r>
  <r>
    <x v="0"/>
    <x v="34"/>
  </r>
  <r>
    <x v="0"/>
    <x v="30"/>
  </r>
  <r>
    <x v="2"/>
    <x v="18"/>
  </r>
  <r>
    <x v="1"/>
    <x v="15"/>
  </r>
  <r>
    <x v="1"/>
    <x v="26"/>
  </r>
  <r>
    <x v="1"/>
    <x v="2"/>
  </r>
  <r>
    <x v="1"/>
    <x v="5"/>
  </r>
  <r>
    <x v="2"/>
    <x v="36"/>
  </r>
  <r>
    <x v="0"/>
    <x v="14"/>
  </r>
  <r>
    <x v="2"/>
    <x v="17"/>
  </r>
  <r>
    <x v="2"/>
    <x v="16"/>
  </r>
  <r>
    <x v="2"/>
    <x v="28"/>
  </r>
  <r>
    <x v="1"/>
    <x v="30"/>
  </r>
  <r>
    <x v="1"/>
    <x v="6"/>
  </r>
  <r>
    <x v="2"/>
    <x v="32"/>
  </r>
  <r>
    <x v="1"/>
    <x v="8"/>
  </r>
  <r>
    <x v="0"/>
    <x v="5"/>
  </r>
  <r>
    <x v="1"/>
    <x v="18"/>
  </r>
  <r>
    <x v="1"/>
    <x v="2"/>
  </r>
  <r>
    <x v="0"/>
    <x v="8"/>
  </r>
  <r>
    <x v="1"/>
    <x v="16"/>
  </r>
  <r>
    <x v="2"/>
    <x v="17"/>
  </r>
  <r>
    <x v="1"/>
    <x v="4"/>
  </r>
  <r>
    <x v="1"/>
    <x v="33"/>
  </r>
  <r>
    <x v="1"/>
    <x v="2"/>
  </r>
  <r>
    <x v="0"/>
    <x v="29"/>
  </r>
  <r>
    <x v="0"/>
    <x v="20"/>
  </r>
  <r>
    <x v="1"/>
    <x v="28"/>
  </r>
  <r>
    <x v="1"/>
    <x v="33"/>
  </r>
  <r>
    <x v="1"/>
    <x v="12"/>
  </r>
  <r>
    <x v="1"/>
    <x v="6"/>
  </r>
  <r>
    <x v="0"/>
    <x v="6"/>
  </r>
  <r>
    <x v="1"/>
    <x v="6"/>
  </r>
  <r>
    <x v="0"/>
    <x v="20"/>
  </r>
  <r>
    <x v="0"/>
    <x v="37"/>
  </r>
  <r>
    <x v="1"/>
    <x v="24"/>
  </r>
  <r>
    <x v="1"/>
    <x v="30"/>
  </r>
  <r>
    <x v="0"/>
    <x v="2"/>
  </r>
  <r>
    <x v="1"/>
    <x v="10"/>
  </r>
  <r>
    <x v="1"/>
    <x v="15"/>
  </r>
  <r>
    <x v="2"/>
    <x v="31"/>
  </r>
  <r>
    <x v="0"/>
    <x v="1"/>
  </r>
  <r>
    <x v="0"/>
    <x v="7"/>
  </r>
  <r>
    <x v="1"/>
    <x v="17"/>
  </r>
  <r>
    <x v="1"/>
    <x v="8"/>
  </r>
  <r>
    <x v="1"/>
    <x v="2"/>
  </r>
  <r>
    <x v="0"/>
    <x v="21"/>
  </r>
  <r>
    <x v="2"/>
    <x v="7"/>
  </r>
  <r>
    <x v="1"/>
    <x v="15"/>
  </r>
  <r>
    <x v="0"/>
    <x v="14"/>
  </r>
  <r>
    <x v="0"/>
    <x v="27"/>
  </r>
  <r>
    <x v="0"/>
    <x v="27"/>
  </r>
  <r>
    <x v="0"/>
    <x v="13"/>
  </r>
  <r>
    <x v="0"/>
    <x v="0"/>
  </r>
  <r>
    <x v="1"/>
    <x v="8"/>
  </r>
  <r>
    <x v="1"/>
    <x v="12"/>
  </r>
  <r>
    <x v="1"/>
    <x v="1"/>
  </r>
  <r>
    <x v="1"/>
    <x v="17"/>
  </r>
  <r>
    <x v="1"/>
    <x v="30"/>
  </r>
  <r>
    <x v="1"/>
    <x v="16"/>
  </r>
  <r>
    <x v="1"/>
    <x v="34"/>
  </r>
  <r>
    <x v="1"/>
    <x v="27"/>
  </r>
  <r>
    <x v="0"/>
    <x v="17"/>
  </r>
  <r>
    <x v="2"/>
    <x v="9"/>
  </r>
  <r>
    <x v="1"/>
    <x v="18"/>
  </r>
  <r>
    <x v="1"/>
    <x v="30"/>
  </r>
  <r>
    <x v="1"/>
    <x v="15"/>
  </r>
  <r>
    <x v="0"/>
    <x v="7"/>
  </r>
  <r>
    <x v="0"/>
    <x v="5"/>
  </r>
  <r>
    <x v="1"/>
    <x v="0"/>
  </r>
  <r>
    <x v="2"/>
    <x v="28"/>
  </r>
  <r>
    <x v="0"/>
    <x v="37"/>
  </r>
  <r>
    <x v="1"/>
    <x v="27"/>
  </r>
  <r>
    <x v="0"/>
    <x v="14"/>
  </r>
  <r>
    <x v="1"/>
    <x v="23"/>
  </r>
  <r>
    <x v="0"/>
    <x v="27"/>
  </r>
  <r>
    <x v="2"/>
    <x v="31"/>
  </r>
  <r>
    <x v="0"/>
    <x v="13"/>
  </r>
  <r>
    <x v="0"/>
    <x v="34"/>
  </r>
  <r>
    <x v="1"/>
    <x v="7"/>
  </r>
  <r>
    <x v="2"/>
    <x v="26"/>
  </r>
  <r>
    <x v="1"/>
    <x v="7"/>
  </r>
  <r>
    <x v="1"/>
    <x v="27"/>
  </r>
  <r>
    <x v="1"/>
    <x v="3"/>
  </r>
  <r>
    <x v="0"/>
    <x v="14"/>
  </r>
  <r>
    <x v="2"/>
    <x v="35"/>
  </r>
  <r>
    <x v="1"/>
    <x v="13"/>
  </r>
  <r>
    <x v="1"/>
    <x v="29"/>
  </r>
  <r>
    <x v="1"/>
    <x v="30"/>
  </r>
  <r>
    <x v="2"/>
    <x v="15"/>
  </r>
  <r>
    <x v="2"/>
    <x v="8"/>
  </r>
  <r>
    <x v="2"/>
    <x v="7"/>
  </r>
  <r>
    <x v="1"/>
    <x v="12"/>
  </r>
  <r>
    <x v="1"/>
    <x v="2"/>
  </r>
  <r>
    <x v="1"/>
    <x v="8"/>
  </r>
  <r>
    <x v="1"/>
    <x v="17"/>
  </r>
  <r>
    <x v="1"/>
    <x v="22"/>
  </r>
  <r>
    <x v="0"/>
    <x v="6"/>
  </r>
  <r>
    <x v="2"/>
    <x v="25"/>
  </r>
  <r>
    <x v="0"/>
    <x v="2"/>
  </r>
  <r>
    <x v="2"/>
    <x v="35"/>
  </r>
  <r>
    <x v="1"/>
    <x v="16"/>
  </r>
  <r>
    <x v="0"/>
    <x v="21"/>
  </r>
  <r>
    <x v="0"/>
    <x v="33"/>
  </r>
  <r>
    <x v="2"/>
    <x v="1"/>
  </r>
  <r>
    <x v="2"/>
    <x v="10"/>
  </r>
  <r>
    <x v="1"/>
    <x v="30"/>
  </r>
  <r>
    <x v="2"/>
    <x v="16"/>
  </r>
  <r>
    <x v="2"/>
    <x v="11"/>
  </r>
  <r>
    <x v="1"/>
    <x v="33"/>
  </r>
  <r>
    <x v="2"/>
    <x v="27"/>
  </r>
  <r>
    <x v="1"/>
    <x v="30"/>
  </r>
  <r>
    <x v="1"/>
    <x v="34"/>
  </r>
  <r>
    <x v="2"/>
    <x v="19"/>
  </r>
  <r>
    <x v="1"/>
    <x v="4"/>
  </r>
  <r>
    <x v="2"/>
    <x v="32"/>
  </r>
  <r>
    <x v="1"/>
    <x v="4"/>
  </r>
  <r>
    <x v="1"/>
    <x v="12"/>
  </r>
  <r>
    <x v="1"/>
    <x v="11"/>
  </r>
  <r>
    <x v="1"/>
    <x v="27"/>
  </r>
  <r>
    <x v="2"/>
    <x v="28"/>
  </r>
  <r>
    <x v="2"/>
    <x v="25"/>
  </r>
  <r>
    <x v="0"/>
    <x v="8"/>
  </r>
  <r>
    <x v="1"/>
    <x v="21"/>
  </r>
  <r>
    <x v="1"/>
    <x v="17"/>
  </r>
  <r>
    <x v="1"/>
    <x v="27"/>
  </r>
  <r>
    <x v="2"/>
    <x v="15"/>
  </r>
  <r>
    <x v="0"/>
    <x v="37"/>
  </r>
  <r>
    <x v="1"/>
    <x v="1"/>
  </r>
  <r>
    <x v="0"/>
    <x v="17"/>
  </r>
  <r>
    <x v="1"/>
    <x v="27"/>
  </r>
  <r>
    <x v="2"/>
    <x v="33"/>
  </r>
  <r>
    <x v="1"/>
    <x v="17"/>
  </r>
  <r>
    <x v="0"/>
    <x v="7"/>
  </r>
  <r>
    <x v="0"/>
    <x v="34"/>
  </r>
  <r>
    <x v="1"/>
    <x v="7"/>
  </r>
  <r>
    <x v="1"/>
    <x v="29"/>
  </r>
  <r>
    <x v="2"/>
    <x v="23"/>
  </r>
  <r>
    <x v="0"/>
    <x v="24"/>
  </r>
  <r>
    <x v="0"/>
    <x v="0"/>
  </r>
  <r>
    <x v="0"/>
    <x v="14"/>
  </r>
  <r>
    <x v="0"/>
    <x v="34"/>
  </r>
  <r>
    <x v="0"/>
    <x v="22"/>
  </r>
  <r>
    <x v="1"/>
    <x v="3"/>
  </r>
  <r>
    <x v="1"/>
    <x v="26"/>
  </r>
  <r>
    <x v="3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69848-7023-4B27-BD94-25A6FDC307B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1:F18" firstHeaderRow="1" firstDataRow="1" firstDataCol="1"/>
  <pivotFields count="1">
    <pivotField axis="axisRow" dataField="1" showAll="0">
      <items count="7">
        <item x="0"/>
        <item x="1"/>
        <item x="3"/>
        <item x="2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rand Purchas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B3505-80D8-4E1D-B8C6-E0DF3737A4B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7:L13" firstHeaderRow="1" firstDataRow="2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axis="axisCol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eal Price ($)" fld="1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57E2-2BC4-4D8B-9A18-B4BBEEE3F60D}">
  <dimension ref="A1:E14"/>
  <sheetViews>
    <sheetView workbookViewId="0">
      <selection activeCell="B33" sqref="B33"/>
    </sheetView>
  </sheetViews>
  <sheetFormatPr defaultColWidth="9" defaultRowHeight="15.6" x14ac:dyDescent="0.3"/>
  <cols>
    <col min="1" max="1" width="25.3984375" style="2" bestFit="1" customWidth="1"/>
    <col min="2" max="2" width="11.19921875" style="3" customWidth="1"/>
    <col min="3" max="3" width="4.5" style="2" customWidth="1"/>
    <col min="4" max="4" width="16" style="2" customWidth="1"/>
    <col min="5" max="5" width="11.19921875" style="3" customWidth="1"/>
    <col min="6" max="16384" width="9" style="2"/>
  </cols>
  <sheetData>
    <row r="1" spans="1:5" x14ac:dyDescent="0.3">
      <c r="A1" s="15" t="s">
        <v>10</v>
      </c>
      <c r="B1" s="1" t="s">
        <v>11</v>
      </c>
      <c r="D1" s="15" t="s">
        <v>12</v>
      </c>
      <c r="E1" s="1" t="s">
        <v>11</v>
      </c>
    </row>
    <row r="2" spans="1:5" x14ac:dyDescent="0.3">
      <c r="A2" s="2" t="s">
        <v>13</v>
      </c>
      <c r="B2" s="17">
        <v>346</v>
      </c>
      <c r="D2" s="2" t="s">
        <v>14</v>
      </c>
      <c r="E2" s="17">
        <v>362</v>
      </c>
    </row>
    <row r="3" spans="1:5" x14ac:dyDescent="0.3">
      <c r="A3" s="2" t="s">
        <v>15</v>
      </c>
      <c r="B3" s="3">
        <v>325</v>
      </c>
      <c r="D3" s="2" t="s">
        <v>16</v>
      </c>
      <c r="E3" s="3">
        <v>363</v>
      </c>
    </row>
    <row r="4" spans="1:5" x14ac:dyDescent="0.3">
      <c r="A4" s="2" t="s">
        <v>17</v>
      </c>
      <c r="B4" s="3">
        <v>253</v>
      </c>
      <c r="D4" s="2" t="s">
        <v>18</v>
      </c>
      <c r="E4" s="3">
        <v>485</v>
      </c>
    </row>
    <row r="5" spans="1:5" x14ac:dyDescent="0.3">
      <c r="A5" s="2" t="s">
        <v>19</v>
      </c>
      <c r="B5" s="3">
        <v>304</v>
      </c>
      <c r="D5" s="2" t="s">
        <v>20</v>
      </c>
      <c r="E5" s="3">
        <v>525</v>
      </c>
    </row>
    <row r="6" spans="1:5" x14ac:dyDescent="0.3">
      <c r="A6" s="2" t="s">
        <v>21</v>
      </c>
      <c r="B6" s="3">
        <v>448</v>
      </c>
      <c r="D6" s="2" t="s">
        <v>22</v>
      </c>
      <c r="E6" s="3">
        <v>865</v>
      </c>
    </row>
    <row r="7" spans="1:5" x14ac:dyDescent="0.3">
      <c r="A7" s="2" t="s">
        <v>23</v>
      </c>
      <c r="B7" s="3">
        <v>354</v>
      </c>
      <c r="D7" s="2" t="s">
        <v>24</v>
      </c>
      <c r="E7" s="3">
        <v>631</v>
      </c>
    </row>
    <row r="8" spans="1:5" x14ac:dyDescent="0.3">
      <c r="A8" s="2" t="s">
        <v>25</v>
      </c>
      <c r="B8" s="3">
        <v>169</v>
      </c>
    </row>
    <row r="9" spans="1:5" x14ac:dyDescent="0.3">
      <c r="A9" s="2" t="s">
        <v>26</v>
      </c>
      <c r="B9" s="3">
        <v>273</v>
      </c>
    </row>
    <row r="10" spans="1:5" x14ac:dyDescent="0.3">
      <c r="A10" s="2" t="s">
        <v>27</v>
      </c>
      <c r="B10" s="3">
        <v>110</v>
      </c>
    </row>
    <row r="11" spans="1:5" x14ac:dyDescent="0.3">
      <c r="A11" s="2" t="s">
        <v>28</v>
      </c>
      <c r="B11" s="3">
        <v>136</v>
      </c>
    </row>
    <row r="12" spans="1:5" x14ac:dyDescent="0.3">
      <c r="A12" s="2" t="s">
        <v>29</v>
      </c>
      <c r="B12" s="3">
        <v>250</v>
      </c>
    </row>
    <row r="13" spans="1:5" x14ac:dyDescent="0.3">
      <c r="A13" s="2" t="s">
        <v>30</v>
      </c>
      <c r="B13" s="3">
        <v>104</v>
      </c>
    </row>
    <row r="14" spans="1:5" x14ac:dyDescent="0.3">
      <c r="A14" s="2" t="s">
        <v>31</v>
      </c>
      <c r="B14" s="3">
        <v>249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opLeftCell="H23" workbookViewId="0">
      <selection activeCell="L42" sqref="L42"/>
    </sheetView>
  </sheetViews>
  <sheetFormatPr defaultColWidth="10.19921875" defaultRowHeight="15.6" x14ac:dyDescent="0.3"/>
  <cols>
    <col min="11" max="11" width="11.69921875" customWidth="1"/>
    <col min="13" max="13" width="14.19921875" customWidth="1"/>
    <col min="14" max="14" width="13.09765625" customWidth="1"/>
  </cols>
  <sheetData>
    <row r="1" spans="1:10" x14ac:dyDescent="0.3">
      <c r="A1">
        <v>107</v>
      </c>
      <c r="B1">
        <v>73</v>
      </c>
      <c r="C1">
        <v>68</v>
      </c>
      <c r="D1">
        <v>97</v>
      </c>
      <c r="E1">
        <v>76</v>
      </c>
      <c r="F1">
        <v>79</v>
      </c>
      <c r="G1">
        <v>94</v>
      </c>
      <c r="H1">
        <v>59</v>
      </c>
      <c r="I1">
        <v>98</v>
      </c>
      <c r="J1">
        <v>57</v>
      </c>
    </row>
    <row r="2" spans="1:10" x14ac:dyDescent="0.3">
      <c r="A2">
        <v>54</v>
      </c>
      <c r="B2">
        <v>65</v>
      </c>
      <c r="C2">
        <v>71</v>
      </c>
      <c r="D2">
        <v>70</v>
      </c>
      <c r="E2">
        <v>84</v>
      </c>
      <c r="F2">
        <v>88</v>
      </c>
      <c r="G2">
        <v>62</v>
      </c>
      <c r="H2">
        <v>61</v>
      </c>
      <c r="I2">
        <v>79</v>
      </c>
      <c r="J2">
        <v>98</v>
      </c>
    </row>
    <row r="3" spans="1:10" x14ac:dyDescent="0.3">
      <c r="A3">
        <v>66</v>
      </c>
      <c r="B3">
        <v>62</v>
      </c>
      <c r="C3">
        <v>79</v>
      </c>
      <c r="D3">
        <v>86</v>
      </c>
      <c r="E3">
        <v>68</v>
      </c>
      <c r="F3">
        <v>74</v>
      </c>
      <c r="G3">
        <v>61</v>
      </c>
      <c r="H3">
        <v>82</v>
      </c>
      <c r="I3">
        <v>65</v>
      </c>
      <c r="J3">
        <v>98</v>
      </c>
    </row>
    <row r="4" spans="1:10" x14ac:dyDescent="0.3">
      <c r="A4">
        <v>62</v>
      </c>
      <c r="B4">
        <v>116</v>
      </c>
      <c r="C4">
        <v>65</v>
      </c>
      <c r="D4">
        <v>88</v>
      </c>
      <c r="E4">
        <v>64</v>
      </c>
      <c r="F4">
        <v>79</v>
      </c>
      <c r="G4">
        <v>78</v>
      </c>
      <c r="H4">
        <v>79</v>
      </c>
      <c r="I4">
        <v>77</v>
      </c>
      <c r="J4">
        <v>86</v>
      </c>
    </row>
    <row r="5" spans="1:10" x14ac:dyDescent="0.3">
      <c r="A5">
        <v>74</v>
      </c>
      <c r="B5">
        <v>85</v>
      </c>
      <c r="C5">
        <v>73</v>
      </c>
      <c r="D5">
        <v>80</v>
      </c>
      <c r="E5">
        <v>68</v>
      </c>
      <c r="F5">
        <v>78</v>
      </c>
      <c r="G5">
        <v>89</v>
      </c>
      <c r="H5">
        <v>72</v>
      </c>
      <c r="I5">
        <v>58</v>
      </c>
      <c r="J5">
        <v>69</v>
      </c>
    </row>
    <row r="6" spans="1:10" x14ac:dyDescent="0.3">
      <c r="A6">
        <v>92</v>
      </c>
      <c r="B6">
        <v>78</v>
      </c>
      <c r="C6">
        <v>88</v>
      </c>
      <c r="D6">
        <v>77</v>
      </c>
      <c r="E6">
        <v>103</v>
      </c>
      <c r="F6">
        <v>88</v>
      </c>
      <c r="G6">
        <v>63</v>
      </c>
      <c r="H6">
        <v>68</v>
      </c>
      <c r="I6">
        <v>88</v>
      </c>
      <c r="J6">
        <v>81</v>
      </c>
    </row>
    <row r="7" spans="1:10" x14ac:dyDescent="0.3">
      <c r="A7">
        <v>75</v>
      </c>
      <c r="B7">
        <v>90</v>
      </c>
      <c r="C7">
        <v>62</v>
      </c>
      <c r="D7">
        <v>89</v>
      </c>
      <c r="E7">
        <v>71</v>
      </c>
      <c r="F7">
        <v>71</v>
      </c>
      <c r="G7">
        <v>74</v>
      </c>
      <c r="H7">
        <v>70</v>
      </c>
      <c r="I7">
        <v>74</v>
      </c>
      <c r="J7">
        <v>70</v>
      </c>
    </row>
    <row r="8" spans="1:10" x14ac:dyDescent="0.3">
      <c r="A8">
        <v>65</v>
      </c>
      <c r="B8">
        <v>81</v>
      </c>
      <c r="C8">
        <v>75</v>
      </c>
      <c r="D8">
        <v>62</v>
      </c>
      <c r="E8">
        <v>94</v>
      </c>
      <c r="F8">
        <v>71</v>
      </c>
      <c r="G8">
        <v>85</v>
      </c>
      <c r="H8">
        <v>84</v>
      </c>
      <c r="I8">
        <v>83</v>
      </c>
      <c r="J8">
        <v>63</v>
      </c>
    </row>
    <row r="9" spans="1:10" x14ac:dyDescent="0.3">
      <c r="A9">
        <v>81</v>
      </c>
      <c r="B9">
        <v>62</v>
      </c>
      <c r="C9">
        <v>79</v>
      </c>
      <c r="D9">
        <v>83</v>
      </c>
      <c r="E9">
        <v>93</v>
      </c>
      <c r="F9">
        <v>61</v>
      </c>
      <c r="G9">
        <v>65</v>
      </c>
      <c r="H9">
        <v>62</v>
      </c>
      <c r="I9">
        <v>92</v>
      </c>
      <c r="J9">
        <v>65</v>
      </c>
    </row>
    <row r="10" spans="1:10" x14ac:dyDescent="0.3">
      <c r="A10">
        <v>83</v>
      </c>
      <c r="B10">
        <v>70</v>
      </c>
      <c r="C10">
        <v>70</v>
      </c>
      <c r="D10">
        <v>81</v>
      </c>
      <c r="E10">
        <v>77</v>
      </c>
      <c r="F10">
        <v>72</v>
      </c>
      <c r="G10">
        <v>84</v>
      </c>
      <c r="H10">
        <v>67</v>
      </c>
      <c r="I10">
        <v>59</v>
      </c>
      <c r="J10">
        <v>58</v>
      </c>
    </row>
    <row r="11" spans="1:10" x14ac:dyDescent="0.3">
      <c r="A11">
        <v>78</v>
      </c>
      <c r="B11">
        <v>66</v>
      </c>
      <c r="C11">
        <v>66</v>
      </c>
      <c r="D11">
        <v>94</v>
      </c>
      <c r="E11">
        <v>77</v>
      </c>
      <c r="F11">
        <v>63</v>
      </c>
      <c r="G11">
        <v>66</v>
      </c>
      <c r="H11">
        <v>75</v>
      </c>
      <c r="I11">
        <v>68</v>
      </c>
      <c r="J11">
        <v>76</v>
      </c>
    </row>
    <row r="12" spans="1:10" x14ac:dyDescent="0.3">
      <c r="A12">
        <v>90</v>
      </c>
      <c r="B12">
        <v>78</v>
      </c>
      <c r="C12">
        <v>71</v>
      </c>
      <c r="D12">
        <v>101</v>
      </c>
      <c r="E12">
        <v>78</v>
      </c>
      <c r="F12">
        <v>43</v>
      </c>
      <c r="G12">
        <v>59</v>
      </c>
      <c r="H12">
        <v>67</v>
      </c>
      <c r="I12">
        <v>61</v>
      </c>
      <c r="J12">
        <v>71</v>
      </c>
    </row>
    <row r="13" spans="1:10" x14ac:dyDescent="0.3">
      <c r="A13">
        <v>96</v>
      </c>
      <c r="B13">
        <v>75</v>
      </c>
      <c r="C13">
        <v>64</v>
      </c>
      <c r="D13">
        <v>76</v>
      </c>
      <c r="E13">
        <v>72</v>
      </c>
      <c r="F13">
        <v>77</v>
      </c>
      <c r="G13">
        <v>74</v>
      </c>
      <c r="H13">
        <v>65</v>
      </c>
      <c r="I13">
        <v>82</v>
      </c>
      <c r="J13">
        <v>86</v>
      </c>
    </row>
    <row r="14" spans="1:10" x14ac:dyDescent="0.3">
      <c r="A14">
        <v>66</v>
      </c>
      <c r="B14">
        <v>86</v>
      </c>
      <c r="C14">
        <v>96</v>
      </c>
      <c r="D14">
        <v>89</v>
      </c>
      <c r="E14">
        <v>81</v>
      </c>
      <c r="F14">
        <v>71</v>
      </c>
      <c r="G14">
        <v>85</v>
      </c>
      <c r="H14">
        <v>99</v>
      </c>
      <c r="I14">
        <v>59</v>
      </c>
      <c r="J14">
        <v>92</v>
      </c>
    </row>
    <row r="15" spans="1:10" x14ac:dyDescent="0.3">
      <c r="A15">
        <v>68</v>
      </c>
      <c r="B15">
        <v>72</v>
      </c>
      <c r="C15">
        <v>77</v>
      </c>
      <c r="D15">
        <v>60</v>
      </c>
      <c r="E15">
        <v>87</v>
      </c>
      <c r="F15">
        <v>84</v>
      </c>
      <c r="G15">
        <v>75</v>
      </c>
      <c r="H15">
        <v>77</v>
      </c>
      <c r="I15">
        <v>51</v>
      </c>
      <c r="J15">
        <v>45</v>
      </c>
    </row>
    <row r="16" spans="1:10" x14ac:dyDescent="0.3">
      <c r="A16">
        <v>85</v>
      </c>
      <c r="B16">
        <v>67</v>
      </c>
      <c r="C16">
        <v>87</v>
      </c>
      <c r="D16">
        <v>80</v>
      </c>
      <c r="E16">
        <v>84</v>
      </c>
      <c r="F16">
        <v>93</v>
      </c>
      <c r="G16">
        <v>69</v>
      </c>
      <c r="H16">
        <v>76</v>
      </c>
      <c r="I16">
        <v>89</v>
      </c>
      <c r="J16">
        <v>75</v>
      </c>
    </row>
    <row r="17" spans="1:16" x14ac:dyDescent="0.3">
      <c r="A17">
        <v>83</v>
      </c>
      <c r="B17">
        <v>68</v>
      </c>
      <c r="C17">
        <v>72</v>
      </c>
      <c r="D17">
        <v>67</v>
      </c>
      <c r="E17">
        <v>92</v>
      </c>
      <c r="F17">
        <v>89</v>
      </c>
      <c r="G17">
        <v>82</v>
      </c>
      <c r="H17">
        <v>96</v>
      </c>
      <c r="I17">
        <v>77</v>
      </c>
      <c r="J17">
        <v>102</v>
      </c>
    </row>
    <row r="18" spans="1:16" x14ac:dyDescent="0.3">
      <c r="A18">
        <v>74</v>
      </c>
      <c r="B18">
        <v>91</v>
      </c>
      <c r="C18">
        <v>76</v>
      </c>
      <c r="D18">
        <v>83</v>
      </c>
      <c r="E18">
        <v>66</v>
      </c>
      <c r="F18">
        <v>68</v>
      </c>
      <c r="G18">
        <v>61</v>
      </c>
      <c r="H18">
        <v>73</v>
      </c>
      <c r="I18">
        <v>72</v>
      </c>
      <c r="J18">
        <v>76</v>
      </c>
    </row>
    <row r="19" spans="1:16" x14ac:dyDescent="0.3">
      <c r="A19">
        <v>73</v>
      </c>
      <c r="B19">
        <v>77</v>
      </c>
      <c r="C19">
        <v>79</v>
      </c>
      <c r="D19">
        <v>94</v>
      </c>
      <c r="E19">
        <v>63</v>
      </c>
      <c r="F19">
        <v>59</v>
      </c>
      <c r="G19">
        <v>62</v>
      </c>
      <c r="H19">
        <v>71</v>
      </c>
      <c r="I19">
        <v>81</v>
      </c>
      <c r="J19">
        <v>65</v>
      </c>
    </row>
    <row r="20" spans="1:16" x14ac:dyDescent="0.3">
      <c r="A20">
        <v>73</v>
      </c>
      <c r="B20">
        <v>63</v>
      </c>
      <c r="C20">
        <v>63</v>
      </c>
      <c r="D20">
        <v>89</v>
      </c>
      <c r="E20">
        <v>82</v>
      </c>
      <c r="F20">
        <v>64</v>
      </c>
      <c r="G20">
        <v>85</v>
      </c>
      <c r="H20">
        <v>92</v>
      </c>
      <c r="I20">
        <v>64</v>
      </c>
      <c r="J20">
        <v>73</v>
      </c>
    </row>
    <row r="25" spans="1:16" x14ac:dyDescent="0.3">
      <c r="I25" t="s">
        <v>114</v>
      </c>
      <c r="J25">
        <v>2.0499999999999998</v>
      </c>
    </row>
    <row r="26" spans="1:16" x14ac:dyDescent="0.3">
      <c r="I26" t="s">
        <v>115</v>
      </c>
      <c r="J26">
        <v>0.1</v>
      </c>
    </row>
    <row r="27" spans="1:16" x14ac:dyDescent="0.3">
      <c r="K27" t="s">
        <v>116</v>
      </c>
      <c r="O27" t="s">
        <v>117</v>
      </c>
    </row>
    <row r="28" spans="1:16" x14ac:dyDescent="0.3">
      <c r="I28" t="s">
        <v>118</v>
      </c>
      <c r="J28" s="24">
        <v>1.95</v>
      </c>
      <c r="K28" s="25">
        <f>(J28-gasmean)/gassd</f>
        <v>-0.99999999999999867</v>
      </c>
      <c r="L28" t="str">
        <f ca="1">_xlfn.FORMULATEXT(K28)</f>
        <v>=(J28-gasmean)/gassd</v>
      </c>
      <c r="O28" s="25">
        <f>_xlfn.NORM.S.DIST(K28,TRUE)</f>
        <v>0.15865525393145732</v>
      </c>
      <c r="P28" t="str">
        <f ca="1">_xlfn.FORMULATEXT(O28)</f>
        <v>=NORM.S.DIST(K28,TRUE)</v>
      </c>
    </row>
    <row r="29" spans="1:16" x14ac:dyDescent="0.3">
      <c r="I29" t="s">
        <v>119</v>
      </c>
      <c r="J29" s="24">
        <v>2.15</v>
      </c>
      <c r="K29" s="25">
        <f>(J29-gasmean)/gassd</f>
        <v>1.0000000000000009</v>
      </c>
      <c r="L29" t="str">
        <f t="shared" ref="L29:L30" ca="1" si="0">_xlfn.FORMULATEXT(K29)</f>
        <v>=(J29-gasmean)/gassd</v>
      </c>
      <c r="O29" s="25">
        <f>_xlfn.NORM.S.DIST(K29,TRUE)</f>
        <v>0.84134474606854326</v>
      </c>
      <c r="P29" t="str">
        <f t="shared" ref="P29:P30" ca="1" si="1">_xlfn.FORMULATEXT(O29)</f>
        <v>=NORM.S.DIST(K29,TRUE)</v>
      </c>
    </row>
    <row r="30" spans="1:16" x14ac:dyDescent="0.3">
      <c r="I30" t="s">
        <v>120</v>
      </c>
      <c r="J30" s="24">
        <v>2.25</v>
      </c>
      <c r="K30" s="25">
        <f>(J30-gasmean)/gassd</f>
        <v>2.0000000000000018</v>
      </c>
      <c r="L30" t="str">
        <f t="shared" ca="1" si="0"/>
        <v>=(J30-gasmean)/gassd</v>
      </c>
      <c r="O30" s="25">
        <f>_xlfn.NORM.S.DIST(K30,TRUE)</f>
        <v>0.9772498680518209</v>
      </c>
      <c r="P30" t="str">
        <f t="shared" ca="1" si="1"/>
        <v>=NORM.S.DIST(K30,TRUE)</v>
      </c>
    </row>
    <row r="32" spans="1:16" x14ac:dyDescent="0.3">
      <c r="I32" t="s">
        <v>121</v>
      </c>
      <c r="K32" s="23">
        <f>1-(1/K28^2)</f>
        <v>-2.6645352591003757E-15</v>
      </c>
      <c r="L32" t="str">
        <f ca="1">_xlfn.FORMULATEXT(K32)</f>
        <v>=1-(1/K28^2)</v>
      </c>
    </row>
    <row r="33" spans="10:16" x14ac:dyDescent="0.3">
      <c r="K33" s="26" t="s">
        <v>122</v>
      </c>
    </row>
    <row r="34" spans="10:16" x14ac:dyDescent="0.3">
      <c r="N34" t="s">
        <v>123</v>
      </c>
      <c r="O34">
        <f>O29-O28</f>
        <v>0.68268949213708596</v>
      </c>
      <c r="P34" t="str">
        <f ca="1">_xlfn.FORMULATEXT(O34)</f>
        <v>=O29-O28</v>
      </c>
    </row>
    <row r="35" spans="10:16" x14ac:dyDescent="0.3">
      <c r="J35" s="24">
        <f>_xlfn.NORM.DIST(J28,gasmean,gassd,TRUE)</f>
        <v>0.15865525393145732</v>
      </c>
      <c r="K35" t="str">
        <f ca="1">_xlfn.FORMULATEXT(J35)</f>
        <v>=NORM.DIST(J28,gasmean,gassd,TRUE)</v>
      </c>
      <c r="N35" t="s">
        <v>124</v>
      </c>
      <c r="O35">
        <f>O30-O28</f>
        <v>0.81859461412036361</v>
      </c>
      <c r="P35" t="str">
        <f ca="1">_xlfn.FORMULATEXT(O35)</f>
        <v>=O30-O28</v>
      </c>
    </row>
    <row r="36" spans="10:16" x14ac:dyDescent="0.3">
      <c r="J36" s="24">
        <f>_xlfn.NORM.DIST(J29,gasmean,gassd,TRUE)</f>
        <v>0.84134474606854326</v>
      </c>
      <c r="K36" t="str">
        <f t="shared" ref="K36:K37" ca="1" si="2">_xlfn.FORMULATEXT(J36)</f>
        <v>=NORM.DIST(J29,gasmean,gassd,TRUE)</v>
      </c>
      <c r="N36" t="s">
        <v>125</v>
      </c>
      <c r="O36">
        <f>1-O30</f>
        <v>2.2750131948179098E-2</v>
      </c>
      <c r="P36" t="str">
        <f ca="1">_xlfn.FORMULATEXT(O36)</f>
        <v>=1-O30</v>
      </c>
    </row>
    <row r="37" spans="10:16" x14ac:dyDescent="0.3">
      <c r="J37" s="24">
        <f>_xlfn.NORM.DIST(J30,gasmean,gassd,TRUE)</f>
        <v>0.9772498680518209</v>
      </c>
      <c r="K37" t="str">
        <f t="shared" ca="1" si="2"/>
        <v>=NORM.DIST(J30,gasmean,gassd,TRUE)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D9"/>
  <sheetViews>
    <sheetView tabSelected="1" workbookViewId="0">
      <selection activeCell="D5" sqref="D5"/>
    </sheetView>
  </sheetViews>
  <sheetFormatPr defaultColWidth="10.19921875" defaultRowHeight="15.6" x14ac:dyDescent="0.3"/>
  <cols>
    <col min="8" max="8" width="17.796875" customWidth="1"/>
  </cols>
  <sheetData>
    <row r="4" spans="3:4" x14ac:dyDescent="0.3">
      <c r="C4" t="s">
        <v>132</v>
      </c>
      <c r="D4">
        <f>_xlfn.NORM.S.INV(0.1)</f>
        <v>-1.2815515655446006</v>
      </c>
    </row>
    <row r="5" spans="3:4" x14ac:dyDescent="0.3">
      <c r="C5" t="s">
        <v>129</v>
      </c>
      <c r="D5">
        <f>(D4*D7) + D6</f>
        <v>30092.242172276998</v>
      </c>
    </row>
    <row r="6" spans="3:4" x14ac:dyDescent="0.3">
      <c r="C6" t="s">
        <v>130</v>
      </c>
      <c r="D6">
        <v>36500</v>
      </c>
    </row>
    <row r="7" spans="3:4" x14ac:dyDescent="0.3">
      <c r="C7" t="s">
        <v>78</v>
      </c>
      <c r="D7">
        <v>5000</v>
      </c>
    </row>
    <row r="9" spans="3:4" x14ac:dyDescent="0.3">
      <c r="C9" t="s">
        <v>131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575-9CA5-4BB0-A5AF-DD5FAEB88095}">
  <dimension ref="A1:P11"/>
  <sheetViews>
    <sheetView zoomScale="98" zoomScaleNormal="98" workbookViewId="0">
      <selection activeCell="K4" sqref="K4"/>
    </sheetView>
  </sheetViews>
  <sheetFormatPr defaultColWidth="9" defaultRowHeight="15.6" x14ac:dyDescent="0.3"/>
  <cols>
    <col min="1" max="1" width="9" style="2"/>
    <col min="2" max="2" width="17.59765625" style="2" bestFit="1" customWidth="1"/>
    <col min="3" max="3" width="12.19921875" style="2" bestFit="1" customWidth="1"/>
    <col min="4" max="16384" width="9" style="2"/>
  </cols>
  <sheetData>
    <row r="1" spans="1:16" s="1" customFormat="1" x14ac:dyDescent="0.3">
      <c r="B1" s="1" t="s">
        <v>32</v>
      </c>
      <c r="C1" s="1" t="s">
        <v>33</v>
      </c>
    </row>
    <row r="2" spans="1:16" ht="21" x14ac:dyDescent="0.4">
      <c r="A2" s="3">
        <v>1</v>
      </c>
      <c r="B2" s="3">
        <v>2</v>
      </c>
      <c r="C2" s="3">
        <v>50</v>
      </c>
      <c r="F2" s="18" t="s">
        <v>34</v>
      </c>
      <c r="G2" s="18"/>
    </row>
    <row r="3" spans="1:16" ht="21" x14ac:dyDescent="0.4">
      <c r="A3" s="3">
        <v>2</v>
      </c>
      <c r="B3" s="3">
        <v>5</v>
      </c>
      <c r="C3" s="3">
        <v>57</v>
      </c>
      <c r="F3" s="18" t="s">
        <v>35</v>
      </c>
      <c r="G3" s="18"/>
      <c r="K3" s="2">
        <f>COVAR(B2:B11,C2:C11)</f>
        <v>9.9</v>
      </c>
    </row>
    <row r="4" spans="1:16" ht="21" x14ac:dyDescent="0.4">
      <c r="A4" s="3">
        <v>3</v>
      </c>
      <c r="B4" s="3">
        <v>1</v>
      </c>
      <c r="C4" s="3">
        <v>41</v>
      </c>
      <c r="F4" s="18" t="s">
        <v>36</v>
      </c>
      <c r="G4" s="18"/>
      <c r="K4" s="2">
        <f>CORREL(B2:B11,C2:C11)</f>
        <v>0.93049058074117896</v>
      </c>
      <c r="M4" s="2" t="s">
        <v>126</v>
      </c>
    </row>
    <row r="5" spans="1:16" x14ac:dyDescent="0.3">
      <c r="A5" s="3">
        <v>4</v>
      </c>
      <c r="B5" s="3">
        <v>3</v>
      </c>
      <c r="C5" s="3">
        <v>54</v>
      </c>
    </row>
    <row r="6" spans="1:16" x14ac:dyDescent="0.3">
      <c r="A6" s="3">
        <v>5</v>
      </c>
      <c r="B6" s="3">
        <v>4</v>
      </c>
      <c r="C6" s="3">
        <v>54</v>
      </c>
    </row>
    <row r="7" spans="1:16" x14ac:dyDescent="0.3">
      <c r="A7" s="3">
        <v>6</v>
      </c>
      <c r="B7" s="3">
        <v>1</v>
      </c>
      <c r="C7" s="3">
        <v>38</v>
      </c>
    </row>
    <row r="8" spans="1:16" x14ac:dyDescent="0.3">
      <c r="A8" s="3">
        <v>7</v>
      </c>
      <c r="B8" s="3">
        <v>5</v>
      </c>
      <c r="C8" s="3">
        <v>63</v>
      </c>
      <c r="P8" s="2">
        <f>CORREL(n,s)</f>
        <v>0.93049058074117896</v>
      </c>
    </row>
    <row r="9" spans="1:16" x14ac:dyDescent="0.3">
      <c r="A9" s="3">
        <v>8</v>
      </c>
      <c r="B9" s="3">
        <v>3</v>
      </c>
      <c r="C9" s="3">
        <v>48</v>
      </c>
    </row>
    <row r="10" spans="1:16" x14ac:dyDescent="0.3">
      <c r="A10" s="3">
        <v>9</v>
      </c>
      <c r="B10" s="3">
        <v>4</v>
      </c>
      <c r="C10" s="3">
        <v>59</v>
      </c>
    </row>
    <row r="11" spans="1:16" x14ac:dyDescent="0.3">
      <c r="A11" s="3">
        <v>10</v>
      </c>
      <c r="B11" s="3">
        <v>2</v>
      </c>
      <c r="C11" s="3">
        <v>46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7B17-7EA5-42F7-A949-C18544D78691}">
  <dimension ref="A1:A21"/>
  <sheetViews>
    <sheetView workbookViewId="0">
      <selection activeCell="D22" sqref="D22"/>
    </sheetView>
  </sheetViews>
  <sheetFormatPr defaultColWidth="9" defaultRowHeight="15.6" x14ac:dyDescent="0.3"/>
  <cols>
    <col min="1" max="1" width="11.09765625" style="2" customWidth="1"/>
    <col min="2" max="16384" width="9" style="2"/>
  </cols>
  <sheetData>
    <row r="1" spans="1:1" x14ac:dyDescent="0.3">
      <c r="A1" s="1" t="s">
        <v>37</v>
      </c>
    </row>
    <row r="2" spans="1:1" x14ac:dyDescent="0.3">
      <c r="A2" s="2">
        <v>820</v>
      </c>
    </row>
    <row r="3" spans="1:1" x14ac:dyDescent="0.3">
      <c r="A3" s="2">
        <v>270</v>
      </c>
    </row>
    <row r="4" spans="1:1" x14ac:dyDescent="0.3">
      <c r="A4" s="2">
        <v>450</v>
      </c>
    </row>
    <row r="5" spans="1:1" x14ac:dyDescent="0.3">
      <c r="A5" s="2">
        <v>1010</v>
      </c>
    </row>
    <row r="6" spans="1:1" x14ac:dyDescent="0.3">
      <c r="A6" s="2">
        <v>890</v>
      </c>
    </row>
    <row r="7" spans="1:1" x14ac:dyDescent="0.3">
      <c r="A7" s="2">
        <v>700</v>
      </c>
    </row>
    <row r="8" spans="1:1" x14ac:dyDescent="0.3">
      <c r="A8" s="2">
        <v>1350</v>
      </c>
    </row>
    <row r="9" spans="1:1" x14ac:dyDescent="0.3">
      <c r="A9" s="2">
        <v>350</v>
      </c>
    </row>
    <row r="10" spans="1:1" x14ac:dyDescent="0.3">
      <c r="A10" s="2">
        <v>300</v>
      </c>
    </row>
    <row r="11" spans="1:1" x14ac:dyDescent="0.3">
      <c r="A11" s="2">
        <v>1200</v>
      </c>
    </row>
    <row r="12" spans="1:1" x14ac:dyDescent="0.3">
      <c r="A12" s="2">
        <v>390</v>
      </c>
    </row>
    <row r="13" spans="1:1" x14ac:dyDescent="0.3">
      <c r="A13" s="2">
        <v>730</v>
      </c>
    </row>
    <row r="14" spans="1:1" x14ac:dyDescent="0.3">
      <c r="A14" s="2">
        <v>2040</v>
      </c>
    </row>
    <row r="15" spans="1:1" x14ac:dyDescent="0.3">
      <c r="A15" s="2">
        <v>230</v>
      </c>
    </row>
    <row r="16" spans="1:1" x14ac:dyDescent="0.3">
      <c r="A16" s="2">
        <v>640</v>
      </c>
    </row>
    <row r="17" spans="1:1" x14ac:dyDescent="0.3">
      <c r="A17" s="2">
        <v>350</v>
      </c>
    </row>
    <row r="18" spans="1:1" x14ac:dyDescent="0.3">
      <c r="A18" s="2">
        <v>420</v>
      </c>
    </row>
    <row r="19" spans="1:1" x14ac:dyDescent="0.3">
      <c r="A19" s="2">
        <v>270</v>
      </c>
    </row>
    <row r="20" spans="1:1" x14ac:dyDescent="0.3">
      <c r="A20" s="2">
        <v>370</v>
      </c>
    </row>
    <row r="21" spans="1:1" x14ac:dyDescent="0.3">
      <c r="A21" s="2">
        <v>620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8B5B-1262-428F-8D7B-BAE41473F8EC}">
  <dimension ref="A1:F51"/>
  <sheetViews>
    <sheetView topLeftCell="A10" zoomScale="70" zoomScaleNormal="70" workbookViewId="0">
      <selection activeCell="J34" sqref="J34"/>
    </sheetView>
  </sheetViews>
  <sheetFormatPr defaultColWidth="10.19921875" defaultRowHeight="15.6" x14ac:dyDescent="0.3"/>
  <cols>
    <col min="1" max="1" width="15.59765625" customWidth="1"/>
    <col min="4" max="4" width="12.69921875" bestFit="1" customWidth="1"/>
    <col min="5" max="5" width="13.296875" bestFit="1" customWidth="1"/>
    <col min="6" max="6" width="24.296875" bestFit="1" customWidth="1"/>
    <col min="7" max="9" width="15.69921875" bestFit="1" customWidth="1"/>
    <col min="10" max="10" width="11.3984375" bestFit="1" customWidth="1"/>
  </cols>
  <sheetData>
    <row r="1" spans="1:6" x14ac:dyDescent="0.3">
      <c r="A1" s="19" t="s">
        <v>0</v>
      </c>
      <c r="D1" t="s">
        <v>1</v>
      </c>
    </row>
    <row r="2" spans="1:6" x14ac:dyDescent="0.3">
      <c r="A2" t="s">
        <v>2</v>
      </c>
    </row>
    <row r="3" spans="1:6" x14ac:dyDescent="0.3">
      <c r="A3" t="s">
        <v>3</v>
      </c>
    </row>
    <row r="4" spans="1:6" x14ac:dyDescent="0.3">
      <c r="A4" t="s">
        <v>4</v>
      </c>
    </row>
    <row r="5" spans="1:6" x14ac:dyDescent="0.3">
      <c r="A5" t="s">
        <v>3</v>
      </c>
    </row>
    <row r="6" spans="1:6" x14ac:dyDescent="0.3">
      <c r="A6" t="s">
        <v>2</v>
      </c>
    </row>
    <row r="7" spans="1:6" x14ac:dyDescent="0.3">
      <c r="A7" t="s">
        <v>2</v>
      </c>
    </row>
    <row r="8" spans="1:6" x14ac:dyDescent="0.3">
      <c r="A8" t="s">
        <v>5</v>
      </c>
    </row>
    <row r="9" spans="1:6" x14ac:dyDescent="0.3">
      <c r="A9" t="s">
        <v>3</v>
      </c>
    </row>
    <row r="10" spans="1:6" x14ac:dyDescent="0.3">
      <c r="A10" t="s">
        <v>4</v>
      </c>
    </row>
    <row r="11" spans="1:6" x14ac:dyDescent="0.3">
      <c r="A11" t="s">
        <v>4</v>
      </c>
      <c r="E11" s="20" t="s">
        <v>6</v>
      </c>
      <c r="F11" t="s">
        <v>7</v>
      </c>
    </row>
    <row r="12" spans="1:6" x14ac:dyDescent="0.3">
      <c r="A12" t="s">
        <v>2</v>
      </c>
      <c r="E12" s="21" t="s">
        <v>2</v>
      </c>
      <c r="F12" s="22">
        <v>19</v>
      </c>
    </row>
    <row r="13" spans="1:6" x14ac:dyDescent="0.3">
      <c r="A13" t="s">
        <v>5</v>
      </c>
      <c r="E13" s="21" t="s">
        <v>3</v>
      </c>
      <c r="F13" s="22">
        <v>8</v>
      </c>
    </row>
    <row r="14" spans="1:6" x14ac:dyDescent="0.3">
      <c r="A14" t="s">
        <v>8</v>
      </c>
      <c r="E14" s="21" t="s">
        <v>5</v>
      </c>
      <c r="F14" s="22">
        <v>5</v>
      </c>
    </row>
    <row r="15" spans="1:6" x14ac:dyDescent="0.3">
      <c r="A15" t="s">
        <v>2</v>
      </c>
      <c r="E15" s="21" t="s">
        <v>4</v>
      </c>
      <c r="F15" s="22">
        <v>13</v>
      </c>
    </row>
    <row r="16" spans="1:6" x14ac:dyDescent="0.3">
      <c r="A16" t="s">
        <v>3</v>
      </c>
      <c r="E16" s="21" t="s">
        <v>8</v>
      </c>
      <c r="F16" s="22">
        <v>5</v>
      </c>
    </row>
    <row r="17" spans="1:6" x14ac:dyDescent="0.3">
      <c r="A17" t="s">
        <v>2</v>
      </c>
      <c r="E17" s="21" t="s">
        <v>127</v>
      </c>
      <c r="F17" s="22"/>
    </row>
    <row r="18" spans="1:6" x14ac:dyDescent="0.3">
      <c r="A18" t="s">
        <v>2</v>
      </c>
      <c r="E18" s="21" t="s">
        <v>9</v>
      </c>
      <c r="F18" s="22">
        <v>50</v>
      </c>
    </row>
    <row r="19" spans="1:6" x14ac:dyDescent="0.3">
      <c r="A19" t="s">
        <v>8</v>
      </c>
    </row>
    <row r="20" spans="1:6" x14ac:dyDescent="0.3">
      <c r="A20" t="s">
        <v>2</v>
      </c>
    </row>
    <row r="21" spans="1:6" x14ac:dyDescent="0.3">
      <c r="A21" t="s">
        <v>3</v>
      </c>
    </row>
    <row r="22" spans="1:6" x14ac:dyDescent="0.3">
      <c r="A22" t="s">
        <v>2</v>
      </c>
    </row>
    <row r="23" spans="1:6" x14ac:dyDescent="0.3">
      <c r="A23" t="s">
        <v>3</v>
      </c>
    </row>
    <row r="24" spans="1:6" x14ac:dyDescent="0.3">
      <c r="A24" t="s">
        <v>2</v>
      </c>
    </row>
    <row r="25" spans="1:6" x14ac:dyDescent="0.3">
      <c r="A25" t="s">
        <v>8</v>
      </c>
    </row>
    <row r="26" spans="1:6" x14ac:dyDescent="0.3">
      <c r="A26" t="s">
        <v>4</v>
      </c>
    </row>
    <row r="27" spans="1:6" x14ac:dyDescent="0.3">
      <c r="A27" t="s">
        <v>2</v>
      </c>
    </row>
    <row r="28" spans="1:6" x14ac:dyDescent="0.3">
      <c r="A28" t="s">
        <v>2</v>
      </c>
    </row>
    <row r="29" spans="1:6" x14ac:dyDescent="0.3">
      <c r="A29" t="s">
        <v>2</v>
      </c>
    </row>
    <row r="30" spans="1:6" x14ac:dyDescent="0.3">
      <c r="A30" t="s">
        <v>4</v>
      </c>
    </row>
    <row r="31" spans="1:6" x14ac:dyDescent="0.3">
      <c r="A31" t="s">
        <v>2</v>
      </c>
    </row>
    <row r="32" spans="1:6" x14ac:dyDescent="0.3">
      <c r="A32" t="s">
        <v>8</v>
      </c>
    </row>
    <row r="33" spans="1:1" x14ac:dyDescent="0.3">
      <c r="A33" t="s">
        <v>5</v>
      </c>
    </row>
    <row r="34" spans="1:1" x14ac:dyDescent="0.3">
      <c r="A34" t="s">
        <v>4</v>
      </c>
    </row>
    <row r="35" spans="1:1" x14ac:dyDescent="0.3">
      <c r="A35" t="s">
        <v>3</v>
      </c>
    </row>
    <row r="36" spans="1:1" x14ac:dyDescent="0.3">
      <c r="A36" t="s">
        <v>4</v>
      </c>
    </row>
    <row r="37" spans="1:1" x14ac:dyDescent="0.3">
      <c r="A37" t="s">
        <v>2</v>
      </c>
    </row>
    <row r="38" spans="1:1" x14ac:dyDescent="0.3">
      <c r="A38" t="s">
        <v>2</v>
      </c>
    </row>
    <row r="39" spans="1:1" x14ac:dyDescent="0.3">
      <c r="A39" t="s">
        <v>2</v>
      </c>
    </row>
    <row r="40" spans="1:1" x14ac:dyDescent="0.3">
      <c r="A40" t="s">
        <v>4</v>
      </c>
    </row>
    <row r="41" spans="1:1" x14ac:dyDescent="0.3">
      <c r="A41" t="s">
        <v>5</v>
      </c>
    </row>
    <row r="42" spans="1:1" x14ac:dyDescent="0.3">
      <c r="A42" t="s">
        <v>2</v>
      </c>
    </row>
    <row r="43" spans="1:1" x14ac:dyDescent="0.3">
      <c r="A43" t="s">
        <v>3</v>
      </c>
    </row>
    <row r="44" spans="1:1" x14ac:dyDescent="0.3">
      <c r="A44" t="s">
        <v>4</v>
      </c>
    </row>
    <row r="45" spans="1:1" x14ac:dyDescent="0.3">
      <c r="A45" t="s">
        <v>4</v>
      </c>
    </row>
    <row r="46" spans="1:1" x14ac:dyDescent="0.3">
      <c r="A46" t="s">
        <v>4</v>
      </c>
    </row>
    <row r="47" spans="1:1" x14ac:dyDescent="0.3">
      <c r="A47" t="s">
        <v>4</v>
      </c>
    </row>
    <row r="48" spans="1:1" x14ac:dyDescent="0.3">
      <c r="A48" t="s">
        <v>2</v>
      </c>
    </row>
    <row r="49" spans="1:1" x14ac:dyDescent="0.3">
      <c r="A49" t="s">
        <v>5</v>
      </c>
    </row>
    <row r="50" spans="1:1" x14ac:dyDescent="0.3">
      <c r="A50" t="s">
        <v>4</v>
      </c>
    </row>
    <row r="51" spans="1:1" x14ac:dyDescent="0.3">
      <c r="A51" t="s">
        <v>8</v>
      </c>
    </row>
  </sheetData>
  <printOptions horizontalCentered="1"/>
  <pageMargins left="0.75" right="0.75" top="1" bottom="1" header="0.5" footer="4.8899999999999997"/>
  <pageSetup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72ED-47AB-4B08-BE49-434704588FFF}">
  <dimension ref="A1:J14"/>
  <sheetViews>
    <sheetView workbookViewId="0"/>
  </sheetViews>
  <sheetFormatPr defaultColWidth="9" defaultRowHeight="15.6" x14ac:dyDescent="0.3"/>
  <cols>
    <col min="1" max="1" width="11.3984375" style="2" bestFit="1" customWidth="1"/>
    <col min="2" max="3" width="8.69921875" style="3" customWidth="1"/>
    <col min="4" max="8" width="9" style="2"/>
    <col min="9" max="9" width="12.19921875" style="2" bestFit="1" customWidth="1"/>
    <col min="10" max="16384" width="9" style="2"/>
  </cols>
  <sheetData>
    <row r="1" spans="1:10" x14ac:dyDescent="0.3">
      <c r="A1" s="15" t="s">
        <v>38</v>
      </c>
      <c r="B1" s="1" t="s">
        <v>39</v>
      </c>
      <c r="C1" s="1" t="s">
        <v>40</v>
      </c>
    </row>
    <row r="2" spans="1:10" x14ac:dyDescent="0.3">
      <c r="A2" s="2" t="s">
        <v>41</v>
      </c>
      <c r="B2" s="16">
        <v>9</v>
      </c>
      <c r="C2" s="16">
        <v>-8</v>
      </c>
    </row>
    <row r="3" spans="1:10" x14ac:dyDescent="0.3">
      <c r="A3" s="2" t="s">
        <v>42</v>
      </c>
      <c r="B3" s="16">
        <v>32</v>
      </c>
      <c r="C3" s="16">
        <v>26</v>
      </c>
    </row>
    <row r="4" spans="1:10" x14ac:dyDescent="0.3">
      <c r="A4" s="2" t="s">
        <v>43</v>
      </c>
      <c r="B4" s="16">
        <v>21</v>
      </c>
      <c r="C4" s="16">
        <v>19</v>
      </c>
    </row>
    <row r="5" spans="1:10" x14ac:dyDescent="0.3">
      <c r="A5" s="2" t="s">
        <v>44</v>
      </c>
      <c r="B5" s="16">
        <v>37</v>
      </c>
      <c r="C5" s="16">
        <v>10</v>
      </c>
    </row>
    <row r="6" spans="1:10" x14ac:dyDescent="0.3">
      <c r="A6" s="2" t="s">
        <v>45</v>
      </c>
      <c r="B6" s="16">
        <v>24</v>
      </c>
      <c r="C6" s="16">
        <v>16</v>
      </c>
    </row>
    <row r="7" spans="1:10" x14ac:dyDescent="0.3">
      <c r="A7" s="2" t="s">
        <v>46</v>
      </c>
      <c r="B7" s="16">
        <v>20</v>
      </c>
      <c r="C7" s="16">
        <v>17</v>
      </c>
    </row>
    <row r="8" spans="1:10" x14ac:dyDescent="0.3">
      <c r="A8" s="2" t="s">
        <v>47</v>
      </c>
      <c r="B8" s="16">
        <v>62</v>
      </c>
      <c r="C8" s="16">
        <v>47</v>
      </c>
    </row>
    <row r="9" spans="1:10" x14ac:dyDescent="0.3">
      <c r="A9" s="2" t="s">
        <v>48</v>
      </c>
      <c r="B9" s="16">
        <v>71</v>
      </c>
      <c r="C9" s="16">
        <v>55</v>
      </c>
    </row>
    <row r="10" spans="1:10" x14ac:dyDescent="0.3">
      <c r="A10" s="2" t="s">
        <v>49</v>
      </c>
      <c r="B10" s="16">
        <v>43</v>
      </c>
      <c r="C10" s="16">
        <v>36</v>
      </c>
    </row>
    <row r="11" spans="1:10" x14ac:dyDescent="0.3">
      <c r="A11" s="2" t="s">
        <v>50</v>
      </c>
      <c r="B11" s="16">
        <v>18</v>
      </c>
      <c r="C11" s="16">
        <v>8</v>
      </c>
    </row>
    <row r="12" spans="1:10" x14ac:dyDescent="0.3">
      <c r="A12" s="2" t="s">
        <v>51</v>
      </c>
      <c r="B12" s="16">
        <v>28</v>
      </c>
      <c r="C12" s="16">
        <v>24</v>
      </c>
    </row>
    <row r="13" spans="1:10" x14ac:dyDescent="0.3">
      <c r="A13" s="2" t="s">
        <v>52</v>
      </c>
      <c r="B13" s="16">
        <v>55</v>
      </c>
      <c r="C13" s="16">
        <v>38</v>
      </c>
    </row>
    <row r="14" spans="1:10" x14ac:dyDescent="0.3">
      <c r="G14" s="3"/>
      <c r="I14" s="3"/>
      <c r="J14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7B8F-449B-4BE8-B705-F9DD5195D806}">
  <dimension ref="A1:AT301"/>
  <sheetViews>
    <sheetView zoomScale="75" zoomScaleNormal="75" workbookViewId="0">
      <selection activeCell="M19" sqref="M19"/>
    </sheetView>
  </sheetViews>
  <sheetFormatPr defaultColWidth="9" defaultRowHeight="15.6" x14ac:dyDescent="0.3"/>
  <cols>
    <col min="1" max="1" width="10.19921875" style="2" bestFit="1" customWidth="1"/>
    <col min="2" max="2" width="13.09765625" style="2" bestFit="1" customWidth="1"/>
    <col min="3" max="3" width="12.8984375" style="2" bestFit="1" customWidth="1"/>
    <col min="4" max="4" width="9" style="2"/>
    <col min="5" max="5" width="19.3984375" style="2" bestFit="1" customWidth="1"/>
    <col min="6" max="6" width="21.796875" style="2" bestFit="1" customWidth="1"/>
    <col min="7" max="7" width="16.8984375" style="2" bestFit="1" customWidth="1"/>
    <col min="8" max="11" width="5.796875" style="2" bestFit="1" customWidth="1"/>
    <col min="12" max="12" width="11.296875" style="2" bestFit="1" customWidth="1"/>
    <col min="13" max="44" width="3" style="2" bestFit="1" customWidth="1"/>
    <col min="45" max="45" width="7" style="2" bestFit="1" customWidth="1"/>
    <col min="46" max="46" width="11.296875" style="2" bestFit="1" customWidth="1"/>
    <col min="47" max="47" width="6.69921875" style="2" customWidth="1"/>
    <col min="48" max="48" width="11" style="2" bestFit="1" customWidth="1"/>
    <col min="49" max="16384" width="9" style="2"/>
  </cols>
  <sheetData>
    <row r="1" spans="1:46" x14ac:dyDescent="0.3">
      <c r="A1" s="1" t="s">
        <v>53</v>
      </c>
      <c r="B1" s="1" t="s">
        <v>54</v>
      </c>
      <c r="C1" s="1" t="s">
        <v>55</v>
      </c>
    </row>
    <row r="2" spans="1:46" x14ac:dyDescent="0.3">
      <c r="A2" s="3">
        <v>1</v>
      </c>
      <c r="B2" s="3" t="s">
        <v>56</v>
      </c>
      <c r="C2" s="3">
        <v>18</v>
      </c>
    </row>
    <row r="3" spans="1:46" x14ac:dyDescent="0.3">
      <c r="A3" s="3">
        <v>2</v>
      </c>
      <c r="B3" s="3" t="s">
        <v>57</v>
      </c>
      <c r="C3" s="3">
        <v>22</v>
      </c>
      <c r="H3"/>
      <c r="I3"/>
    </row>
    <row r="4" spans="1:46" x14ac:dyDescent="0.3">
      <c r="A4" s="3">
        <v>3</v>
      </c>
      <c r="B4" s="3" t="s">
        <v>56</v>
      </c>
      <c r="C4" s="3">
        <v>28</v>
      </c>
    </row>
    <row r="5" spans="1:46" x14ac:dyDescent="0.3">
      <c r="A5" s="3">
        <v>4</v>
      </c>
      <c r="B5" s="3" t="s">
        <v>58</v>
      </c>
      <c r="C5" s="3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6" x14ac:dyDescent="0.3">
      <c r="A6" s="3">
        <v>5</v>
      </c>
      <c r="B6" s="3" t="s">
        <v>57</v>
      </c>
      <c r="C6" s="3">
        <v>33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6" x14ac:dyDescent="0.3">
      <c r="A7" s="3">
        <v>6</v>
      </c>
      <c r="B7" s="3" t="s">
        <v>56</v>
      </c>
      <c r="C7" s="3">
        <v>28</v>
      </c>
      <c r="E7"/>
      <c r="F7" s="20" t="s">
        <v>128</v>
      </c>
      <c r="G7" s="20" t="s">
        <v>59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x14ac:dyDescent="0.3">
      <c r="A8" s="3">
        <v>7</v>
      </c>
      <c r="B8" s="3" t="s">
        <v>57</v>
      </c>
      <c r="C8" s="3">
        <v>19</v>
      </c>
      <c r="E8"/>
      <c r="F8" s="20" t="s">
        <v>6</v>
      </c>
      <c r="G8" t="s">
        <v>127</v>
      </c>
      <c r="H8" t="s">
        <v>60</v>
      </c>
      <c r="I8" t="s">
        <v>61</v>
      </c>
      <c r="J8" t="s">
        <v>62</v>
      </c>
      <c r="K8" t="s">
        <v>63</v>
      </c>
      <c r="L8" t="s">
        <v>9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x14ac:dyDescent="0.3">
      <c r="A9" s="3">
        <v>8</v>
      </c>
      <c r="B9" s="3" t="s">
        <v>57</v>
      </c>
      <c r="C9" s="3">
        <v>11</v>
      </c>
      <c r="E9"/>
      <c r="F9" s="21" t="s">
        <v>58</v>
      </c>
      <c r="G9" s="22"/>
      <c r="H9" s="22">
        <v>2</v>
      </c>
      <c r="I9" s="22">
        <v>14</v>
      </c>
      <c r="J9" s="22">
        <v>28</v>
      </c>
      <c r="K9" s="22">
        <v>22</v>
      </c>
      <c r="L9" s="22">
        <v>66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3">
      <c r="A10" s="3">
        <v>9</v>
      </c>
      <c r="B10" s="3" t="s">
        <v>57</v>
      </c>
      <c r="C10" s="3">
        <v>23</v>
      </c>
      <c r="E10"/>
      <c r="F10" s="21" t="s">
        <v>56</v>
      </c>
      <c r="G10" s="22"/>
      <c r="H10" s="22">
        <v>42</v>
      </c>
      <c r="I10" s="22">
        <v>40</v>
      </c>
      <c r="J10" s="22">
        <v>2</v>
      </c>
      <c r="K10" s="22"/>
      <c r="L10" s="22">
        <v>84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x14ac:dyDescent="0.3">
      <c r="A11" s="3">
        <v>10</v>
      </c>
      <c r="B11" s="3" t="s">
        <v>56</v>
      </c>
      <c r="C11" s="3">
        <v>13</v>
      </c>
      <c r="E11"/>
      <c r="F11" s="21" t="s">
        <v>57</v>
      </c>
      <c r="G11" s="22"/>
      <c r="H11" s="22">
        <v>34</v>
      </c>
      <c r="I11" s="22">
        <v>64</v>
      </c>
      <c r="J11" s="22">
        <v>46</v>
      </c>
      <c r="K11" s="22">
        <v>6</v>
      </c>
      <c r="L11" s="22">
        <v>150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x14ac:dyDescent="0.3">
      <c r="A12" s="3">
        <v>11</v>
      </c>
      <c r="B12" s="3" t="s">
        <v>57</v>
      </c>
      <c r="C12" s="3">
        <v>33</v>
      </c>
      <c r="E12"/>
      <c r="F12" s="21" t="s">
        <v>127</v>
      </c>
      <c r="G12" s="22"/>
      <c r="H12" s="22"/>
      <c r="I12" s="22"/>
      <c r="J12" s="22"/>
      <c r="K12" s="22"/>
      <c r="L12" s="2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x14ac:dyDescent="0.3">
      <c r="A13" s="3">
        <v>12</v>
      </c>
      <c r="B13" s="3" t="s">
        <v>57</v>
      </c>
      <c r="C13" s="3">
        <v>44</v>
      </c>
      <c r="E13"/>
      <c r="F13" s="21" t="s">
        <v>9</v>
      </c>
      <c r="G13" s="22"/>
      <c r="H13" s="22">
        <v>78</v>
      </c>
      <c r="I13" s="22">
        <v>118</v>
      </c>
      <c r="J13" s="22">
        <v>76</v>
      </c>
      <c r="K13" s="22">
        <v>28</v>
      </c>
      <c r="L13" s="22">
        <v>300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x14ac:dyDescent="0.3">
      <c r="A14" s="3">
        <v>13</v>
      </c>
      <c r="B14" s="3" t="s">
        <v>58</v>
      </c>
      <c r="C14" s="3">
        <v>42</v>
      </c>
      <c r="E14"/>
      <c r="F14"/>
      <c r="G14"/>
      <c r="H14"/>
      <c r="I14"/>
      <c r="J14"/>
    </row>
    <row r="15" spans="1:46" x14ac:dyDescent="0.3">
      <c r="A15" s="3">
        <v>14</v>
      </c>
      <c r="B15" s="3" t="s">
        <v>58</v>
      </c>
      <c r="C15" s="3">
        <v>34</v>
      </c>
      <c r="E15"/>
      <c r="F15"/>
      <c r="G15"/>
      <c r="H15"/>
      <c r="I15"/>
      <c r="J15"/>
    </row>
    <row r="16" spans="1:46" x14ac:dyDescent="0.3">
      <c r="A16" s="3">
        <v>15</v>
      </c>
      <c r="B16" s="3" t="s">
        <v>56</v>
      </c>
      <c r="C16" s="3">
        <v>25</v>
      </c>
      <c r="E16"/>
      <c r="F16"/>
      <c r="G16"/>
      <c r="H16"/>
      <c r="I16"/>
      <c r="J16"/>
    </row>
    <row r="17" spans="1:10" x14ac:dyDescent="0.3">
      <c r="A17" s="3">
        <v>16</v>
      </c>
      <c r="B17" s="3" t="s">
        <v>56</v>
      </c>
      <c r="C17" s="3">
        <v>22</v>
      </c>
      <c r="E17"/>
      <c r="F17"/>
      <c r="G17"/>
      <c r="H17"/>
      <c r="I17"/>
      <c r="J17"/>
    </row>
    <row r="18" spans="1:10" x14ac:dyDescent="0.3">
      <c r="A18" s="3">
        <v>17</v>
      </c>
      <c r="B18" s="3" t="s">
        <v>56</v>
      </c>
      <c r="C18" s="3">
        <v>26</v>
      </c>
      <c r="E18"/>
      <c r="F18"/>
      <c r="G18"/>
      <c r="H18"/>
      <c r="I18"/>
      <c r="J18"/>
    </row>
    <row r="19" spans="1:10" x14ac:dyDescent="0.3">
      <c r="A19" s="3">
        <v>18</v>
      </c>
      <c r="B19" s="3" t="s">
        <v>58</v>
      </c>
      <c r="C19" s="3">
        <v>17</v>
      </c>
      <c r="E19"/>
      <c r="F19"/>
      <c r="G19"/>
      <c r="H19"/>
      <c r="I19"/>
      <c r="J19"/>
    </row>
    <row r="20" spans="1:10" x14ac:dyDescent="0.3">
      <c r="A20" s="3">
        <v>19</v>
      </c>
      <c r="B20" s="3" t="s">
        <v>57</v>
      </c>
      <c r="C20" s="3">
        <v>30</v>
      </c>
      <c r="E20"/>
      <c r="F20"/>
      <c r="G20"/>
      <c r="H20"/>
      <c r="I20"/>
      <c r="J20"/>
    </row>
    <row r="21" spans="1:10" x14ac:dyDescent="0.3">
      <c r="A21" s="3">
        <v>20</v>
      </c>
      <c r="B21" s="3" t="s">
        <v>56</v>
      </c>
      <c r="C21" s="3">
        <v>19</v>
      </c>
      <c r="E21"/>
      <c r="F21"/>
      <c r="G21"/>
      <c r="H21"/>
      <c r="I21"/>
      <c r="J21"/>
    </row>
    <row r="22" spans="1:10" x14ac:dyDescent="0.3">
      <c r="A22" s="3">
        <v>21</v>
      </c>
      <c r="B22" s="3" t="s">
        <v>57</v>
      </c>
      <c r="C22" s="3">
        <v>33</v>
      </c>
      <c r="E22"/>
      <c r="F22"/>
      <c r="G22"/>
      <c r="H22"/>
      <c r="I22"/>
      <c r="J22"/>
    </row>
    <row r="23" spans="1:10" x14ac:dyDescent="0.3">
      <c r="A23" s="3">
        <v>22</v>
      </c>
      <c r="B23" s="3" t="s">
        <v>57</v>
      </c>
      <c r="C23" s="3">
        <v>22</v>
      </c>
      <c r="F23"/>
      <c r="G23"/>
      <c r="H23"/>
      <c r="I23"/>
    </row>
    <row r="24" spans="1:10" x14ac:dyDescent="0.3">
      <c r="A24" s="3">
        <v>23</v>
      </c>
      <c r="B24" s="3" t="s">
        <v>58</v>
      </c>
      <c r="C24" s="3">
        <v>32</v>
      </c>
      <c r="F24"/>
      <c r="G24"/>
      <c r="H24"/>
      <c r="I24"/>
    </row>
    <row r="25" spans="1:10" x14ac:dyDescent="0.3">
      <c r="A25" s="3">
        <v>24</v>
      </c>
      <c r="B25" s="3" t="s">
        <v>58</v>
      </c>
      <c r="C25" s="3">
        <v>33</v>
      </c>
      <c r="F25"/>
      <c r="G25"/>
      <c r="H25"/>
      <c r="I25"/>
    </row>
    <row r="26" spans="1:10" x14ac:dyDescent="0.3">
      <c r="A26" s="3">
        <v>25</v>
      </c>
      <c r="B26" s="3" t="s">
        <v>57</v>
      </c>
      <c r="C26" s="3">
        <v>34</v>
      </c>
      <c r="F26"/>
    </row>
    <row r="27" spans="1:10" x14ac:dyDescent="0.3">
      <c r="A27" s="3">
        <v>26</v>
      </c>
      <c r="B27" s="3" t="s">
        <v>57</v>
      </c>
      <c r="C27" s="3">
        <v>38</v>
      </c>
      <c r="F27"/>
    </row>
    <row r="28" spans="1:10" x14ac:dyDescent="0.3">
      <c r="A28" s="3">
        <v>27</v>
      </c>
      <c r="B28" s="3" t="s">
        <v>56</v>
      </c>
      <c r="C28" s="3">
        <v>27</v>
      </c>
      <c r="F28"/>
    </row>
    <row r="29" spans="1:10" x14ac:dyDescent="0.3">
      <c r="A29" s="3">
        <v>28</v>
      </c>
      <c r="B29" s="3" t="s">
        <v>56</v>
      </c>
      <c r="C29" s="3">
        <v>27</v>
      </c>
      <c r="F29"/>
    </row>
    <row r="30" spans="1:10" x14ac:dyDescent="0.3">
      <c r="A30" s="3">
        <v>29</v>
      </c>
      <c r="B30" s="3" t="s">
        <v>57</v>
      </c>
      <c r="C30" s="3">
        <v>26</v>
      </c>
      <c r="F30"/>
    </row>
    <row r="31" spans="1:10" x14ac:dyDescent="0.3">
      <c r="A31" s="3">
        <v>30</v>
      </c>
      <c r="B31" s="3" t="s">
        <v>57</v>
      </c>
      <c r="C31" s="3">
        <v>34</v>
      </c>
      <c r="F31"/>
    </row>
    <row r="32" spans="1:10" x14ac:dyDescent="0.3">
      <c r="A32" s="3">
        <v>31</v>
      </c>
      <c r="B32" s="3" t="s">
        <v>57</v>
      </c>
      <c r="C32" s="3">
        <v>35</v>
      </c>
      <c r="F32"/>
    </row>
    <row r="33" spans="1:6" x14ac:dyDescent="0.3">
      <c r="A33" s="3">
        <v>32</v>
      </c>
      <c r="B33" s="3" t="s">
        <v>56</v>
      </c>
      <c r="C33" s="3">
        <v>25</v>
      </c>
      <c r="F33"/>
    </row>
    <row r="34" spans="1:6" x14ac:dyDescent="0.3">
      <c r="A34" s="3">
        <v>33</v>
      </c>
      <c r="B34" s="3" t="s">
        <v>58</v>
      </c>
      <c r="C34" s="3">
        <v>44</v>
      </c>
      <c r="F34"/>
    </row>
    <row r="35" spans="1:6" x14ac:dyDescent="0.3">
      <c r="A35" s="3">
        <v>34</v>
      </c>
      <c r="B35" s="3" t="s">
        <v>56</v>
      </c>
      <c r="C35" s="3">
        <v>26</v>
      </c>
      <c r="F35"/>
    </row>
    <row r="36" spans="1:6" x14ac:dyDescent="0.3">
      <c r="A36" s="3">
        <v>35</v>
      </c>
      <c r="B36" s="3" t="s">
        <v>58</v>
      </c>
      <c r="C36" s="3">
        <v>47</v>
      </c>
      <c r="F36"/>
    </row>
    <row r="37" spans="1:6" x14ac:dyDescent="0.3">
      <c r="A37" s="3">
        <v>36</v>
      </c>
      <c r="B37" s="3" t="s">
        <v>56</v>
      </c>
      <c r="C37" s="3">
        <v>10</v>
      </c>
      <c r="F37"/>
    </row>
    <row r="38" spans="1:6" x14ac:dyDescent="0.3">
      <c r="A38" s="3">
        <v>37</v>
      </c>
      <c r="B38" s="3" t="s">
        <v>58</v>
      </c>
      <c r="C38" s="3">
        <v>35</v>
      </c>
      <c r="F38"/>
    </row>
    <row r="39" spans="1:6" x14ac:dyDescent="0.3">
      <c r="A39" s="3">
        <v>38</v>
      </c>
      <c r="B39" s="3" t="s">
        <v>56</v>
      </c>
      <c r="C39" s="3">
        <v>12</v>
      </c>
      <c r="F39"/>
    </row>
    <row r="40" spans="1:6" x14ac:dyDescent="0.3">
      <c r="A40" s="3">
        <v>39</v>
      </c>
      <c r="B40" s="3" t="s">
        <v>56</v>
      </c>
      <c r="C40" s="3">
        <v>15</v>
      </c>
      <c r="F40"/>
    </row>
    <row r="41" spans="1:6" x14ac:dyDescent="0.3">
      <c r="A41" s="3">
        <v>40</v>
      </c>
      <c r="B41" s="3" t="s">
        <v>58</v>
      </c>
      <c r="C41" s="3">
        <v>27</v>
      </c>
      <c r="F41"/>
    </row>
    <row r="42" spans="1:6" x14ac:dyDescent="0.3">
      <c r="A42" s="3">
        <v>41</v>
      </c>
      <c r="B42" s="3" t="s">
        <v>56</v>
      </c>
      <c r="C42" s="3">
        <v>19</v>
      </c>
      <c r="F42"/>
    </row>
    <row r="43" spans="1:6" x14ac:dyDescent="0.3">
      <c r="A43" s="3">
        <v>42</v>
      </c>
      <c r="B43" s="3" t="s">
        <v>58</v>
      </c>
      <c r="C43" s="3">
        <v>45</v>
      </c>
      <c r="F43"/>
    </row>
    <row r="44" spans="1:6" x14ac:dyDescent="0.3">
      <c r="A44" s="3">
        <v>43</v>
      </c>
      <c r="B44" s="3" t="s">
        <v>57</v>
      </c>
      <c r="C44" s="3">
        <v>32</v>
      </c>
      <c r="F44"/>
    </row>
    <row r="45" spans="1:6" x14ac:dyDescent="0.3">
      <c r="A45" s="3">
        <v>44</v>
      </c>
      <c r="B45" s="3" t="s">
        <v>57</v>
      </c>
      <c r="C45" s="3">
        <v>14</v>
      </c>
      <c r="F45"/>
    </row>
    <row r="46" spans="1:6" x14ac:dyDescent="0.3">
      <c r="A46" s="3">
        <v>45</v>
      </c>
      <c r="B46" s="3" t="s">
        <v>58</v>
      </c>
      <c r="C46" s="3">
        <v>40</v>
      </c>
      <c r="F46"/>
    </row>
    <row r="47" spans="1:6" x14ac:dyDescent="0.3">
      <c r="A47" s="3">
        <v>46</v>
      </c>
      <c r="B47" s="3" t="s">
        <v>58</v>
      </c>
      <c r="C47" s="3">
        <v>31</v>
      </c>
      <c r="F47"/>
    </row>
    <row r="48" spans="1:6" x14ac:dyDescent="0.3">
      <c r="A48" s="3">
        <v>47</v>
      </c>
      <c r="B48" s="3" t="s">
        <v>57</v>
      </c>
      <c r="C48" s="3">
        <v>17</v>
      </c>
      <c r="F48"/>
    </row>
    <row r="49" spans="1:6" x14ac:dyDescent="0.3">
      <c r="A49" s="3">
        <v>48</v>
      </c>
      <c r="B49" s="3" t="s">
        <v>57</v>
      </c>
      <c r="C49" s="3">
        <v>20</v>
      </c>
      <c r="F49"/>
    </row>
    <row r="50" spans="1:6" x14ac:dyDescent="0.3">
      <c r="A50" s="3">
        <v>49</v>
      </c>
      <c r="B50" s="3" t="s">
        <v>58</v>
      </c>
      <c r="C50" s="3">
        <v>36</v>
      </c>
      <c r="F50"/>
    </row>
    <row r="51" spans="1:6" x14ac:dyDescent="0.3">
      <c r="A51" s="3">
        <v>50</v>
      </c>
      <c r="B51" s="3" t="s">
        <v>58</v>
      </c>
      <c r="C51" s="3">
        <v>24</v>
      </c>
      <c r="F51"/>
    </row>
    <row r="52" spans="1:6" x14ac:dyDescent="0.3">
      <c r="A52" s="3">
        <v>51</v>
      </c>
      <c r="B52" s="3" t="s">
        <v>57</v>
      </c>
      <c r="C52" s="3">
        <v>38</v>
      </c>
      <c r="F52"/>
    </row>
    <row r="53" spans="1:6" x14ac:dyDescent="0.3">
      <c r="A53" s="3">
        <v>52</v>
      </c>
      <c r="B53" s="3" t="s">
        <v>56</v>
      </c>
      <c r="C53" s="3">
        <v>10</v>
      </c>
      <c r="F53"/>
    </row>
    <row r="54" spans="1:6" x14ac:dyDescent="0.3">
      <c r="A54" s="3">
        <v>53</v>
      </c>
      <c r="B54" s="3" t="s">
        <v>57</v>
      </c>
      <c r="C54" s="3">
        <v>10</v>
      </c>
      <c r="F54"/>
    </row>
    <row r="55" spans="1:6" x14ac:dyDescent="0.3">
      <c r="A55" s="3">
        <v>54</v>
      </c>
      <c r="B55" s="3" t="s">
        <v>58</v>
      </c>
      <c r="C55" s="3">
        <v>21</v>
      </c>
      <c r="F55"/>
    </row>
    <row r="56" spans="1:6" x14ac:dyDescent="0.3">
      <c r="A56" s="3">
        <v>55</v>
      </c>
      <c r="B56" s="3" t="s">
        <v>57</v>
      </c>
      <c r="C56" s="3">
        <v>34</v>
      </c>
      <c r="F56"/>
    </row>
    <row r="57" spans="1:6" x14ac:dyDescent="0.3">
      <c r="A57" s="3">
        <v>56</v>
      </c>
      <c r="B57" s="3" t="s">
        <v>57</v>
      </c>
      <c r="C57" s="3">
        <v>31</v>
      </c>
      <c r="F57"/>
    </row>
    <row r="58" spans="1:6" x14ac:dyDescent="0.3">
      <c r="A58" s="3">
        <v>57</v>
      </c>
      <c r="B58" s="3" t="s">
        <v>58</v>
      </c>
      <c r="C58" s="3">
        <v>25</v>
      </c>
      <c r="F58"/>
    </row>
    <row r="59" spans="1:6" x14ac:dyDescent="0.3">
      <c r="A59" s="3">
        <v>58</v>
      </c>
      <c r="B59" s="3" t="s">
        <v>56</v>
      </c>
      <c r="C59" s="3">
        <v>22</v>
      </c>
      <c r="F59"/>
    </row>
    <row r="60" spans="1:6" x14ac:dyDescent="0.3">
      <c r="A60" s="3">
        <v>59</v>
      </c>
      <c r="B60" s="3" t="s">
        <v>57</v>
      </c>
      <c r="C60" s="3">
        <v>28</v>
      </c>
      <c r="F60"/>
    </row>
    <row r="61" spans="1:6" x14ac:dyDescent="0.3">
      <c r="A61" s="3">
        <v>60</v>
      </c>
      <c r="B61" s="3" t="s">
        <v>56</v>
      </c>
      <c r="C61" s="3">
        <v>10</v>
      </c>
      <c r="F61"/>
    </row>
    <row r="62" spans="1:6" x14ac:dyDescent="0.3">
      <c r="A62" s="3">
        <v>61</v>
      </c>
      <c r="B62" s="3" t="s">
        <v>57</v>
      </c>
      <c r="C62" s="3">
        <v>27</v>
      </c>
      <c r="F62"/>
    </row>
    <row r="63" spans="1:6" x14ac:dyDescent="0.3">
      <c r="A63" s="3">
        <v>62</v>
      </c>
      <c r="B63" s="3" t="s">
        <v>58</v>
      </c>
      <c r="C63" s="3">
        <v>41</v>
      </c>
      <c r="F63"/>
    </row>
    <row r="64" spans="1:6" x14ac:dyDescent="0.3">
      <c r="A64" s="3">
        <v>63</v>
      </c>
      <c r="B64" s="3" t="s">
        <v>57</v>
      </c>
      <c r="C64" s="3">
        <v>35</v>
      </c>
      <c r="F64"/>
    </row>
    <row r="65" spans="1:6" x14ac:dyDescent="0.3">
      <c r="A65" s="3">
        <v>64</v>
      </c>
      <c r="B65" s="3" t="s">
        <v>56</v>
      </c>
      <c r="C65" s="3">
        <v>11</v>
      </c>
      <c r="F65"/>
    </row>
    <row r="66" spans="1:6" x14ac:dyDescent="0.3">
      <c r="A66" s="3">
        <v>65</v>
      </c>
      <c r="B66" s="3" t="s">
        <v>56</v>
      </c>
      <c r="C66" s="3">
        <v>18</v>
      </c>
      <c r="F66"/>
    </row>
    <row r="67" spans="1:6" x14ac:dyDescent="0.3">
      <c r="A67" s="3">
        <v>66</v>
      </c>
      <c r="B67" s="3" t="s">
        <v>58</v>
      </c>
      <c r="C67" s="3">
        <v>40</v>
      </c>
      <c r="F67"/>
    </row>
    <row r="68" spans="1:6" x14ac:dyDescent="0.3">
      <c r="A68" s="3">
        <v>67</v>
      </c>
      <c r="B68" s="3" t="s">
        <v>57</v>
      </c>
      <c r="C68" s="3">
        <v>48</v>
      </c>
      <c r="F68"/>
    </row>
    <row r="69" spans="1:6" x14ac:dyDescent="0.3">
      <c r="A69" s="3">
        <v>68</v>
      </c>
      <c r="B69" s="3" t="s">
        <v>58</v>
      </c>
      <c r="C69" s="3">
        <v>26</v>
      </c>
      <c r="F69"/>
    </row>
    <row r="70" spans="1:6" x14ac:dyDescent="0.3">
      <c r="A70" s="3">
        <v>69</v>
      </c>
      <c r="B70" s="3" t="s">
        <v>57</v>
      </c>
      <c r="C70" s="3">
        <v>12</v>
      </c>
      <c r="F70"/>
    </row>
    <row r="71" spans="1:6" x14ac:dyDescent="0.3">
      <c r="A71" s="3">
        <v>70</v>
      </c>
      <c r="B71" s="3" t="s">
        <v>56</v>
      </c>
      <c r="C71" s="3">
        <v>20</v>
      </c>
      <c r="F71"/>
    </row>
    <row r="72" spans="1:6" x14ac:dyDescent="0.3">
      <c r="A72" s="3">
        <v>71</v>
      </c>
      <c r="B72" s="3" t="s">
        <v>57</v>
      </c>
      <c r="C72" s="3">
        <v>38</v>
      </c>
      <c r="F72"/>
    </row>
    <row r="73" spans="1:6" x14ac:dyDescent="0.3">
      <c r="A73" s="3">
        <v>72</v>
      </c>
      <c r="B73" s="3" t="s">
        <v>57</v>
      </c>
      <c r="C73" s="3">
        <v>36</v>
      </c>
      <c r="F73"/>
    </row>
    <row r="74" spans="1:6" x14ac:dyDescent="0.3">
      <c r="A74" s="3">
        <v>73</v>
      </c>
      <c r="B74" s="3" t="s">
        <v>57</v>
      </c>
      <c r="C74" s="3">
        <v>37</v>
      </c>
      <c r="F74"/>
    </row>
    <row r="75" spans="1:6" x14ac:dyDescent="0.3">
      <c r="A75" s="3">
        <v>74</v>
      </c>
      <c r="B75" s="3" t="s">
        <v>57</v>
      </c>
      <c r="C75" s="3">
        <v>24</v>
      </c>
      <c r="F75"/>
    </row>
    <row r="76" spans="1:6" x14ac:dyDescent="0.3">
      <c r="A76" s="3">
        <v>75</v>
      </c>
      <c r="B76" s="3" t="s">
        <v>57</v>
      </c>
      <c r="C76" s="3">
        <v>18</v>
      </c>
      <c r="F76"/>
    </row>
    <row r="77" spans="1:6" x14ac:dyDescent="0.3">
      <c r="A77" s="3">
        <v>76</v>
      </c>
      <c r="B77" s="3" t="s">
        <v>57</v>
      </c>
      <c r="C77" s="3">
        <v>34</v>
      </c>
      <c r="F77"/>
    </row>
    <row r="78" spans="1:6" x14ac:dyDescent="0.3">
      <c r="A78" s="3">
        <v>77</v>
      </c>
      <c r="B78" s="3" t="s">
        <v>57</v>
      </c>
      <c r="C78" s="3">
        <v>28</v>
      </c>
      <c r="F78"/>
    </row>
    <row r="79" spans="1:6" x14ac:dyDescent="0.3">
      <c r="A79" s="3">
        <v>78</v>
      </c>
      <c r="B79" s="3" t="s">
        <v>57</v>
      </c>
      <c r="C79" s="3">
        <v>25</v>
      </c>
      <c r="F79"/>
    </row>
    <row r="80" spans="1:6" x14ac:dyDescent="0.3">
      <c r="A80" s="3">
        <v>79</v>
      </c>
      <c r="B80" s="3" t="s">
        <v>57</v>
      </c>
      <c r="C80" s="3">
        <v>25</v>
      </c>
      <c r="F80"/>
    </row>
    <row r="81" spans="1:6" x14ac:dyDescent="0.3">
      <c r="A81" s="3">
        <v>80</v>
      </c>
      <c r="B81" s="3" t="s">
        <v>57</v>
      </c>
      <c r="C81" s="3">
        <v>30</v>
      </c>
      <c r="F81"/>
    </row>
    <row r="82" spans="1:6" x14ac:dyDescent="0.3">
      <c r="A82" s="3">
        <v>81</v>
      </c>
      <c r="B82" s="3" t="s">
        <v>57</v>
      </c>
      <c r="C82" s="3">
        <v>21</v>
      </c>
      <c r="F82"/>
    </row>
    <row r="83" spans="1:6" x14ac:dyDescent="0.3">
      <c r="A83" s="3">
        <v>82</v>
      </c>
      <c r="B83" s="3" t="s">
        <v>58</v>
      </c>
      <c r="C83" s="3">
        <v>28</v>
      </c>
      <c r="F83"/>
    </row>
    <row r="84" spans="1:6" x14ac:dyDescent="0.3">
      <c r="A84" s="3">
        <v>83</v>
      </c>
      <c r="B84" s="3" t="s">
        <v>57</v>
      </c>
      <c r="C84" s="3">
        <v>16</v>
      </c>
      <c r="F84"/>
    </row>
    <row r="85" spans="1:6" x14ac:dyDescent="0.3">
      <c r="A85" s="3">
        <v>84</v>
      </c>
      <c r="B85" s="3" t="s">
        <v>56</v>
      </c>
      <c r="C85" s="3">
        <v>23</v>
      </c>
      <c r="F85"/>
    </row>
    <row r="86" spans="1:6" x14ac:dyDescent="0.3">
      <c r="A86" s="3">
        <v>85</v>
      </c>
      <c r="B86" s="3" t="s">
        <v>58</v>
      </c>
      <c r="C86" s="3">
        <v>46</v>
      </c>
      <c r="F86"/>
    </row>
    <row r="87" spans="1:6" x14ac:dyDescent="0.3">
      <c r="A87" s="3">
        <v>86</v>
      </c>
      <c r="B87" s="3" t="s">
        <v>57</v>
      </c>
      <c r="C87" s="3">
        <v>14</v>
      </c>
      <c r="F87"/>
    </row>
    <row r="88" spans="1:6" x14ac:dyDescent="0.3">
      <c r="A88" s="3">
        <v>87</v>
      </c>
      <c r="B88" s="3" t="s">
        <v>56</v>
      </c>
      <c r="C88" s="3">
        <v>11</v>
      </c>
      <c r="F88"/>
    </row>
    <row r="89" spans="1:6" x14ac:dyDescent="0.3">
      <c r="A89" s="3">
        <v>88</v>
      </c>
      <c r="B89" s="3" t="s">
        <v>57</v>
      </c>
      <c r="C89" s="3">
        <v>20</v>
      </c>
      <c r="F89"/>
    </row>
    <row r="90" spans="1:6" x14ac:dyDescent="0.3">
      <c r="A90" s="3">
        <v>89</v>
      </c>
      <c r="B90" s="3" t="s">
        <v>57</v>
      </c>
      <c r="C90" s="3">
        <v>32</v>
      </c>
      <c r="F90"/>
    </row>
    <row r="91" spans="1:6" x14ac:dyDescent="0.3">
      <c r="A91" s="3">
        <v>90</v>
      </c>
      <c r="B91" s="3" t="s">
        <v>58</v>
      </c>
      <c r="C91" s="3">
        <v>20</v>
      </c>
      <c r="F91"/>
    </row>
    <row r="92" spans="1:6" x14ac:dyDescent="0.3">
      <c r="A92" s="3">
        <v>91</v>
      </c>
      <c r="B92" s="3" t="s">
        <v>57</v>
      </c>
      <c r="C92" s="3">
        <v>24</v>
      </c>
      <c r="F92"/>
    </row>
    <row r="93" spans="1:6" x14ac:dyDescent="0.3">
      <c r="A93" s="3">
        <v>92</v>
      </c>
      <c r="B93" s="3" t="s">
        <v>57</v>
      </c>
      <c r="C93" s="3">
        <v>14</v>
      </c>
      <c r="F93"/>
    </row>
    <row r="94" spans="1:6" x14ac:dyDescent="0.3">
      <c r="A94" s="3">
        <v>93</v>
      </c>
      <c r="B94" s="3" t="s">
        <v>57</v>
      </c>
      <c r="C94" s="3">
        <v>24</v>
      </c>
      <c r="F94"/>
    </row>
    <row r="95" spans="1:6" x14ac:dyDescent="0.3">
      <c r="A95" s="3">
        <v>94</v>
      </c>
      <c r="B95" s="3" t="s">
        <v>58</v>
      </c>
      <c r="C95" s="3">
        <v>33</v>
      </c>
      <c r="F95"/>
    </row>
    <row r="96" spans="1:6" x14ac:dyDescent="0.3">
      <c r="A96" s="3">
        <v>95</v>
      </c>
      <c r="B96" s="3" t="s">
        <v>56</v>
      </c>
      <c r="C96" s="3">
        <v>23</v>
      </c>
      <c r="F96"/>
    </row>
    <row r="97" spans="1:6" x14ac:dyDescent="0.3">
      <c r="A97" s="3">
        <v>96</v>
      </c>
      <c r="B97" s="3" t="s">
        <v>57</v>
      </c>
      <c r="C97" s="3">
        <v>28</v>
      </c>
      <c r="F97"/>
    </row>
    <row r="98" spans="1:6" x14ac:dyDescent="0.3">
      <c r="A98" s="3">
        <v>97</v>
      </c>
      <c r="B98" s="3" t="s">
        <v>57</v>
      </c>
      <c r="C98" s="3">
        <v>17</v>
      </c>
    </row>
    <row r="99" spans="1:6" x14ac:dyDescent="0.3">
      <c r="A99" s="3">
        <v>98</v>
      </c>
      <c r="B99" s="3" t="s">
        <v>58</v>
      </c>
      <c r="C99" s="3">
        <v>28</v>
      </c>
    </row>
    <row r="100" spans="1:6" x14ac:dyDescent="0.3">
      <c r="A100" s="3">
        <v>99</v>
      </c>
      <c r="B100" s="3" t="s">
        <v>57</v>
      </c>
      <c r="C100" s="3">
        <v>16</v>
      </c>
    </row>
    <row r="101" spans="1:6" x14ac:dyDescent="0.3">
      <c r="A101" s="3">
        <v>100</v>
      </c>
      <c r="B101" s="3" t="s">
        <v>58</v>
      </c>
      <c r="C101" s="3">
        <v>31</v>
      </c>
    </row>
    <row r="102" spans="1:6" x14ac:dyDescent="0.3">
      <c r="A102" s="3">
        <v>101</v>
      </c>
      <c r="B102" s="3" t="s">
        <v>57</v>
      </c>
      <c r="C102" s="3">
        <v>27</v>
      </c>
    </row>
    <row r="103" spans="1:6" x14ac:dyDescent="0.3">
      <c r="A103" s="3">
        <v>102</v>
      </c>
      <c r="B103" s="3" t="s">
        <v>58</v>
      </c>
      <c r="C103" s="3">
        <v>30</v>
      </c>
    </row>
    <row r="104" spans="1:6" x14ac:dyDescent="0.3">
      <c r="A104" s="3">
        <v>103</v>
      </c>
      <c r="B104" s="3" t="s">
        <v>56</v>
      </c>
      <c r="C104" s="3">
        <v>33</v>
      </c>
    </row>
    <row r="105" spans="1:6" x14ac:dyDescent="0.3">
      <c r="A105" s="3">
        <v>104</v>
      </c>
      <c r="B105" s="3" t="s">
        <v>58</v>
      </c>
      <c r="C105" s="3">
        <v>32</v>
      </c>
    </row>
    <row r="106" spans="1:6" x14ac:dyDescent="0.3">
      <c r="A106" s="3">
        <v>105</v>
      </c>
      <c r="B106" s="3" t="s">
        <v>56</v>
      </c>
      <c r="C106" s="3">
        <v>19</v>
      </c>
    </row>
    <row r="107" spans="1:6" x14ac:dyDescent="0.3">
      <c r="A107" s="3">
        <v>106</v>
      </c>
      <c r="B107" s="3" t="s">
        <v>57</v>
      </c>
      <c r="C107" s="3">
        <v>25</v>
      </c>
    </row>
    <row r="108" spans="1:6" x14ac:dyDescent="0.3">
      <c r="A108" s="3">
        <v>107</v>
      </c>
      <c r="B108" s="3" t="s">
        <v>57</v>
      </c>
      <c r="C108" s="3">
        <v>25</v>
      </c>
    </row>
    <row r="109" spans="1:6" x14ac:dyDescent="0.3">
      <c r="A109" s="3">
        <v>108</v>
      </c>
      <c r="B109" s="3" t="s">
        <v>56</v>
      </c>
      <c r="C109" s="3">
        <v>20</v>
      </c>
    </row>
    <row r="110" spans="1:6" x14ac:dyDescent="0.3">
      <c r="A110" s="3">
        <v>109</v>
      </c>
      <c r="B110" s="3" t="s">
        <v>58</v>
      </c>
      <c r="C110" s="3">
        <v>37</v>
      </c>
    </row>
    <row r="111" spans="1:6" x14ac:dyDescent="0.3">
      <c r="A111" s="3">
        <v>110</v>
      </c>
      <c r="B111" s="3" t="s">
        <v>57</v>
      </c>
      <c r="C111" s="3">
        <v>27</v>
      </c>
    </row>
    <row r="112" spans="1:6" x14ac:dyDescent="0.3">
      <c r="A112" s="3">
        <v>111</v>
      </c>
      <c r="B112" s="3" t="s">
        <v>57</v>
      </c>
      <c r="C112" s="3">
        <v>28</v>
      </c>
    </row>
    <row r="113" spans="1:3" x14ac:dyDescent="0.3">
      <c r="A113" s="3">
        <v>112</v>
      </c>
      <c r="B113" s="3" t="s">
        <v>56</v>
      </c>
      <c r="C113" s="3">
        <v>20</v>
      </c>
    </row>
    <row r="114" spans="1:3" x14ac:dyDescent="0.3">
      <c r="A114" s="3">
        <v>113</v>
      </c>
      <c r="B114" s="3" t="s">
        <v>57</v>
      </c>
      <c r="C114" s="3">
        <v>31</v>
      </c>
    </row>
    <row r="115" spans="1:3" x14ac:dyDescent="0.3">
      <c r="A115" s="3">
        <v>114</v>
      </c>
      <c r="B115" s="3" t="s">
        <v>57</v>
      </c>
      <c r="C115" s="3">
        <v>26</v>
      </c>
    </row>
    <row r="116" spans="1:3" x14ac:dyDescent="0.3">
      <c r="A116" s="3">
        <v>115</v>
      </c>
      <c r="B116" s="3" t="s">
        <v>57</v>
      </c>
      <c r="C116" s="3">
        <v>38</v>
      </c>
    </row>
    <row r="117" spans="1:3" x14ac:dyDescent="0.3">
      <c r="A117" s="3">
        <v>116</v>
      </c>
      <c r="B117" s="3" t="s">
        <v>56</v>
      </c>
      <c r="C117" s="3">
        <v>15</v>
      </c>
    </row>
    <row r="118" spans="1:3" x14ac:dyDescent="0.3">
      <c r="A118" s="3">
        <v>117</v>
      </c>
      <c r="B118" s="3" t="s">
        <v>56</v>
      </c>
      <c r="C118" s="3">
        <v>25</v>
      </c>
    </row>
    <row r="119" spans="1:3" x14ac:dyDescent="0.3">
      <c r="A119" s="3">
        <v>118</v>
      </c>
      <c r="B119" s="3" t="s">
        <v>57</v>
      </c>
      <c r="C119" s="3">
        <v>40</v>
      </c>
    </row>
    <row r="120" spans="1:3" x14ac:dyDescent="0.3">
      <c r="A120" s="3">
        <v>119</v>
      </c>
      <c r="B120" s="3" t="s">
        <v>57</v>
      </c>
      <c r="C120" s="3">
        <v>35</v>
      </c>
    </row>
    <row r="121" spans="1:3" x14ac:dyDescent="0.3">
      <c r="A121" s="3">
        <v>120</v>
      </c>
      <c r="B121" s="3" t="s">
        <v>56</v>
      </c>
      <c r="C121" s="3">
        <v>20</v>
      </c>
    </row>
    <row r="122" spans="1:3" x14ac:dyDescent="0.3">
      <c r="A122" s="3">
        <v>121</v>
      </c>
      <c r="B122" s="3" t="s">
        <v>57</v>
      </c>
      <c r="C122" s="3">
        <v>23</v>
      </c>
    </row>
    <row r="123" spans="1:3" x14ac:dyDescent="0.3">
      <c r="A123" s="3">
        <v>122</v>
      </c>
      <c r="B123" s="3" t="s">
        <v>57</v>
      </c>
      <c r="C123" s="3">
        <v>13</v>
      </c>
    </row>
    <row r="124" spans="1:3" x14ac:dyDescent="0.3">
      <c r="A124" s="3">
        <v>123</v>
      </c>
      <c r="B124" s="3" t="s">
        <v>56</v>
      </c>
      <c r="C124" s="3">
        <v>20</v>
      </c>
    </row>
    <row r="125" spans="1:3" x14ac:dyDescent="0.3">
      <c r="A125" s="3">
        <v>124</v>
      </c>
      <c r="B125" s="3" t="s">
        <v>56</v>
      </c>
      <c r="C125" s="3">
        <v>20</v>
      </c>
    </row>
    <row r="126" spans="1:3" x14ac:dyDescent="0.3">
      <c r="A126" s="3">
        <v>125</v>
      </c>
      <c r="B126" s="3" t="s">
        <v>56</v>
      </c>
      <c r="C126" s="3">
        <v>10</v>
      </c>
    </row>
    <row r="127" spans="1:3" x14ac:dyDescent="0.3">
      <c r="A127" s="3">
        <v>126</v>
      </c>
      <c r="B127" s="3" t="s">
        <v>57</v>
      </c>
      <c r="C127" s="3">
        <v>17</v>
      </c>
    </row>
    <row r="128" spans="1:3" x14ac:dyDescent="0.3">
      <c r="A128" s="3">
        <v>127</v>
      </c>
      <c r="B128" s="3" t="s">
        <v>57</v>
      </c>
      <c r="C128" s="3">
        <v>20</v>
      </c>
    </row>
    <row r="129" spans="1:3" x14ac:dyDescent="0.3">
      <c r="A129" s="3">
        <v>128</v>
      </c>
      <c r="B129" s="3" t="s">
        <v>57</v>
      </c>
      <c r="C129" s="3">
        <v>21</v>
      </c>
    </row>
    <row r="130" spans="1:3" x14ac:dyDescent="0.3">
      <c r="A130" s="3">
        <v>129</v>
      </c>
      <c r="B130" s="3" t="s">
        <v>58</v>
      </c>
      <c r="C130" s="3">
        <v>35</v>
      </c>
    </row>
    <row r="131" spans="1:3" x14ac:dyDescent="0.3">
      <c r="A131" s="3">
        <v>130</v>
      </c>
      <c r="B131" s="3" t="s">
        <v>58</v>
      </c>
      <c r="C131" s="3">
        <v>41</v>
      </c>
    </row>
    <row r="132" spans="1:3" x14ac:dyDescent="0.3">
      <c r="A132" s="3">
        <v>131</v>
      </c>
      <c r="B132" s="3" t="s">
        <v>56</v>
      </c>
      <c r="C132" s="3">
        <v>28</v>
      </c>
    </row>
    <row r="133" spans="1:3" x14ac:dyDescent="0.3">
      <c r="A133" s="3">
        <v>132</v>
      </c>
      <c r="B133" s="3" t="s">
        <v>58</v>
      </c>
      <c r="C133" s="3">
        <v>30</v>
      </c>
    </row>
    <row r="134" spans="1:3" x14ac:dyDescent="0.3">
      <c r="A134" s="3">
        <v>133</v>
      </c>
      <c r="B134" s="3" t="s">
        <v>57</v>
      </c>
      <c r="C134" s="3">
        <v>31</v>
      </c>
    </row>
    <row r="135" spans="1:3" x14ac:dyDescent="0.3">
      <c r="A135" s="3">
        <v>134</v>
      </c>
      <c r="B135" s="3" t="s">
        <v>58</v>
      </c>
      <c r="C135" s="3">
        <v>33</v>
      </c>
    </row>
    <row r="136" spans="1:3" x14ac:dyDescent="0.3">
      <c r="A136" s="3">
        <v>135</v>
      </c>
      <c r="B136" s="3" t="s">
        <v>58</v>
      </c>
      <c r="C136" s="3">
        <v>32</v>
      </c>
    </row>
    <row r="137" spans="1:3" x14ac:dyDescent="0.3">
      <c r="A137" s="3">
        <v>136</v>
      </c>
      <c r="B137" s="3" t="s">
        <v>56</v>
      </c>
      <c r="C137" s="3">
        <v>18</v>
      </c>
    </row>
    <row r="138" spans="1:3" x14ac:dyDescent="0.3">
      <c r="A138" s="3">
        <v>137</v>
      </c>
      <c r="B138" s="3" t="s">
        <v>56</v>
      </c>
      <c r="C138" s="3">
        <v>27</v>
      </c>
    </row>
    <row r="139" spans="1:3" x14ac:dyDescent="0.3">
      <c r="A139" s="3">
        <v>138</v>
      </c>
      <c r="B139" s="3" t="s">
        <v>58</v>
      </c>
      <c r="C139" s="3">
        <v>38</v>
      </c>
    </row>
    <row r="140" spans="1:3" x14ac:dyDescent="0.3">
      <c r="A140" s="3">
        <v>139</v>
      </c>
      <c r="B140" s="3" t="s">
        <v>57</v>
      </c>
      <c r="C140" s="3">
        <v>23</v>
      </c>
    </row>
    <row r="141" spans="1:3" x14ac:dyDescent="0.3">
      <c r="A141" s="3">
        <v>140</v>
      </c>
      <c r="B141" s="3" t="s">
        <v>57</v>
      </c>
      <c r="C141" s="3">
        <v>32</v>
      </c>
    </row>
    <row r="142" spans="1:3" x14ac:dyDescent="0.3">
      <c r="A142" s="3">
        <v>141</v>
      </c>
      <c r="B142" s="3" t="s">
        <v>57</v>
      </c>
      <c r="C142" s="3">
        <v>25</v>
      </c>
    </row>
    <row r="143" spans="1:3" x14ac:dyDescent="0.3">
      <c r="A143" s="3">
        <v>142</v>
      </c>
      <c r="B143" s="3" t="s">
        <v>57</v>
      </c>
      <c r="C143" s="3">
        <v>28</v>
      </c>
    </row>
    <row r="144" spans="1:3" x14ac:dyDescent="0.3">
      <c r="A144" s="3">
        <v>143</v>
      </c>
      <c r="B144" s="3" t="s">
        <v>56</v>
      </c>
      <c r="C144" s="3">
        <v>19</v>
      </c>
    </row>
    <row r="145" spans="1:3" x14ac:dyDescent="0.3">
      <c r="A145" s="3">
        <v>144</v>
      </c>
      <c r="B145" s="3" t="s">
        <v>57</v>
      </c>
      <c r="C145" s="3">
        <v>14</v>
      </c>
    </row>
    <row r="146" spans="1:3" x14ac:dyDescent="0.3">
      <c r="A146" s="3">
        <v>145</v>
      </c>
      <c r="B146" s="3" t="s">
        <v>57</v>
      </c>
      <c r="C146" s="3">
        <v>19</v>
      </c>
    </row>
    <row r="147" spans="1:3" x14ac:dyDescent="0.3">
      <c r="A147" s="3">
        <v>146</v>
      </c>
      <c r="B147" s="3" t="s">
        <v>57</v>
      </c>
      <c r="C147" s="3">
        <v>18</v>
      </c>
    </row>
    <row r="148" spans="1:3" x14ac:dyDescent="0.3">
      <c r="A148" s="3">
        <v>147</v>
      </c>
      <c r="B148" s="3" t="s">
        <v>57</v>
      </c>
      <c r="C148" s="3">
        <v>16</v>
      </c>
    </row>
    <row r="149" spans="1:3" x14ac:dyDescent="0.3">
      <c r="A149" s="3">
        <v>148</v>
      </c>
      <c r="B149" s="3" t="s">
        <v>57</v>
      </c>
      <c r="C149" s="3">
        <v>42</v>
      </c>
    </row>
    <row r="150" spans="1:3" x14ac:dyDescent="0.3">
      <c r="A150" s="3">
        <v>149</v>
      </c>
      <c r="B150" s="3" t="s">
        <v>57</v>
      </c>
      <c r="C150" s="3">
        <v>12</v>
      </c>
    </row>
    <row r="151" spans="1:3" x14ac:dyDescent="0.3">
      <c r="A151" s="3">
        <v>150</v>
      </c>
      <c r="B151" s="3" t="s">
        <v>56</v>
      </c>
      <c r="C151" s="3">
        <v>14</v>
      </c>
    </row>
    <row r="152" spans="1:3" x14ac:dyDescent="0.3">
      <c r="A152" s="3">
        <v>151</v>
      </c>
      <c r="B152" s="3" t="s">
        <v>57</v>
      </c>
      <c r="C152" s="3">
        <v>26</v>
      </c>
    </row>
    <row r="153" spans="1:3" x14ac:dyDescent="0.3">
      <c r="A153" s="3">
        <v>152</v>
      </c>
      <c r="B153" s="3" t="s">
        <v>56</v>
      </c>
      <c r="C153" s="3">
        <v>15</v>
      </c>
    </row>
    <row r="154" spans="1:3" x14ac:dyDescent="0.3">
      <c r="A154" s="3">
        <v>153</v>
      </c>
      <c r="B154" s="3" t="s">
        <v>57</v>
      </c>
      <c r="C154" s="3">
        <v>14</v>
      </c>
    </row>
    <row r="155" spans="1:3" x14ac:dyDescent="0.3">
      <c r="A155" s="3">
        <v>154</v>
      </c>
      <c r="B155" s="3" t="s">
        <v>56</v>
      </c>
      <c r="C155" s="3">
        <v>20</v>
      </c>
    </row>
    <row r="156" spans="1:3" x14ac:dyDescent="0.3">
      <c r="A156" s="3">
        <v>155</v>
      </c>
      <c r="B156" s="3" t="s">
        <v>57</v>
      </c>
      <c r="C156" s="3">
        <v>30</v>
      </c>
    </row>
    <row r="157" spans="1:3" x14ac:dyDescent="0.3">
      <c r="A157" s="3">
        <v>156</v>
      </c>
      <c r="B157" s="3" t="s">
        <v>56</v>
      </c>
      <c r="C157" s="3">
        <v>16</v>
      </c>
    </row>
    <row r="158" spans="1:3" x14ac:dyDescent="0.3">
      <c r="A158" s="3">
        <v>157</v>
      </c>
      <c r="B158" s="3" t="s">
        <v>56</v>
      </c>
      <c r="C158" s="3">
        <v>21</v>
      </c>
    </row>
    <row r="159" spans="1:3" x14ac:dyDescent="0.3">
      <c r="A159" s="3">
        <v>158</v>
      </c>
      <c r="B159" s="3" t="s">
        <v>58</v>
      </c>
      <c r="C159" s="3">
        <v>35</v>
      </c>
    </row>
    <row r="160" spans="1:3" x14ac:dyDescent="0.3">
      <c r="A160" s="3">
        <v>159</v>
      </c>
      <c r="B160" s="3" t="s">
        <v>57</v>
      </c>
      <c r="C160" s="3">
        <v>30</v>
      </c>
    </row>
    <row r="161" spans="1:3" x14ac:dyDescent="0.3">
      <c r="A161" s="3">
        <v>160</v>
      </c>
      <c r="B161" s="3" t="s">
        <v>57</v>
      </c>
      <c r="C161" s="3">
        <v>31</v>
      </c>
    </row>
    <row r="162" spans="1:3" x14ac:dyDescent="0.3">
      <c r="A162" s="3">
        <v>161</v>
      </c>
      <c r="B162" s="3" t="s">
        <v>57</v>
      </c>
      <c r="C162" s="3">
        <v>28</v>
      </c>
    </row>
    <row r="163" spans="1:3" x14ac:dyDescent="0.3">
      <c r="A163" s="3">
        <v>162</v>
      </c>
      <c r="B163" s="3" t="s">
        <v>57</v>
      </c>
      <c r="C163" s="3">
        <v>19</v>
      </c>
    </row>
    <row r="164" spans="1:3" x14ac:dyDescent="0.3">
      <c r="A164" s="3">
        <v>163</v>
      </c>
      <c r="B164" s="3" t="s">
        <v>58</v>
      </c>
      <c r="C164" s="3">
        <v>43</v>
      </c>
    </row>
    <row r="165" spans="1:3" x14ac:dyDescent="0.3">
      <c r="A165" s="3">
        <v>164</v>
      </c>
      <c r="B165" s="3" t="s">
        <v>56</v>
      </c>
      <c r="C165" s="3">
        <v>17</v>
      </c>
    </row>
    <row r="166" spans="1:3" x14ac:dyDescent="0.3">
      <c r="A166" s="3">
        <v>165</v>
      </c>
      <c r="B166" s="3" t="s">
        <v>58</v>
      </c>
      <c r="C166" s="3">
        <v>27</v>
      </c>
    </row>
    <row r="167" spans="1:3" x14ac:dyDescent="0.3">
      <c r="A167" s="3">
        <v>166</v>
      </c>
      <c r="B167" s="3" t="s">
        <v>58</v>
      </c>
      <c r="C167" s="3">
        <v>32</v>
      </c>
    </row>
    <row r="168" spans="1:3" x14ac:dyDescent="0.3">
      <c r="A168" s="3">
        <v>167</v>
      </c>
      <c r="B168" s="3" t="s">
        <v>58</v>
      </c>
      <c r="C168" s="3">
        <v>36</v>
      </c>
    </row>
    <row r="169" spans="1:3" x14ac:dyDescent="0.3">
      <c r="A169" s="3">
        <v>168</v>
      </c>
      <c r="B169" s="3" t="s">
        <v>57</v>
      </c>
      <c r="C169" s="3">
        <v>21</v>
      </c>
    </row>
    <row r="170" spans="1:3" x14ac:dyDescent="0.3">
      <c r="A170" s="3">
        <v>169</v>
      </c>
      <c r="B170" s="3" t="s">
        <v>57</v>
      </c>
      <c r="C170" s="3">
        <v>11</v>
      </c>
    </row>
    <row r="171" spans="1:3" x14ac:dyDescent="0.3">
      <c r="A171" s="3">
        <v>170</v>
      </c>
      <c r="B171" s="3" t="s">
        <v>58</v>
      </c>
      <c r="C171" s="3">
        <v>48</v>
      </c>
    </row>
    <row r="172" spans="1:3" x14ac:dyDescent="0.3">
      <c r="A172" s="3">
        <v>171</v>
      </c>
      <c r="B172" s="3" t="s">
        <v>57</v>
      </c>
      <c r="C172" s="3">
        <v>13</v>
      </c>
    </row>
    <row r="173" spans="1:3" x14ac:dyDescent="0.3">
      <c r="A173" s="3">
        <v>172</v>
      </c>
      <c r="B173" s="3" t="s">
        <v>56</v>
      </c>
      <c r="C173" s="3">
        <v>19</v>
      </c>
    </row>
    <row r="174" spans="1:3" x14ac:dyDescent="0.3">
      <c r="A174" s="3">
        <v>173</v>
      </c>
      <c r="B174" s="3" t="s">
        <v>57</v>
      </c>
      <c r="C174" s="3">
        <v>35</v>
      </c>
    </row>
    <row r="175" spans="1:3" x14ac:dyDescent="0.3">
      <c r="A175" s="3">
        <v>174</v>
      </c>
      <c r="B175" s="3" t="s">
        <v>57</v>
      </c>
      <c r="C175" s="3">
        <v>28</v>
      </c>
    </row>
    <row r="176" spans="1:3" x14ac:dyDescent="0.3">
      <c r="A176" s="3">
        <v>175</v>
      </c>
      <c r="B176" s="3" t="s">
        <v>56</v>
      </c>
      <c r="C176" s="3">
        <v>13</v>
      </c>
    </row>
    <row r="177" spans="1:3" x14ac:dyDescent="0.3">
      <c r="A177" s="3">
        <v>176</v>
      </c>
      <c r="B177" s="3" t="s">
        <v>57</v>
      </c>
      <c r="C177" s="3">
        <v>32</v>
      </c>
    </row>
    <row r="178" spans="1:3" x14ac:dyDescent="0.3">
      <c r="A178" s="3">
        <v>177</v>
      </c>
      <c r="B178" s="3" t="s">
        <v>58</v>
      </c>
      <c r="C178" s="3">
        <v>27</v>
      </c>
    </row>
    <row r="179" spans="1:3" x14ac:dyDescent="0.3">
      <c r="A179" s="3">
        <v>178</v>
      </c>
      <c r="B179" s="3" t="s">
        <v>57</v>
      </c>
      <c r="C179" s="3">
        <v>33</v>
      </c>
    </row>
    <row r="180" spans="1:3" x14ac:dyDescent="0.3">
      <c r="A180" s="3">
        <v>179</v>
      </c>
      <c r="B180" s="3" t="s">
        <v>57</v>
      </c>
      <c r="C180" s="3">
        <v>37</v>
      </c>
    </row>
    <row r="181" spans="1:3" x14ac:dyDescent="0.3">
      <c r="A181" s="3">
        <v>180</v>
      </c>
      <c r="B181" s="3" t="s">
        <v>57</v>
      </c>
      <c r="C181" s="3">
        <v>28</v>
      </c>
    </row>
    <row r="182" spans="1:3" x14ac:dyDescent="0.3">
      <c r="A182" s="3">
        <v>181</v>
      </c>
      <c r="B182" s="3" t="s">
        <v>56</v>
      </c>
      <c r="C182" s="3">
        <v>24</v>
      </c>
    </row>
    <row r="183" spans="1:3" x14ac:dyDescent="0.3">
      <c r="A183" s="3">
        <v>182</v>
      </c>
      <c r="B183" s="3" t="s">
        <v>56</v>
      </c>
      <c r="C183" s="3">
        <v>10</v>
      </c>
    </row>
    <row r="184" spans="1:3" x14ac:dyDescent="0.3">
      <c r="A184" s="3">
        <v>183</v>
      </c>
      <c r="B184" s="3" t="s">
        <v>57</v>
      </c>
      <c r="C184" s="3">
        <v>36</v>
      </c>
    </row>
    <row r="185" spans="1:3" x14ac:dyDescent="0.3">
      <c r="A185" s="3">
        <v>184</v>
      </c>
      <c r="B185" s="3" t="s">
        <v>57</v>
      </c>
      <c r="C185" s="3">
        <v>37</v>
      </c>
    </row>
    <row r="186" spans="1:3" x14ac:dyDescent="0.3">
      <c r="A186" s="3">
        <v>185</v>
      </c>
      <c r="B186" s="3" t="s">
        <v>57</v>
      </c>
      <c r="C186" s="3">
        <v>25</v>
      </c>
    </row>
    <row r="187" spans="1:3" x14ac:dyDescent="0.3">
      <c r="A187" s="3">
        <v>186</v>
      </c>
      <c r="B187" s="3" t="s">
        <v>57</v>
      </c>
      <c r="C187" s="3">
        <v>11</v>
      </c>
    </row>
    <row r="188" spans="1:3" x14ac:dyDescent="0.3">
      <c r="A188" s="3">
        <v>187</v>
      </c>
      <c r="B188" s="3" t="s">
        <v>56</v>
      </c>
      <c r="C188" s="3">
        <v>11</v>
      </c>
    </row>
    <row r="189" spans="1:3" x14ac:dyDescent="0.3">
      <c r="A189" s="3">
        <v>188</v>
      </c>
      <c r="B189" s="3" t="s">
        <v>57</v>
      </c>
      <c r="C189" s="3">
        <v>11</v>
      </c>
    </row>
    <row r="190" spans="1:3" x14ac:dyDescent="0.3">
      <c r="A190" s="3">
        <v>189</v>
      </c>
      <c r="B190" s="3" t="s">
        <v>56</v>
      </c>
      <c r="C190" s="3">
        <v>10</v>
      </c>
    </row>
    <row r="191" spans="1:3" x14ac:dyDescent="0.3">
      <c r="A191" s="3">
        <v>190</v>
      </c>
      <c r="B191" s="3" t="s">
        <v>56</v>
      </c>
      <c r="C191" s="3">
        <v>29</v>
      </c>
    </row>
    <row r="192" spans="1:3" x14ac:dyDescent="0.3">
      <c r="A192" s="3">
        <v>191</v>
      </c>
      <c r="B192" s="3" t="s">
        <v>57</v>
      </c>
      <c r="C192" s="3">
        <v>14</v>
      </c>
    </row>
    <row r="193" spans="1:3" x14ac:dyDescent="0.3">
      <c r="A193" s="3">
        <v>192</v>
      </c>
      <c r="B193" s="3" t="s">
        <v>57</v>
      </c>
      <c r="C193" s="3">
        <v>21</v>
      </c>
    </row>
    <row r="194" spans="1:3" x14ac:dyDescent="0.3">
      <c r="A194" s="3">
        <v>193</v>
      </c>
      <c r="B194" s="3" t="s">
        <v>56</v>
      </c>
      <c r="C194" s="3">
        <v>28</v>
      </c>
    </row>
    <row r="195" spans="1:3" x14ac:dyDescent="0.3">
      <c r="A195" s="3">
        <v>194</v>
      </c>
      <c r="B195" s="3" t="s">
        <v>57</v>
      </c>
      <c r="C195" s="3">
        <v>42</v>
      </c>
    </row>
    <row r="196" spans="1:3" x14ac:dyDescent="0.3">
      <c r="A196" s="3">
        <v>195</v>
      </c>
      <c r="B196" s="3" t="s">
        <v>57</v>
      </c>
      <c r="C196" s="3">
        <v>30</v>
      </c>
    </row>
    <row r="197" spans="1:3" x14ac:dyDescent="0.3">
      <c r="A197" s="3">
        <v>196</v>
      </c>
      <c r="B197" s="3" t="s">
        <v>58</v>
      </c>
      <c r="C197" s="3">
        <v>41</v>
      </c>
    </row>
    <row r="198" spans="1:3" x14ac:dyDescent="0.3">
      <c r="A198" s="3">
        <v>197</v>
      </c>
      <c r="B198" s="3" t="s">
        <v>56</v>
      </c>
      <c r="C198" s="3">
        <v>22</v>
      </c>
    </row>
    <row r="199" spans="1:3" x14ac:dyDescent="0.3">
      <c r="A199" s="3">
        <v>198</v>
      </c>
      <c r="B199" s="3" t="s">
        <v>56</v>
      </c>
      <c r="C199" s="3">
        <v>23</v>
      </c>
    </row>
    <row r="200" spans="1:3" x14ac:dyDescent="0.3">
      <c r="A200" s="3">
        <v>199</v>
      </c>
      <c r="B200" s="3" t="s">
        <v>57</v>
      </c>
      <c r="C200" s="3">
        <v>27</v>
      </c>
    </row>
    <row r="201" spans="1:3" x14ac:dyDescent="0.3">
      <c r="A201" s="3">
        <v>200</v>
      </c>
      <c r="B201" s="3" t="s">
        <v>57</v>
      </c>
      <c r="C201" s="3">
        <v>13</v>
      </c>
    </row>
    <row r="202" spans="1:3" x14ac:dyDescent="0.3">
      <c r="A202" s="3">
        <v>201</v>
      </c>
      <c r="B202" s="3" t="s">
        <v>57</v>
      </c>
      <c r="C202" s="3">
        <v>28</v>
      </c>
    </row>
    <row r="203" spans="1:3" x14ac:dyDescent="0.3">
      <c r="A203" s="3">
        <v>202</v>
      </c>
      <c r="B203" s="3" t="s">
        <v>56</v>
      </c>
      <c r="C203" s="3">
        <v>12</v>
      </c>
    </row>
    <row r="204" spans="1:3" x14ac:dyDescent="0.3">
      <c r="A204" s="3">
        <v>203</v>
      </c>
      <c r="B204" s="3" t="s">
        <v>58</v>
      </c>
      <c r="C204" s="3">
        <v>23</v>
      </c>
    </row>
    <row r="205" spans="1:3" x14ac:dyDescent="0.3">
      <c r="A205" s="3">
        <v>204</v>
      </c>
      <c r="B205" s="3" t="s">
        <v>57</v>
      </c>
      <c r="C205" s="3">
        <v>30</v>
      </c>
    </row>
    <row r="206" spans="1:3" x14ac:dyDescent="0.3">
      <c r="A206" s="3">
        <v>205</v>
      </c>
      <c r="B206" s="3" t="s">
        <v>56</v>
      </c>
      <c r="C206" s="3">
        <v>17</v>
      </c>
    </row>
    <row r="207" spans="1:3" x14ac:dyDescent="0.3">
      <c r="A207" s="3">
        <v>206</v>
      </c>
      <c r="B207" s="3" t="s">
        <v>56</v>
      </c>
      <c r="C207" s="3">
        <v>20</v>
      </c>
    </row>
    <row r="208" spans="1:3" x14ac:dyDescent="0.3">
      <c r="A208" s="3">
        <v>207</v>
      </c>
      <c r="B208" s="3" t="s">
        <v>56</v>
      </c>
      <c r="C208" s="3">
        <v>20</v>
      </c>
    </row>
    <row r="209" spans="1:3" x14ac:dyDescent="0.3">
      <c r="A209" s="3">
        <v>208</v>
      </c>
      <c r="B209" s="3" t="s">
        <v>56</v>
      </c>
      <c r="C209" s="3">
        <v>26</v>
      </c>
    </row>
    <row r="210" spans="1:3" x14ac:dyDescent="0.3">
      <c r="A210" s="3">
        <v>209</v>
      </c>
      <c r="B210" s="3" t="s">
        <v>56</v>
      </c>
      <c r="C210" s="3">
        <v>18</v>
      </c>
    </row>
    <row r="211" spans="1:3" x14ac:dyDescent="0.3">
      <c r="A211" s="3">
        <v>210</v>
      </c>
      <c r="B211" s="3" t="s">
        <v>57</v>
      </c>
      <c r="C211" s="3">
        <v>13</v>
      </c>
    </row>
    <row r="212" spans="1:3" x14ac:dyDescent="0.3">
      <c r="A212" s="3">
        <v>211</v>
      </c>
      <c r="B212" s="3" t="s">
        <v>57</v>
      </c>
      <c r="C212" s="3">
        <v>25</v>
      </c>
    </row>
    <row r="213" spans="1:3" x14ac:dyDescent="0.3">
      <c r="A213" s="3">
        <v>212</v>
      </c>
      <c r="B213" s="3" t="s">
        <v>57</v>
      </c>
      <c r="C213" s="3">
        <v>22</v>
      </c>
    </row>
    <row r="214" spans="1:3" x14ac:dyDescent="0.3">
      <c r="A214" s="3">
        <v>213</v>
      </c>
      <c r="B214" s="3" t="s">
        <v>57</v>
      </c>
      <c r="C214" s="3">
        <v>27</v>
      </c>
    </row>
    <row r="215" spans="1:3" x14ac:dyDescent="0.3">
      <c r="A215" s="3">
        <v>214</v>
      </c>
      <c r="B215" s="3" t="s">
        <v>57</v>
      </c>
      <c r="C215" s="3">
        <v>21</v>
      </c>
    </row>
    <row r="216" spans="1:3" x14ac:dyDescent="0.3">
      <c r="A216" s="3">
        <v>215</v>
      </c>
      <c r="B216" s="3" t="s">
        <v>57</v>
      </c>
      <c r="C216" s="3">
        <v>32</v>
      </c>
    </row>
    <row r="217" spans="1:3" x14ac:dyDescent="0.3">
      <c r="A217" s="3">
        <v>216</v>
      </c>
      <c r="B217" s="3" t="s">
        <v>57</v>
      </c>
      <c r="C217" s="3">
        <v>16</v>
      </c>
    </row>
    <row r="218" spans="1:3" x14ac:dyDescent="0.3">
      <c r="A218" s="3">
        <v>217</v>
      </c>
      <c r="B218" s="3" t="s">
        <v>57</v>
      </c>
      <c r="C218" s="3">
        <v>20</v>
      </c>
    </row>
    <row r="219" spans="1:3" x14ac:dyDescent="0.3">
      <c r="A219" s="3">
        <v>218</v>
      </c>
      <c r="B219" s="3" t="s">
        <v>56</v>
      </c>
      <c r="C219" s="3">
        <v>27</v>
      </c>
    </row>
    <row r="220" spans="1:3" x14ac:dyDescent="0.3">
      <c r="A220" s="3">
        <v>219</v>
      </c>
      <c r="B220" s="3" t="s">
        <v>58</v>
      </c>
      <c r="C220" s="3">
        <v>44</v>
      </c>
    </row>
    <row r="221" spans="1:3" x14ac:dyDescent="0.3">
      <c r="A221" s="3">
        <v>220</v>
      </c>
      <c r="B221" s="3" t="s">
        <v>57</v>
      </c>
      <c r="C221" s="3">
        <v>35</v>
      </c>
    </row>
    <row r="222" spans="1:3" x14ac:dyDescent="0.3">
      <c r="A222" s="3">
        <v>221</v>
      </c>
      <c r="B222" s="3" t="s">
        <v>57</v>
      </c>
      <c r="C222" s="3">
        <v>21</v>
      </c>
    </row>
    <row r="223" spans="1:3" x14ac:dyDescent="0.3">
      <c r="A223" s="3">
        <v>222</v>
      </c>
      <c r="B223" s="3" t="s">
        <v>57</v>
      </c>
      <c r="C223" s="3">
        <v>30</v>
      </c>
    </row>
    <row r="224" spans="1:3" x14ac:dyDescent="0.3">
      <c r="A224" s="3">
        <v>223</v>
      </c>
      <c r="B224" s="3" t="s">
        <v>56</v>
      </c>
      <c r="C224" s="3">
        <v>23</v>
      </c>
    </row>
    <row r="225" spans="1:3" x14ac:dyDescent="0.3">
      <c r="A225" s="3">
        <v>224</v>
      </c>
      <c r="B225" s="3" t="s">
        <v>56</v>
      </c>
      <c r="C225" s="3">
        <v>19</v>
      </c>
    </row>
    <row r="226" spans="1:3" x14ac:dyDescent="0.3">
      <c r="A226" s="3">
        <v>225</v>
      </c>
      <c r="B226" s="3" t="s">
        <v>57</v>
      </c>
      <c r="C226" s="3">
        <v>18</v>
      </c>
    </row>
    <row r="227" spans="1:3" x14ac:dyDescent="0.3">
      <c r="A227" s="3">
        <v>226</v>
      </c>
      <c r="B227" s="3" t="s">
        <v>58</v>
      </c>
      <c r="C227" s="3">
        <v>36</v>
      </c>
    </row>
    <row r="228" spans="1:3" x14ac:dyDescent="0.3">
      <c r="A228" s="3">
        <v>227</v>
      </c>
      <c r="B228" s="3" t="s">
        <v>56</v>
      </c>
      <c r="C228" s="3">
        <v>29</v>
      </c>
    </row>
    <row r="229" spans="1:3" x14ac:dyDescent="0.3">
      <c r="A229" s="3">
        <v>228</v>
      </c>
      <c r="B229" s="3" t="s">
        <v>57</v>
      </c>
      <c r="C229" s="3">
        <v>20</v>
      </c>
    </row>
    <row r="230" spans="1:3" x14ac:dyDescent="0.3">
      <c r="A230" s="3">
        <v>229</v>
      </c>
      <c r="B230" s="3" t="s">
        <v>56</v>
      </c>
      <c r="C230" s="3">
        <v>17</v>
      </c>
    </row>
    <row r="231" spans="1:3" x14ac:dyDescent="0.3">
      <c r="A231" s="3">
        <v>230</v>
      </c>
      <c r="B231" s="3" t="s">
        <v>57</v>
      </c>
      <c r="C231" s="3">
        <v>45</v>
      </c>
    </row>
    <row r="232" spans="1:3" x14ac:dyDescent="0.3">
      <c r="A232" s="3">
        <v>231</v>
      </c>
      <c r="B232" s="3" t="s">
        <v>56</v>
      </c>
      <c r="C232" s="3">
        <v>20</v>
      </c>
    </row>
    <row r="233" spans="1:3" x14ac:dyDescent="0.3">
      <c r="A233" s="3">
        <v>232</v>
      </c>
      <c r="B233" s="3" t="s">
        <v>58</v>
      </c>
      <c r="C233" s="3">
        <v>41</v>
      </c>
    </row>
    <row r="234" spans="1:3" x14ac:dyDescent="0.3">
      <c r="A234" s="3">
        <v>233</v>
      </c>
      <c r="B234" s="3" t="s">
        <v>56</v>
      </c>
      <c r="C234" s="3">
        <v>26</v>
      </c>
    </row>
    <row r="235" spans="1:3" x14ac:dyDescent="0.3">
      <c r="A235" s="3">
        <v>234</v>
      </c>
      <c r="B235" s="3" t="s">
        <v>56</v>
      </c>
      <c r="C235" s="3">
        <v>16</v>
      </c>
    </row>
    <row r="236" spans="1:3" x14ac:dyDescent="0.3">
      <c r="A236" s="3">
        <v>235</v>
      </c>
      <c r="B236" s="3" t="s">
        <v>57</v>
      </c>
      <c r="C236" s="3">
        <v>23</v>
      </c>
    </row>
    <row r="237" spans="1:3" x14ac:dyDescent="0.3">
      <c r="A237" s="3">
        <v>236</v>
      </c>
      <c r="B237" s="3" t="s">
        <v>58</v>
      </c>
      <c r="C237" s="3">
        <v>31</v>
      </c>
    </row>
    <row r="238" spans="1:3" x14ac:dyDescent="0.3">
      <c r="A238" s="3">
        <v>237</v>
      </c>
      <c r="B238" s="3" t="s">
        <v>57</v>
      </c>
      <c r="C238" s="3">
        <v>23</v>
      </c>
    </row>
    <row r="239" spans="1:3" x14ac:dyDescent="0.3">
      <c r="A239" s="3">
        <v>238</v>
      </c>
      <c r="B239" s="3" t="s">
        <v>57</v>
      </c>
      <c r="C239" s="3">
        <v>20</v>
      </c>
    </row>
    <row r="240" spans="1:3" x14ac:dyDescent="0.3">
      <c r="A240" s="3">
        <v>239</v>
      </c>
      <c r="B240" s="3" t="s">
        <v>57</v>
      </c>
      <c r="C240" s="3">
        <v>38</v>
      </c>
    </row>
    <row r="241" spans="1:3" x14ac:dyDescent="0.3">
      <c r="A241" s="3">
        <v>240</v>
      </c>
      <c r="B241" s="3" t="s">
        <v>56</v>
      </c>
      <c r="C241" s="3">
        <v>17</v>
      </c>
    </row>
    <row r="242" spans="1:3" x14ac:dyDescent="0.3">
      <c r="A242" s="3">
        <v>241</v>
      </c>
      <c r="B242" s="3" t="s">
        <v>58</v>
      </c>
      <c r="C242" s="3">
        <v>46</v>
      </c>
    </row>
    <row r="243" spans="1:3" x14ac:dyDescent="0.3">
      <c r="A243" s="3">
        <v>242</v>
      </c>
      <c r="B243" s="3" t="s">
        <v>57</v>
      </c>
      <c r="C243" s="3">
        <v>26</v>
      </c>
    </row>
    <row r="244" spans="1:3" x14ac:dyDescent="0.3">
      <c r="A244" s="3">
        <v>243</v>
      </c>
      <c r="B244" s="3" t="s">
        <v>57</v>
      </c>
      <c r="C244" s="3">
        <v>24</v>
      </c>
    </row>
    <row r="245" spans="1:3" x14ac:dyDescent="0.3">
      <c r="A245" s="3">
        <v>244</v>
      </c>
      <c r="B245" s="3" t="s">
        <v>57</v>
      </c>
      <c r="C245" s="3">
        <v>21</v>
      </c>
    </row>
    <row r="246" spans="1:3" x14ac:dyDescent="0.3">
      <c r="A246" s="3">
        <v>245</v>
      </c>
      <c r="B246" s="3" t="s">
        <v>58</v>
      </c>
      <c r="C246" s="3">
        <v>30</v>
      </c>
    </row>
    <row r="247" spans="1:3" x14ac:dyDescent="0.3">
      <c r="A247" s="3">
        <v>246</v>
      </c>
      <c r="B247" s="3" t="s">
        <v>58</v>
      </c>
      <c r="C247" s="3">
        <v>13</v>
      </c>
    </row>
    <row r="248" spans="1:3" x14ac:dyDescent="0.3">
      <c r="A248" s="3">
        <v>247</v>
      </c>
      <c r="B248" s="3" t="s">
        <v>58</v>
      </c>
      <c r="C248" s="3">
        <v>23</v>
      </c>
    </row>
    <row r="249" spans="1:3" x14ac:dyDescent="0.3">
      <c r="A249" s="3">
        <v>248</v>
      </c>
      <c r="B249" s="3" t="s">
        <v>57</v>
      </c>
      <c r="C249" s="3">
        <v>25</v>
      </c>
    </row>
    <row r="250" spans="1:3" x14ac:dyDescent="0.3">
      <c r="A250" s="3">
        <v>249</v>
      </c>
      <c r="B250" s="3" t="s">
        <v>57</v>
      </c>
      <c r="C250" s="3">
        <v>28</v>
      </c>
    </row>
    <row r="251" spans="1:3" x14ac:dyDescent="0.3">
      <c r="A251" s="3">
        <v>250</v>
      </c>
      <c r="B251" s="3" t="s">
        <v>57</v>
      </c>
      <c r="C251" s="3">
        <v>13</v>
      </c>
    </row>
    <row r="252" spans="1:3" x14ac:dyDescent="0.3">
      <c r="A252" s="3">
        <v>251</v>
      </c>
      <c r="B252" s="3" t="s">
        <v>57</v>
      </c>
      <c r="C252" s="3">
        <v>27</v>
      </c>
    </row>
    <row r="253" spans="1:3" x14ac:dyDescent="0.3">
      <c r="A253" s="3">
        <v>252</v>
      </c>
      <c r="B253" s="3" t="s">
        <v>57</v>
      </c>
      <c r="C253" s="3">
        <v>15</v>
      </c>
    </row>
    <row r="254" spans="1:3" x14ac:dyDescent="0.3">
      <c r="A254" s="3">
        <v>253</v>
      </c>
      <c r="B254" s="3" t="s">
        <v>56</v>
      </c>
      <c r="C254" s="3">
        <v>11</v>
      </c>
    </row>
    <row r="255" spans="1:3" x14ac:dyDescent="0.3">
      <c r="A255" s="3">
        <v>254</v>
      </c>
      <c r="B255" s="3" t="s">
        <v>58</v>
      </c>
      <c r="C255" s="3">
        <v>40</v>
      </c>
    </row>
    <row r="256" spans="1:3" x14ac:dyDescent="0.3">
      <c r="A256" s="3">
        <v>255</v>
      </c>
      <c r="B256" s="3" t="s">
        <v>56</v>
      </c>
      <c r="C256" s="3">
        <v>28</v>
      </c>
    </row>
    <row r="257" spans="1:3" x14ac:dyDescent="0.3">
      <c r="A257" s="3">
        <v>256</v>
      </c>
      <c r="B257" s="3" t="s">
        <v>58</v>
      </c>
      <c r="C257" s="3">
        <v>46</v>
      </c>
    </row>
    <row r="258" spans="1:3" x14ac:dyDescent="0.3">
      <c r="A258" s="3">
        <v>257</v>
      </c>
      <c r="B258" s="3" t="s">
        <v>57</v>
      </c>
      <c r="C258" s="3">
        <v>32</v>
      </c>
    </row>
    <row r="259" spans="1:3" x14ac:dyDescent="0.3">
      <c r="A259" s="3">
        <v>258</v>
      </c>
      <c r="B259" s="3" t="s">
        <v>56</v>
      </c>
      <c r="C259" s="3">
        <v>12</v>
      </c>
    </row>
    <row r="260" spans="1:3" x14ac:dyDescent="0.3">
      <c r="A260" s="3">
        <v>259</v>
      </c>
      <c r="B260" s="3" t="s">
        <v>56</v>
      </c>
      <c r="C260" s="3">
        <v>37</v>
      </c>
    </row>
    <row r="261" spans="1:3" x14ac:dyDescent="0.3">
      <c r="A261" s="3">
        <v>260</v>
      </c>
      <c r="B261" s="3" t="s">
        <v>58</v>
      </c>
      <c r="C261" s="3">
        <v>22</v>
      </c>
    </row>
    <row r="262" spans="1:3" x14ac:dyDescent="0.3">
      <c r="A262" s="3">
        <v>261</v>
      </c>
      <c r="B262" s="3" t="s">
        <v>58</v>
      </c>
      <c r="C262" s="3">
        <v>42</v>
      </c>
    </row>
    <row r="263" spans="1:3" x14ac:dyDescent="0.3">
      <c r="A263" s="3">
        <v>262</v>
      </c>
      <c r="B263" s="3" t="s">
        <v>57</v>
      </c>
      <c r="C263" s="3">
        <v>21</v>
      </c>
    </row>
    <row r="264" spans="1:3" x14ac:dyDescent="0.3">
      <c r="A264" s="3">
        <v>263</v>
      </c>
      <c r="B264" s="3" t="s">
        <v>58</v>
      </c>
      <c r="C264" s="3">
        <v>32</v>
      </c>
    </row>
    <row r="265" spans="1:3" x14ac:dyDescent="0.3">
      <c r="A265" s="3">
        <v>264</v>
      </c>
      <c r="B265" s="3" t="s">
        <v>58</v>
      </c>
      <c r="C265" s="3">
        <v>34</v>
      </c>
    </row>
    <row r="266" spans="1:3" x14ac:dyDescent="0.3">
      <c r="A266" s="3">
        <v>265</v>
      </c>
      <c r="B266" s="3" t="s">
        <v>57</v>
      </c>
      <c r="C266" s="3">
        <v>37</v>
      </c>
    </row>
    <row r="267" spans="1:3" x14ac:dyDescent="0.3">
      <c r="A267" s="3">
        <v>266</v>
      </c>
      <c r="B267" s="3" t="s">
        <v>58</v>
      </c>
      <c r="C267" s="3">
        <v>20</v>
      </c>
    </row>
    <row r="268" spans="1:3" x14ac:dyDescent="0.3">
      <c r="A268" s="3">
        <v>267</v>
      </c>
      <c r="B268" s="3" t="s">
        <v>57</v>
      </c>
      <c r="C268" s="3">
        <v>21</v>
      </c>
    </row>
    <row r="269" spans="1:3" x14ac:dyDescent="0.3">
      <c r="A269" s="3">
        <v>268</v>
      </c>
      <c r="B269" s="3" t="s">
        <v>57</v>
      </c>
      <c r="C269" s="3">
        <v>16</v>
      </c>
    </row>
    <row r="270" spans="1:3" x14ac:dyDescent="0.3">
      <c r="A270" s="3">
        <v>269</v>
      </c>
      <c r="B270" s="3" t="s">
        <v>58</v>
      </c>
      <c r="C270" s="3">
        <v>47</v>
      </c>
    </row>
    <row r="271" spans="1:3" x14ac:dyDescent="0.3">
      <c r="A271" s="3">
        <v>270</v>
      </c>
      <c r="B271" s="3" t="s">
        <v>57</v>
      </c>
      <c r="C271" s="3">
        <v>33</v>
      </c>
    </row>
    <row r="272" spans="1:3" x14ac:dyDescent="0.3">
      <c r="A272" s="3">
        <v>271</v>
      </c>
      <c r="B272" s="3" t="s">
        <v>58</v>
      </c>
      <c r="C272" s="3">
        <v>48</v>
      </c>
    </row>
    <row r="273" spans="1:3" x14ac:dyDescent="0.3">
      <c r="A273" s="3">
        <v>272</v>
      </c>
      <c r="B273" s="3" t="s">
        <v>57</v>
      </c>
      <c r="C273" s="3">
        <v>33</v>
      </c>
    </row>
    <row r="274" spans="1:3" x14ac:dyDescent="0.3">
      <c r="A274" s="3">
        <v>273</v>
      </c>
      <c r="B274" s="3" t="s">
        <v>57</v>
      </c>
      <c r="C274" s="3">
        <v>25</v>
      </c>
    </row>
    <row r="275" spans="1:3" x14ac:dyDescent="0.3">
      <c r="A275" s="3">
        <v>274</v>
      </c>
      <c r="B275" s="3" t="s">
        <v>57</v>
      </c>
      <c r="C275" s="3">
        <v>34</v>
      </c>
    </row>
    <row r="276" spans="1:3" x14ac:dyDescent="0.3">
      <c r="A276" s="3">
        <v>275</v>
      </c>
      <c r="B276" s="3" t="s">
        <v>57</v>
      </c>
      <c r="C276" s="3">
        <v>20</v>
      </c>
    </row>
    <row r="277" spans="1:3" x14ac:dyDescent="0.3">
      <c r="A277" s="3">
        <v>276</v>
      </c>
      <c r="B277" s="3" t="s">
        <v>58</v>
      </c>
      <c r="C277" s="3">
        <v>36</v>
      </c>
    </row>
    <row r="278" spans="1:3" x14ac:dyDescent="0.3">
      <c r="A278" s="3">
        <v>277</v>
      </c>
      <c r="B278" s="3" t="s">
        <v>58</v>
      </c>
      <c r="C278" s="3">
        <v>40</v>
      </c>
    </row>
    <row r="279" spans="1:3" x14ac:dyDescent="0.3">
      <c r="A279" s="3">
        <v>278</v>
      </c>
      <c r="B279" s="3" t="s">
        <v>56</v>
      </c>
      <c r="C279" s="3">
        <v>13</v>
      </c>
    </row>
    <row r="280" spans="1:3" x14ac:dyDescent="0.3">
      <c r="A280" s="3">
        <v>279</v>
      </c>
      <c r="B280" s="3" t="s">
        <v>57</v>
      </c>
      <c r="C280" s="3">
        <v>12</v>
      </c>
    </row>
    <row r="281" spans="1:3" x14ac:dyDescent="0.3">
      <c r="A281" s="3">
        <v>280</v>
      </c>
      <c r="B281" s="3" t="s">
        <v>57</v>
      </c>
      <c r="C281" s="3">
        <v>27</v>
      </c>
    </row>
    <row r="282" spans="1:3" x14ac:dyDescent="0.3">
      <c r="A282" s="3">
        <v>281</v>
      </c>
      <c r="B282" s="3" t="s">
        <v>57</v>
      </c>
      <c r="C282" s="3">
        <v>20</v>
      </c>
    </row>
    <row r="283" spans="1:3" x14ac:dyDescent="0.3">
      <c r="A283" s="3">
        <v>282</v>
      </c>
      <c r="B283" s="3" t="s">
        <v>58</v>
      </c>
      <c r="C283" s="3">
        <v>30</v>
      </c>
    </row>
    <row r="284" spans="1:3" x14ac:dyDescent="0.3">
      <c r="A284" s="3">
        <v>283</v>
      </c>
      <c r="B284" s="3" t="s">
        <v>56</v>
      </c>
      <c r="C284" s="3">
        <v>29</v>
      </c>
    </row>
    <row r="285" spans="1:3" x14ac:dyDescent="0.3">
      <c r="A285" s="3">
        <v>284</v>
      </c>
      <c r="B285" s="3" t="s">
        <v>57</v>
      </c>
      <c r="C285" s="3">
        <v>22</v>
      </c>
    </row>
    <row r="286" spans="1:3" x14ac:dyDescent="0.3">
      <c r="A286" s="3">
        <v>285</v>
      </c>
      <c r="B286" s="3" t="s">
        <v>56</v>
      </c>
      <c r="C286" s="3">
        <v>27</v>
      </c>
    </row>
    <row r="287" spans="1:3" x14ac:dyDescent="0.3">
      <c r="A287" s="3">
        <v>286</v>
      </c>
      <c r="B287" s="3" t="s">
        <v>57</v>
      </c>
      <c r="C287" s="3">
        <v>20</v>
      </c>
    </row>
    <row r="288" spans="1:3" x14ac:dyDescent="0.3">
      <c r="A288" s="3">
        <v>287</v>
      </c>
      <c r="B288" s="3" t="s">
        <v>58</v>
      </c>
      <c r="C288" s="3">
        <v>37</v>
      </c>
    </row>
    <row r="289" spans="1:3" x14ac:dyDescent="0.3">
      <c r="A289" s="3">
        <v>288</v>
      </c>
      <c r="B289" s="3" t="s">
        <v>57</v>
      </c>
      <c r="C289" s="3">
        <v>27</v>
      </c>
    </row>
    <row r="290" spans="1:3" x14ac:dyDescent="0.3">
      <c r="A290" s="3">
        <v>289</v>
      </c>
      <c r="B290" s="3" t="s">
        <v>56</v>
      </c>
      <c r="C290" s="3">
        <v>23</v>
      </c>
    </row>
    <row r="291" spans="1:3" x14ac:dyDescent="0.3">
      <c r="A291" s="3">
        <v>290</v>
      </c>
      <c r="B291" s="3" t="s">
        <v>56</v>
      </c>
      <c r="C291" s="3">
        <v>16</v>
      </c>
    </row>
    <row r="292" spans="1:3" x14ac:dyDescent="0.3">
      <c r="A292" s="3">
        <v>291</v>
      </c>
      <c r="B292" s="3" t="s">
        <v>57</v>
      </c>
      <c r="C292" s="3">
        <v>23</v>
      </c>
    </row>
    <row r="293" spans="1:3" x14ac:dyDescent="0.3">
      <c r="A293" s="3">
        <v>292</v>
      </c>
      <c r="B293" s="3" t="s">
        <v>57</v>
      </c>
      <c r="C293" s="3">
        <v>24</v>
      </c>
    </row>
    <row r="294" spans="1:3" x14ac:dyDescent="0.3">
      <c r="A294" s="3">
        <v>293</v>
      </c>
      <c r="B294" s="3" t="s">
        <v>58</v>
      </c>
      <c r="C294" s="3">
        <v>45</v>
      </c>
    </row>
    <row r="295" spans="1:3" x14ac:dyDescent="0.3">
      <c r="A295" s="3">
        <v>294</v>
      </c>
      <c r="B295" s="3" t="s">
        <v>56</v>
      </c>
      <c r="C295" s="3">
        <v>14</v>
      </c>
    </row>
    <row r="296" spans="1:3" x14ac:dyDescent="0.3">
      <c r="A296" s="3">
        <v>295</v>
      </c>
      <c r="B296" s="3" t="s">
        <v>56</v>
      </c>
      <c r="C296" s="3">
        <v>18</v>
      </c>
    </row>
    <row r="297" spans="1:3" x14ac:dyDescent="0.3">
      <c r="A297" s="3">
        <v>296</v>
      </c>
      <c r="B297" s="3" t="s">
        <v>56</v>
      </c>
      <c r="C297" s="3">
        <v>17</v>
      </c>
    </row>
    <row r="298" spans="1:3" x14ac:dyDescent="0.3">
      <c r="A298" s="3">
        <v>297</v>
      </c>
      <c r="B298" s="3" t="s">
        <v>56</v>
      </c>
      <c r="C298" s="3">
        <v>16</v>
      </c>
    </row>
    <row r="299" spans="1:3" x14ac:dyDescent="0.3">
      <c r="A299" s="3">
        <v>298</v>
      </c>
      <c r="B299" s="3" t="s">
        <v>56</v>
      </c>
      <c r="C299" s="3">
        <v>15</v>
      </c>
    </row>
    <row r="300" spans="1:3" x14ac:dyDescent="0.3">
      <c r="A300" s="3">
        <v>299</v>
      </c>
      <c r="B300" s="3" t="s">
        <v>57</v>
      </c>
      <c r="C300" s="3">
        <v>38</v>
      </c>
    </row>
    <row r="301" spans="1:3" x14ac:dyDescent="0.3">
      <c r="A301" s="3">
        <v>300</v>
      </c>
      <c r="B301" s="3" t="s">
        <v>57</v>
      </c>
      <c r="C301" s="3">
        <v>31</v>
      </c>
    </row>
  </sheetData>
  <printOptions headings="1" gridLines="1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4329-6642-4EC7-8237-1B56E8D680F9}">
  <dimension ref="A1:E17"/>
  <sheetViews>
    <sheetView workbookViewId="0">
      <selection activeCell="G9" sqref="G9"/>
    </sheetView>
  </sheetViews>
  <sheetFormatPr defaultColWidth="9" defaultRowHeight="15.6" x14ac:dyDescent="0.3"/>
  <cols>
    <col min="1" max="2" width="10.59765625" style="3" customWidth="1"/>
    <col min="3" max="16384" width="9" style="2"/>
  </cols>
  <sheetData>
    <row r="1" spans="1:5" x14ac:dyDescent="0.3">
      <c r="A1" s="1" t="s">
        <v>64</v>
      </c>
      <c r="B1" s="1" t="s">
        <v>65</v>
      </c>
      <c r="E1" s="2" t="s">
        <v>66</v>
      </c>
    </row>
    <row r="2" spans="1:5" x14ac:dyDescent="0.3">
      <c r="A2" s="3">
        <v>34.200000000000003</v>
      </c>
      <c r="B2" s="3">
        <v>33.5</v>
      </c>
    </row>
    <row r="3" spans="1:5" x14ac:dyDescent="0.3">
      <c r="A3" s="14">
        <v>45</v>
      </c>
      <c r="B3" s="3">
        <v>57.1</v>
      </c>
    </row>
    <row r="4" spans="1:5" x14ac:dyDescent="0.3">
      <c r="A4" s="3">
        <v>39.5</v>
      </c>
      <c r="B4" s="3">
        <v>49.7</v>
      </c>
    </row>
    <row r="5" spans="1:5" x14ac:dyDescent="0.3">
      <c r="A5" s="3">
        <v>28.4</v>
      </c>
      <c r="B5" s="3">
        <v>40.200000000000003</v>
      </c>
    </row>
    <row r="6" spans="1:5" x14ac:dyDescent="0.3">
      <c r="A6" s="3">
        <v>37.700000000000003</v>
      </c>
      <c r="B6" s="3">
        <v>44.2</v>
      </c>
    </row>
    <row r="7" spans="1:5" x14ac:dyDescent="0.3">
      <c r="A7" s="3">
        <v>35.799999999999997</v>
      </c>
      <c r="B7" s="3">
        <v>45.2</v>
      </c>
    </row>
    <row r="8" spans="1:5" x14ac:dyDescent="0.3">
      <c r="A8" s="3">
        <v>30.6</v>
      </c>
      <c r="B8" s="3">
        <v>47.8</v>
      </c>
    </row>
    <row r="9" spans="1:5" x14ac:dyDescent="0.3">
      <c r="A9" s="3">
        <v>35.200000000000003</v>
      </c>
      <c r="B9" s="14">
        <v>38</v>
      </c>
    </row>
    <row r="10" spans="1:5" x14ac:dyDescent="0.3">
      <c r="A10" s="3">
        <v>34.200000000000003</v>
      </c>
      <c r="B10" s="3">
        <v>53.9</v>
      </c>
    </row>
    <row r="11" spans="1:5" x14ac:dyDescent="0.3">
      <c r="A11" s="3">
        <v>42.4</v>
      </c>
      <c r="B11" s="3">
        <v>41.1</v>
      </c>
    </row>
    <row r="12" spans="1:5" x14ac:dyDescent="0.3">
      <c r="B12" s="3">
        <v>41.7</v>
      </c>
    </row>
    <row r="13" spans="1:5" x14ac:dyDescent="0.3">
      <c r="B13" s="3">
        <v>40.799999999999997</v>
      </c>
    </row>
    <row r="14" spans="1:5" x14ac:dyDescent="0.3">
      <c r="B14" s="3">
        <v>55.5</v>
      </c>
    </row>
    <row r="15" spans="1:5" x14ac:dyDescent="0.3">
      <c r="B15" s="3">
        <v>43.5</v>
      </c>
    </row>
    <row r="16" spans="1:5" x14ac:dyDescent="0.3">
      <c r="B16" s="3">
        <v>49.1</v>
      </c>
    </row>
    <row r="17" spans="2:2" x14ac:dyDescent="0.3">
      <c r="B17" s="3">
        <v>49.9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1381-B036-4EC5-AB8E-54EAABCC48D3}">
  <dimension ref="A1:I22"/>
  <sheetViews>
    <sheetView zoomScale="130" zoomScaleNormal="130" workbookViewId="0">
      <selection activeCell="E6" sqref="E6"/>
    </sheetView>
  </sheetViews>
  <sheetFormatPr defaultColWidth="9" defaultRowHeight="15.6" x14ac:dyDescent="0.3"/>
  <cols>
    <col min="1" max="1" width="10.09765625" style="2" bestFit="1" customWidth="1"/>
    <col min="2" max="2" width="9" style="2"/>
    <col min="3" max="3" width="11.69921875" style="2" customWidth="1"/>
    <col min="4" max="4" width="9" style="2"/>
    <col min="5" max="5" width="19" style="2" bestFit="1" customWidth="1"/>
    <col min="6" max="6" width="9" style="2"/>
    <col min="7" max="7" width="11.3984375" style="2" customWidth="1"/>
    <col min="8" max="16384" width="9" style="2"/>
  </cols>
  <sheetData>
    <row r="1" spans="1:9" x14ac:dyDescent="0.3">
      <c r="A1" s="1" t="s">
        <v>67</v>
      </c>
      <c r="C1" t="s">
        <v>68</v>
      </c>
    </row>
    <row r="2" spans="1:9" x14ac:dyDescent="0.3">
      <c r="A2" s="3" t="s">
        <v>69</v>
      </c>
      <c r="C2" s="2" t="s">
        <v>70</v>
      </c>
      <c r="D2" s="2">
        <f>AVERAGE(A2:A21)</f>
        <v>19.631578947368421</v>
      </c>
      <c r="E2" s="2" t="str">
        <f t="shared" ref="E2:E7" ca="1" si="0">_xlfn.FORMULATEXT(D2)</f>
        <v>=AVERAGE(A2:A21)</v>
      </c>
      <c r="G2" s="2" t="s">
        <v>71</v>
      </c>
    </row>
    <row r="3" spans="1:9" x14ac:dyDescent="0.3">
      <c r="A3" s="3">
        <v>15</v>
      </c>
      <c r="C3" s="2" t="s">
        <v>72</v>
      </c>
      <c r="D3" s="2">
        <f>MAX(A2:A21)</f>
        <v>33</v>
      </c>
      <c r="E3" s="2" t="str">
        <f t="shared" ca="1" si="0"/>
        <v>=MAX(A2:A21)</v>
      </c>
    </row>
    <row r="4" spans="1:9" x14ac:dyDescent="0.3">
      <c r="A4" s="3">
        <v>20</v>
      </c>
      <c r="C4" s="2" t="s">
        <v>73</v>
      </c>
      <c r="D4" s="2">
        <f>MIN(audTime)</f>
        <v>13</v>
      </c>
      <c r="E4" s="2" t="str">
        <f t="shared" ca="1" si="0"/>
        <v>=MIN(audTime)</v>
      </c>
    </row>
    <row r="5" spans="1:9" x14ac:dyDescent="0.3">
      <c r="A5" s="3">
        <v>22</v>
      </c>
      <c r="C5" s="2" t="s">
        <v>74</v>
      </c>
      <c r="D5" s="2">
        <f>MEDIAN(audTime)</f>
        <v>18</v>
      </c>
      <c r="E5" s="2" t="str">
        <f t="shared" ca="1" si="0"/>
        <v>=MEDIAN(audTime)</v>
      </c>
    </row>
    <row r="6" spans="1:9" x14ac:dyDescent="0.3">
      <c r="A6" s="3">
        <v>14</v>
      </c>
      <c r="C6" s="2" t="s">
        <v>75</v>
      </c>
      <c r="D6" s="2">
        <f>MODE(audTime)</f>
        <v>18</v>
      </c>
      <c r="E6" s="2" t="str">
        <f t="shared" ca="1" si="0"/>
        <v>=MODE(audTime)</v>
      </c>
    </row>
    <row r="7" spans="1:9" x14ac:dyDescent="0.3">
      <c r="A7" s="3">
        <v>14</v>
      </c>
      <c r="C7" s="2" t="s">
        <v>76</v>
      </c>
      <c r="D7" s="2">
        <f>SKEW(audTime)</f>
        <v>1.046715058689242</v>
      </c>
      <c r="E7" s="2" t="str">
        <f t="shared" ca="1" si="0"/>
        <v>=SKEW(audTime)</v>
      </c>
    </row>
    <row r="8" spans="1:9" x14ac:dyDescent="0.3">
      <c r="A8" s="3">
        <v>15</v>
      </c>
      <c r="C8" s="11" t="s">
        <v>77</v>
      </c>
      <c r="D8" s="11">
        <f>_xlfn.VAR.S(audTime)</f>
        <v>28.134502923976623</v>
      </c>
      <c r="E8" s="2" t="str">
        <f t="shared" ref="E8:E20" ca="1" si="1">_xlfn.FORMULATEXT(D8)</f>
        <v>=VAR.S(audTime)</v>
      </c>
    </row>
    <row r="9" spans="1:9" x14ac:dyDescent="0.3">
      <c r="A9" s="3">
        <v>27</v>
      </c>
      <c r="C9" s="11" t="s">
        <v>78</v>
      </c>
      <c r="D9" s="11">
        <f>_xlfn.STDEV.S(audTime)</f>
        <v>5.30419672749575</v>
      </c>
      <c r="E9" s="2" t="str">
        <f t="shared" ca="1" si="1"/>
        <v>=STDEV.S(audTime)</v>
      </c>
      <c r="G9" s="2" t="s">
        <v>79</v>
      </c>
    </row>
    <row r="10" spans="1:9" x14ac:dyDescent="0.3">
      <c r="A10" s="3">
        <v>21</v>
      </c>
      <c r="C10" s="2" t="s">
        <v>80</v>
      </c>
      <c r="D10" s="2">
        <f>SQRT(D8)</f>
        <v>5.30419672749575</v>
      </c>
      <c r="E10" s="2" t="str">
        <f t="shared" ca="1" si="1"/>
        <v>=SQRT(D8)</v>
      </c>
      <c r="G10" s="2" t="s">
        <v>81</v>
      </c>
    </row>
    <row r="11" spans="1:9" x14ac:dyDescent="0.3">
      <c r="A11" s="3">
        <v>18</v>
      </c>
      <c r="C11" s="2" t="s">
        <v>82</v>
      </c>
      <c r="D11" s="2">
        <f>POWER(D10,2)</f>
        <v>28.134502923976623</v>
      </c>
      <c r="E11" s="2" t="str">
        <f t="shared" ca="1" si="1"/>
        <v>=POWER(D10,2)</v>
      </c>
    </row>
    <row r="12" spans="1:9" x14ac:dyDescent="0.3">
      <c r="A12" s="3">
        <v>19</v>
      </c>
      <c r="C12" s="2" t="s">
        <v>83</v>
      </c>
      <c r="D12" s="2">
        <f>D10^2</f>
        <v>28.134502923976623</v>
      </c>
      <c r="E12" s="2" t="str">
        <f t="shared" ca="1" si="1"/>
        <v>=D10^2</v>
      </c>
    </row>
    <row r="13" spans="1:9" x14ac:dyDescent="0.3">
      <c r="A13" s="3">
        <v>18</v>
      </c>
      <c r="C13" s="2" t="s">
        <v>84</v>
      </c>
      <c r="D13" s="2">
        <f>QUARTILE(audTime,0)</f>
        <v>13</v>
      </c>
      <c r="G13" s="2" t="s">
        <v>85</v>
      </c>
      <c r="H13" s="2">
        <f>PERCENTILE(audTime,0)</f>
        <v>13</v>
      </c>
      <c r="I13" s="2" t="str">
        <f ca="1">_xlfn.FORMULATEXT(H13)</f>
        <v>=PERCENTILE(audTime,0)</v>
      </c>
    </row>
    <row r="14" spans="1:9" x14ac:dyDescent="0.3">
      <c r="A14" s="3">
        <v>22</v>
      </c>
      <c r="C14" s="12" t="s">
        <v>86</v>
      </c>
      <c r="D14" s="12">
        <f>QUARTILE(audTime,1)</f>
        <v>15.5</v>
      </c>
      <c r="E14" s="2" t="str">
        <f t="shared" ca="1" si="1"/>
        <v>=QUARTILE(audTime,1)</v>
      </c>
      <c r="G14" s="2" t="s">
        <v>87</v>
      </c>
      <c r="H14" s="2">
        <f>PERCENTILE(audTime,0.25)</f>
        <v>15.5</v>
      </c>
      <c r="I14" s="2" t="str">
        <f ca="1">_xlfn.FORMULATEXT(H14)</f>
        <v>=PERCENTILE(audTime,0.25)</v>
      </c>
    </row>
    <row r="15" spans="1:9" x14ac:dyDescent="0.3">
      <c r="A15" s="3">
        <v>33</v>
      </c>
      <c r="C15" s="2" t="s">
        <v>88</v>
      </c>
      <c r="D15" s="2">
        <f>QUARTILE(audTime,2)</f>
        <v>18</v>
      </c>
      <c r="E15" s="2" t="str">
        <f t="shared" ca="1" si="1"/>
        <v>=QUARTILE(audTime,2)</v>
      </c>
      <c r="G15" s="2" t="s">
        <v>89</v>
      </c>
      <c r="H15" s="2">
        <f>PERCENTILE(audTime,0.5)</f>
        <v>18</v>
      </c>
      <c r="I15" s="2" t="str">
        <f t="shared" ref="I15:I17" ca="1" si="2">_xlfn.FORMULATEXT(H15)</f>
        <v>=PERCENTILE(audTime,0.5)</v>
      </c>
    </row>
    <row r="16" spans="1:9" x14ac:dyDescent="0.3">
      <c r="A16" s="3">
        <v>16</v>
      </c>
      <c r="C16" s="12" t="s">
        <v>90</v>
      </c>
      <c r="D16" s="12">
        <f>QUARTILE(audTime,3)</f>
        <v>22</v>
      </c>
      <c r="E16" s="2" t="str">
        <f t="shared" ca="1" si="1"/>
        <v>=QUARTILE(audTime,3)</v>
      </c>
      <c r="G16" s="2" t="s">
        <v>91</v>
      </c>
      <c r="H16" s="2">
        <f>PERCENTILE(audTime,0.75)</f>
        <v>22</v>
      </c>
      <c r="I16" s="2" t="str">
        <f t="shared" ca="1" si="2"/>
        <v>=PERCENTILE(audTime,0.75)</v>
      </c>
    </row>
    <row r="17" spans="1:9" x14ac:dyDescent="0.3">
      <c r="A17" s="3">
        <v>18</v>
      </c>
      <c r="C17" s="2" t="s">
        <v>92</v>
      </c>
      <c r="D17" s="2">
        <f>QUARTILE(audTime,4)</f>
        <v>33</v>
      </c>
      <c r="E17" s="2" t="str">
        <f t="shared" ca="1" si="1"/>
        <v>=QUARTILE(audTime,4)</v>
      </c>
      <c r="G17" s="2" t="s">
        <v>93</v>
      </c>
      <c r="H17" s="2">
        <f>PERCENTILE(audTime,1)</f>
        <v>33</v>
      </c>
      <c r="I17" s="2" t="str">
        <f t="shared" ca="1" si="2"/>
        <v>=PERCENTILE(audTime,1)</v>
      </c>
    </row>
    <row r="18" spans="1:9" x14ac:dyDescent="0.3">
      <c r="A18" s="3">
        <v>17</v>
      </c>
      <c r="C18" s="11" t="s">
        <v>94</v>
      </c>
      <c r="D18" s="11">
        <f>D16-D14</f>
        <v>6.5</v>
      </c>
      <c r="E18" s="2" t="str">
        <f t="shared" ca="1" si="1"/>
        <v>=D16-D14</v>
      </c>
      <c r="G18" s="2" t="s">
        <v>95</v>
      </c>
    </row>
    <row r="19" spans="1:9" x14ac:dyDescent="0.3">
      <c r="A19" s="3">
        <v>23</v>
      </c>
      <c r="C19" s="13" t="s">
        <v>96</v>
      </c>
      <c r="D19" s="2">
        <f>1.5*D18+D16</f>
        <v>31.75</v>
      </c>
      <c r="E19" s="2" t="str">
        <f t="shared" ca="1" si="1"/>
        <v>=1.5*D18+D16</v>
      </c>
      <c r="G19" s="13" t="s">
        <v>97</v>
      </c>
    </row>
    <row r="20" spans="1:9" x14ac:dyDescent="0.3">
      <c r="A20" s="3">
        <v>28</v>
      </c>
      <c r="C20" s="13" t="s">
        <v>98</v>
      </c>
      <c r="D20" s="2">
        <f>D14-1.5*D18</f>
        <v>5.75</v>
      </c>
      <c r="E20" s="2" t="str">
        <f t="shared" ca="1" si="1"/>
        <v>=D14-1.5*D18</v>
      </c>
      <c r="G20" s="13" t="s">
        <v>99</v>
      </c>
    </row>
    <row r="21" spans="1:9" x14ac:dyDescent="0.3">
      <c r="A21" s="3">
        <v>13</v>
      </c>
    </row>
    <row r="22" spans="1:9" x14ac:dyDescent="0.3">
      <c r="C22" s="13" t="s">
        <v>100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F406-CD91-4E1D-8FDD-F725188C750C}">
  <dimension ref="A1:R41"/>
  <sheetViews>
    <sheetView workbookViewId="0">
      <selection activeCell="H19" sqref="H19"/>
    </sheetView>
  </sheetViews>
  <sheetFormatPr defaultColWidth="9" defaultRowHeight="15.6" x14ac:dyDescent="0.3"/>
  <cols>
    <col min="1" max="1" width="11.09765625" style="2" bestFit="1" customWidth="1"/>
    <col min="2" max="2" width="17" style="2" customWidth="1"/>
    <col min="3" max="3" width="10.59765625" style="2" customWidth="1"/>
    <col min="4" max="4" width="14.69921875" style="2" bestFit="1" customWidth="1"/>
    <col min="5" max="5" width="10.69921875" style="7" customWidth="1"/>
    <col min="6" max="6" width="14.59765625" style="2" bestFit="1" customWidth="1"/>
    <col min="7" max="7" width="10.69921875" style="2" customWidth="1"/>
    <col min="8" max="8" width="14.59765625" style="2" bestFit="1" customWidth="1"/>
    <col min="9" max="9" width="10.3984375" style="2" customWidth="1"/>
    <col min="10" max="16384" width="9" style="2"/>
  </cols>
  <sheetData>
    <row r="1" spans="1:18" s="5" customFormat="1" ht="31.2" x14ac:dyDescent="0.3">
      <c r="A1" s="4" t="s">
        <v>101</v>
      </c>
      <c r="B1" s="4" t="s">
        <v>102</v>
      </c>
      <c r="C1" s="4" t="s">
        <v>103</v>
      </c>
      <c r="D1" s="4"/>
      <c r="E1" s="7"/>
      <c r="F1" s="2"/>
      <c r="G1" s="3"/>
      <c r="H1" s="6"/>
      <c r="I1" s="3"/>
      <c r="J1" s="2"/>
      <c r="K1" s="2"/>
      <c r="L1" s="2"/>
      <c r="M1" s="2"/>
    </row>
    <row r="2" spans="1:18" ht="18" x14ac:dyDescent="0.35">
      <c r="A2" s="3">
        <v>1</v>
      </c>
      <c r="B2" s="6" t="s">
        <v>104</v>
      </c>
      <c r="C2" s="3">
        <v>42</v>
      </c>
      <c r="E2" s="8"/>
      <c r="F2" s="8" t="s">
        <v>105</v>
      </c>
      <c r="G2" s="8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</row>
    <row r="3" spans="1:18" ht="18" x14ac:dyDescent="0.35">
      <c r="A3" s="3">
        <v>2</v>
      </c>
      <c r="B3" s="6" t="s">
        <v>106</v>
      </c>
      <c r="C3" s="3">
        <v>86</v>
      </c>
      <c r="E3" s="8"/>
      <c r="F3" s="8"/>
      <c r="G3" s="8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</row>
    <row r="4" spans="1:18" ht="18" x14ac:dyDescent="0.35">
      <c r="A4" s="3">
        <v>3</v>
      </c>
      <c r="B4" s="6" t="s">
        <v>104</v>
      </c>
      <c r="C4" s="3">
        <v>42</v>
      </c>
      <c r="E4" s="8"/>
      <c r="F4" s="8"/>
      <c r="G4" s="9" t="s">
        <v>107</v>
      </c>
      <c r="H4" s="8"/>
      <c r="I4" s="9"/>
      <c r="J4" s="10"/>
      <c r="K4" s="10"/>
      <c r="L4" s="10"/>
      <c r="M4" s="10"/>
      <c r="N4" s="10"/>
      <c r="O4" s="10"/>
      <c r="P4" s="10"/>
      <c r="Q4" s="10"/>
      <c r="R4" s="10"/>
    </row>
    <row r="5" spans="1:18" ht="18" x14ac:dyDescent="0.35">
      <c r="A5" s="3">
        <v>4</v>
      </c>
      <c r="B5" s="6" t="s">
        <v>108</v>
      </c>
      <c r="C5" s="3">
        <v>55</v>
      </c>
      <c r="E5" s="8"/>
      <c r="F5" s="8" t="s">
        <v>109</v>
      </c>
      <c r="G5" s="8"/>
      <c r="H5" s="8"/>
      <c r="I5" s="9"/>
      <c r="J5" s="10"/>
      <c r="K5" s="10"/>
      <c r="L5" s="10"/>
      <c r="M5" s="10"/>
      <c r="N5" s="10"/>
      <c r="O5" s="10"/>
      <c r="P5" s="10"/>
      <c r="Q5" s="10"/>
      <c r="R5" s="10"/>
    </row>
    <row r="6" spans="1:18" ht="18" x14ac:dyDescent="0.35">
      <c r="A6" s="3">
        <v>5</v>
      </c>
      <c r="B6" s="6" t="s">
        <v>104</v>
      </c>
      <c r="C6" s="3">
        <v>38</v>
      </c>
      <c r="E6" s="8"/>
      <c r="F6" s="8" t="s">
        <v>110</v>
      </c>
      <c r="G6" s="8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</row>
    <row r="7" spans="1:18" ht="18" x14ac:dyDescent="0.35">
      <c r="A7" s="3">
        <v>6</v>
      </c>
      <c r="B7" s="6" t="s">
        <v>111</v>
      </c>
      <c r="C7" s="3">
        <v>79</v>
      </c>
      <c r="E7" s="8"/>
      <c r="F7" s="8"/>
      <c r="G7" s="8"/>
      <c r="H7" s="8"/>
      <c r="I7" s="9"/>
      <c r="J7" s="10"/>
      <c r="K7" s="10"/>
      <c r="L7" s="10"/>
      <c r="M7" s="10"/>
      <c r="N7" s="10"/>
      <c r="O7" s="10"/>
      <c r="P7" s="10"/>
      <c r="Q7" s="10"/>
      <c r="R7" s="10"/>
    </row>
    <row r="8" spans="1:18" ht="18" x14ac:dyDescent="0.35">
      <c r="A8" s="3">
        <v>7</v>
      </c>
      <c r="B8" s="6" t="s">
        <v>104</v>
      </c>
      <c r="C8" s="3">
        <v>44</v>
      </c>
      <c r="E8" s="8"/>
      <c r="F8" s="8" t="s">
        <v>112</v>
      </c>
      <c r="G8" s="8"/>
      <c r="H8" s="8"/>
      <c r="I8" s="9"/>
      <c r="J8" s="10"/>
      <c r="K8" s="10"/>
      <c r="L8" s="10"/>
      <c r="M8" s="10"/>
      <c r="N8" s="10"/>
      <c r="O8" s="10"/>
      <c r="P8" s="10"/>
      <c r="Q8" s="10"/>
      <c r="R8" s="10"/>
    </row>
    <row r="9" spans="1:18" ht="18" x14ac:dyDescent="0.35">
      <c r="A9" s="3">
        <v>8</v>
      </c>
      <c r="B9" s="6" t="s">
        <v>108</v>
      </c>
      <c r="C9" s="3">
        <v>41</v>
      </c>
      <c r="E9" s="8"/>
      <c r="F9" s="8"/>
      <c r="G9" s="8"/>
      <c r="H9" s="8"/>
      <c r="I9" s="9"/>
      <c r="J9" s="10"/>
      <c r="K9" s="10"/>
      <c r="L9" s="10"/>
      <c r="M9" s="10"/>
      <c r="N9" s="10"/>
      <c r="O9" s="10"/>
      <c r="P9" s="10"/>
      <c r="Q9" s="10"/>
      <c r="R9" s="10"/>
    </row>
    <row r="10" spans="1:18" ht="18" x14ac:dyDescent="0.35">
      <c r="A10" s="3">
        <v>9</v>
      </c>
      <c r="B10" s="6" t="s">
        <v>106</v>
      </c>
      <c r="C10" s="3">
        <v>55</v>
      </c>
      <c r="E10" s="8"/>
      <c r="F10" s="8" t="s">
        <v>113</v>
      </c>
      <c r="G10" s="8"/>
      <c r="H10" s="8"/>
      <c r="I10" s="9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3">
      <c r="A11" s="3">
        <v>10</v>
      </c>
      <c r="B11" s="6" t="s">
        <v>108</v>
      </c>
      <c r="C11" s="3">
        <v>66</v>
      </c>
      <c r="D11" s="6"/>
    </row>
    <row r="12" spans="1:18" x14ac:dyDescent="0.3">
      <c r="A12" s="3">
        <v>11</v>
      </c>
      <c r="B12" s="6" t="s">
        <v>104</v>
      </c>
      <c r="C12" s="3">
        <v>53</v>
      </c>
      <c r="D12" s="6"/>
    </row>
    <row r="13" spans="1:18" x14ac:dyDescent="0.3">
      <c r="A13" s="3">
        <v>12</v>
      </c>
      <c r="B13" s="6" t="s">
        <v>111</v>
      </c>
      <c r="C13" s="3">
        <v>65</v>
      </c>
      <c r="D13" s="6"/>
    </row>
    <row r="14" spans="1:18" x14ac:dyDescent="0.3">
      <c r="A14" s="3">
        <v>13</v>
      </c>
      <c r="B14" s="6" t="s">
        <v>104</v>
      </c>
      <c r="C14" s="3">
        <v>74</v>
      </c>
      <c r="D14" s="6"/>
    </row>
    <row r="15" spans="1:18" x14ac:dyDescent="0.3">
      <c r="A15" s="3">
        <v>14</v>
      </c>
      <c r="B15" s="6" t="s">
        <v>106</v>
      </c>
      <c r="C15" s="3">
        <v>52</v>
      </c>
      <c r="D15" s="6"/>
    </row>
    <row r="16" spans="1:18" x14ac:dyDescent="0.3">
      <c r="A16" s="3">
        <v>15</v>
      </c>
      <c r="B16" s="6" t="s">
        <v>106</v>
      </c>
      <c r="C16" s="3">
        <v>78</v>
      </c>
    </row>
    <row r="17" spans="1:3" x14ac:dyDescent="0.3">
      <c r="A17" s="3">
        <v>16</v>
      </c>
      <c r="B17" s="6" t="s">
        <v>108</v>
      </c>
      <c r="C17" s="3">
        <v>44</v>
      </c>
    </row>
    <row r="18" spans="1:3" x14ac:dyDescent="0.3">
      <c r="A18" s="3">
        <v>17</v>
      </c>
      <c r="B18" s="6" t="s">
        <v>108</v>
      </c>
      <c r="C18" s="3">
        <v>71</v>
      </c>
    </row>
    <row r="19" spans="1:3" x14ac:dyDescent="0.3">
      <c r="A19" s="3">
        <v>18</v>
      </c>
      <c r="B19" s="6" t="s">
        <v>104</v>
      </c>
      <c r="C19" s="3">
        <v>50</v>
      </c>
    </row>
    <row r="20" spans="1:3" x14ac:dyDescent="0.3">
      <c r="A20" s="3">
        <v>19</v>
      </c>
      <c r="B20" s="6" t="s">
        <v>104</v>
      </c>
      <c r="C20" s="3">
        <v>48</v>
      </c>
    </row>
    <row r="21" spans="1:3" x14ac:dyDescent="0.3">
      <c r="A21" s="3">
        <v>20</v>
      </c>
      <c r="B21" s="6" t="s">
        <v>111</v>
      </c>
      <c r="C21" s="3">
        <v>69</v>
      </c>
    </row>
    <row r="22" spans="1:3" x14ac:dyDescent="0.3">
      <c r="A22" s="3">
        <v>21</v>
      </c>
      <c r="B22" s="6" t="s">
        <v>106</v>
      </c>
      <c r="C22" s="3">
        <v>80</v>
      </c>
    </row>
    <row r="23" spans="1:3" x14ac:dyDescent="0.3">
      <c r="A23" s="3">
        <v>22</v>
      </c>
      <c r="B23" s="6" t="s">
        <v>108</v>
      </c>
      <c r="C23" s="3">
        <v>64</v>
      </c>
    </row>
    <row r="24" spans="1:3" x14ac:dyDescent="0.3">
      <c r="A24" s="3">
        <v>23</v>
      </c>
      <c r="B24" s="6" t="s">
        <v>106</v>
      </c>
      <c r="C24" s="3">
        <v>55</v>
      </c>
    </row>
    <row r="25" spans="1:3" x14ac:dyDescent="0.3">
      <c r="A25" s="3">
        <v>24</v>
      </c>
      <c r="B25" s="6" t="s">
        <v>111</v>
      </c>
      <c r="C25" s="3">
        <v>64</v>
      </c>
    </row>
    <row r="26" spans="1:3" x14ac:dyDescent="0.3">
      <c r="A26" s="3">
        <v>25</v>
      </c>
      <c r="B26" s="6" t="s">
        <v>111</v>
      </c>
      <c r="C26" s="3">
        <v>59</v>
      </c>
    </row>
    <row r="27" spans="1:3" x14ac:dyDescent="0.3">
      <c r="A27" s="3">
        <v>26</v>
      </c>
      <c r="B27" s="6" t="s">
        <v>111</v>
      </c>
      <c r="C27" s="3">
        <v>54</v>
      </c>
    </row>
    <row r="28" spans="1:3" x14ac:dyDescent="0.3">
      <c r="A28" s="3">
        <v>27</v>
      </c>
      <c r="B28" s="6" t="s">
        <v>108</v>
      </c>
      <c r="C28" s="3">
        <v>76</v>
      </c>
    </row>
    <row r="29" spans="1:3" x14ac:dyDescent="0.3">
      <c r="A29" s="3">
        <v>28</v>
      </c>
      <c r="B29" s="6" t="s">
        <v>108</v>
      </c>
      <c r="C29" s="3">
        <v>60</v>
      </c>
    </row>
    <row r="30" spans="1:3" x14ac:dyDescent="0.3">
      <c r="A30" s="3">
        <v>29</v>
      </c>
      <c r="B30" s="6" t="s">
        <v>106</v>
      </c>
      <c r="C30" s="3">
        <v>59</v>
      </c>
    </row>
    <row r="31" spans="1:3" x14ac:dyDescent="0.3">
      <c r="A31" s="3">
        <v>30</v>
      </c>
      <c r="B31" s="6" t="s">
        <v>111</v>
      </c>
      <c r="C31" s="3">
        <v>78</v>
      </c>
    </row>
    <row r="32" spans="1:3" x14ac:dyDescent="0.3">
      <c r="A32" s="3">
        <v>31</v>
      </c>
      <c r="B32" s="6" t="s">
        <v>106</v>
      </c>
      <c r="C32" s="3">
        <v>60</v>
      </c>
    </row>
    <row r="33" spans="1:3" x14ac:dyDescent="0.3">
      <c r="A33" s="3">
        <v>32</v>
      </c>
      <c r="B33" s="6" t="s">
        <v>106</v>
      </c>
      <c r="C33" s="3">
        <v>50</v>
      </c>
    </row>
    <row r="34" spans="1:3" x14ac:dyDescent="0.3">
      <c r="A34" s="3">
        <v>33</v>
      </c>
      <c r="B34" s="6" t="s">
        <v>111</v>
      </c>
      <c r="C34" s="3">
        <v>79</v>
      </c>
    </row>
    <row r="35" spans="1:3" x14ac:dyDescent="0.3">
      <c r="A35" s="3">
        <v>34</v>
      </c>
      <c r="B35" s="6" t="s">
        <v>108</v>
      </c>
      <c r="C35" s="3">
        <v>62</v>
      </c>
    </row>
    <row r="36" spans="1:3" x14ac:dyDescent="0.3">
      <c r="A36" s="3">
        <v>35</v>
      </c>
      <c r="B36" s="6" t="s">
        <v>104</v>
      </c>
      <c r="C36" s="3">
        <v>45</v>
      </c>
    </row>
    <row r="37" spans="1:3" x14ac:dyDescent="0.3">
      <c r="A37" s="3">
        <v>36</v>
      </c>
      <c r="B37" s="6" t="s">
        <v>111</v>
      </c>
      <c r="C37" s="3">
        <v>84</v>
      </c>
    </row>
    <row r="38" spans="1:3" x14ac:dyDescent="0.3">
      <c r="A38" s="3">
        <v>37</v>
      </c>
      <c r="B38" s="6" t="s">
        <v>106</v>
      </c>
      <c r="C38" s="3">
        <v>62</v>
      </c>
    </row>
    <row r="39" spans="1:3" x14ac:dyDescent="0.3">
      <c r="A39" s="3">
        <v>38</v>
      </c>
      <c r="B39" s="6" t="s">
        <v>108</v>
      </c>
      <c r="C39" s="3">
        <v>73</v>
      </c>
    </row>
    <row r="40" spans="1:3" x14ac:dyDescent="0.3">
      <c r="A40" s="3">
        <v>39</v>
      </c>
      <c r="B40" s="6" t="s">
        <v>111</v>
      </c>
      <c r="C40" s="3">
        <v>60</v>
      </c>
    </row>
    <row r="41" spans="1:3" x14ac:dyDescent="0.3">
      <c r="A41" s="3">
        <v>40</v>
      </c>
      <c r="B41" s="6" t="s">
        <v>104</v>
      </c>
      <c r="C41" s="3">
        <v>64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9B8C97B4C058E4BBCF959815C650DAF" ma:contentTypeVersion="8" ma:contentTypeDescription="สร้างเอกสารใหม่" ma:contentTypeScope="" ma:versionID="5400fe837bf4225e97690e6ccefbcfb8">
  <xsd:schema xmlns:xsd="http://www.w3.org/2001/XMLSchema" xmlns:xs="http://www.w3.org/2001/XMLSchema" xmlns:p="http://schemas.microsoft.com/office/2006/metadata/properties" xmlns:ns2="676bc0bf-9503-419a-a3af-990c5dc7942e" targetNamespace="http://schemas.microsoft.com/office/2006/metadata/properties" ma:root="true" ma:fieldsID="435a368a4d3f89f54e4117c542b0e9e0" ns2:_="">
    <xsd:import namespace="676bc0bf-9503-419a-a3af-990c5dc79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c0bf-9503-419a-a3af-990c5dc79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FF8341-31DF-4927-A6DB-0FC9513F2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bc0bf-9503-419a-a3af-990c5dc79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0CD7EE-C323-4E51-94E4-687611C739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C2BC9B-3135-45BD-B2B2-35DB8477BD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Disney</vt:lpstr>
      <vt:lpstr>Stereo</vt:lpstr>
      <vt:lpstr>penalty</vt:lpstr>
      <vt:lpstr>Softdrink</vt:lpstr>
      <vt:lpstr>CityTemp</vt:lpstr>
      <vt:lpstr>Restaarant</vt:lpstr>
      <vt:lpstr>BASalary</vt:lpstr>
      <vt:lpstr>AuditTime</vt:lpstr>
      <vt:lpstr>Job</vt:lpstr>
      <vt:lpstr>Sheet2</vt:lpstr>
      <vt:lpstr>Sheet3</vt:lpstr>
      <vt:lpstr>audTime</vt:lpstr>
      <vt:lpstr>gasmean</vt:lpstr>
      <vt:lpstr>gassd</vt:lpstr>
      <vt:lpstr>Meal_Price</vt:lpstr>
      <vt:lpstr>n</vt:lpstr>
      <vt:lpstr>Restaarant!Print_Area</vt:lpstr>
      <vt:lpstr>Quality_Rating</vt:lpstr>
      <vt:lpstr>Restaurant</vt:lpstr>
      <vt:lpstr>s</vt:lpstr>
      <vt:lpstr>Sprite</vt:lpstr>
    </vt:vector>
  </TitlesOfParts>
  <Manager/>
  <Company>University of Cincinnati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J. Sweeney</dc:creator>
  <cp:keywords/>
  <dc:description/>
  <cp:lastModifiedBy>Kim Asic</cp:lastModifiedBy>
  <cp:revision/>
  <dcterms:created xsi:type="dcterms:W3CDTF">1997-04-05T14:52:20Z</dcterms:created>
  <dcterms:modified xsi:type="dcterms:W3CDTF">2021-10-04T13:03:58Z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0x010100E9B8C97B4C058E4BBCF959815C650DAF</vt:lpwstr>
  </property>
</Properties>
</file>