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225" windowWidth="14805" windowHeight="7890"/>
  </bookViews>
  <sheets>
    <sheet name="Sheet1" sheetId="1" r:id="rId1"/>
  </sheets>
  <calcPr calcId="125725" concurrentCalc="0"/>
</workbook>
</file>

<file path=xl/calcChain.xml><?xml version="1.0" encoding="utf-8"?>
<calcChain xmlns="http://schemas.openxmlformats.org/spreadsheetml/2006/main">
  <c r="V17" i="1"/>
  <c r="N20"/>
  <c r="O17"/>
  <c r="O18"/>
  <c r="O19"/>
  <c r="O20"/>
  <c r="O21"/>
  <c r="O22"/>
  <c r="O24"/>
  <c r="S17"/>
  <c r="S18"/>
  <c r="N18"/>
  <c r="S19"/>
  <c r="N19"/>
  <c r="N21"/>
  <c r="S22"/>
  <c r="N22"/>
  <c r="N24"/>
  <c r="V25"/>
  <c r="U25"/>
  <c r="T17"/>
  <c r="T18"/>
  <c r="T19"/>
  <c r="T21"/>
  <c r="T25"/>
  <c r="R25"/>
  <c r="V24"/>
  <c r="L29"/>
  <c r="F29"/>
  <c r="R29"/>
  <c r="J29"/>
  <c r="P29"/>
  <c r="I29"/>
  <c r="M29"/>
  <c r="K29"/>
  <c r="H29"/>
  <c r="G29"/>
  <c r="R28"/>
  <c r="P28"/>
  <c r="M28"/>
  <c r="T33"/>
  <c r="S35"/>
  <c r="S36"/>
  <c r="S37"/>
  <c r="S38"/>
  <c r="S39"/>
  <c r="S40"/>
  <c r="S41"/>
  <c r="O35"/>
  <c r="O36"/>
  <c r="O37"/>
  <c r="O38"/>
  <c r="O39"/>
  <c r="O40"/>
  <c r="O41"/>
  <c r="O34"/>
  <c r="O33"/>
  <c r="P42"/>
  <c r="R42"/>
  <c r="Q42"/>
  <c r="M42"/>
  <c r="T15"/>
  <c r="U42"/>
  <c r="N41"/>
  <c r="T40"/>
  <c r="T39"/>
  <c r="N39"/>
  <c r="T38"/>
  <c r="N38"/>
  <c r="T37"/>
  <c r="N37"/>
  <c r="T36"/>
  <c r="N36"/>
  <c r="V36"/>
  <c r="T35"/>
  <c r="N35"/>
  <c r="S34"/>
  <c r="N34"/>
  <c r="V34"/>
  <c r="S33"/>
  <c r="N33"/>
  <c r="V18"/>
  <c r="O42"/>
  <c r="V39"/>
  <c r="V19"/>
  <c r="T42"/>
  <c r="V21"/>
  <c r="N42"/>
  <c r="V20"/>
  <c r="S42"/>
  <c r="V41"/>
  <c r="V40"/>
  <c r="V38"/>
  <c r="V37"/>
  <c r="V35"/>
  <c r="V22"/>
  <c r="V15"/>
  <c r="V33"/>
  <c r="V42"/>
  <c r="L11"/>
  <c r="K11"/>
  <c r="J11"/>
  <c r="I11"/>
  <c r="H11"/>
  <c r="G11"/>
  <c r="F11"/>
  <c r="R10"/>
  <c r="P10"/>
  <c r="M10"/>
  <c r="P11"/>
  <c r="R11"/>
  <c r="M11"/>
</calcChain>
</file>

<file path=xl/sharedStrings.xml><?xml version="1.0" encoding="utf-8"?>
<sst xmlns="http://schemas.openxmlformats.org/spreadsheetml/2006/main" count="262" uniqueCount="115">
  <si>
    <t>실점</t>
    <phoneticPr fontId="4" type="noConversion"/>
  </si>
  <si>
    <t>2회</t>
  </si>
  <si>
    <t>BB/7</t>
    <phoneticPr fontId="4" type="noConversion"/>
  </si>
  <si>
    <t>성명</t>
    <phoneticPr fontId="4" type="noConversion"/>
  </si>
  <si>
    <t>배번</t>
    <phoneticPr fontId="4" type="noConversion"/>
  </si>
  <si>
    <t>이닝</t>
    <phoneticPr fontId="4" type="noConversion"/>
  </si>
  <si>
    <t>타자</t>
    <phoneticPr fontId="4" type="noConversion"/>
  </si>
  <si>
    <t>피안타</t>
    <phoneticPr fontId="4" type="noConversion"/>
  </si>
  <si>
    <t>볼넷</t>
    <phoneticPr fontId="4" type="noConversion"/>
  </si>
  <si>
    <t>삼진</t>
    <phoneticPr fontId="4" type="noConversion"/>
  </si>
  <si>
    <t>자책</t>
    <phoneticPr fontId="4" type="noConversion"/>
  </si>
  <si>
    <t>K/7</t>
    <phoneticPr fontId="4" type="noConversion"/>
  </si>
  <si>
    <t>방어율</t>
    <phoneticPr fontId="4" type="noConversion"/>
  </si>
  <si>
    <t>결과</t>
    <phoneticPr fontId="4" type="noConversion"/>
  </si>
  <si>
    <t>TOTAL</t>
    <phoneticPr fontId="4" type="noConversion"/>
  </si>
  <si>
    <t>N</t>
    <phoneticPr fontId="4" type="noConversion"/>
  </si>
  <si>
    <t>수비</t>
    <phoneticPr fontId="4" type="noConversion"/>
  </si>
  <si>
    <t>1회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</si>
  <si>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</si>
  <si>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</si>
  <si>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</si>
  <si>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6회</t>
    <phoneticPr fontId="4" type="noConversion"/>
  </si>
  <si>
    <t>7회</t>
    <phoneticPr fontId="4" type="noConversion"/>
  </si>
  <si>
    <t>타석</t>
    <phoneticPr fontId="2" type="noConversion"/>
  </si>
  <si>
    <t>타수</t>
    <phoneticPr fontId="4" type="noConversion"/>
  </si>
  <si>
    <t>안타</t>
    <phoneticPr fontId="4" type="noConversion"/>
  </si>
  <si>
    <t>타점</t>
    <phoneticPr fontId="4" type="noConversion"/>
  </si>
  <si>
    <t>득점</t>
    <phoneticPr fontId="4" type="noConversion"/>
  </si>
  <si>
    <t>도루</t>
    <phoneticPr fontId="4" type="noConversion"/>
  </si>
  <si>
    <t>사구</t>
    <phoneticPr fontId="4" type="noConversion"/>
  </si>
  <si>
    <t>희타</t>
    <phoneticPr fontId="2" type="noConversion"/>
  </si>
  <si>
    <t>타율</t>
    <phoneticPr fontId="4" type="noConversion"/>
  </si>
  <si>
    <t xml:space="preserve"> TOTAL</t>
    <phoneticPr fontId="4" type="noConversion"/>
  </si>
  <si>
    <r>
      <t xml:space="preserve">*견제사, #주루사, </t>
    </r>
    <r>
      <rPr>
        <u/>
        <sz val="10"/>
        <color theme="1"/>
        <rFont val="바탕"/>
        <family val="1"/>
        <charset val="129"/>
      </rPr>
      <t>투수교체</t>
    </r>
    <phoneticPr fontId="4" type="noConversion"/>
  </si>
  <si>
    <t>R</t>
  </si>
  <si>
    <t>H</t>
  </si>
  <si>
    <t>B</t>
  </si>
  <si>
    <t>E</t>
  </si>
  <si>
    <t>담당</t>
  </si>
  <si>
    <t>심판</t>
  </si>
  <si>
    <t>기록</t>
  </si>
  <si>
    <t>패</t>
    <phoneticPr fontId="2" type="noConversion"/>
  </si>
  <si>
    <t>오용진</t>
    <phoneticPr fontId="2" type="noConversion"/>
  </si>
  <si>
    <t>블드</t>
    <phoneticPr fontId="2" type="noConversion"/>
  </si>
  <si>
    <t>한유리</t>
    <phoneticPr fontId="2" type="noConversion"/>
  </si>
  <si>
    <t>몬스터</t>
    <phoneticPr fontId="2" type="noConversion"/>
  </si>
  <si>
    <t>GT</t>
    <phoneticPr fontId="2" type="noConversion"/>
  </si>
  <si>
    <t>몬스터- 투수 기록</t>
    <phoneticPr fontId="2" type="noConversion"/>
  </si>
  <si>
    <t>몬스터- 타격 기록</t>
    <phoneticPr fontId="4" type="noConversion"/>
  </si>
  <si>
    <t>오용진</t>
    <phoneticPr fontId="2" type="noConversion"/>
  </si>
  <si>
    <t>권재욱</t>
    <phoneticPr fontId="2" type="noConversion"/>
  </si>
  <si>
    <t>토루</t>
    <phoneticPr fontId="2" type="noConversion"/>
  </si>
  <si>
    <t>이옥재</t>
    <phoneticPr fontId="2" type="noConversion"/>
  </si>
  <si>
    <t>박진만</t>
    <phoneticPr fontId="2" type="noConversion"/>
  </si>
  <si>
    <t>장성우</t>
    <phoneticPr fontId="2" type="noConversion"/>
  </si>
  <si>
    <t>구임규</t>
    <phoneticPr fontId="2" type="noConversion"/>
  </si>
  <si>
    <t>강성용</t>
    <phoneticPr fontId="2" type="noConversion"/>
  </si>
  <si>
    <t>이경한</t>
    <phoneticPr fontId="2" type="noConversion"/>
  </si>
  <si>
    <t>CF</t>
    <phoneticPr fontId="2" type="noConversion"/>
  </si>
  <si>
    <t>1B/LF</t>
    <phoneticPr fontId="2" type="noConversion"/>
  </si>
  <si>
    <t>LF/2B</t>
    <phoneticPr fontId="2" type="noConversion"/>
  </si>
  <si>
    <t>3B</t>
    <phoneticPr fontId="2" type="noConversion"/>
  </si>
  <si>
    <t>RF</t>
    <phoneticPr fontId="2" type="noConversion"/>
  </si>
  <si>
    <t>DH</t>
    <phoneticPr fontId="2" type="noConversion"/>
  </si>
  <si>
    <t>SS</t>
    <phoneticPr fontId="2" type="noConversion"/>
  </si>
  <si>
    <t>G.H</t>
    <phoneticPr fontId="2" type="noConversion"/>
  </si>
  <si>
    <t>4구</t>
    <phoneticPr fontId="2" type="noConversion"/>
  </si>
  <si>
    <t>중플</t>
    <phoneticPr fontId="2" type="noConversion"/>
  </si>
  <si>
    <t>야선</t>
    <phoneticPr fontId="2" type="noConversion"/>
  </si>
  <si>
    <t>3실</t>
    <phoneticPr fontId="2" type="noConversion"/>
  </si>
  <si>
    <t>K</t>
    <phoneticPr fontId="2" type="noConversion"/>
  </si>
  <si>
    <t>사구</t>
    <phoneticPr fontId="2" type="noConversion"/>
  </si>
  <si>
    <t>좌안</t>
    <phoneticPr fontId="2" type="noConversion"/>
  </si>
  <si>
    <t>우안</t>
    <phoneticPr fontId="2" type="noConversion"/>
  </si>
  <si>
    <t>유플</t>
    <phoneticPr fontId="2" type="noConversion"/>
  </si>
  <si>
    <t>1땅</t>
    <phoneticPr fontId="2" type="noConversion"/>
  </si>
  <si>
    <t>X</t>
    <phoneticPr fontId="2" type="noConversion"/>
  </si>
  <si>
    <t>X</t>
    <phoneticPr fontId="2" type="noConversion"/>
  </si>
  <si>
    <t>승</t>
    <phoneticPr fontId="2" type="noConversion"/>
  </si>
  <si>
    <t>박영연</t>
    <phoneticPr fontId="2" type="noConversion"/>
  </si>
  <si>
    <t>P</t>
    <phoneticPr fontId="2" type="noConversion"/>
  </si>
  <si>
    <t>LF</t>
    <phoneticPr fontId="2" type="noConversion"/>
  </si>
  <si>
    <t>1B</t>
    <phoneticPr fontId="2" type="noConversion"/>
  </si>
  <si>
    <t>2B</t>
    <phoneticPr fontId="2" type="noConversion"/>
  </si>
  <si>
    <t>C</t>
    <phoneticPr fontId="2" type="noConversion"/>
  </si>
  <si>
    <t>윤성재</t>
    <phoneticPr fontId="2" type="noConversion"/>
  </si>
  <si>
    <t>정현우</t>
    <phoneticPr fontId="2" type="noConversion"/>
  </si>
  <si>
    <t>김건</t>
    <phoneticPr fontId="2" type="noConversion"/>
  </si>
  <si>
    <t>유기국</t>
    <phoneticPr fontId="2" type="noConversion"/>
  </si>
  <si>
    <t>박일신</t>
    <phoneticPr fontId="2" type="noConversion"/>
  </si>
  <si>
    <t>정영서</t>
    <phoneticPr fontId="2" type="noConversion"/>
  </si>
  <si>
    <t>이승훈</t>
    <phoneticPr fontId="2" type="noConversion"/>
  </si>
  <si>
    <t>유강문</t>
    <phoneticPr fontId="2" type="noConversion"/>
  </si>
  <si>
    <t>중안</t>
    <phoneticPr fontId="2" type="noConversion"/>
  </si>
  <si>
    <t>내안</t>
    <phoneticPr fontId="2" type="noConversion"/>
  </si>
  <si>
    <t>2땅</t>
    <phoneticPr fontId="2" type="noConversion"/>
  </si>
  <si>
    <t>3땅</t>
    <phoneticPr fontId="2" type="noConversion"/>
  </si>
  <si>
    <t>중실</t>
    <phoneticPr fontId="2" type="noConversion"/>
  </si>
  <si>
    <t>GT- 투수 기록</t>
    <phoneticPr fontId="2" type="noConversion"/>
  </si>
  <si>
    <t>GT-타격 기록</t>
    <phoneticPr fontId="4" type="noConversion"/>
  </si>
  <si>
    <t>후보선수</t>
    <phoneticPr fontId="2" type="noConversion"/>
  </si>
  <si>
    <t>배번</t>
    <phoneticPr fontId="2" type="noConversion"/>
  </si>
  <si>
    <t>성명</t>
    <phoneticPr fontId="2" type="noConversion"/>
  </si>
  <si>
    <t>나영남</t>
    <phoneticPr fontId="2" type="noConversion"/>
  </si>
  <si>
    <t>최지우</t>
    <phoneticPr fontId="2" type="noConversion"/>
  </si>
  <si>
    <t>전영준</t>
    <phoneticPr fontId="2" type="noConversion"/>
  </si>
  <si>
    <t>윤관</t>
    <phoneticPr fontId="2" type="noConversion"/>
  </si>
  <si>
    <t>김창현</t>
    <phoneticPr fontId="2" type="noConversion"/>
  </si>
  <si>
    <t xml:space="preserve">2B                  </t>
    <phoneticPr fontId="2" type="noConversion"/>
  </si>
  <si>
    <t xml:space="preserve">P                  </t>
    <phoneticPr fontId="2" type="noConversion"/>
  </si>
  <si>
    <t xml:space="preserve">백기홍   </t>
    <phoneticPr fontId="2" type="noConversion"/>
  </si>
  <si>
    <t xml:space="preserve">오용진       </t>
    <phoneticPr fontId="2" type="noConversion"/>
  </si>
  <si>
    <t>유재현</t>
    <phoneticPr fontId="2" type="noConversion"/>
  </si>
  <si>
    <t>김성준</t>
    <phoneticPr fontId="2" type="noConversion"/>
  </si>
  <si>
    <t xml:space="preserve">■ BKBL 1라운드 1차전 2구장 1경기 2018.03.17 토 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</si>
</sst>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_ "/>
  </numFmts>
  <fonts count="18">
    <font>
      <sz val="11"/>
      <color theme="1"/>
      <name val="맑은 고딕"/>
      <family val="2"/>
      <scheme val="minor"/>
    </font>
    <font>
      <sz val="10"/>
      <color theme="1"/>
      <name val="바탕"/>
      <family val="1"/>
      <charset val="129"/>
    </font>
    <font>
      <sz val="9"/>
      <name val="맑은 고딕"/>
      <family val="3"/>
      <charset val="134"/>
      <scheme val="minor"/>
    </font>
    <font>
      <b/>
      <sz val="12"/>
      <color theme="1"/>
      <name val="바탕"/>
      <family val="1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바탕"/>
      <family val="1"/>
      <charset val="129"/>
    </font>
    <font>
      <sz val="9"/>
      <color theme="1"/>
      <name val="바탕"/>
      <family val="1"/>
      <charset val="129"/>
    </font>
    <font>
      <sz val="10"/>
      <color rgb="FFFF0000"/>
      <name val="바탕"/>
      <family val="1"/>
      <charset val="129"/>
    </font>
    <font>
      <u/>
      <sz val="10"/>
      <color theme="1"/>
      <name val="바탕"/>
      <family val="1"/>
      <charset val="129"/>
    </font>
    <font>
      <sz val="10"/>
      <name val="바탕"/>
      <family val="1"/>
      <charset val="129"/>
    </font>
    <font>
      <sz val="11"/>
      <color theme="1"/>
      <name val="바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name val="바탕"/>
      <family val="1"/>
    </font>
    <font>
      <sz val="11"/>
      <color rgb="FFFF0000"/>
      <name val="바탕"/>
      <family val="1"/>
      <charset val="129"/>
    </font>
    <font>
      <sz val="10"/>
      <name val="돋움"/>
      <family val="3"/>
      <charset val="129"/>
    </font>
    <font>
      <u/>
      <sz val="10"/>
      <name val="바탕"/>
      <family val="1"/>
    </font>
    <font>
      <sz val="11"/>
      <name val="바탕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80">
    <xf numFmtId="0" fontId="0" fillId="0" borderId="0" xfId="0"/>
    <xf numFmtId="0" fontId="1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2" fontId="1" fillId="2" borderId="0" xfId="0" applyNumberFormat="1" applyFont="1" applyFill="1" applyBorder="1" applyAlignment="1">
      <alignment horizontal="center" vertical="center"/>
    </xf>
    <xf numFmtId="177" fontId="5" fillId="3" borderId="0" xfId="0" applyNumberFormat="1" applyFont="1" applyFill="1" applyBorder="1" applyAlignment="1">
      <alignment horizontal="center" vertical="center"/>
    </xf>
    <xf numFmtId="0" fontId="0" fillId="2" borderId="0" xfId="0" applyFill="1"/>
    <xf numFmtId="12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1" fillId="0" borderId="0" xfId="0" applyFont="1"/>
    <xf numFmtId="0" fontId="12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/>
    <xf numFmtId="0" fontId="9" fillId="5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2" borderId="0" xfId="0" applyFill="1"/>
    <xf numFmtId="0" fontId="9" fillId="5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77" fontId="5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6" fontId="1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2"/>
  <sheetViews>
    <sheetView tabSelected="1" zoomScaleNormal="100" workbookViewId="0">
      <selection activeCell="X3" sqref="X3"/>
    </sheetView>
  </sheetViews>
  <sheetFormatPr defaultRowHeight="16.5"/>
  <cols>
    <col min="1" max="1" width="4.5" customWidth="1"/>
    <col min="2" max="2" width="2.5" customWidth="1"/>
    <col min="3" max="3" width="9.75" bestFit="1" customWidth="1"/>
    <col min="4" max="4" width="4.625" customWidth="1"/>
    <col min="5" max="5" width="7.625" customWidth="1"/>
    <col min="6" max="6" width="8" bestFit="1" customWidth="1"/>
    <col min="7" max="7" width="4.75" bestFit="1" customWidth="1"/>
    <col min="8" max="8" width="6.375" bestFit="1" customWidth="1"/>
    <col min="9" max="10" width="4.75" bestFit="1" customWidth="1"/>
    <col min="11" max="12" width="6.375" bestFit="1" customWidth="1"/>
    <col min="13" max="13" width="2.875" customWidth="1"/>
    <col min="14" max="21" width="3.125" customWidth="1"/>
    <col min="22" max="22" width="7.375" customWidth="1"/>
  </cols>
  <sheetData>
    <row r="1" spans="1:26" s="11" customFormat="1"/>
    <row r="2" spans="1:26">
      <c r="A2" s="14"/>
      <c r="B2" s="76" t="s">
        <v>114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1"/>
      <c r="P2" s="1"/>
      <c r="Q2" s="14"/>
      <c r="R2" s="14"/>
      <c r="S2" s="14"/>
      <c r="T2" s="14"/>
      <c r="U2" s="14"/>
      <c r="V2" s="15"/>
      <c r="W2" s="11"/>
    </row>
    <row r="3" spans="1:26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  <c r="W3" s="11"/>
    </row>
    <row r="4" spans="1:26">
      <c r="A4" s="14"/>
      <c r="B4" s="77"/>
      <c r="C4" s="77"/>
      <c r="D4" s="77"/>
      <c r="E4" s="77"/>
      <c r="F4" s="31">
        <v>1</v>
      </c>
      <c r="G4" s="31">
        <v>2</v>
      </c>
      <c r="H4" s="31">
        <v>3</v>
      </c>
      <c r="I4" s="31">
        <v>4</v>
      </c>
      <c r="J4" s="31">
        <v>5</v>
      </c>
      <c r="K4" s="31">
        <v>6</v>
      </c>
      <c r="L4" s="31">
        <v>7</v>
      </c>
      <c r="M4" s="31" t="s">
        <v>34</v>
      </c>
      <c r="N4" s="31" t="s">
        <v>35</v>
      </c>
      <c r="O4" s="31" t="s">
        <v>36</v>
      </c>
      <c r="P4" s="31" t="s">
        <v>37</v>
      </c>
      <c r="Q4" s="78" t="s">
        <v>38</v>
      </c>
      <c r="R4" s="78"/>
      <c r="S4" s="78"/>
      <c r="T4" s="78" t="s">
        <v>42</v>
      </c>
      <c r="U4" s="78"/>
      <c r="V4" s="78"/>
      <c r="W4" s="11"/>
    </row>
    <row r="5" spans="1:26">
      <c r="A5" s="14"/>
      <c r="B5" s="79" t="s">
        <v>45</v>
      </c>
      <c r="C5" s="79"/>
      <c r="D5" s="79"/>
      <c r="E5" s="79"/>
      <c r="F5" s="53">
        <v>1</v>
      </c>
      <c r="G5" s="53">
        <v>5</v>
      </c>
      <c r="H5" s="53">
        <v>1</v>
      </c>
      <c r="I5" s="56" t="s">
        <v>76</v>
      </c>
      <c r="J5" s="56" t="s">
        <v>76</v>
      </c>
      <c r="K5" s="56" t="s">
        <v>76</v>
      </c>
      <c r="L5" s="56" t="s">
        <v>76</v>
      </c>
      <c r="M5" s="53">
        <v>7</v>
      </c>
      <c r="N5" s="53">
        <v>4</v>
      </c>
      <c r="O5" s="53">
        <v>4</v>
      </c>
      <c r="P5" s="53">
        <v>2</v>
      </c>
      <c r="Q5" s="78" t="s">
        <v>39</v>
      </c>
      <c r="R5" s="78"/>
      <c r="S5" s="78"/>
      <c r="T5" s="78" t="s">
        <v>43</v>
      </c>
      <c r="U5" s="78"/>
      <c r="V5" s="78"/>
      <c r="W5" s="11"/>
    </row>
    <row r="6" spans="1:26">
      <c r="A6" s="14"/>
      <c r="B6" s="79" t="s">
        <v>46</v>
      </c>
      <c r="C6" s="79"/>
      <c r="D6" s="79"/>
      <c r="E6" s="79"/>
      <c r="F6" s="53">
        <v>1</v>
      </c>
      <c r="G6" s="53">
        <v>0</v>
      </c>
      <c r="H6" s="53">
        <v>0</v>
      </c>
      <c r="I6" s="56" t="s">
        <v>76</v>
      </c>
      <c r="J6" s="56" t="s">
        <v>76</v>
      </c>
      <c r="K6" s="56" t="s">
        <v>76</v>
      </c>
      <c r="L6" s="56" t="s">
        <v>76</v>
      </c>
      <c r="M6" s="53">
        <v>1</v>
      </c>
      <c r="N6" s="53">
        <v>3</v>
      </c>
      <c r="O6" s="53">
        <v>3</v>
      </c>
      <c r="P6" s="53">
        <v>0</v>
      </c>
      <c r="Q6" s="78" t="s">
        <v>40</v>
      </c>
      <c r="R6" s="78"/>
      <c r="S6" s="78"/>
      <c r="T6" s="78" t="s">
        <v>44</v>
      </c>
      <c r="U6" s="78"/>
      <c r="V6" s="78"/>
      <c r="W6" s="11"/>
    </row>
    <row r="7" spans="1:26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5"/>
      <c r="W7" s="11"/>
    </row>
    <row r="8" spans="1:26" ht="17.25" thickBot="1">
      <c r="A8" s="14"/>
      <c r="B8" s="73" t="s">
        <v>47</v>
      </c>
      <c r="C8" s="74"/>
      <c r="D8" s="74"/>
      <c r="E8" s="74"/>
      <c r="F8" s="74"/>
      <c r="G8" s="74"/>
      <c r="H8" s="75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3"/>
      <c r="W8" s="11"/>
    </row>
    <row r="9" spans="1:26">
      <c r="A9" s="14"/>
      <c r="B9" s="71" t="s">
        <v>3</v>
      </c>
      <c r="C9" s="71"/>
      <c r="D9" s="71"/>
      <c r="E9" s="22" t="s">
        <v>4</v>
      </c>
      <c r="F9" s="22" t="s">
        <v>5</v>
      </c>
      <c r="G9" s="22" t="s">
        <v>6</v>
      </c>
      <c r="H9" s="22" t="s">
        <v>7</v>
      </c>
      <c r="I9" s="22" t="s">
        <v>8</v>
      </c>
      <c r="J9" s="22" t="s">
        <v>9</v>
      </c>
      <c r="K9" s="22" t="s">
        <v>0</v>
      </c>
      <c r="L9" s="22" t="s">
        <v>10</v>
      </c>
      <c r="M9" s="71" t="s">
        <v>2</v>
      </c>
      <c r="N9" s="71"/>
      <c r="O9" s="71"/>
      <c r="P9" s="71" t="s">
        <v>11</v>
      </c>
      <c r="Q9" s="71"/>
      <c r="R9" s="71" t="s">
        <v>12</v>
      </c>
      <c r="S9" s="71"/>
      <c r="T9" s="71"/>
      <c r="U9" s="72" t="s">
        <v>13</v>
      </c>
      <c r="V9" s="72"/>
      <c r="W9" s="11"/>
    </row>
    <row r="10" spans="1:26">
      <c r="A10" s="14"/>
      <c r="B10" s="66" t="s">
        <v>49</v>
      </c>
      <c r="C10" s="66"/>
      <c r="D10" s="66"/>
      <c r="E10" s="52">
        <v>56</v>
      </c>
      <c r="F10" s="9">
        <v>3</v>
      </c>
      <c r="G10" s="52">
        <v>16</v>
      </c>
      <c r="H10" s="52">
        <v>3</v>
      </c>
      <c r="I10" s="52">
        <v>2</v>
      </c>
      <c r="J10" s="52">
        <v>3</v>
      </c>
      <c r="K10" s="52">
        <v>1</v>
      </c>
      <c r="L10" s="52">
        <v>1</v>
      </c>
      <c r="M10" s="67">
        <f>(I10/F10)*7</f>
        <v>4.6666666666666661</v>
      </c>
      <c r="N10" s="67"/>
      <c r="O10" s="67"/>
      <c r="P10" s="67">
        <f>(J10/F10)*7</f>
        <v>7</v>
      </c>
      <c r="Q10" s="67"/>
      <c r="R10" s="67">
        <f>(L10*7)/F10</f>
        <v>2.3333333333333335</v>
      </c>
      <c r="S10" s="67"/>
      <c r="T10" s="67"/>
      <c r="U10" s="68" t="s">
        <v>78</v>
      </c>
      <c r="V10" s="68"/>
      <c r="W10" s="11"/>
    </row>
    <row r="11" spans="1:26">
      <c r="A11" s="14"/>
      <c r="B11" s="70" t="s">
        <v>14</v>
      </c>
      <c r="C11" s="70"/>
      <c r="D11" s="70"/>
      <c r="E11" s="70"/>
      <c r="F11" s="12">
        <f t="shared" ref="F11:L11" si="0">SUM(F10:F10)</f>
        <v>3</v>
      </c>
      <c r="G11" s="13">
        <f t="shared" si="0"/>
        <v>16</v>
      </c>
      <c r="H11" s="13">
        <f t="shared" si="0"/>
        <v>3</v>
      </c>
      <c r="I11" s="13">
        <f t="shared" si="0"/>
        <v>2</v>
      </c>
      <c r="J11" s="13">
        <f t="shared" si="0"/>
        <v>3</v>
      </c>
      <c r="K11" s="13">
        <f t="shared" si="0"/>
        <v>1</v>
      </c>
      <c r="L11" s="13">
        <f t="shared" si="0"/>
        <v>1</v>
      </c>
      <c r="M11" s="69">
        <f>(I11/F11)*7</f>
        <v>4.6666666666666661</v>
      </c>
      <c r="N11" s="69"/>
      <c r="O11" s="69"/>
      <c r="P11" s="69">
        <f>(J11/F11)*7</f>
        <v>7</v>
      </c>
      <c r="Q11" s="69"/>
      <c r="R11" s="69">
        <f>(L11*7)/F11</f>
        <v>2.3333333333333335</v>
      </c>
      <c r="S11" s="69"/>
      <c r="T11" s="69"/>
      <c r="U11" s="69"/>
      <c r="V11" s="69"/>
      <c r="W11" s="11"/>
    </row>
    <row r="12" spans="1:26" ht="17.25" thickBot="1">
      <c r="A12" s="1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8"/>
      <c r="S12" s="20"/>
      <c r="T12" s="20"/>
      <c r="U12" s="20"/>
      <c r="V12" s="23"/>
      <c r="W12" s="11"/>
    </row>
    <row r="13" spans="1:26" ht="17.25" thickBot="1">
      <c r="A13" s="2"/>
      <c r="B13" s="73" t="s">
        <v>48</v>
      </c>
      <c r="C13" s="74"/>
      <c r="D13" s="74"/>
      <c r="E13" s="74"/>
      <c r="F13" s="74"/>
      <c r="G13" s="74"/>
      <c r="H13" s="75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9"/>
      <c r="W13" s="11"/>
      <c r="X13" s="24" t="s">
        <v>100</v>
      </c>
    </row>
    <row r="14" spans="1:26">
      <c r="A14" s="4"/>
      <c r="B14" s="3" t="s">
        <v>15</v>
      </c>
      <c r="C14" s="3" t="s">
        <v>16</v>
      </c>
      <c r="D14" s="3" t="s">
        <v>4</v>
      </c>
      <c r="E14" s="3" t="s">
        <v>3</v>
      </c>
      <c r="F14" s="3" t="s">
        <v>17</v>
      </c>
      <c r="G14" s="3" t="s">
        <v>1</v>
      </c>
      <c r="H14" s="3" t="s">
        <v>18</v>
      </c>
      <c r="I14" s="3" t="s">
        <v>19</v>
      </c>
      <c r="J14" s="3" t="s">
        <v>20</v>
      </c>
      <c r="K14" s="3" t="s">
        <v>21</v>
      </c>
      <c r="L14" s="3" t="s">
        <v>22</v>
      </c>
      <c r="M14" s="3" t="s">
        <v>23</v>
      </c>
      <c r="N14" s="3" t="s">
        <v>24</v>
      </c>
      <c r="O14" s="3" t="s">
        <v>25</v>
      </c>
      <c r="P14" s="3" t="s">
        <v>26</v>
      </c>
      <c r="Q14" s="3" t="s">
        <v>27</v>
      </c>
      <c r="R14" s="3" t="s">
        <v>28</v>
      </c>
      <c r="S14" s="3" t="s">
        <v>29</v>
      </c>
      <c r="T14" s="3" t="s">
        <v>9</v>
      </c>
      <c r="U14" s="3" t="s">
        <v>30</v>
      </c>
      <c r="V14" s="10" t="s">
        <v>31</v>
      </c>
      <c r="W14" s="11"/>
    </row>
    <row r="15" spans="1:26">
      <c r="A15" s="4"/>
      <c r="B15" s="37">
        <v>1</v>
      </c>
      <c r="C15" s="26" t="s">
        <v>58</v>
      </c>
      <c r="D15" s="26">
        <v>4</v>
      </c>
      <c r="E15" s="26" t="s">
        <v>50</v>
      </c>
      <c r="F15" s="33" t="s">
        <v>65</v>
      </c>
      <c r="G15" s="26" t="s">
        <v>66</v>
      </c>
      <c r="H15" s="26"/>
      <c r="I15" s="26" t="s">
        <v>76</v>
      </c>
      <c r="J15" s="26" t="s">
        <v>77</v>
      </c>
      <c r="K15" s="26" t="s">
        <v>76</v>
      </c>
      <c r="L15" s="26" t="s">
        <v>76</v>
      </c>
      <c r="M15" s="26">
        <v>2</v>
      </c>
      <c r="N15" s="37">
        <v>1</v>
      </c>
      <c r="O15" s="37">
        <v>1</v>
      </c>
      <c r="P15" s="37">
        <v>1</v>
      </c>
      <c r="Q15" s="37">
        <v>2</v>
      </c>
      <c r="R15" s="37">
        <v>0</v>
      </c>
      <c r="S15" s="37">
        <v>1</v>
      </c>
      <c r="T15" s="37">
        <f>COUNTIF(F15:L15,"삼진")+COUNTIF(F15:L15,"낫아웃")</f>
        <v>0</v>
      </c>
      <c r="U15" s="37">
        <v>0</v>
      </c>
      <c r="V15" s="6">
        <f t="shared" ref="V15:V25" si="1">O15/N15</f>
        <v>1</v>
      </c>
      <c r="W15" s="11"/>
      <c r="X15" s="24"/>
      <c r="Y15" s="24" t="s">
        <v>101</v>
      </c>
      <c r="Z15" s="24" t="s">
        <v>102</v>
      </c>
    </row>
    <row r="16" spans="1:26">
      <c r="A16" s="14"/>
      <c r="B16" s="38">
        <v>2</v>
      </c>
      <c r="C16" s="29" t="s">
        <v>108</v>
      </c>
      <c r="D16" s="29">
        <v>100</v>
      </c>
      <c r="E16" s="29" t="s">
        <v>110</v>
      </c>
      <c r="F16" s="63" t="s">
        <v>66</v>
      </c>
      <c r="G16" s="63" t="s">
        <v>72</v>
      </c>
      <c r="H16" s="57"/>
      <c r="I16" s="25" t="s">
        <v>76</v>
      </c>
      <c r="J16" s="25" t="s">
        <v>77</v>
      </c>
      <c r="K16" s="25" t="s">
        <v>77</v>
      </c>
      <c r="L16" s="25" t="s">
        <v>76</v>
      </c>
      <c r="M16" s="29">
        <v>2</v>
      </c>
      <c r="N16" s="57">
        <v>1</v>
      </c>
      <c r="O16" s="57">
        <v>1</v>
      </c>
      <c r="P16" s="57">
        <v>2</v>
      </c>
      <c r="Q16" s="57">
        <v>1</v>
      </c>
      <c r="R16" s="57">
        <v>1</v>
      </c>
      <c r="S16" s="57">
        <v>1</v>
      </c>
      <c r="T16" s="57">
        <v>0</v>
      </c>
      <c r="U16" s="57">
        <v>0</v>
      </c>
      <c r="V16" s="61">
        <v>1</v>
      </c>
      <c r="W16" s="11"/>
      <c r="Y16" s="64">
        <v>18</v>
      </c>
      <c r="Z16" s="24" t="s">
        <v>103</v>
      </c>
    </row>
    <row r="17" spans="1:26">
      <c r="A17" s="14"/>
      <c r="B17" s="37">
        <v>3</v>
      </c>
      <c r="C17" s="26" t="s">
        <v>58</v>
      </c>
      <c r="D17" s="26">
        <v>39</v>
      </c>
      <c r="E17" s="42" t="s">
        <v>51</v>
      </c>
      <c r="F17" s="30" t="s">
        <v>67</v>
      </c>
      <c r="G17" s="26" t="s">
        <v>73</v>
      </c>
      <c r="H17" s="26"/>
      <c r="I17" s="26" t="s">
        <v>76</v>
      </c>
      <c r="J17" s="26" t="s">
        <v>77</v>
      </c>
      <c r="K17" s="26" t="s">
        <v>77</v>
      </c>
      <c r="L17" s="26" t="s">
        <v>76</v>
      </c>
      <c r="M17" s="26">
        <v>2</v>
      </c>
      <c r="N17" s="40">
        <v>2</v>
      </c>
      <c r="O17" s="40">
        <f t="shared" ref="O17:O24" si="2">COUNTIF(F17:L17, "중안")+COUNTIF(F17:L17, "좌안")+COUNTIF(F17:L17, "우안")+COUNTIF(F17:L17, "내안")+COUNTIF(F17:L17, "중2")+COUNTIF(F17:L17, "중3")+COUNTIF(F17:L17, "좌2")+COUNTIF(F17:L17, "좌3")+COUNTIF(F17:L17, "우2")+COUNTIF(F17:L17, "우3")</f>
        <v>1</v>
      </c>
      <c r="P17" s="37">
        <v>1</v>
      </c>
      <c r="Q17" s="37">
        <v>1</v>
      </c>
      <c r="R17" s="37">
        <v>1</v>
      </c>
      <c r="S17" s="40">
        <f t="shared" ref="S17:S22" si="3">COUNTIF(F17:L17, "사구")+COUNTIF(F17:L17, "4구")</f>
        <v>0</v>
      </c>
      <c r="T17" s="40">
        <f t="shared" ref="T17" si="4">COUNTIF(F17:L17,"삼진")+COUNTIF(F17:L17,"낫아웃")</f>
        <v>0</v>
      </c>
      <c r="U17" s="40">
        <v>0</v>
      </c>
      <c r="V17" s="6">
        <f>O17/N17</f>
        <v>0.5</v>
      </c>
      <c r="W17" s="11"/>
      <c r="Y17" s="64">
        <v>28</v>
      </c>
      <c r="Z17" s="24" t="s">
        <v>104</v>
      </c>
    </row>
    <row r="18" spans="1:26">
      <c r="A18" s="14"/>
      <c r="B18" s="38">
        <v>4</v>
      </c>
      <c r="C18" s="25" t="s">
        <v>59</v>
      </c>
      <c r="D18" s="25">
        <v>36</v>
      </c>
      <c r="E18" s="25" t="s">
        <v>52</v>
      </c>
      <c r="F18" s="29" t="s">
        <v>68</v>
      </c>
      <c r="G18" s="25" t="s">
        <v>74</v>
      </c>
      <c r="H18" s="29"/>
      <c r="I18" s="25" t="s">
        <v>76</v>
      </c>
      <c r="J18" s="25" t="s">
        <v>76</v>
      </c>
      <c r="K18" s="25" t="s">
        <v>76</v>
      </c>
      <c r="L18" s="25" t="s">
        <v>76</v>
      </c>
      <c r="M18" s="25">
        <v>2</v>
      </c>
      <c r="N18" s="41">
        <f t="shared" ref="N18:N22" si="5">M18-S18-U18</f>
        <v>2</v>
      </c>
      <c r="O18" s="41">
        <f t="shared" si="2"/>
        <v>0</v>
      </c>
      <c r="P18" s="38">
        <v>0</v>
      </c>
      <c r="Q18" s="38">
        <v>0</v>
      </c>
      <c r="R18" s="38">
        <v>0</v>
      </c>
      <c r="S18" s="41">
        <f t="shared" si="3"/>
        <v>0</v>
      </c>
      <c r="T18" s="41">
        <f t="shared" ref="T18" si="6">COUNTIF(F18:L18, "삼진")+COUNTIF(F18:L18, "낫아웃")</f>
        <v>0</v>
      </c>
      <c r="U18" s="41">
        <v>0</v>
      </c>
      <c r="V18" s="6">
        <f t="shared" si="1"/>
        <v>0</v>
      </c>
      <c r="W18" s="11"/>
      <c r="Y18" s="65">
        <v>37</v>
      </c>
      <c r="Z18" s="24" t="s">
        <v>105</v>
      </c>
    </row>
    <row r="19" spans="1:26">
      <c r="A19" s="4"/>
      <c r="B19" s="37">
        <v>5</v>
      </c>
      <c r="C19" s="26" t="s">
        <v>60</v>
      </c>
      <c r="D19" s="26">
        <v>22</v>
      </c>
      <c r="E19" s="26" t="s">
        <v>53</v>
      </c>
      <c r="F19" s="54" t="s">
        <v>69</v>
      </c>
      <c r="G19" s="26"/>
      <c r="H19" s="26" t="s">
        <v>73</v>
      </c>
      <c r="I19" s="30" t="s">
        <v>76</v>
      </c>
      <c r="J19" s="26" t="s">
        <v>76</v>
      </c>
      <c r="K19" s="26" t="s">
        <v>77</v>
      </c>
      <c r="L19" s="26" t="s">
        <v>76</v>
      </c>
      <c r="M19" s="26">
        <v>2</v>
      </c>
      <c r="N19" s="40">
        <f t="shared" si="5"/>
        <v>2</v>
      </c>
      <c r="O19" s="40">
        <f t="shared" si="2"/>
        <v>1</v>
      </c>
      <c r="P19" s="37">
        <v>0</v>
      </c>
      <c r="Q19" s="37">
        <v>1</v>
      </c>
      <c r="R19" s="37">
        <v>1</v>
      </c>
      <c r="S19" s="40">
        <f t="shared" si="3"/>
        <v>0</v>
      </c>
      <c r="T19" s="40">
        <f t="shared" ref="T19" si="7">COUNTIF(F19:L19,"삼진")+COUNTIF(F19:L19,"낫아웃")</f>
        <v>0</v>
      </c>
      <c r="U19" s="40">
        <v>0</v>
      </c>
      <c r="V19" s="6">
        <f t="shared" si="1"/>
        <v>0.5</v>
      </c>
      <c r="W19" s="11"/>
      <c r="Y19" s="64">
        <v>35</v>
      </c>
      <c r="Z19" s="24" t="s">
        <v>106</v>
      </c>
    </row>
    <row r="20" spans="1:26">
      <c r="A20" s="14"/>
      <c r="B20" s="38">
        <v>6</v>
      </c>
      <c r="C20" s="25" t="s">
        <v>61</v>
      </c>
      <c r="D20" s="25">
        <v>48</v>
      </c>
      <c r="E20" s="43" t="s">
        <v>54</v>
      </c>
      <c r="F20" s="27" t="s">
        <v>70</v>
      </c>
      <c r="G20" s="25"/>
      <c r="H20" s="25" t="s">
        <v>74</v>
      </c>
      <c r="I20" s="29" t="s">
        <v>77</v>
      </c>
      <c r="J20" s="25" t="s">
        <v>76</v>
      </c>
      <c r="K20" s="29" t="s">
        <v>77</v>
      </c>
      <c r="L20" s="25" t="s">
        <v>76</v>
      </c>
      <c r="M20" s="25">
        <v>2</v>
      </c>
      <c r="N20" s="41">
        <f t="shared" si="5"/>
        <v>2</v>
      </c>
      <c r="O20" s="41">
        <f t="shared" si="2"/>
        <v>0</v>
      </c>
      <c r="P20" s="38">
        <v>0</v>
      </c>
      <c r="Q20" s="38">
        <v>0</v>
      </c>
      <c r="R20" s="38">
        <v>0</v>
      </c>
      <c r="S20" s="41">
        <v>0</v>
      </c>
      <c r="T20" s="41">
        <v>1</v>
      </c>
      <c r="U20" s="41">
        <v>0</v>
      </c>
      <c r="V20" s="6">
        <f t="shared" si="1"/>
        <v>0</v>
      </c>
      <c r="W20" s="11"/>
      <c r="Y20" s="65">
        <v>3</v>
      </c>
      <c r="Z20" s="24" t="s">
        <v>107</v>
      </c>
    </row>
    <row r="21" spans="1:26">
      <c r="A21" s="14"/>
      <c r="B21" s="37">
        <v>7</v>
      </c>
      <c r="C21" s="26" t="s">
        <v>62</v>
      </c>
      <c r="D21" s="26">
        <v>98</v>
      </c>
      <c r="E21" s="42" t="s">
        <v>55</v>
      </c>
      <c r="F21" s="26"/>
      <c r="G21" s="26" t="s">
        <v>71</v>
      </c>
      <c r="H21" s="26" t="s">
        <v>75</v>
      </c>
      <c r="I21" s="30" t="s">
        <v>76</v>
      </c>
      <c r="J21" s="26" t="s">
        <v>77</v>
      </c>
      <c r="K21" s="30" t="s">
        <v>76</v>
      </c>
      <c r="L21" s="26" t="s">
        <v>76</v>
      </c>
      <c r="M21" s="26">
        <v>2</v>
      </c>
      <c r="N21" s="40">
        <f t="shared" si="5"/>
        <v>1</v>
      </c>
      <c r="O21" s="40">
        <f t="shared" si="2"/>
        <v>0</v>
      </c>
      <c r="P21" s="37">
        <v>0</v>
      </c>
      <c r="Q21" s="37">
        <v>1</v>
      </c>
      <c r="R21" s="37">
        <v>1</v>
      </c>
      <c r="S21" s="40">
        <v>1</v>
      </c>
      <c r="T21" s="40">
        <f t="shared" ref="T21" si="8">COUNTIF(F21:L21,"삼진")+COUNTIF(F21:L21,"낫아웃")</f>
        <v>0</v>
      </c>
      <c r="U21" s="40">
        <v>0</v>
      </c>
      <c r="V21" s="6">
        <f t="shared" si="1"/>
        <v>0</v>
      </c>
      <c r="W21" s="11"/>
    </row>
    <row r="22" spans="1:26">
      <c r="A22" s="14"/>
      <c r="B22" s="38">
        <v>8</v>
      </c>
      <c r="C22" s="25" t="s">
        <v>63</v>
      </c>
      <c r="D22" s="25">
        <v>26</v>
      </c>
      <c r="E22" s="43" t="s">
        <v>56</v>
      </c>
      <c r="F22" s="25"/>
      <c r="G22" s="27" t="s">
        <v>70</v>
      </c>
      <c r="H22" s="27" t="s">
        <v>70</v>
      </c>
      <c r="I22" s="29" t="s">
        <v>77</v>
      </c>
      <c r="J22" s="25" t="s">
        <v>76</v>
      </c>
      <c r="K22" s="29" t="s">
        <v>76</v>
      </c>
      <c r="L22" s="25" t="s">
        <v>76</v>
      </c>
      <c r="M22" s="25">
        <v>2</v>
      </c>
      <c r="N22" s="41">
        <f t="shared" si="5"/>
        <v>2</v>
      </c>
      <c r="O22" s="41">
        <f t="shared" si="2"/>
        <v>0</v>
      </c>
      <c r="P22" s="38">
        <v>0</v>
      </c>
      <c r="Q22" s="38">
        <v>0</v>
      </c>
      <c r="R22" s="38">
        <v>0</v>
      </c>
      <c r="S22" s="41">
        <f t="shared" si="3"/>
        <v>0</v>
      </c>
      <c r="T22" s="41">
        <v>2</v>
      </c>
      <c r="U22" s="41">
        <v>0</v>
      </c>
      <c r="V22" s="6">
        <f t="shared" si="1"/>
        <v>0</v>
      </c>
      <c r="W22" s="11"/>
    </row>
    <row r="23" spans="1:26">
      <c r="A23" s="37"/>
      <c r="B23" s="37">
        <v>9</v>
      </c>
      <c r="C23" s="30" t="s">
        <v>109</v>
      </c>
      <c r="D23" s="30">
        <v>56</v>
      </c>
      <c r="E23" s="58" t="s">
        <v>111</v>
      </c>
      <c r="F23" s="26"/>
      <c r="G23" s="62" t="s">
        <v>66</v>
      </c>
      <c r="H23" s="30"/>
      <c r="I23" s="30" t="s">
        <v>76</v>
      </c>
      <c r="J23" s="26" t="s">
        <v>76</v>
      </c>
      <c r="K23" s="30" t="s">
        <v>76</v>
      </c>
      <c r="L23" s="26" t="s">
        <v>76</v>
      </c>
      <c r="M23" s="30">
        <v>1</v>
      </c>
      <c r="N23" s="60">
        <v>0</v>
      </c>
      <c r="O23" s="60">
        <v>0</v>
      </c>
      <c r="P23" s="60">
        <v>0</v>
      </c>
      <c r="Q23" s="60">
        <v>1</v>
      </c>
      <c r="R23" s="60">
        <v>1</v>
      </c>
      <c r="S23" s="60">
        <v>1</v>
      </c>
      <c r="T23" s="60">
        <v>0</v>
      </c>
      <c r="U23" s="60">
        <v>0</v>
      </c>
      <c r="V23" s="61">
        <v>0</v>
      </c>
      <c r="W23" s="28"/>
    </row>
    <row r="24" spans="1:26" s="24" customFormat="1">
      <c r="A24" s="54"/>
      <c r="B24" s="55">
        <v>10</v>
      </c>
      <c r="C24" s="25" t="s">
        <v>64</v>
      </c>
      <c r="D24" s="25">
        <v>29</v>
      </c>
      <c r="E24" s="43" t="s">
        <v>57</v>
      </c>
      <c r="F24" s="46"/>
      <c r="G24" s="59" t="s">
        <v>70</v>
      </c>
      <c r="H24" s="47"/>
      <c r="I24" s="47" t="s">
        <v>76</v>
      </c>
      <c r="J24" s="46" t="s">
        <v>76</v>
      </c>
      <c r="K24" s="47" t="s">
        <v>76</v>
      </c>
      <c r="L24" s="47" t="s">
        <v>76</v>
      </c>
      <c r="M24" s="25">
        <v>1</v>
      </c>
      <c r="N24" s="55">
        <f>M24-S24-U24</f>
        <v>1</v>
      </c>
      <c r="O24" s="55">
        <f t="shared" si="2"/>
        <v>0</v>
      </c>
      <c r="P24" s="55">
        <v>0</v>
      </c>
      <c r="Q24" s="55">
        <v>0</v>
      </c>
      <c r="R24" s="55">
        <v>0</v>
      </c>
      <c r="S24" s="55">
        <v>0</v>
      </c>
      <c r="T24" s="55">
        <v>1</v>
      </c>
      <c r="U24" s="55">
        <v>0</v>
      </c>
      <c r="V24" s="6">
        <f t="shared" si="1"/>
        <v>0</v>
      </c>
      <c r="W24" s="28"/>
    </row>
    <row r="25" spans="1:26" s="24" customFormat="1" ht="17.25" thickBot="1">
      <c r="A25" s="54"/>
      <c r="B25" s="70" t="s">
        <v>32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13">
        <v>18</v>
      </c>
      <c r="N25" s="13">
        <v>14</v>
      </c>
      <c r="O25" s="13">
        <v>4</v>
      </c>
      <c r="P25" s="13">
        <v>4</v>
      </c>
      <c r="Q25" s="13">
        <v>7</v>
      </c>
      <c r="R25" s="13">
        <f t="shared" ref="R25" si="9">SUM(R16:R24)</f>
        <v>5</v>
      </c>
      <c r="S25" s="13">
        <v>4</v>
      </c>
      <c r="T25" s="13">
        <f t="shared" ref="T25" si="10">SUM(T16:T24)</f>
        <v>4</v>
      </c>
      <c r="U25" s="13">
        <f t="shared" ref="U25" si="11">SUM(U16:U24)</f>
        <v>0</v>
      </c>
      <c r="V25" s="5">
        <f t="shared" si="1"/>
        <v>0.2857142857142857</v>
      </c>
      <c r="W25" s="28"/>
    </row>
    <row r="26" spans="1:26" ht="18" customHeight="1" thickBot="1">
      <c r="A26" s="14"/>
      <c r="B26" s="73" t="s">
        <v>98</v>
      </c>
      <c r="C26" s="74"/>
      <c r="D26" s="74"/>
      <c r="E26" s="74"/>
      <c r="F26" s="74"/>
      <c r="G26" s="74"/>
      <c r="H26" s="75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51"/>
      <c r="W26" s="11"/>
    </row>
    <row r="27" spans="1:26">
      <c r="A27" s="14"/>
      <c r="B27" s="71"/>
      <c r="C27" s="71"/>
      <c r="D27" s="71"/>
      <c r="E27" s="50" t="s">
        <v>4</v>
      </c>
      <c r="F27" s="50" t="s">
        <v>5</v>
      </c>
      <c r="G27" s="50" t="s">
        <v>6</v>
      </c>
      <c r="H27" s="50" t="s">
        <v>7</v>
      </c>
      <c r="I27" s="50" t="s">
        <v>8</v>
      </c>
      <c r="J27" s="50" t="s">
        <v>9</v>
      </c>
      <c r="K27" s="50" t="s">
        <v>0</v>
      </c>
      <c r="L27" s="50" t="s">
        <v>10</v>
      </c>
      <c r="M27" s="71" t="s">
        <v>2</v>
      </c>
      <c r="N27" s="71"/>
      <c r="O27" s="71"/>
      <c r="P27" s="71" t="s">
        <v>11</v>
      </c>
      <c r="Q27" s="71"/>
      <c r="R27" s="71" t="s">
        <v>12</v>
      </c>
      <c r="S27" s="71"/>
      <c r="T27" s="71"/>
      <c r="U27" s="72" t="s">
        <v>13</v>
      </c>
      <c r="V27" s="72"/>
      <c r="W27" s="11"/>
    </row>
    <row r="28" spans="1:26">
      <c r="A28" s="14"/>
      <c r="B28" s="66" t="s">
        <v>79</v>
      </c>
      <c r="C28" s="66"/>
      <c r="D28" s="66"/>
      <c r="E28" s="52">
        <v>43</v>
      </c>
      <c r="F28" s="9">
        <v>3</v>
      </c>
      <c r="G28" s="52">
        <v>18</v>
      </c>
      <c r="H28" s="52">
        <v>3</v>
      </c>
      <c r="I28" s="52">
        <v>3</v>
      </c>
      <c r="J28" s="52">
        <v>4</v>
      </c>
      <c r="K28" s="52">
        <v>7</v>
      </c>
      <c r="L28" s="52">
        <v>7</v>
      </c>
      <c r="M28" s="67">
        <f>(I28/F28)*7</f>
        <v>7</v>
      </c>
      <c r="N28" s="67"/>
      <c r="O28" s="67"/>
      <c r="P28" s="67">
        <f>(J28/F28)*7</f>
        <v>9.3333333333333321</v>
      </c>
      <c r="Q28" s="67"/>
      <c r="R28" s="67">
        <f>(L28*7)/F28</f>
        <v>16.333333333333332</v>
      </c>
      <c r="S28" s="67"/>
      <c r="T28" s="67"/>
      <c r="U28" s="68" t="s">
        <v>41</v>
      </c>
      <c r="V28" s="68"/>
      <c r="W28" s="11"/>
    </row>
    <row r="29" spans="1:26" s="24" customFormat="1">
      <c r="A29" s="49"/>
      <c r="B29" s="70" t="s">
        <v>14</v>
      </c>
      <c r="C29" s="70"/>
      <c r="D29" s="70"/>
      <c r="E29" s="70"/>
      <c r="F29" s="12">
        <f t="shared" ref="F29:L29" si="12">SUM(F28:F28)</f>
        <v>3</v>
      </c>
      <c r="G29" s="13">
        <f t="shared" si="12"/>
        <v>18</v>
      </c>
      <c r="H29" s="13">
        <f t="shared" si="12"/>
        <v>3</v>
      </c>
      <c r="I29" s="13">
        <f t="shared" si="12"/>
        <v>3</v>
      </c>
      <c r="J29" s="13">
        <f t="shared" si="12"/>
        <v>4</v>
      </c>
      <c r="K29" s="13">
        <f t="shared" si="12"/>
        <v>7</v>
      </c>
      <c r="L29" s="13">
        <f t="shared" si="12"/>
        <v>7</v>
      </c>
      <c r="M29" s="69">
        <f>(I29/F29)*7</f>
        <v>7</v>
      </c>
      <c r="N29" s="69"/>
      <c r="O29" s="69"/>
      <c r="P29" s="69">
        <f>(J29/F29)*7</f>
        <v>9.3333333333333321</v>
      </c>
      <c r="Q29" s="69"/>
      <c r="R29" s="69">
        <f>(L29*7)/F29</f>
        <v>16.333333333333332</v>
      </c>
      <c r="S29" s="69"/>
      <c r="T29" s="69"/>
      <c r="U29" s="69"/>
      <c r="V29" s="69"/>
      <c r="W29" s="28"/>
    </row>
    <row r="30" spans="1:26" ht="17.25" thickBot="1">
      <c r="A30" s="20"/>
      <c r="B30" s="23"/>
      <c r="C30" s="23"/>
      <c r="D30" s="23"/>
      <c r="E30" s="23"/>
      <c r="F30" s="9"/>
      <c r="G30" s="20"/>
      <c r="H30" s="20"/>
      <c r="I30" s="20"/>
      <c r="J30" s="20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11"/>
    </row>
    <row r="31" spans="1:26" ht="16.5" customHeight="1" thickBot="1">
      <c r="A31" s="14"/>
      <c r="B31" s="73" t="s">
        <v>99</v>
      </c>
      <c r="C31" s="74"/>
      <c r="D31" s="74"/>
      <c r="E31" s="74"/>
      <c r="F31" s="74"/>
      <c r="G31" s="74"/>
      <c r="H31" s="75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9"/>
      <c r="W31" s="11"/>
      <c r="X31" s="24" t="s">
        <v>100</v>
      </c>
    </row>
    <row r="32" spans="1:26">
      <c r="A32" s="14"/>
      <c r="B32" s="3" t="s">
        <v>15</v>
      </c>
      <c r="C32" s="3" t="s">
        <v>16</v>
      </c>
      <c r="D32" s="3" t="s">
        <v>4</v>
      </c>
      <c r="E32" s="3" t="s">
        <v>3</v>
      </c>
      <c r="F32" s="3" t="s">
        <v>17</v>
      </c>
      <c r="G32" s="3" t="s">
        <v>1</v>
      </c>
      <c r="H32" s="3" t="s">
        <v>18</v>
      </c>
      <c r="I32" s="3" t="s">
        <v>19</v>
      </c>
      <c r="J32" s="3" t="s">
        <v>20</v>
      </c>
      <c r="K32" s="3" t="s">
        <v>21</v>
      </c>
      <c r="L32" s="3" t="s">
        <v>22</v>
      </c>
      <c r="M32" s="3" t="s">
        <v>23</v>
      </c>
      <c r="N32" s="3" t="s">
        <v>24</v>
      </c>
      <c r="O32" s="3" t="s">
        <v>25</v>
      </c>
      <c r="P32" s="3" t="s">
        <v>26</v>
      </c>
      <c r="Q32" s="3" t="s">
        <v>27</v>
      </c>
      <c r="R32" s="3" t="s">
        <v>28</v>
      </c>
      <c r="S32" s="3" t="s">
        <v>29</v>
      </c>
      <c r="T32" s="3" t="s">
        <v>9</v>
      </c>
      <c r="U32" s="3" t="s">
        <v>30</v>
      </c>
      <c r="V32" s="10" t="s">
        <v>31</v>
      </c>
      <c r="W32" s="11"/>
    </row>
    <row r="33" spans="1:26">
      <c r="A33" s="14"/>
      <c r="B33" s="37">
        <v>1</v>
      </c>
      <c r="C33" s="26" t="s">
        <v>64</v>
      </c>
      <c r="D33" s="26">
        <v>5</v>
      </c>
      <c r="E33" s="42" t="s">
        <v>85</v>
      </c>
      <c r="F33" s="33" t="s">
        <v>93</v>
      </c>
      <c r="G33" s="44" t="s">
        <v>96</v>
      </c>
      <c r="H33" s="45"/>
      <c r="I33" s="33" t="s">
        <v>76</v>
      </c>
      <c r="J33" s="33" t="s">
        <v>76</v>
      </c>
      <c r="K33" s="45" t="s">
        <v>76</v>
      </c>
      <c r="L33" s="45" t="s">
        <v>76</v>
      </c>
      <c r="M33" s="26">
        <v>2</v>
      </c>
      <c r="N33" s="37">
        <f>M33-S33-U33</f>
        <v>2</v>
      </c>
      <c r="O33" s="40">
        <f t="shared" ref="O33:O41" si="13">COUNTIF(F33:L33, "중안")+COUNTIF(F33:L33, "좌안")+COUNTIF(F33:L33, "우안")+COUNTIF(F33:L33, "내안")+COUNTIF(F33:L33, "중2")+COUNTIF(F33:L33, "중3")+COUNTIF(F33:L33, "좌2")+COUNTIF(F33:L33, "좌3")+COUNTIF(F33:L33, "우2")+COUNTIF(F33:L33, "우3")</f>
        <v>1</v>
      </c>
      <c r="P33" s="37">
        <v>0</v>
      </c>
      <c r="Q33" s="37">
        <v>1</v>
      </c>
      <c r="R33" s="37">
        <v>1</v>
      </c>
      <c r="S33" s="37">
        <f>COUNTIF(F33:L33, "사구")+COUNTIF(F33:L33, "4구")</f>
        <v>0</v>
      </c>
      <c r="T33" s="37">
        <f>COUNTIF(F33:L33,"삼진")+COUNTIF(F33:L33,"낫아웃")</f>
        <v>0</v>
      </c>
      <c r="U33" s="37">
        <v>0</v>
      </c>
      <c r="V33" s="6">
        <f t="shared" ref="V33:V42" si="14">O33/N33</f>
        <v>0.5</v>
      </c>
      <c r="W33" s="11"/>
      <c r="Y33" s="24" t="s">
        <v>101</v>
      </c>
      <c r="Z33" s="24" t="s">
        <v>102</v>
      </c>
    </row>
    <row r="34" spans="1:26">
      <c r="A34" s="14"/>
      <c r="B34" s="38">
        <v>2</v>
      </c>
      <c r="C34" s="25" t="s">
        <v>58</v>
      </c>
      <c r="D34" s="25">
        <v>77</v>
      </c>
      <c r="E34" s="43" t="s">
        <v>86</v>
      </c>
      <c r="F34" s="59" t="s">
        <v>70</v>
      </c>
      <c r="G34" s="46"/>
      <c r="H34" s="27" t="s">
        <v>70</v>
      </c>
      <c r="I34" s="47" t="s">
        <v>76</v>
      </c>
      <c r="J34" s="46" t="s">
        <v>76</v>
      </c>
      <c r="K34" s="47" t="s">
        <v>76</v>
      </c>
      <c r="L34" s="47" t="s">
        <v>76</v>
      </c>
      <c r="M34" s="25">
        <v>2</v>
      </c>
      <c r="N34" s="38">
        <f>M34-S34-U34</f>
        <v>2</v>
      </c>
      <c r="O34" s="41">
        <f t="shared" si="13"/>
        <v>0</v>
      </c>
      <c r="P34" s="38">
        <v>0</v>
      </c>
      <c r="Q34" s="38">
        <v>0</v>
      </c>
      <c r="R34" s="38">
        <v>0</v>
      </c>
      <c r="S34" s="38">
        <f>COUNTIF(F34:L34, "사구")+COUNTIF(F34:L34, "4구")</f>
        <v>0</v>
      </c>
      <c r="T34" s="38">
        <v>2</v>
      </c>
      <c r="U34" s="38">
        <v>0</v>
      </c>
      <c r="V34" s="6">
        <f t="shared" si="14"/>
        <v>0</v>
      </c>
      <c r="W34" s="11"/>
      <c r="Y34" s="65">
        <v>24</v>
      </c>
      <c r="Z34" s="24" t="s">
        <v>112</v>
      </c>
    </row>
    <row r="35" spans="1:26">
      <c r="A35" s="14"/>
      <c r="B35" s="37">
        <v>3</v>
      </c>
      <c r="C35" s="26" t="s">
        <v>62</v>
      </c>
      <c r="D35" s="26">
        <v>32</v>
      </c>
      <c r="E35" s="42" t="s">
        <v>87</v>
      </c>
      <c r="F35" s="33" t="s">
        <v>66</v>
      </c>
      <c r="G35" s="33"/>
      <c r="H35" s="45" t="s">
        <v>96</v>
      </c>
      <c r="I35" s="45" t="s">
        <v>76</v>
      </c>
      <c r="J35" s="33" t="s">
        <v>76</v>
      </c>
      <c r="K35" s="45" t="s">
        <v>76</v>
      </c>
      <c r="L35" s="45" t="s">
        <v>76</v>
      </c>
      <c r="M35" s="26">
        <v>2</v>
      </c>
      <c r="N35" s="37">
        <f t="shared" ref="N35:N41" si="15">M35-S35-U35</f>
        <v>1</v>
      </c>
      <c r="O35" s="40">
        <f t="shared" si="13"/>
        <v>0</v>
      </c>
      <c r="P35" s="37">
        <v>0</v>
      </c>
      <c r="Q35" s="37">
        <v>0</v>
      </c>
      <c r="R35" s="37"/>
      <c r="S35" s="40">
        <f t="shared" ref="S35:S41" si="16">COUNTIF(F35:L35, "사구")+COUNTIF(F35:L35, "4구")</f>
        <v>1</v>
      </c>
      <c r="T35" s="37">
        <f t="shared" ref="T35:T40" si="17">COUNTIF(F35:L35, "삼진")</f>
        <v>0</v>
      </c>
      <c r="U35" s="37">
        <v>0</v>
      </c>
      <c r="V35" s="6">
        <f t="shared" si="14"/>
        <v>0</v>
      </c>
      <c r="W35" s="11"/>
      <c r="Y35" s="65">
        <v>98</v>
      </c>
      <c r="Z35" s="24" t="s">
        <v>113</v>
      </c>
    </row>
    <row r="36" spans="1:26">
      <c r="A36" s="14"/>
      <c r="B36" s="38">
        <v>4</v>
      </c>
      <c r="C36" s="25" t="s">
        <v>61</v>
      </c>
      <c r="D36" s="25">
        <v>62</v>
      </c>
      <c r="E36" s="25" t="s">
        <v>88</v>
      </c>
      <c r="F36" s="46" t="s">
        <v>68</v>
      </c>
      <c r="G36" s="46"/>
      <c r="H36" s="46" t="s">
        <v>66</v>
      </c>
      <c r="I36" s="47" t="s">
        <v>76</v>
      </c>
      <c r="J36" s="46" t="s">
        <v>76</v>
      </c>
      <c r="K36" s="47" t="s">
        <v>76</v>
      </c>
      <c r="L36" s="47" t="s">
        <v>76</v>
      </c>
      <c r="M36" s="25">
        <v>2</v>
      </c>
      <c r="N36" s="38">
        <f t="shared" si="15"/>
        <v>1</v>
      </c>
      <c r="O36" s="41">
        <f t="shared" si="13"/>
        <v>0</v>
      </c>
      <c r="P36" s="38">
        <v>0</v>
      </c>
      <c r="Q36" s="38">
        <v>0</v>
      </c>
      <c r="R36" s="38">
        <v>0</v>
      </c>
      <c r="S36" s="41">
        <f t="shared" si="16"/>
        <v>1</v>
      </c>
      <c r="T36" s="38">
        <f t="shared" si="17"/>
        <v>0</v>
      </c>
      <c r="U36" s="38">
        <v>0</v>
      </c>
      <c r="V36" s="6">
        <f t="shared" si="14"/>
        <v>0</v>
      </c>
      <c r="W36" s="11"/>
    </row>
    <row r="37" spans="1:26">
      <c r="A37" s="14"/>
      <c r="B37" s="37">
        <v>5</v>
      </c>
      <c r="C37" s="26" t="s">
        <v>80</v>
      </c>
      <c r="D37" s="26">
        <v>43</v>
      </c>
      <c r="E37" s="26" t="s">
        <v>79</v>
      </c>
      <c r="F37" s="45" t="s">
        <v>94</v>
      </c>
      <c r="G37" s="45"/>
      <c r="H37" s="33" t="s">
        <v>73</v>
      </c>
      <c r="I37" s="44" t="s">
        <v>76</v>
      </c>
      <c r="J37" s="33" t="s">
        <v>76</v>
      </c>
      <c r="K37" s="33" t="s">
        <v>76</v>
      </c>
      <c r="L37" s="45" t="s">
        <v>76</v>
      </c>
      <c r="M37" s="26">
        <v>2</v>
      </c>
      <c r="N37" s="37">
        <f t="shared" si="15"/>
        <v>2</v>
      </c>
      <c r="O37" s="40">
        <f t="shared" si="13"/>
        <v>2</v>
      </c>
      <c r="P37" s="37">
        <v>1</v>
      </c>
      <c r="Q37" s="37">
        <v>0</v>
      </c>
      <c r="R37" s="37">
        <v>0</v>
      </c>
      <c r="S37" s="40">
        <f t="shared" si="16"/>
        <v>0</v>
      </c>
      <c r="T37" s="37">
        <f t="shared" si="17"/>
        <v>0</v>
      </c>
      <c r="U37" s="37">
        <v>0</v>
      </c>
      <c r="V37" s="6">
        <f t="shared" si="14"/>
        <v>1</v>
      </c>
      <c r="W37" s="11"/>
    </row>
    <row r="38" spans="1:26">
      <c r="A38" s="14"/>
      <c r="B38" s="38">
        <v>6</v>
      </c>
      <c r="C38" s="25" t="s">
        <v>81</v>
      </c>
      <c r="D38" s="25">
        <v>34</v>
      </c>
      <c r="E38" s="25" t="s">
        <v>89</v>
      </c>
      <c r="F38" s="47" t="s">
        <v>95</v>
      </c>
      <c r="G38" s="46"/>
      <c r="H38" s="46" t="s">
        <v>69</v>
      </c>
      <c r="I38" s="47" t="s">
        <v>76</v>
      </c>
      <c r="J38" s="46" t="s">
        <v>76</v>
      </c>
      <c r="K38" s="46" t="s">
        <v>76</v>
      </c>
      <c r="L38" s="47" t="s">
        <v>76</v>
      </c>
      <c r="M38" s="25">
        <v>2</v>
      </c>
      <c r="N38" s="38">
        <f t="shared" si="15"/>
        <v>2</v>
      </c>
      <c r="O38" s="41">
        <f t="shared" si="13"/>
        <v>0</v>
      </c>
      <c r="P38" s="38">
        <v>0</v>
      </c>
      <c r="Q38" s="38">
        <v>0</v>
      </c>
      <c r="R38" s="38">
        <v>0</v>
      </c>
      <c r="S38" s="41">
        <f t="shared" si="16"/>
        <v>0</v>
      </c>
      <c r="T38" s="38">
        <f t="shared" si="17"/>
        <v>0</v>
      </c>
      <c r="U38" s="38">
        <v>0</v>
      </c>
      <c r="V38" s="6">
        <f t="shared" si="14"/>
        <v>0</v>
      </c>
      <c r="W38" s="11"/>
    </row>
    <row r="39" spans="1:26">
      <c r="A39" s="14"/>
      <c r="B39" s="37">
        <v>7</v>
      </c>
      <c r="C39" s="26" t="s">
        <v>82</v>
      </c>
      <c r="D39" s="26">
        <v>3</v>
      </c>
      <c r="E39" s="42" t="s">
        <v>90</v>
      </c>
      <c r="F39" s="48"/>
      <c r="G39" s="45" t="s">
        <v>95</v>
      </c>
      <c r="H39" s="33" t="s">
        <v>97</v>
      </c>
      <c r="I39" s="45" t="s">
        <v>76</v>
      </c>
      <c r="J39" s="33" t="s">
        <v>76</v>
      </c>
      <c r="K39" s="45" t="s">
        <v>76</v>
      </c>
      <c r="L39" s="45" t="s">
        <v>76</v>
      </c>
      <c r="M39" s="26">
        <v>2</v>
      </c>
      <c r="N39" s="37">
        <f t="shared" si="15"/>
        <v>2</v>
      </c>
      <c r="O39" s="40">
        <f t="shared" si="13"/>
        <v>0</v>
      </c>
      <c r="P39" s="37">
        <v>0</v>
      </c>
      <c r="Q39" s="37">
        <v>0</v>
      </c>
      <c r="R39" s="37">
        <v>0</v>
      </c>
      <c r="S39" s="40">
        <f t="shared" si="16"/>
        <v>0</v>
      </c>
      <c r="T39" s="37">
        <f t="shared" si="17"/>
        <v>0</v>
      </c>
      <c r="U39" s="37">
        <v>0</v>
      </c>
      <c r="V39" s="6">
        <f t="shared" si="14"/>
        <v>0</v>
      </c>
      <c r="W39" s="11"/>
    </row>
    <row r="40" spans="1:26" s="24" customFormat="1">
      <c r="A40" s="32"/>
      <c r="B40" s="38">
        <v>8</v>
      </c>
      <c r="C40" s="25" t="s">
        <v>83</v>
      </c>
      <c r="D40" s="25">
        <v>59</v>
      </c>
      <c r="E40" s="25" t="s">
        <v>91</v>
      </c>
      <c r="F40" s="47"/>
      <c r="G40" s="47" t="s">
        <v>71</v>
      </c>
      <c r="H40" s="46"/>
      <c r="I40" s="47" t="s">
        <v>76</v>
      </c>
      <c r="J40" s="46" t="s">
        <v>76</v>
      </c>
      <c r="K40" s="47" t="s">
        <v>76</v>
      </c>
      <c r="L40" s="47" t="s">
        <v>76</v>
      </c>
      <c r="M40" s="25">
        <v>1</v>
      </c>
      <c r="N40" s="38">
        <v>1</v>
      </c>
      <c r="O40" s="41">
        <f t="shared" si="13"/>
        <v>0</v>
      </c>
      <c r="P40" s="38">
        <v>0</v>
      </c>
      <c r="Q40" s="38">
        <v>0</v>
      </c>
      <c r="R40" s="38">
        <v>0</v>
      </c>
      <c r="S40" s="41">
        <f t="shared" si="16"/>
        <v>1</v>
      </c>
      <c r="T40" s="38">
        <f t="shared" si="17"/>
        <v>0</v>
      </c>
      <c r="U40" s="38">
        <v>0</v>
      </c>
      <c r="V40" s="6">
        <f t="shared" si="14"/>
        <v>0</v>
      </c>
      <c r="W40" s="28"/>
    </row>
    <row r="41" spans="1:26" s="24" customFormat="1">
      <c r="A41" s="32"/>
      <c r="B41" s="37">
        <v>9</v>
      </c>
      <c r="C41" s="26" t="s">
        <v>84</v>
      </c>
      <c r="D41" s="26">
        <v>4</v>
      </c>
      <c r="E41" s="42" t="s">
        <v>92</v>
      </c>
      <c r="F41" s="45"/>
      <c r="G41" s="7" t="s">
        <v>70</v>
      </c>
      <c r="H41" s="33"/>
      <c r="I41" s="33" t="s">
        <v>76</v>
      </c>
      <c r="J41" s="33" t="s">
        <v>76</v>
      </c>
      <c r="K41" s="45" t="s">
        <v>76</v>
      </c>
      <c r="L41" s="45" t="s">
        <v>76</v>
      </c>
      <c r="M41" s="26">
        <v>1</v>
      </c>
      <c r="N41" s="37">
        <f t="shared" si="15"/>
        <v>1</v>
      </c>
      <c r="O41" s="40">
        <f t="shared" si="13"/>
        <v>0</v>
      </c>
      <c r="P41" s="37">
        <v>0</v>
      </c>
      <c r="Q41" s="37">
        <v>0</v>
      </c>
      <c r="R41" s="37">
        <v>0</v>
      </c>
      <c r="S41" s="40">
        <f t="shared" si="16"/>
        <v>0</v>
      </c>
      <c r="T41" s="37">
        <v>1</v>
      </c>
      <c r="U41" s="37">
        <v>0</v>
      </c>
      <c r="V41" s="6">
        <f t="shared" si="14"/>
        <v>0</v>
      </c>
      <c r="W41" s="28"/>
    </row>
    <row r="42" spans="1:26">
      <c r="A42" s="16"/>
      <c r="B42" s="70" t="s">
        <v>32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13">
        <f t="shared" ref="M42:U42" si="18">SUM(M33:M41)</f>
        <v>16</v>
      </c>
      <c r="N42" s="13">
        <f t="shared" si="18"/>
        <v>14</v>
      </c>
      <c r="O42" s="13">
        <f t="shared" si="18"/>
        <v>3</v>
      </c>
      <c r="P42" s="13">
        <f t="shared" si="18"/>
        <v>1</v>
      </c>
      <c r="Q42" s="13">
        <f t="shared" si="18"/>
        <v>1</v>
      </c>
      <c r="R42" s="13">
        <f t="shared" si="18"/>
        <v>1</v>
      </c>
      <c r="S42" s="13">
        <f t="shared" si="18"/>
        <v>3</v>
      </c>
      <c r="T42" s="13">
        <f t="shared" si="18"/>
        <v>3</v>
      </c>
      <c r="U42" s="13">
        <f t="shared" si="18"/>
        <v>0</v>
      </c>
      <c r="V42" s="5">
        <f t="shared" si="14"/>
        <v>0.21428571428571427</v>
      </c>
      <c r="W42" s="11"/>
    </row>
    <row r="43" spans="1:26">
      <c r="A43" s="14"/>
      <c r="B43" s="66" t="s">
        <v>33</v>
      </c>
      <c r="C43" s="66"/>
      <c r="D43" s="66"/>
      <c r="E43" s="66"/>
      <c r="F43" s="66"/>
      <c r="G43" s="66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11"/>
    </row>
    <row r="44" spans="1:26">
      <c r="A44" s="11"/>
      <c r="B44" s="66"/>
      <c r="C44" s="66"/>
      <c r="D44" s="66"/>
      <c r="E44" s="66"/>
      <c r="F44" s="66"/>
      <c r="G44" s="66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3:23">
      <c r="C49" s="18"/>
    </row>
    <row r="57" spans="3:23" ht="17.25" thickBot="1"/>
    <row r="58" spans="3:23" ht="17.25" thickBot="1">
      <c r="C58" s="73"/>
      <c r="D58" s="74"/>
      <c r="E58" s="74"/>
      <c r="F58" s="74"/>
      <c r="G58" s="74"/>
      <c r="H58" s="74"/>
      <c r="I58" s="75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9"/>
    </row>
    <row r="59" spans="3:2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10"/>
    </row>
    <row r="60" spans="3:23">
      <c r="C60" s="37"/>
      <c r="D60" s="37"/>
      <c r="E60" s="37"/>
      <c r="F60" s="37"/>
      <c r="G60" s="33"/>
      <c r="H60" s="26"/>
      <c r="I60" s="26"/>
      <c r="J60" s="26"/>
      <c r="K60" s="26"/>
      <c r="L60" s="26"/>
      <c r="M60" s="26"/>
      <c r="N60" s="26"/>
      <c r="O60" s="37"/>
      <c r="P60" s="37"/>
      <c r="Q60" s="37"/>
      <c r="R60" s="37"/>
      <c r="S60" s="37"/>
      <c r="T60" s="37"/>
      <c r="U60" s="37"/>
      <c r="V60" s="37"/>
      <c r="W60" s="6"/>
    </row>
    <row r="61" spans="3:23">
      <c r="C61" s="38"/>
      <c r="D61" s="38"/>
      <c r="E61" s="38"/>
      <c r="F61" s="38"/>
      <c r="G61" s="29"/>
      <c r="H61" s="25"/>
      <c r="I61" s="25"/>
      <c r="J61" s="27"/>
      <c r="K61" s="25"/>
      <c r="L61" s="25"/>
      <c r="M61" s="25"/>
      <c r="N61" s="25"/>
      <c r="O61" s="38"/>
      <c r="P61" s="38"/>
      <c r="Q61" s="38"/>
      <c r="R61" s="38"/>
      <c r="S61" s="38"/>
      <c r="T61" s="38"/>
      <c r="U61" s="38"/>
      <c r="V61" s="38"/>
      <c r="W61" s="6"/>
    </row>
    <row r="62" spans="3:23">
      <c r="C62" s="37"/>
      <c r="D62" s="37"/>
      <c r="E62" s="37"/>
      <c r="F62" s="17"/>
      <c r="G62" s="30"/>
      <c r="H62" s="26"/>
      <c r="I62" s="7"/>
      <c r="J62" s="26"/>
      <c r="K62" s="26"/>
      <c r="L62" s="26"/>
      <c r="M62" s="26"/>
      <c r="N62" s="26"/>
      <c r="O62" s="37"/>
      <c r="P62" s="37"/>
      <c r="Q62" s="37"/>
      <c r="R62" s="37"/>
      <c r="S62" s="37"/>
      <c r="T62" s="37"/>
      <c r="U62" s="37"/>
      <c r="V62" s="37"/>
      <c r="W62" s="6"/>
    </row>
    <row r="63" spans="3:23">
      <c r="C63" s="38"/>
      <c r="D63" s="38"/>
      <c r="E63" s="38"/>
      <c r="F63" s="38"/>
      <c r="G63" s="29"/>
      <c r="H63" s="25"/>
      <c r="I63" s="29"/>
      <c r="J63" s="25"/>
      <c r="K63" s="25"/>
      <c r="L63" s="25"/>
      <c r="M63" s="25"/>
      <c r="N63" s="25"/>
      <c r="O63" s="38"/>
      <c r="P63" s="38"/>
      <c r="Q63" s="38"/>
      <c r="R63" s="38"/>
      <c r="S63" s="38"/>
      <c r="T63" s="38"/>
      <c r="U63" s="38"/>
      <c r="V63" s="38"/>
      <c r="W63" s="6"/>
    </row>
    <row r="64" spans="3:23">
      <c r="C64" s="37"/>
      <c r="D64" s="37"/>
      <c r="E64" s="37"/>
      <c r="F64" s="37"/>
      <c r="G64" s="7"/>
      <c r="H64" s="26"/>
      <c r="I64" s="26"/>
      <c r="J64" s="35"/>
      <c r="K64" s="26"/>
      <c r="L64" s="26"/>
      <c r="M64" s="26"/>
      <c r="N64" s="26"/>
      <c r="O64" s="37"/>
      <c r="P64" s="37"/>
      <c r="Q64" s="37"/>
      <c r="R64" s="37"/>
      <c r="S64" s="37"/>
      <c r="T64" s="37"/>
      <c r="U64" s="37"/>
      <c r="V64" s="37"/>
      <c r="W64" s="6"/>
    </row>
    <row r="65" spans="3:23">
      <c r="C65" s="38"/>
      <c r="D65" s="38"/>
      <c r="E65" s="38"/>
      <c r="F65" s="19"/>
      <c r="G65" s="25"/>
      <c r="H65" s="25"/>
      <c r="I65" s="25"/>
      <c r="J65" s="29"/>
      <c r="K65" s="25"/>
      <c r="L65" s="29"/>
      <c r="M65" s="25"/>
      <c r="N65" s="25"/>
      <c r="O65" s="38"/>
      <c r="P65" s="38"/>
      <c r="Q65" s="38"/>
      <c r="R65" s="38"/>
      <c r="S65" s="38"/>
      <c r="T65" s="38"/>
      <c r="U65" s="38"/>
      <c r="V65" s="38"/>
      <c r="W65" s="6"/>
    </row>
    <row r="66" spans="3:23">
      <c r="C66" s="37"/>
      <c r="D66" s="37"/>
      <c r="E66" s="37"/>
      <c r="F66" s="17"/>
      <c r="G66" s="26"/>
      <c r="H66" s="26"/>
      <c r="I66" s="26"/>
      <c r="J66" s="30"/>
      <c r="K66" s="26"/>
      <c r="L66" s="30"/>
      <c r="M66" s="26"/>
      <c r="N66" s="26"/>
      <c r="O66" s="37"/>
      <c r="P66" s="37"/>
      <c r="Q66" s="37"/>
      <c r="R66" s="37"/>
      <c r="S66" s="37"/>
      <c r="T66" s="37"/>
      <c r="U66" s="37"/>
      <c r="V66" s="37"/>
      <c r="W66" s="6"/>
    </row>
    <row r="67" spans="3:23">
      <c r="C67" s="38"/>
      <c r="D67" s="38"/>
      <c r="E67" s="38"/>
      <c r="F67" s="19"/>
      <c r="G67" s="25"/>
      <c r="H67" s="27"/>
      <c r="I67" s="25"/>
      <c r="J67" s="29"/>
      <c r="K67" s="25"/>
      <c r="L67" s="29"/>
      <c r="M67" s="25"/>
      <c r="N67" s="25"/>
      <c r="O67" s="38"/>
      <c r="P67" s="38"/>
      <c r="Q67" s="38"/>
      <c r="R67" s="38"/>
      <c r="S67" s="38"/>
      <c r="T67" s="38"/>
      <c r="U67" s="38"/>
      <c r="V67" s="38"/>
      <c r="W67" s="6"/>
    </row>
    <row r="68" spans="3:23">
      <c r="C68" s="37"/>
      <c r="D68" s="37"/>
      <c r="E68" s="37"/>
      <c r="F68" s="17"/>
      <c r="G68" s="26"/>
      <c r="H68" s="7"/>
      <c r="I68" s="26"/>
      <c r="J68" s="35"/>
      <c r="K68" s="26"/>
      <c r="L68" s="30"/>
      <c r="M68" s="26"/>
      <c r="N68" s="26"/>
      <c r="O68" s="37"/>
      <c r="P68" s="37"/>
      <c r="Q68" s="37"/>
      <c r="R68" s="37"/>
      <c r="S68" s="37"/>
      <c r="T68" s="37"/>
      <c r="U68" s="37"/>
      <c r="V68" s="37"/>
      <c r="W68" s="6"/>
    </row>
    <row r="69" spans="3:23">
      <c r="C69" s="38"/>
      <c r="D69" s="38"/>
      <c r="E69" s="38"/>
      <c r="F69" s="38"/>
      <c r="G69" s="34"/>
      <c r="H69" s="29"/>
      <c r="I69" s="25"/>
      <c r="J69" s="27"/>
      <c r="K69" s="27"/>
      <c r="L69" s="25"/>
      <c r="M69" s="25"/>
      <c r="N69" s="25"/>
      <c r="O69" s="38"/>
      <c r="P69" s="38"/>
      <c r="Q69" s="38"/>
      <c r="R69" s="38"/>
      <c r="S69" s="38"/>
      <c r="T69" s="38"/>
      <c r="U69" s="38"/>
      <c r="V69" s="38"/>
      <c r="W69" s="6"/>
    </row>
    <row r="70" spans="3:23">
      <c r="C70" s="37"/>
      <c r="D70" s="37"/>
      <c r="E70" s="37"/>
      <c r="F70" s="37"/>
      <c r="G70" s="36"/>
      <c r="H70" s="30"/>
      <c r="I70" s="7"/>
      <c r="J70" s="7"/>
      <c r="K70" s="26"/>
      <c r="L70" s="26"/>
      <c r="M70" s="26"/>
      <c r="N70" s="26"/>
      <c r="O70" s="37"/>
      <c r="P70" s="37"/>
      <c r="Q70" s="37"/>
      <c r="R70" s="37"/>
      <c r="S70" s="37"/>
      <c r="T70" s="37"/>
      <c r="U70" s="37"/>
      <c r="V70" s="37"/>
      <c r="W70" s="6"/>
    </row>
    <row r="71" spans="3:23"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13"/>
      <c r="O71" s="13"/>
      <c r="P71" s="13"/>
      <c r="Q71" s="13"/>
      <c r="R71" s="13"/>
      <c r="S71" s="13"/>
      <c r="T71" s="13"/>
      <c r="U71" s="13"/>
      <c r="V71" s="13"/>
      <c r="W71" s="5"/>
    </row>
    <row r="72" spans="3:23">
      <c r="C72" s="66"/>
      <c r="D72" s="66"/>
      <c r="E72" s="66"/>
      <c r="F72" s="66"/>
      <c r="G72" s="66"/>
      <c r="H72" s="66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9"/>
    </row>
  </sheetData>
  <mergeCells count="51">
    <mergeCell ref="C58:I58"/>
    <mergeCell ref="C71:M71"/>
    <mergeCell ref="C72:H72"/>
    <mergeCell ref="B44:G44"/>
    <mergeCell ref="R28:T28"/>
    <mergeCell ref="B28:D28"/>
    <mergeCell ref="B29:E29"/>
    <mergeCell ref="M29:O29"/>
    <mergeCell ref="P29:Q29"/>
    <mergeCell ref="R29:T29"/>
    <mergeCell ref="B43:G43"/>
    <mergeCell ref="P9:Q9"/>
    <mergeCell ref="B4:E4"/>
    <mergeCell ref="Q4:S4"/>
    <mergeCell ref="R9:T9"/>
    <mergeCell ref="T4:V4"/>
    <mergeCell ref="B5:E5"/>
    <mergeCell ref="Q5:S5"/>
    <mergeCell ref="T5:V5"/>
    <mergeCell ref="B6:E6"/>
    <mergeCell ref="Q6:S6"/>
    <mergeCell ref="T6:V6"/>
    <mergeCell ref="U9:V9"/>
    <mergeCell ref="B26:H26"/>
    <mergeCell ref="B27:D27"/>
    <mergeCell ref="B25:L25"/>
    <mergeCell ref="B2:N2"/>
    <mergeCell ref="B8:H8"/>
    <mergeCell ref="B9:D9"/>
    <mergeCell ref="M9:O9"/>
    <mergeCell ref="U11:V11"/>
    <mergeCell ref="P28:Q28"/>
    <mergeCell ref="U28:V28"/>
    <mergeCell ref="R11:T11"/>
    <mergeCell ref="B42:L42"/>
    <mergeCell ref="M28:O28"/>
    <mergeCell ref="M11:O11"/>
    <mergeCell ref="P11:Q11"/>
    <mergeCell ref="M27:O27"/>
    <mergeCell ref="U27:V27"/>
    <mergeCell ref="P27:Q27"/>
    <mergeCell ref="R27:T27"/>
    <mergeCell ref="U29:V29"/>
    <mergeCell ref="B11:E11"/>
    <mergeCell ref="B13:H13"/>
    <mergeCell ref="B31:H31"/>
    <mergeCell ref="B10:D10"/>
    <mergeCell ref="M10:O10"/>
    <mergeCell ref="P10:Q10"/>
    <mergeCell ref="R10:T10"/>
    <mergeCell ref="U10:V10"/>
  </mergeCells>
  <phoneticPr fontId="2" type="noConversion"/>
  <conditionalFormatting sqref="V2:V7"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V12 V8">
    <cfRule type="colorScale" priority="21">
      <colorScale>
        <cfvo type="min" val="0"/>
        <cfvo type="max" val="0"/>
        <color rgb="FFFCFCFF"/>
        <color rgb="FFF8696B"/>
      </colorScale>
    </cfRule>
  </conditionalFormatting>
  <conditionalFormatting sqref="W58 W72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W72">
    <cfRule type="colorScale" priority="15">
      <colorScale>
        <cfvo type="min" val="0"/>
        <cfvo type="max" val="0"/>
        <color rgb="FFFCFCFF"/>
        <color rgb="FFF8696B"/>
      </colorScale>
    </cfRule>
  </conditionalFormatting>
  <conditionalFormatting sqref="W59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W72"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W60:W71">
    <cfRule type="colorScale" priority="17">
      <colorScale>
        <cfvo type="min" val="0"/>
        <cfvo type="max" val="0"/>
        <color rgb="FFFCFCFF"/>
        <color rgb="FFF8696B"/>
      </colorScale>
    </cfRule>
  </conditionalFormatting>
  <conditionalFormatting sqref="V31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V32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V24 V13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V24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V14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V26"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V33:V42">
    <cfRule type="colorScale" priority="68">
      <colorScale>
        <cfvo type="min" val="0"/>
        <cfvo type="max" val="0"/>
        <color rgb="FFFCFCFF"/>
        <color rgb="FFF8696B"/>
      </colorScale>
    </cfRule>
  </conditionalFormatting>
  <conditionalFormatting sqref="V15:V23">
    <cfRule type="colorScale" priority="82">
      <colorScale>
        <cfvo type="min" val="0"/>
        <cfvo type="max" val="0"/>
        <color rgb="FFFCFCFF"/>
        <color rgb="FFF8696B"/>
      </colorScale>
    </cfRule>
  </conditionalFormatting>
  <conditionalFormatting sqref="V25">
    <cfRule type="colorScale" priority="1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2018-03-26T11:02:03Z</dcterms:modified>
</cp:coreProperties>
</file>