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itonl\NashTechHW\MiddleAssignment\"/>
    </mc:Choice>
  </mc:AlternateContent>
  <xr:revisionPtr revIDLastSave="0" documentId="13_ncr:1_{7F9E9791-4424-42BB-9047-06722BD3CC62}" xr6:coauthVersionLast="47" xr6:coauthVersionMax="47" xr10:uidLastSave="{00000000-0000-0000-0000-000000000000}"/>
  <bookViews>
    <workbookView xWindow="-108" yWindow="-108" windowWidth="23256" windowHeight="13176" tabRatio="840"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0" i="8" l="1"/>
  <c r="F28" i="10" l="1"/>
  <c r="F27" i="10"/>
  <c r="F26" i="10"/>
  <c r="F25" i="10"/>
  <c r="E28" i="10"/>
  <c r="E27" i="10"/>
  <c r="E26" i="10"/>
  <c r="E25" i="10"/>
  <c r="D28" i="10"/>
  <c r="D27" i="10"/>
  <c r="D26" i="10"/>
  <c r="D25" i="10"/>
  <c r="C28" i="10" l="1"/>
  <c r="C27" i="10"/>
  <c r="C26" i="10"/>
  <c r="C25" i="10"/>
  <c r="C29" i="10" l="1"/>
  <c r="F50" i="10" s="1"/>
  <c r="C11" i="8"/>
  <c r="B11" i="8"/>
  <c r="D11" i="8"/>
  <c r="C17" i="10" s="1"/>
  <c r="F29" i="10"/>
  <c r="D15" i="8"/>
  <c r="G17" i="10" s="1"/>
  <c r="G18" i="10" s="1"/>
  <c r="C15" i="8"/>
  <c r="B15" i="8"/>
  <c r="C18" i="10" l="1"/>
  <c r="D14" i="8"/>
  <c r="E17" i="10" s="1"/>
  <c r="E18" i="10" s="1"/>
  <c r="C14" i="8"/>
  <c r="B14" i="8"/>
  <c r="D13" i="8"/>
  <c r="C13" i="8"/>
  <c r="B13" i="8"/>
  <c r="D12" i="8"/>
  <c r="D17" i="10" s="1"/>
  <c r="D18" i="10" s="1"/>
  <c r="C12" i="8"/>
  <c r="B12" i="8"/>
  <c r="D9" i="8"/>
  <c r="C9" i="8"/>
  <c r="B9" i="8"/>
  <c r="B10" i="8" l="1"/>
  <c r="D10" i="8"/>
  <c r="F17" i="10"/>
  <c r="F18" i="10" s="1"/>
  <c r="D19" i="10" s="1"/>
  <c r="G50" i="10" s="1"/>
  <c r="C10" i="8"/>
  <c r="A21" i="8" l="1"/>
  <c r="A22" i="8" s="1"/>
  <c r="A23" i="8" l="1"/>
  <c r="A24" i="8" s="1"/>
  <c r="A25" i="8" s="1"/>
  <c r="A26" i="8" s="1"/>
  <c r="A27" i="8" l="1"/>
  <c r="A28" i="8" l="1"/>
  <c r="A29" i="8" l="1"/>
  <c r="A30" i="8" s="1"/>
  <c r="A31" i="8" s="1"/>
  <c r="A32" i="8" l="1"/>
  <c r="A33" i="8" s="1"/>
  <c r="A34" i="8" s="1"/>
  <c r="A35" i="8" s="1"/>
  <c r="A36" i="8" s="1"/>
  <c r="A38" i="8" s="1"/>
  <c r="A39" i="8" s="1"/>
  <c r="A40" i="8" l="1"/>
  <c r="A41" i="8" s="1"/>
  <c r="A43" i="8" s="1"/>
  <c r="A44" i="8" s="1"/>
  <c r="A45" i="8" s="1"/>
  <c r="A46" i="8" s="1"/>
  <c r="A48" i="8" s="1"/>
  <c r="A49" i="8" s="1"/>
  <c r="A50" i="8" s="1"/>
  <c r="A51" i="8" s="1"/>
  <c r="A52" i="8" l="1"/>
  <c r="A53" i="8" s="1"/>
  <c r="A54" i="8" s="1"/>
  <c r="A55" i="8" s="1"/>
  <c r="A57" i="8" s="1"/>
  <c r="A58" i="8" s="1"/>
  <c r="A5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6" authorId="1" shapeId="0" xr:uid="{BCFDBF01-6ED3-4C44-A1E7-547D9EE9447C}">
      <text>
        <r>
          <rPr>
            <b/>
            <sz val="9"/>
            <color indexed="81"/>
            <rFont val="Tahoma"/>
            <family val="2"/>
          </rPr>
          <t>Nguyen Dao Thi Binh:</t>
        </r>
        <r>
          <rPr>
            <sz val="9"/>
            <color indexed="81"/>
            <rFont val="Tahoma"/>
            <family val="2"/>
          </rPr>
          <t xml:space="preserve">
Bug ID: 13050</t>
        </r>
      </text>
    </comment>
    <comment ref="F48"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sharedStrings.xml><?xml version="1.0" encoding="utf-8"?>
<sst xmlns="http://schemas.openxmlformats.org/spreadsheetml/2006/main" count="355" uniqueCount="286">
  <si>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</si>
  <si>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</si>
  <si>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</si>
  <si>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</si>
  <si>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</si>
  <si>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</si>
  <si>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</si>
  <si>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</si>
  <si>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</si>
  <si>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</si>
  <si>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</si>
  <si>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</si>
  <si>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</si>
  <si>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</si>
  <si>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</si>
  <si>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</si>
  <si>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</si>
  <si>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</si>
  <si>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</si>
  <si>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</si>
  <si>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</si>
  <si>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</si>
  <si>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</si>
  <si>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</si>
  <si>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</si>
  <si>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</si>
  <si>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</si>
  <si>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</si>
  <si>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</si>
  <si>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</si>
  <si>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</si>
  <si>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</si>
  <si>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</si>
  <si>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</si>
  <si>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</si>
  <si>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</si>
  <si>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</si>
  <si>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</si>
  <si>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</si>
  <si>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</si>
  <si>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</si>
  <si>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</si>
  <si>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</si>
  <si>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</si>
  <si>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</si>
  <si>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</si>
  <si>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</si>
  <si>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</si>
  <si>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</si>
  <si>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</si>
  <si>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</si>
  <si>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</si>
  <si>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</si>
  <si>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</si>
  <si>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</si>
  <si>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</si>
  <si>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</si>
  <si>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</si>
  <si>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</si>
  <si>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</si>
  <si>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</si>
  <si>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</si>
  <si>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</si>
  <si>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</si>
  <si>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</si>
  <si>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</si>
  <si>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</si>
  <si>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</si>
  <si>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</si>
  <si>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</si>
  <si>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</si>
  <si>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</si>
  <si>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</si>
  <si>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</si>
  <si>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</si>
  <si>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</si>
  <si>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</si>
  <si>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</si>
  <si>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</si>
  <si>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</si>
  <si>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</si>
  <si>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</si>
  <si>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</si>
  <si>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</si>
  <si>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</si>
  <si>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</si>
  <si>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</si>
  <si>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</si>
  <si>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</si>
  <si>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</si>
  <si>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</si>
  <si>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</si>
  <si>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</si>
  <si>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</si>
  <si>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</si>
  <si>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</si>
  <si>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</si>
  <si>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</si>
  <si>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</si>
  <si>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</si>
  <si>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</si>
  <si>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</si>
  <si>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</si>
  <si>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</si>
  <si>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</si>
  <si>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</si>
  <si>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</si>
  <si>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</si>
  <si>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</si>
  <si>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</si>
  <si>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</si>
  <si>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</si>
  <si>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</si>
  <si>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</si>
  <si>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</si>
  <si>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</si>
  <si>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</si>
  <si>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</si>
  <si>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</si>
  <si>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</si>
  <si>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</si>
  <si>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</si>
  <si>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</si>
  <si>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</si>
  <si>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</si>
  <si>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</si>
  <si>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</si>
  <si>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</si>
  <si>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</si>
  <si>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</si>
  <si>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</si>
  <si>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</si>
  <si>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</si>
  <si>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</si>
  <si>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</si>
  <si>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</si>
  <si>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</si>
  <si>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</si>
  <si>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</si>
  <si>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</si>
  <si>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</si>
  <si>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</si>
  <si>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</si>
  <si>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</si>
  <si>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</si>
  <si>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</si>
  <si>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</si>
  <si>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</si>
  <si>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</si>
  <si>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</si>
  <si>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</si>
  <si>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</si>
  <si>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</si>
  <si>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</si>
  <si>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</si>
  <si>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</si>
  <si>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</si>
  <si>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</si>
  <si>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</si>
  <si>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</si>
  <si>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</si>
  <si>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</si>
  <si>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</si>
  <si>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</si>
  <si>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</si>
  <si>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</si>
  <si>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</si>
  <si>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</si>
  <si>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</si>
  <si>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Kim Anh</t>
  </si>
  <si>
    <t>Assignment2_KimAnh_MiddleTerm.xltx</t>
  </si>
  <si>
    <t>Search Product Function</t>
  </si>
  <si>
    <t>Verify user can click on button find to submit searching</t>
  </si>
  <si>
    <t>Verify user can copy and paste into search box</t>
  </si>
  <si>
    <t>Verify when text in search box do not match any data , page will display message "Search No Result"</t>
  </si>
  <si>
    <t>Verify when user enter HTML, JS or SQL injection into search box</t>
  </si>
  <si>
    <t>Verify there is no navigation when search result has less than 10 products</t>
  </si>
  <si>
    <t>Verify there is no navigation when search result has exactly 10 products</t>
  </si>
  <si>
    <t>Verify status button &gt; in navigation part is disable when current page is the last</t>
  </si>
  <si>
    <t xml:space="preserve">Verify status button &lt; in navigation part is disable when current page is the first </t>
  </si>
  <si>
    <t>Verify selection sorted by price high to low when search result has 1 product</t>
  </si>
  <si>
    <t>Verify sorting by price high to low when search result has 10 products</t>
  </si>
  <si>
    <t>Verify sorting by price high to low applied for all navigation pages when search result has more than 10 products</t>
  </si>
  <si>
    <t>Verify user can hit enter on keyboard to submit searching</t>
  </si>
  <si>
    <t>Verify user can click on product to move to detail link of that product</t>
  </si>
  <si>
    <t>1. Entering in search bar</t>
  </si>
  <si>
    <t xml:space="preserve">Verify initial data in search bar is a placeholder </t>
  </si>
  <si>
    <t>Verify when user finding with empty search box</t>
  </si>
  <si>
    <t>2. Search suggestion</t>
  </si>
  <si>
    <t>Verify search working by entering valid uppercase input</t>
  </si>
  <si>
    <t>Verify when entering only a space/spaces in searchbox</t>
  </si>
  <si>
    <t>Verify entering characters between multiple words of product/category/brand/supplier name</t>
  </si>
  <si>
    <t>Verify no suggestion is displayed when user do not enter anything</t>
  </si>
  <si>
    <t>Verify search suggestion displayed when user input a character</t>
  </si>
  <si>
    <t>Verify search suggestion displayed when user input multiple characters</t>
  </si>
  <si>
    <t>Verify no search history is displayed when user did not search anything before</t>
  </si>
  <si>
    <t>Verify user can click on text CLEAR to clear all search history</t>
  </si>
  <si>
    <t>3. Search history</t>
  </si>
  <si>
    <t>4. Navigation</t>
  </si>
  <si>
    <t>Verify user can click at number page in navigation part to change page</t>
  </si>
  <si>
    <t>Verify search working when enter a part of product name</t>
  </si>
  <si>
    <t>Verify search working when enter full of product name</t>
  </si>
  <si>
    <t>Verify search working when enter a part of category name</t>
  </si>
  <si>
    <t>Verify search working when enter full of category name</t>
  </si>
  <si>
    <t>Verify search working when enter a part of brand name</t>
  </si>
  <si>
    <t>Verify search working when enter full of brand name</t>
  </si>
  <si>
    <t>Verify search working when enter a part of supplier name</t>
  </si>
  <si>
    <t>Verify search working when enter full of supplier name</t>
  </si>
  <si>
    <t>Verify search suggestion will change when user delete a character in search box</t>
  </si>
  <si>
    <t xml:space="preserve">Verify displaying history when user had searched only 1 text before </t>
  </si>
  <si>
    <t>Verify number navigated pages when search results has 11 products</t>
  </si>
  <si>
    <t>Verify number products per navigated page when search results has more than 11 products</t>
  </si>
  <si>
    <t>Go to website which has search product function</t>
  </si>
  <si>
    <t xml:space="preserve">1. Observe search bar </t>
  </si>
  <si>
    <t xml:space="preserve">There is a placeholder in bar </t>
  </si>
  <si>
    <t>1. Click on search bar
2. Enter a text
3. Copy the text above
4. Delete content in search bar
5. Paste the copied into field again
6. Click on search button</t>
  </si>
  <si>
    <t>1. There is no error displayed
2. Search works and display correct result</t>
  </si>
  <si>
    <t xml:space="preserve">1. Click on search bar
2. Enter &lt;input&gt;
3. Click on search button
</t>
  </si>
  <si>
    <t>Search works and does not take character "&lt;" and "&gt;" to find</t>
  </si>
  <si>
    <t xml:space="preserve">1. Click on search bar
2. Enter "tu"
3. Click on search button
</t>
  </si>
  <si>
    <t xml:space="preserve">1. Click on search bar
2. Enter "tu lanh"
3. Click on search button
</t>
  </si>
  <si>
    <t xml:space="preserve">1. Click on search bar
2. Enter "heo quay"
3. Click on search button
</t>
  </si>
  <si>
    <t xml:space="preserve">1. Click on search bar
2. Enter "quay"
3. Click on search button
</t>
  </si>
  <si>
    <t xml:space="preserve">1. Click on search bar
2. Enter "adi"
3. Click on search button
</t>
  </si>
  <si>
    <t xml:space="preserve">1. Click on search bar
2. Enter "adidas"
3. Click on search button
</t>
  </si>
  <si>
    <t xml:space="preserve">1. Click on search bar
2. Enter "Wakabook"
3. Click on search button
</t>
  </si>
  <si>
    <t xml:space="preserve">1. Click on search bar
2. Enter "Wa"
3. Click on search button
</t>
  </si>
  <si>
    <t xml:space="preserve">1. Click on search bar
2. Let it empty
3. Click on search button
</t>
  </si>
  <si>
    <t xml:space="preserve">1. Click on search bar
2. Enter a product
3. Click on search button
</t>
  </si>
  <si>
    <t xml:space="preserve">1. Click on search bar
2. Enter a product
3. Press enter on keyboard
</t>
  </si>
  <si>
    <t>Search works and display related product list</t>
  </si>
  <si>
    <t>Page displays result list contains "Wakabook" in others part or supplier name part</t>
  </si>
  <si>
    <t>Page displays result list contains "Wa" in others part or supplier name part</t>
  </si>
  <si>
    <t>Page displays result list contains "adidas " in others part or brand name part</t>
  </si>
  <si>
    <t>Page displays result list contains "tu" in others part or product name part</t>
  </si>
  <si>
    <t>Page displays result list contains "tu lanh" in others part or product name part</t>
  </si>
  <si>
    <t>Page displays result list contains "quay" in others part or category name part</t>
  </si>
  <si>
    <t>Page displays result list contains "heo quay" in others part or category name part</t>
  </si>
  <si>
    <t>Page displays result list contains "adi" in others part or brand name part</t>
  </si>
  <si>
    <t>Search does nothing</t>
  </si>
  <si>
    <t>Search works and display products contains keyword</t>
  </si>
  <si>
    <t>Search works and display products contains any one of 2 keywords</t>
  </si>
  <si>
    <t>Page will display a message "Search No Result"</t>
  </si>
  <si>
    <t xml:space="preserve">1. Click on search bar
2. Enter many spaces
3. Click on search button
</t>
  </si>
  <si>
    <t xml:space="preserve">1. Click on search bar
2. Enter "tu lanh &amp; may giat "
3. Click on search button
</t>
  </si>
  <si>
    <t xml:space="preserve">1. Click on search bar
2. Enter a product in UpperCase
3. Click on search button
</t>
  </si>
  <si>
    <t xml:space="preserve">1. Click on search bar
2. Enter "abhsgeuriflg"
3. Click on search button
</t>
  </si>
  <si>
    <t xml:space="preserve">1. Click on search bar
2. Observe search bar
</t>
  </si>
  <si>
    <t>No suggestion is displayed</t>
  </si>
  <si>
    <t xml:space="preserve">1. Click on search bar
2. Enter "tu"
3. Observe search suggestion
</t>
  </si>
  <si>
    <t xml:space="preserve">Search suggestion is displayed and suggestion contains keyword </t>
  </si>
  <si>
    <t xml:space="preserve">1. Click on search bar
2. Enter "tu lanh"
3. Observe search suggestion
4. Delete "lanh"
5. Observe search suggestion
</t>
  </si>
  <si>
    <t xml:space="preserve">2. Suggestion contains keyword
5. Suggestion will change to contains only "tu" </t>
  </si>
  <si>
    <t xml:space="preserve">1. Click on search bar
2. Enter  "tu lanh"
3. Observe search suggestion
</t>
  </si>
  <si>
    <t xml:space="preserve">Search suggestion is displayed and suggestion contains whole keyword </t>
  </si>
  <si>
    <t xml:space="preserve">1. Click on search bar when search box is not searched before
2. Observe search history
</t>
  </si>
  <si>
    <t>Nothing is displayed on search bar</t>
  </si>
  <si>
    <t>Verify search history result when user had search more than 1 text before</t>
  </si>
  <si>
    <t xml:space="preserve">1. Click on search bar
2. Enter  "tu lanh"
3. Click on search button
4. Click on search bar
5. Observe search history
</t>
  </si>
  <si>
    <t>Search history shows only 1 results and match with the text user searched before</t>
  </si>
  <si>
    <t xml:space="preserve">1. Click on search bar
2. Search multiple times
3. Click on search bar
4. Observe search history
</t>
  </si>
  <si>
    <t>Search history shows number results and match with the number searching user searched before</t>
  </si>
  <si>
    <t xml:space="preserve">1. Click on search bar
2. Click on CLEAR 
3. Observe search history
</t>
  </si>
  <si>
    <t xml:space="preserve">No search history is displayed </t>
  </si>
  <si>
    <t>1. Click on search bar
2. Search a product less than 10 results
3. Observe part under last products</t>
  </si>
  <si>
    <t xml:space="preserve">There is no navigation part </t>
  </si>
  <si>
    <t>1. Click on search bar
2. Search a product has 10 results
3. Observe part under last products</t>
  </si>
  <si>
    <t>1. Click on search bar
2. Search a product has 11 results
3. Observe navigation part</t>
  </si>
  <si>
    <t xml:space="preserve">There is 2 page in navigation part </t>
  </si>
  <si>
    <t>1. Click on search bar
2. Search a product has more than 11 results
3. Click on page 1 of navigation part 
4. Count number of products in page 1</t>
  </si>
  <si>
    <t>Page 1 and other page should have exactly 10 products in each page</t>
  </si>
  <si>
    <t>Button can not be clicked</t>
  </si>
  <si>
    <t>1. Click on search bar
2. Search a product has more than 10 results
3. Click on first page of navigation part 
4. Click on button "&lt;"</t>
  </si>
  <si>
    <t>1. Click on search bar
2. Search a product has more than 10 results
3. Click on last page of navigation part 
4. Click on button "&gt;"</t>
  </si>
  <si>
    <t xml:space="preserve">Number page can be clicked and redirect to number page contains 10 products in list </t>
  </si>
  <si>
    <t xml:space="preserve">1. Click on search bar
2. Search a product has more than 10 results
3. Click on a number page of navigation part 
</t>
  </si>
  <si>
    <t>1. Click on search bar
2. Search a product has more than 10 results
3. Click on a number page of navigation part 
4. Click on a product</t>
  </si>
  <si>
    <t>Redirect to page show details and sell that product</t>
  </si>
  <si>
    <t>5. Sorting (default is low to high)</t>
  </si>
  <si>
    <t>1. Click on search bar
2. Search a product has 1 result
3. Observe page
4. Click on sort part to select low to high sorting
5. Observe page</t>
  </si>
  <si>
    <t xml:space="preserve">Page is displayed 1 product
</t>
  </si>
  <si>
    <t xml:space="preserve">3. Page will show results list from low to high price 
5. Page will show results list from high to low price </t>
  </si>
  <si>
    <t xml:space="preserve">5. Default low to high sorting is correct for all navigation page 
9. High to low sorting is correct for all navigation page </t>
  </si>
  <si>
    <t>1. Click on search bar
2. Search a product has more than 10 result
3. Observe products list
4. Click on page after current page in navigation part 
5. Observe products list
6. Click on sort part to select low to high sorting
7. Observe products list
8. Click on page after current page in navigation part 
9. Observe products list</t>
  </si>
  <si>
    <t>1. Click on search bar
2. Search a product has 10 result
3. Observe products list
4. Click on sort part to select low to high sorting
5. Observe products list</t>
  </si>
  <si>
    <t>scope test la gi. Hinh dung tap dau vao dau ra de co cac case ra sao. Confirm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</si>
</sst>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0"/>
      <color theme="0"/>
      <name val="Arial"/>
      <family val="2"/>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8EB63E"/>
        <bgColor indexed="41"/>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0" fillId="0" borderId="0"/>
    <xf numFmtId="166" fontId="1" fillId="0" borderId="0"/>
    <xf numFmtId="166" fontId="8" fillId="0" borderId="0"/>
    <xf numFmtId="166" fontId="1" fillId="13" borderId="0"/>
    <xf numFmtId="166" fontId="1" fillId="13" borderId="0"/>
    <xf numFmtId="166" fontId="1" fillId="0" borderId="0">
      <alignment horizontal="left" vertical="top" wrapText="1" indent="2"/>
    </xf>
    <xf numFmtId="166" fontId="25" fillId="0" borderId="19" applyFont="0"/>
    <xf numFmtId="2" fontId="52" fillId="0" borderId="0">
      <alignment horizontal="center" vertical="center" wrapText="1"/>
    </xf>
    <xf numFmtId="166" fontId="25" fillId="14" borderId="19">
      <alignment horizontal="left" vertical="center"/>
    </xf>
    <xf numFmtId="166" fontId="25" fillId="15" borderId="19" applyAlignment="0">
      <alignment horizontal="center" vertical="center"/>
    </xf>
    <xf numFmtId="166" fontId="51" fillId="0" borderId="0">
      <alignment horizontal="left"/>
    </xf>
    <xf numFmtId="166" fontId="1" fillId="0" borderId="0"/>
    <xf numFmtId="166" fontId="53" fillId="4" borderId="0">
      <alignment horizontal="center" vertical="center" wrapText="1"/>
    </xf>
    <xf numFmtId="166" fontId="51" fillId="0" borderId="0">
      <alignment vertical="center"/>
    </xf>
    <xf numFmtId="166" fontId="51" fillId="0" borderId="0">
      <alignment vertical="center"/>
    </xf>
    <xf numFmtId="9" fontId="8" fillId="0" borderId="0" applyFont="0" applyFill="0" applyBorder="0" applyAlignment="0" applyProtection="0"/>
    <xf numFmtId="166" fontId="54" fillId="16" borderId="2">
      <alignment horizontal="center" vertical="center" wrapText="1"/>
    </xf>
    <xf numFmtId="166" fontId="51" fillId="17" borderId="2">
      <alignment horizontal="center" vertical="center" wrapText="1"/>
    </xf>
    <xf numFmtId="166" fontId="55" fillId="0" borderId="0"/>
    <xf numFmtId="166" fontId="56" fillId="0" borderId="0" applyNumberFormat="0" applyFill="0" applyBorder="0" applyAlignment="0" applyProtection="0"/>
  </cellStyleXfs>
  <cellXfs count="21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0" borderId="0" xfId="1" applyFont="1"/>
    <xf numFmtId="0" fontId="18" fillId="0" borderId="0" xfId="1" applyFont="1" applyAlignment="1">
      <alignment horizontal="right"/>
    </xf>
    <xf numFmtId="0" fontId="39"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7"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0" fillId="0" borderId="0" xfId="7" applyAlignment="1">
      <alignment vertical="top"/>
    </xf>
    <xf numFmtId="166" fontId="40" fillId="0" borderId="0" xfId="7" applyAlignment="1">
      <alignment vertical="top" wrapText="1"/>
    </xf>
    <xf numFmtId="0" fontId="40" fillId="0" borderId="0" xfId="7" applyNumberFormat="1" applyAlignment="1">
      <alignment vertical="top"/>
    </xf>
    <xf numFmtId="0" fontId="40" fillId="0" borderId="0" xfId="7" applyNumberFormat="1" applyAlignment="1">
      <alignment vertical="top" wrapText="1"/>
    </xf>
    <xf numFmtId="166" fontId="44" fillId="3" borderId="0" xfId="7" applyFont="1" applyFill="1" applyAlignment="1">
      <alignment vertical="top" wrapText="1"/>
    </xf>
    <xf numFmtId="0" fontId="44" fillId="3" borderId="0" xfId="7" applyNumberFormat="1" applyFont="1" applyFill="1" applyAlignment="1">
      <alignment vertical="top" wrapText="1"/>
    </xf>
    <xf numFmtId="166" fontId="45" fillId="0" borderId="0" xfId="7" applyFont="1" applyAlignment="1">
      <alignment vertical="top"/>
    </xf>
    <xf numFmtId="166" fontId="46" fillId="0" borderId="0" xfId="7" applyFont="1" applyAlignment="1">
      <alignment vertical="top"/>
    </xf>
    <xf numFmtId="0" fontId="46"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7" fillId="0" borderId="6" xfId="7" applyFont="1" applyBorder="1" applyAlignment="1">
      <alignment horizontal="left" vertical="top" wrapText="1"/>
    </xf>
    <xf numFmtId="166" fontId="47" fillId="0" borderId="11" xfId="7" applyFont="1" applyBorder="1" applyAlignment="1">
      <alignment horizontal="left" vertical="top" wrapText="1"/>
    </xf>
    <xf numFmtId="166" fontId="48" fillId="0" borderId="0" xfId="7" applyFont="1" applyAlignment="1">
      <alignment vertical="top"/>
    </xf>
    <xf numFmtId="0" fontId="47" fillId="0" borderId="6" xfId="7" applyNumberFormat="1" applyFont="1" applyBorder="1" applyAlignment="1">
      <alignment horizontal="center" vertical="top" wrapText="1"/>
    </xf>
    <xf numFmtId="166" fontId="49" fillId="0" borderId="0" xfId="7" applyFont="1" applyAlignment="1">
      <alignment vertical="center"/>
    </xf>
    <xf numFmtId="0" fontId="1" fillId="6" borderId="0" xfId="9" applyNumberFormat="1" applyFont="1" applyFill="1" applyAlignment="1">
      <alignment horizontal="left" vertical="top"/>
    </xf>
    <xf numFmtId="166" fontId="47" fillId="0" borderId="0" xfId="7" applyFont="1" applyAlignment="1">
      <alignment horizontal="left" vertical="top" wrapText="1"/>
    </xf>
    <xf numFmtId="0" fontId="47" fillId="0" borderId="0" xfId="7" applyNumberFormat="1" applyFont="1" applyAlignment="1">
      <alignment horizontal="center" vertical="top" wrapText="1"/>
    </xf>
    <xf numFmtId="0" fontId="50" fillId="0" borderId="6" xfId="7" applyNumberFormat="1" applyFont="1" applyBorder="1" applyAlignment="1">
      <alignment horizontal="left" vertical="top" wrapText="1"/>
    </xf>
    <xf numFmtId="166" fontId="50" fillId="0" borderId="0" xfId="7" applyFont="1" applyAlignment="1">
      <alignment horizontal="left" vertical="top" wrapText="1"/>
    </xf>
    <xf numFmtId="166" fontId="50"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6" fillId="12" borderId="6" xfId="7" applyNumberFormat="1" applyFont="1" applyFill="1" applyBorder="1" applyAlignment="1">
      <alignment horizontal="center" vertical="top" wrapText="1"/>
    </xf>
    <xf numFmtId="0" fontId="50" fillId="12"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1" fillId="0" borderId="0" xfId="8" applyNumberFormat="1" applyFont="1" applyAlignment="1">
      <alignment horizontal="left" vertical="top"/>
    </xf>
    <xf numFmtId="165" fontId="1" fillId="0" borderId="0" xfId="8" applyNumberFormat="1" applyAlignment="1">
      <alignment vertical="top"/>
    </xf>
    <xf numFmtId="10" fontId="57" fillId="0" borderId="0" xfId="7" applyNumberFormat="1" applyFont="1" applyAlignment="1">
      <alignment horizontal="center" vertical="top" wrapText="1"/>
    </xf>
    <xf numFmtId="0" fontId="58" fillId="0" borderId="0" xfId="7" applyNumberFormat="1" applyFont="1" applyAlignment="1">
      <alignment horizontal="center" vertical="top" wrapText="1"/>
    </xf>
    <xf numFmtId="0" fontId="59" fillId="6" borderId="6" xfId="9" applyNumberFormat="1" applyFont="1" applyFill="1" applyBorder="1" applyAlignment="1">
      <alignment horizontal="left" vertical="top"/>
    </xf>
    <xf numFmtId="166" fontId="60" fillId="0" borderId="6" xfId="7" applyFont="1" applyBorder="1" applyAlignment="1">
      <alignment horizontal="left" vertical="top" wrapText="1"/>
    </xf>
    <xf numFmtId="166" fontId="60" fillId="0" borderId="11" xfId="7" applyFont="1" applyBorder="1" applyAlignment="1">
      <alignment horizontal="left" vertical="top" wrapText="1"/>
    </xf>
    <xf numFmtId="0" fontId="61" fillId="0" borderId="0" xfId="7" applyNumberFormat="1" applyFont="1" applyAlignment="1">
      <alignment vertical="top"/>
    </xf>
    <xf numFmtId="166" fontId="61" fillId="0" borderId="0" xfId="7" applyFont="1" applyAlignment="1">
      <alignment vertical="top"/>
    </xf>
    <xf numFmtId="0" fontId="60" fillId="0" borderId="6" xfId="7" applyNumberFormat="1" applyFont="1" applyBorder="1" applyAlignment="1">
      <alignment horizontal="center" vertical="top" wrapText="1"/>
    </xf>
    <xf numFmtId="0" fontId="62" fillId="12" borderId="6" xfId="7" applyNumberFormat="1" applyFont="1" applyFill="1" applyBorder="1" applyAlignment="1">
      <alignment horizontal="center" vertical="top" wrapText="1"/>
    </xf>
    <xf numFmtId="0" fontId="45" fillId="12"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8" borderId="4" xfId="0" applyFont="1" applyFill="1" applyBorder="1" applyAlignment="1">
      <alignment vertical="top"/>
    </xf>
    <xf numFmtId="0" fontId="65" fillId="6" borderId="0" xfId="0" applyFont="1" applyFill="1" applyAlignment="1">
      <alignment horizontal="center"/>
    </xf>
    <xf numFmtId="1" fontId="21" fillId="19" borderId="1" xfId="0" applyNumberFormat="1" applyFont="1" applyFill="1" applyBorder="1" applyAlignment="1">
      <alignment horizontal="center" vertical="center"/>
    </xf>
    <xf numFmtId="0" fontId="21" fillId="19" borderId="1" xfId="0" applyFont="1" applyFill="1" applyBorder="1" applyAlignment="1">
      <alignment horizontal="center" vertical="center"/>
    </xf>
    <xf numFmtId="0" fontId="24" fillId="20" borderId="6" xfId="6" applyFont="1" applyFill="1" applyBorder="1" applyAlignment="1">
      <alignment horizontal="center" vertical="center" wrapText="1"/>
    </xf>
    <xf numFmtId="0" fontId="32" fillId="20" borderId="6" xfId="5" applyFont="1" applyFill="1" applyBorder="1" applyAlignment="1">
      <alignment horizontal="left" vertical="center" wrapText="1"/>
    </xf>
    <xf numFmtId="0" fontId="3" fillId="18" borderId="6" xfId="5" applyFont="1" applyFill="1" applyBorder="1" applyAlignment="1">
      <alignment horizontal="left" vertical="top" wrapText="1"/>
    </xf>
    <xf numFmtId="0" fontId="32" fillId="18" borderId="6" xfId="5" applyFont="1" applyFill="1" applyBorder="1" applyAlignment="1">
      <alignment horizontal="left" vertical="center" wrapText="1"/>
    </xf>
    <xf numFmtId="0" fontId="3" fillId="21" borderId="6" xfId="5" applyFont="1" applyFill="1" applyBorder="1" applyAlignment="1">
      <alignment horizontal="left" vertical="center" wrapText="1"/>
    </xf>
    <xf numFmtId="0" fontId="3" fillId="21" borderId="6" xfId="5" applyFont="1" applyFill="1" applyBorder="1" applyAlignment="1">
      <alignment horizontal="center" vertical="center" wrapText="1"/>
    </xf>
    <xf numFmtId="0" fontId="13" fillId="0" borderId="0" xfId="1" applyFont="1" applyAlignment="1">
      <alignment horizontal="left" vertical="top" wrapText="1"/>
    </xf>
    <xf numFmtId="166" fontId="56" fillId="0" borderId="0" xfId="26" applyFill="1" applyBorder="1" applyAlignment="1">
      <alignment horizontal="left" vertical="top" wrapText="1"/>
    </xf>
    <xf numFmtId="0" fontId="1" fillId="3" borderId="0" xfId="1" applyFill="1"/>
    <xf numFmtId="0" fontId="1" fillId="22"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7"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7"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3"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5"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3" fontId="1" fillId="6" borderId="6" xfId="0" quotePrefix="1" applyNumberFormat="1" applyFont="1" applyFill="1" applyBorder="1" applyAlignment="1">
      <alignment horizontal="left" vertical="top" wrapText="1"/>
    </xf>
    <xf numFmtId="0" fontId="1" fillId="0" borderId="6" xfId="0" applyFont="1" applyBorder="1" applyAlignment="1">
      <alignment horizontal="left" vertical="top" wrapText="1"/>
    </xf>
    <xf numFmtId="0" fontId="3" fillId="23" borderId="6" xfId="5" applyFont="1" applyFill="1" applyBorder="1" applyAlignment="1">
      <alignment horizontal="left" vertical="center"/>
    </xf>
    <xf numFmtId="0" fontId="66" fillId="23" borderId="6" xfId="5" applyFont="1" applyFill="1" applyBorder="1" applyAlignment="1">
      <alignment horizontal="left" vertical="center"/>
    </xf>
    <xf numFmtId="0" fontId="2" fillId="20" borderId="20" xfId="1" applyFont="1" applyFill="1" applyBorder="1" applyAlignment="1">
      <alignment horizontal="left" vertical="top" wrapText="1"/>
    </xf>
    <xf numFmtId="0" fontId="2" fillId="20"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8" borderId="4" xfId="0" applyFont="1" applyFill="1" applyBorder="1" applyAlignment="1">
      <alignment horizontal="center" vertical="top"/>
    </xf>
    <xf numFmtId="0" fontId="3" fillId="18" borderId="5" xfId="0" applyFont="1" applyFill="1" applyBorder="1" applyAlignment="1">
      <alignment horizontal="center" vertical="top"/>
    </xf>
    <xf numFmtId="0" fontId="3" fillId="18" borderId="3" xfId="0" applyFont="1" applyFill="1" applyBorder="1" applyAlignment="1">
      <alignment horizontal="center" vertical="top"/>
    </xf>
    <xf numFmtId="0" fontId="37" fillId="0" borderId="0" xfId="1" applyFont="1" applyAlignment="1">
      <alignment horizontal="center" vertical="center"/>
    </xf>
    <xf numFmtId="0" fontId="31" fillId="0" borderId="0" xfId="1" applyFont="1" applyAlignment="1">
      <alignment horizontal="right" vertical="center"/>
    </xf>
    <xf numFmtId="0" fontId="63"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7" fillId="0" borderId="0" xfId="1" applyFont="1" applyAlignment="1">
      <alignment horizontal="left" vertical="top" wrapText="1"/>
    </xf>
    <xf numFmtId="0" fontId="37" fillId="0" borderId="0" xfId="1" applyFont="1" applyAlignment="1">
      <alignment horizontal="left" vertical="top"/>
    </xf>
    <xf numFmtId="0" fontId="64" fillId="8" borderId="0" xfId="1" applyFont="1" applyFill="1" applyAlignment="1">
      <alignment horizontal="center" vertical="top"/>
    </xf>
    <xf numFmtId="0" fontId="38" fillId="0" borderId="0" xfId="6" applyFont="1" applyAlignment="1">
      <alignment horizontal="left" vertical="top" wrapText="1"/>
    </xf>
    <xf numFmtId="0" fontId="37" fillId="0" borderId="0" xfId="6" applyFont="1" applyAlignment="1">
      <alignment horizontal="left" vertical="top" wrapText="1"/>
    </xf>
    <xf numFmtId="0" fontId="63" fillId="8" borderId="0" xfId="0" applyFont="1" applyFill="1" applyAlignment="1">
      <alignment horizontal="center"/>
    </xf>
    <xf numFmtId="0" fontId="3" fillId="23" borderId="14" xfId="5" applyFont="1" applyFill="1" applyBorder="1" applyAlignment="1">
      <alignment horizontal="left" vertical="center"/>
    </xf>
    <xf numFmtId="0" fontId="3" fillId="23" borderId="15" xfId="5" applyFont="1" applyFill="1" applyBorder="1" applyAlignment="1">
      <alignment horizontal="left" vertical="center"/>
    </xf>
    <xf numFmtId="0" fontId="3" fillId="23" borderId="11" xfId="5" applyFont="1" applyFill="1" applyBorder="1" applyAlignment="1">
      <alignment horizontal="left" vertical="center"/>
    </xf>
    <xf numFmtId="0" fontId="5" fillId="0" borderId="0" xfId="0" applyFont="1" applyAlignment="1">
      <alignment horizontal="right" vertical="center"/>
    </xf>
    <xf numFmtId="0" fontId="63"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8"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47" fillId="0" borderId="14" xfId="7" applyNumberFormat="1" applyFont="1" applyBorder="1" applyAlignment="1">
      <alignment horizontal="left" vertical="top" wrapText="1"/>
    </xf>
    <xf numFmtId="0" fontId="47" fillId="0" borderId="11" xfId="7" applyNumberFormat="1" applyFont="1" applyBorder="1" applyAlignment="1">
      <alignment horizontal="left" vertical="top" wrapText="1"/>
    </xf>
    <xf numFmtId="166" fontId="42" fillId="11" borderId="0" xfId="7" applyFont="1" applyFill="1" applyAlignment="1">
      <alignment horizontal="center" vertical="top"/>
    </xf>
    <xf numFmtId="166" fontId="43" fillId="0" borderId="0" xfId="7" applyFont="1" applyAlignment="1">
      <alignment horizontal="left" vertical="top"/>
    </xf>
    <xf numFmtId="166" fontId="43"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0" fillId="0" borderId="14" xfId="7" applyNumberFormat="1" applyFont="1" applyBorder="1" applyAlignment="1">
      <alignment horizontal="left" vertical="top" wrapText="1"/>
    </xf>
    <xf numFmtId="0" fontId="60" fillId="0" borderId="11" xfId="7" applyNumberFormat="1" applyFont="1" applyBorder="1" applyAlignment="1">
      <alignment horizontal="left" vertical="top" wrapText="1"/>
    </xf>
    <xf numFmtId="166" fontId="45"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C25" sqref="C25"/>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1" t="s">
        <v>0</v>
      </c>
      <c r="F1" s="16"/>
    </row>
    <row r="2" spans="1:6" ht="21">
      <c r="A2" s="37" t="s">
        <v>1</v>
      </c>
      <c r="B2" s="18"/>
      <c r="C2" s="18"/>
      <c r="D2" s="18"/>
      <c r="E2" s="18"/>
      <c r="F2" s="18"/>
    </row>
    <row r="3" spans="1:6">
      <c r="A3" s="18"/>
      <c r="B3" s="18"/>
      <c r="C3" s="18"/>
      <c r="D3" s="18"/>
      <c r="E3" s="18"/>
      <c r="F3" s="18"/>
    </row>
    <row r="4" spans="1:6" ht="15" customHeight="1">
      <c r="A4" s="162" t="s">
        <v>2</v>
      </c>
      <c r="B4" s="163"/>
      <c r="C4" s="163"/>
      <c r="D4" s="163"/>
      <c r="E4" s="164"/>
      <c r="F4" s="18"/>
    </row>
    <row r="5" spans="1:6">
      <c r="A5" s="165" t="s">
        <v>3</v>
      </c>
      <c r="B5" s="165"/>
      <c r="C5" s="166" t="s">
        <v>4</v>
      </c>
      <c r="D5" s="166"/>
      <c r="E5" s="166"/>
      <c r="F5" s="18"/>
    </row>
    <row r="6" spans="1:6" ht="29.25" customHeight="1">
      <c r="A6" s="167" t="s">
        <v>170</v>
      </c>
      <c r="B6" s="168"/>
      <c r="C6" s="161" t="s">
        <v>5</v>
      </c>
      <c r="D6" s="161"/>
      <c r="E6" s="161"/>
      <c r="F6" s="18"/>
    </row>
    <row r="7" spans="1:6" ht="29.25" customHeight="1">
      <c r="A7" s="133"/>
      <c r="B7" s="133"/>
      <c r="C7" s="134"/>
      <c r="D7" s="134"/>
      <c r="E7" s="134"/>
      <c r="F7" s="18"/>
    </row>
    <row r="8" spans="1:6" s="135" customFormat="1" ht="29.25" customHeight="1">
      <c r="A8" s="159" t="s">
        <v>6</v>
      </c>
      <c r="B8" s="160"/>
      <c r="C8" s="160"/>
      <c r="D8" s="160"/>
      <c r="E8" s="160"/>
      <c r="F8" s="160"/>
    </row>
    <row r="9" spans="1:6" s="135" customFormat="1" ht="15" customHeight="1">
      <c r="A9" s="136" t="s">
        <v>7</v>
      </c>
      <c r="B9" s="136" t="s">
        <v>8</v>
      </c>
      <c r="C9" s="136" t="s">
        <v>9</v>
      </c>
      <c r="D9" s="136" t="s">
        <v>10</v>
      </c>
      <c r="E9" s="136" t="s">
        <v>11</v>
      </c>
      <c r="F9" s="136" t="s">
        <v>12</v>
      </c>
    </row>
    <row r="10" spans="1:6" s="135" customFormat="1" ht="13.2">
      <c r="A10" s="119"/>
      <c r="B10" s="120"/>
      <c r="C10" s="121"/>
      <c r="D10" s="138"/>
      <c r="E10" s="122"/>
      <c r="F10" s="137"/>
    </row>
    <row r="11" spans="1:6" s="135" customFormat="1" ht="13.2">
      <c r="A11" s="119"/>
      <c r="B11" s="120"/>
      <c r="C11" s="121"/>
      <c r="D11" s="138"/>
      <c r="E11" s="122"/>
      <c r="F11" s="137"/>
    </row>
    <row r="12" spans="1:6" s="135" customFormat="1" ht="13.2">
      <c r="A12" s="150"/>
      <c r="B12" s="151"/>
      <c r="C12" s="152"/>
      <c r="D12" s="153"/>
      <c r="E12" s="154"/>
      <c r="F12" s="137"/>
    </row>
    <row r="13" spans="1:6" s="135" customFormat="1" ht="30" customHeight="1">
      <c r="A13" s="161" t="s">
        <v>13</v>
      </c>
      <c r="B13" s="161"/>
      <c r="C13" s="161"/>
      <c r="D13" s="161"/>
      <c r="E13" s="161"/>
      <c r="F13" s="16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76"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43" t="s">
        <v>14</v>
      </c>
      <c r="J1" s="34"/>
      <c r="K1" s="34"/>
    </row>
    <row r="2" spans="1:11" ht="25.5" customHeight="1">
      <c r="B2" s="174" t="s">
        <v>15</v>
      </c>
      <c r="C2" s="174"/>
      <c r="D2" s="174"/>
      <c r="E2" s="174"/>
      <c r="F2" s="174"/>
      <c r="G2" s="174"/>
      <c r="H2" s="174"/>
      <c r="I2" s="174"/>
      <c r="J2" s="172" t="s">
        <v>16</v>
      </c>
      <c r="K2" s="172"/>
    </row>
    <row r="3" spans="1:11" ht="28.5" customHeight="1">
      <c r="B3" s="175" t="s">
        <v>17</v>
      </c>
      <c r="C3" s="175"/>
      <c r="D3" s="175"/>
      <c r="E3" s="175"/>
      <c r="F3" s="173" t="s">
        <v>18</v>
      </c>
      <c r="G3" s="173"/>
      <c r="H3" s="173"/>
      <c r="I3" s="173"/>
      <c r="J3" s="172"/>
      <c r="K3" s="172"/>
    </row>
    <row r="4" spans="1:11" ht="18" customHeight="1">
      <c r="B4" s="141"/>
      <c r="C4" s="141"/>
      <c r="D4" s="141"/>
      <c r="E4" s="141"/>
      <c r="F4" s="140"/>
      <c r="G4" s="140"/>
      <c r="H4" s="140"/>
      <c r="I4" s="140"/>
      <c r="J4" s="139"/>
      <c r="K4" s="139"/>
    </row>
    <row r="6" spans="1:11" ht="22.8">
      <c r="A6" s="4" t="s">
        <v>19</v>
      </c>
    </row>
    <row r="7" spans="1:11">
      <c r="A7" s="179" t="s">
        <v>20</v>
      </c>
      <c r="B7" s="179"/>
      <c r="C7" s="179"/>
      <c r="D7" s="179"/>
      <c r="E7" s="179"/>
      <c r="F7" s="179"/>
      <c r="G7" s="179"/>
      <c r="H7" s="179"/>
      <c r="I7" s="179"/>
    </row>
    <row r="8" spans="1:11" ht="20.25" customHeight="1">
      <c r="A8" s="179"/>
      <c r="B8" s="179"/>
      <c r="C8" s="179"/>
      <c r="D8" s="179"/>
      <c r="E8" s="179"/>
      <c r="F8" s="179"/>
      <c r="G8" s="179"/>
      <c r="H8" s="179"/>
      <c r="I8" s="179"/>
    </row>
    <row r="9" spans="1:11">
      <c r="A9" s="179" t="s">
        <v>21</v>
      </c>
      <c r="B9" s="179"/>
      <c r="C9" s="179"/>
      <c r="D9" s="179"/>
      <c r="E9" s="179"/>
      <c r="F9" s="179"/>
      <c r="G9" s="179"/>
      <c r="H9" s="179"/>
      <c r="I9" s="179"/>
    </row>
    <row r="10" spans="1:11" ht="21" customHeight="1">
      <c r="A10" s="179"/>
      <c r="B10" s="179"/>
      <c r="C10" s="179"/>
      <c r="D10" s="179"/>
      <c r="E10" s="179"/>
      <c r="F10" s="179"/>
      <c r="G10" s="179"/>
      <c r="H10" s="179"/>
      <c r="I10" s="179"/>
    </row>
    <row r="11" spans="1:11" ht="13.8">
      <c r="A11" s="180" t="s">
        <v>22</v>
      </c>
      <c r="B11" s="180"/>
      <c r="C11" s="180"/>
      <c r="D11" s="180"/>
      <c r="E11" s="180"/>
      <c r="F11" s="180"/>
      <c r="G11" s="180"/>
      <c r="H11" s="180"/>
      <c r="I11" s="180"/>
    </row>
    <row r="12" spans="1:11">
      <c r="A12" s="3"/>
      <c r="B12" s="3"/>
      <c r="C12" s="3"/>
      <c r="D12" s="3"/>
      <c r="E12" s="3"/>
      <c r="F12" s="3"/>
      <c r="G12" s="3"/>
      <c r="H12" s="3"/>
      <c r="I12" s="3"/>
    </row>
    <row r="13" spans="1:11" ht="22.8">
      <c r="A13" s="4" t="s">
        <v>23</v>
      </c>
    </row>
    <row r="14" spans="1:11">
      <c r="A14" s="123" t="s">
        <v>24</v>
      </c>
      <c r="B14" s="176" t="s">
        <v>25</v>
      </c>
      <c r="C14" s="177"/>
      <c r="D14" s="177"/>
      <c r="E14" s="177"/>
      <c r="F14" s="177"/>
      <c r="G14" s="177"/>
      <c r="H14" s="177"/>
      <c r="I14" s="177"/>
      <c r="J14" s="177"/>
      <c r="K14" s="178"/>
    </row>
    <row r="15" spans="1:11" ht="14.25" customHeight="1">
      <c r="A15" s="123" t="s">
        <v>26</v>
      </c>
      <c r="B15" s="176" t="s">
        <v>27</v>
      </c>
      <c r="C15" s="177"/>
      <c r="D15" s="177"/>
      <c r="E15" s="177"/>
      <c r="F15" s="177"/>
      <c r="G15" s="177"/>
      <c r="H15" s="177"/>
      <c r="I15" s="177"/>
      <c r="J15" s="177"/>
      <c r="K15" s="178"/>
    </row>
    <row r="16" spans="1:11" ht="14.25" customHeight="1">
      <c r="A16" s="123"/>
      <c r="B16" s="176" t="s">
        <v>28</v>
      </c>
      <c r="C16" s="177"/>
      <c r="D16" s="177"/>
      <c r="E16" s="177"/>
      <c r="F16" s="177"/>
      <c r="G16" s="177"/>
      <c r="H16" s="177"/>
      <c r="I16" s="177"/>
      <c r="J16" s="177"/>
      <c r="K16" s="178"/>
    </row>
    <row r="17" spans="1:14" ht="14.25" customHeight="1">
      <c r="A17" s="123"/>
      <c r="B17" s="176" t="s">
        <v>29</v>
      </c>
      <c r="C17" s="177"/>
      <c r="D17" s="177"/>
      <c r="E17" s="177"/>
      <c r="F17" s="177"/>
      <c r="G17" s="177"/>
      <c r="H17" s="177"/>
      <c r="I17" s="177"/>
      <c r="J17" s="177"/>
      <c r="K17" s="178"/>
    </row>
    <row r="19" spans="1:14" ht="22.8">
      <c r="A19" s="4" t="s">
        <v>30</v>
      </c>
    </row>
    <row r="20" spans="1:14">
      <c r="A20" s="123" t="s">
        <v>31</v>
      </c>
      <c r="B20" s="176" t="s">
        <v>32</v>
      </c>
      <c r="C20" s="177"/>
      <c r="D20" s="177"/>
      <c r="E20" s="177"/>
      <c r="F20" s="177"/>
      <c r="G20" s="178"/>
    </row>
    <row r="21" spans="1:14" ht="12.75" customHeight="1">
      <c r="A21" s="123" t="s">
        <v>33</v>
      </c>
      <c r="B21" s="176" t="s">
        <v>34</v>
      </c>
      <c r="C21" s="177"/>
      <c r="D21" s="177"/>
      <c r="E21" s="177"/>
      <c r="F21" s="177"/>
      <c r="G21" s="178"/>
    </row>
    <row r="22" spans="1:14" ht="12.75" customHeight="1">
      <c r="A22" s="123" t="s">
        <v>35</v>
      </c>
      <c r="B22" s="176" t="s">
        <v>36</v>
      </c>
      <c r="C22" s="177"/>
      <c r="D22" s="177"/>
      <c r="E22" s="177"/>
      <c r="F22" s="177"/>
      <c r="G22" s="178"/>
    </row>
    <row r="24" spans="1:14" ht="22.8">
      <c r="A24" s="4" t="s">
        <v>37</v>
      </c>
    </row>
    <row r="25" spans="1:14" ht="13.8">
      <c r="A25" s="142" t="s">
        <v>38</v>
      </c>
      <c r="C25" s="142"/>
      <c r="D25" s="142"/>
      <c r="E25" s="142"/>
      <c r="F25" s="142"/>
      <c r="G25" s="142"/>
      <c r="H25" s="142"/>
      <c r="I25" s="142"/>
      <c r="J25" s="142"/>
      <c r="K25" s="142"/>
      <c r="L25" s="142"/>
      <c r="M25" s="142"/>
      <c r="N25" s="60"/>
    </row>
    <row r="26" spans="1:14" ht="13.8">
      <c r="A26" s="142" t="s">
        <v>39</v>
      </c>
      <c r="C26" s="142"/>
      <c r="D26" s="142"/>
      <c r="E26" s="142"/>
      <c r="F26" s="142"/>
      <c r="G26" s="142"/>
      <c r="H26" s="142"/>
      <c r="I26" s="142"/>
      <c r="J26" s="142"/>
      <c r="K26" s="142"/>
      <c r="L26" s="142"/>
      <c r="M26" s="142"/>
      <c r="N26" s="60"/>
    </row>
    <row r="27" spans="1:14" ht="13.8">
      <c r="A27" s="142" t="s">
        <v>40</v>
      </c>
      <c r="C27" s="142"/>
      <c r="D27" s="142"/>
      <c r="E27" s="142"/>
      <c r="F27" s="142"/>
      <c r="G27" s="142"/>
      <c r="H27" s="142"/>
      <c r="I27" s="142"/>
      <c r="J27" s="142"/>
      <c r="K27" s="142"/>
      <c r="L27" s="142"/>
      <c r="M27" s="142"/>
      <c r="N27" s="60"/>
    </row>
    <row r="29" spans="1:14" ht="21.75" customHeight="1">
      <c r="B29" s="169" t="s">
        <v>41</v>
      </c>
      <c r="C29" s="170"/>
      <c r="D29" s="171"/>
    </row>
    <row r="30" spans="1:14" ht="90" customHeight="1">
      <c r="B30" s="5"/>
      <c r="C30" s="6" t="s">
        <v>42</v>
      </c>
      <c r="D30" s="6" t="s">
        <v>43</v>
      </c>
    </row>
    <row r="32" spans="1:14" ht="22.8">
      <c r="A32" s="4" t="s">
        <v>44</v>
      </c>
    </row>
    <row r="33" spans="1:1" ht="13.8">
      <c r="A33" s="142"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81" t="s">
        <v>46</v>
      </c>
      <c r="B2" s="181"/>
      <c r="C2" s="181"/>
      <c r="D2" s="181"/>
      <c r="E2" s="181"/>
      <c r="F2" s="181"/>
    </row>
    <row r="3" spans="1:10">
      <c r="A3" s="10"/>
      <c r="B3" s="11"/>
      <c r="E3" s="12"/>
    </row>
    <row r="5" spans="1:10" ht="24.6">
      <c r="A5" s="8"/>
      <c r="D5" s="124" t="s">
        <v>47</v>
      </c>
      <c r="E5" s="14"/>
    </row>
    <row r="6" spans="1:10">
      <c r="A6" s="8"/>
    </row>
    <row r="7" spans="1:10" ht="20.25" customHeight="1">
      <c r="A7" s="125" t="s">
        <v>48</v>
      </c>
      <c r="B7" s="125" t="s">
        <v>49</v>
      </c>
      <c r="C7" s="126" t="s">
        <v>50</v>
      </c>
      <c r="D7" s="126" t="s">
        <v>51</v>
      </c>
      <c r="E7" s="126" t="s">
        <v>52</v>
      </c>
      <c r="F7" s="126" t="s">
        <v>53</v>
      </c>
    </row>
    <row r="8" spans="1:10" ht="14.4">
      <c r="A8" s="19">
        <v>1</v>
      </c>
      <c r="B8" s="19"/>
      <c r="C8" s="20" t="s">
        <v>54</v>
      </c>
      <c r="D8" t="s">
        <v>54</v>
      </c>
      <c r="E8" s="21"/>
      <c r="F8" s="22"/>
    </row>
    <row r="9" spans="1:10" ht="14.4">
      <c r="A9" s="19">
        <v>2</v>
      </c>
      <c r="B9" s="19" t="s">
        <v>55</v>
      </c>
      <c r="C9" s="20" t="s">
        <v>56</v>
      </c>
      <c r="D9" t="s">
        <v>56</v>
      </c>
      <c r="E9" s="21"/>
      <c r="F9" s="22"/>
    </row>
    <row r="10" spans="1:10" ht="14.4">
      <c r="A10" s="19">
        <v>3</v>
      </c>
      <c r="B10" s="19" t="s">
        <v>55</v>
      </c>
      <c r="C10" s="20" t="s">
        <v>57</v>
      </c>
      <c r="D10" t="s">
        <v>57</v>
      </c>
      <c r="E10" s="22"/>
      <c r="F10" s="22"/>
    </row>
    <row r="11" spans="1:10" ht="13.8">
      <c r="A11" s="19">
        <v>4</v>
      </c>
      <c r="B11" s="19" t="s">
        <v>58</v>
      </c>
      <c r="C11" s="20"/>
      <c r="D11" s="62"/>
      <c r="E11" s="22"/>
      <c r="F11" s="22"/>
    </row>
    <row r="12" spans="1:10" ht="13.8">
      <c r="A12" s="19">
        <v>5</v>
      </c>
      <c r="B12" s="19" t="s">
        <v>58</v>
      </c>
      <c r="C12" s="20"/>
      <c r="D12" s="62"/>
      <c r="E12" s="22"/>
      <c r="F12" s="22"/>
    </row>
    <row r="13" spans="1:10" ht="13.8">
      <c r="A13" s="19">
        <v>6</v>
      </c>
      <c r="B13" s="19" t="s">
        <v>59</v>
      </c>
      <c r="C13" s="20"/>
      <c r="D13" s="62"/>
      <c r="E13" s="22"/>
      <c r="F13" s="22"/>
    </row>
    <row r="14" spans="1:10" ht="13.8">
      <c r="A14" s="19">
        <v>7</v>
      </c>
      <c r="B14" s="19" t="s">
        <v>59</v>
      </c>
      <c r="C14" s="20"/>
      <c r="D14" s="62"/>
      <c r="E14" s="22"/>
      <c r="F14" s="22"/>
    </row>
    <row r="15" spans="1:10" ht="13.8">
      <c r="A15" s="19"/>
      <c r="B15" s="19"/>
      <c r="C15" s="20"/>
      <c r="D15" s="62"/>
      <c r="E15" s="22"/>
      <c r="F15" s="22"/>
    </row>
    <row r="16" spans="1:10" ht="13.8">
      <c r="A16" s="19"/>
      <c r="B16" s="19"/>
      <c r="C16" s="20"/>
      <c r="D16" s="6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5" workbookViewId="0">
      <selection activeCell="C14" sqref="C14"/>
    </sheetView>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84" t="s">
        <v>60</v>
      </c>
      <c r="B2" s="184"/>
      <c r="C2" s="184"/>
      <c r="D2" s="184"/>
      <c r="E2" s="14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27" t="s">
        <v>48</v>
      </c>
      <c r="B5" s="127" t="s">
        <v>61</v>
      </c>
      <c r="C5" s="127" t="s">
        <v>62</v>
      </c>
      <c r="D5" s="127" t="s">
        <v>63</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3.8">
      <c r="A16" s="182" t="s">
        <v>64</v>
      </c>
      <c r="B16" s="182"/>
      <c r="C16" s="30"/>
      <c r="D16" s="31"/>
    </row>
    <row r="17" spans="1:4" ht="13.8">
      <c r="A17" s="183" t="s">
        <v>65</v>
      </c>
      <c r="B17" s="18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9"/>
  <sheetViews>
    <sheetView showGridLines="0" tabSelected="1" topLeftCell="A46" zoomScaleNormal="100" workbookViewId="0">
      <selection activeCell="D32" sqref="D32"/>
    </sheetView>
  </sheetViews>
  <sheetFormatPr defaultColWidth="9.109375" defaultRowHeight="13.2"/>
  <cols>
    <col min="1" max="1" width="11.33203125" style="67"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88"/>
      <c r="B1" s="188"/>
      <c r="C1" s="188"/>
      <c r="D1" s="188"/>
      <c r="E1" s="34"/>
      <c r="F1" s="34"/>
      <c r="G1" s="34"/>
      <c r="H1" s="34"/>
      <c r="I1" s="34"/>
      <c r="J1" s="34"/>
    </row>
    <row r="2" spans="1:24" s="1" customFormat="1" ht="31.5" customHeight="1">
      <c r="A2" s="189" t="s">
        <v>60</v>
      </c>
      <c r="B2" s="189"/>
      <c r="C2" s="189"/>
      <c r="D2" s="189"/>
      <c r="E2" s="194"/>
      <c r="F2" s="23"/>
      <c r="G2" s="23"/>
      <c r="H2" s="23"/>
      <c r="I2" s="23"/>
      <c r="J2" s="23"/>
    </row>
    <row r="3" spans="1:24" s="1" customFormat="1" ht="26.4" customHeight="1">
      <c r="A3" s="47"/>
      <c r="C3" s="195"/>
      <c r="D3" s="195"/>
      <c r="E3" s="194"/>
      <c r="F3" s="23"/>
      <c r="G3" s="23"/>
      <c r="H3" s="23"/>
      <c r="I3" s="23"/>
      <c r="J3" s="23"/>
    </row>
    <row r="4" spans="1:24" s="38" customFormat="1" ht="43.2" customHeight="1">
      <c r="A4" s="128" t="s">
        <v>56</v>
      </c>
      <c r="B4" s="191" t="s">
        <v>171</v>
      </c>
      <c r="C4" s="191"/>
      <c r="D4" s="191"/>
      <c r="E4" s="39"/>
      <c r="F4" s="39"/>
      <c r="G4" s="39"/>
      <c r="H4" s="40"/>
      <c r="I4" s="40"/>
      <c r="X4" s="38" t="s">
        <v>66</v>
      </c>
    </row>
    <row r="5" spans="1:24" s="38" customFormat="1" ht="144.75" customHeight="1">
      <c r="A5" s="128" t="s">
        <v>52</v>
      </c>
      <c r="B5" s="190"/>
      <c r="C5" s="191"/>
      <c r="D5" s="191"/>
      <c r="E5" s="39"/>
      <c r="F5" s="39"/>
      <c r="G5" s="39"/>
      <c r="H5" s="40"/>
      <c r="I5" s="40"/>
      <c r="X5" s="38" t="s">
        <v>67</v>
      </c>
    </row>
    <row r="6" spans="1:24" s="38" customFormat="1" ht="26.4">
      <c r="A6" s="128" t="s">
        <v>68</v>
      </c>
      <c r="B6" s="190" t="s">
        <v>212</v>
      </c>
      <c r="C6" s="191"/>
      <c r="D6" s="191"/>
      <c r="E6" s="39"/>
      <c r="F6" s="39"/>
      <c r="G6" s="39"/>
      <c r="H6" s="40"/>
      <c r="I6" s="40"/>
    </row>
    <row r="7" spans="1:24" s="38" customFormat="1">
      <c r="A7" s="128" t="s">
        <v>69</v>
      </c>
      <c r="B7" s="191" t="s">
        <v>169</v>
      </c>
      <c r="C7" s="191"/>
      <c r="D7" s="191"/>
      <c r="E7" s="39"/>
      <c r="F7" s="39"/>
      <c r="G7" s="39"/>
      <c r="H7" s="41"/>
      <c r="I7" s="40"/>
      <c r="X7" s="42"/>
    </row>
    <row r="8" spans="1:24" s="43" customFormat="1">
      <c r="A8" s="128" t="s">
        <v>70</v>
      </c>
      <c r="B8" s="192"/>
      <c r="C8" s="192"/>
      <c r="D8" s="192"/>
      <c r="E8" s="39"/>
    </row>
    <row r="9" spans="1:24" s="43" customFormat="1">
      <c r="A9" s="129" t="s">
        <v>71</v>
      </c>
      <c r="B9" s="63" t="str">
        <f>F17</f>
        <v>Internal Build 03112011</v>
      </c>
      <c r="C9" s="63" t="str">
        <f>G17</f>
        <v>Internal build 14112011</v>
      </c>
      <c r="D9" s="63" t="str">
        <f>H17</f>
        <v>External build 16112011</v>
      </c>
    </row>
    <row r="10" spans="1:24" s="43" customFormat="1">
      <c r="A10" s="130" t="s">
        <v>72</v>
      </c>
      <c r="B10" s="64">
        <f>SUM(B11:B14)</f>
        <v>0</v>
      </c>
      <c r="C10" s="64">
        <f>SUM(C11:C14)</f>
        <v>0</v>
      </c>
      <c r="D10" s="64">
        <f>SUM(D11:D14)</f>
        <v>0</v>
      </c>
    </row>
    <row r="11" spans="1:24" s="43" customFormat="1">
      <c r="A11" s="130" t="s">
        <v>31</v>
      </c>
      <c r="B11" s="65">
        <f>COUNTIF($F$19:$F$49521,"*Passed")</f>
        <v>0</v>
      </c>
      <c r="C11" s="65">
        <f>COUNTIF($G$19:$G$49521,"*Passed")</f>
        <v>0</v>
      </c>
      <c r="D11" s="65">
        <f>COUNTIF($H$19:$H$49521,"*Passed")</f>
        <v>0</v>
      </c>
    </row>
    <row r="12" spans="1:24" s="43" customFormat="1">
      <c r="A12" s="130" t="s">
        <v>33</v>
      </c>
      <c r="B12" s="65">
        <f>COUNTIF($F$19:$F$49241,"*Failed*")</f>
        <v>0</v>
      </c>
      <c r="C12" s="65">
        <f>COUNTIF($G$19:$G$49241,"*Failed*")</f>
        <v>0</v>
      </c>
      <c r="D12" s="65">
        <f>COUNTIF($H$19:$H$49241,"*Failed*")</f>
        <v>0</v>
      </c>
    </row>
    <row r="13" spans="1:24" s="43" customFormat="1">
      <c r="A13" s="130" t="s">
        <v>35</v>
      </c>
      <c r="B13" s="65">
        <f>COUNTIF($F$19:$F$49241,"*Not Run*")</f>
        <v>0</v>
      </c>
      <c r="C13" s="65">
        <f>COUNTIF($G$19:$G$49241,"*Not Run*")</f>
        <v>0</v>
      </c>
      <c r="D13" s="65">
        <f>COUNTIF($H$19:$H$49241,"*Not Run*")</f>
        <v>0</v>
      </c>
      <c r="E13" s="1"/>
      <c r="F13" s="1"/>
      <c r="G13" s="1"/>
      <c r="H13" s="1"/>
      <c r="I13" s="1"/>
    </row>
    <row r="14" spans="1:24" s="43" customFormat="1">
      <c r="A14" s="130" t="s">
        <v>73</v>
      </c>
      <c r="B14" s="65">
        <f>COUNTIF($F$19:$F$49241,"*NA*")</f>
        <v>0</v>
      </c>
      <c r="C14" s="65">
        <f>COUNTIF($G$19:$G$49241,"*NA*")</f>
        <v>0</v>
      </c>
      <c r="D14" s="65">
        <f>COUNTIF($H$19:$H$49241,"*NA*")</f>
        <v>0</v>
      </c>
      <c r="E14" s="1"/>
      <c r="F14" s="1"/>
      <c r="G14" s="1"/>
      <c r="H14" s="1"/>
      <c r="I14" s="1"/>
    </row>
    <row r="15" spans="1:24" s="43" customFormat="1" ht="39.6">
      <c r="A15" s="130" t="s">
        <v>74</v>
      </c>
      <c r="B15" s="65">
        <f>COUNTIF($F$19:$F$49241,"*Passed in previous build*")</f>
        <v>0</v>
      </c>
      <c r="C15" s="65">
        <f>COUNTIF($G$19:$G$49241,"*Passed in previous build*")</f>
        <v>0</v>
      </c>
      <c r="D15" s="65">
        <f>COUNTIF($H$19:$H$49241,"*Passed in previous build*")</f>
        <v>0</v>
      </c>
      <c r="E15" s="1"/>
      <c r="F15" s="1"/>
      <c r="G15" s="1"/>
      <c r="H15" s="1"/>
      <c r="I15" s="1"/>
    </row>
    <row r="16" spans="1:24" s="44" customFormat="1" ht="15" customHeight="1">
      <c r="A16" s="66"/>
      <c r="B16" s="49"/>
      <c r="C16" s="49"/>
      <c r="D16" s="50"/>
      <c r="E16" s="55"/>
      <c r="F16" s="193" t="s">
        <v>71</v>
      </c>
      <c r="G16" s="193"/>
      <c r="H16" s="193"/>
      <c r="I16" s="56"/>
    </row>
    <row r="17" spans="1:9" s="44" customFormat="1" ht="39.6">
      <c r="A17" s="131" t="s">
        <v>75</v>
      </c>
      <c r="B17" s="132" t="s">
        <v>76</v>
      </c>
      <c r="C17" s="132" t="s">
        <v>77</v>
      </c>
      <c r="D17" s="132" t="s">
        <v>78</v>
      </c>
      <c r="E17" s="132" t="s">
        <v>79</v>
      </c>
      <c r="F17" s="132" t="s">
        <v>80</v>
      </c>
      <c r="G17" s="132" t="s">
        <v>81</v>
      </c>
      <c r="H17" s="132" t="s">
        <v>82</v>
      </c>
      <c r="I17" s="132" t="s">
        <v>83</v>
      </c>
    </row>
    <row r="18" spans="1:9" s="44" customFormat="1" ht="15.75" customHeight="1">
      <c r="A18" s="157"/>
      <c r="B18" s="185" t="s">
        <v>185</v>
      </c>
      <c r="C18" s="186"/>
      <c r="D18" s="187"/>
      <c r="E18" s="157"/>
      <c r="F18" s="158"/>
      <c r="G18" s="158"/>
      <c r="H18" s="158"/>
      <c r="I18" s="157"/>
    </row>
    <row r="19" spans="1:9" s="45" customFormat="1" ht="39" customHeight="1">
      <c r="A19" s="51">
        <v>1</v>
      </c>
      <c r="B19" s="51" t="s">
        <v>186</v>
      </c>
      <c r="C19" s="51" t="s">
        <v>213</v>
      </c>
      <c r="D19" s="52" t="s">
        <v>214</v>
      </c>
      <c r="E19" s="53"/>
      <c r="F19" s="51"/>
      <c r="G19" s="51"/>
      <c r="H19" s="51"/>
      <c r="I19" s="54"/>
    </row>
    <row r="20" spans="1:9" s="45" customFormat="1" ht="56.4" customHeight="1">
      <c r="A20" s="59">
        <f t="shared" ref="A20:A38" ca="1" si="0">IF(OFFSET(A20,-1,0) ="",OFFSET(A20,-2,0)+1,OFFSET(A20,-1,0)+1 )</f>
        <v>2</v>
      </c>
      <c r="B20" s="51" t="s">
        <v>172</v>
      </c>
      <c r="C20" s="51" t="s">
        <v>228</v>
      </c>
      <c r="D20" s="57" t="s">
        <v>230</v>
      </c>
      <c r="E20" s="155" t="s">
        <v>285</v>
      </c>
      <c r="F20" s="51"/>
      <c r="G20" s="51"/>
      <c r="H20" s="51"/>
      <c r="I20" s="54"/>
    </row>
    <row r="21" spans="1:9" s="45" customFormat="1" ht="53.4" customHeight="1">
      <c r="A21" s="59">
        <f t="shared" ca="1" si="0"/>
        <v>3</v>
      </c>
      <c r="B21" s="51" t="s">
        <v>175</v>
      </c>
      <c r="C21" s="51" t="s">
        <v>217</v>
      </c>
      <c r="D21" s="57" t="s">
        <v>218</v>
      </c>
      <c r="E21" s="155"/>
      <c r="F21" s="51"/>
      <c r="G21" s="51"/>
      <c r="H21" s="51"/>
      <c r="I21" s="54"/>
    </row>
    <row r="22" spans="1:9" s="45" customFormat="1" ht="54.6" customHeight="1">
      <c r="A22" s="59">
        <f t="shared" ca="1" si="0"/>
        <v>4</v>
      </c>
      <c r="B22" s="51" t="s">
        <v>200</v>
      </c>
      <c r="C22" s="51" t="s">
        <v>219</v>
      </c>
      <c r="D22" s="57" t="s">
        <v>234</v>
      </c>
      <c r="E22" s="155"/>
      <c r="F22" s="51"/>
      <c r="G22" s="51"/>
      <c r="H22" s="51"/>
      <c r="I22" s="54"/>
    </row>
    <row r="23" spans="1:9" s="48" customFormat="1" ht="50.4" customHeight="1">
      <c r="A23" s="59">
        <f t="shared" ca="1" si="0"/>
        <v>5</v>
      </c>
      <c r="B23" s="51" t="s">
        <v>201</v>
      </c>
      <c r="C23" s="51" t="s">
        <v>220</v>
      </c>
      <c r="D23" s="57" t="s">
        <v>235</v>
      </c>
      <c r="E23" s="155"/>
      <c r="F23" s="51"/>
      <c r="G23" s="51"/>
      <c r="H23" s="51"/>
      <c r="I23" s="58"/>
    </row>
    <row r="24" spans="1:9" s="48" customFormat="1" ht="53.4" customHeight="1">
      <c r="A24" s="59">
        <f t="shared" ca="1" si="0"/>
        <v>6</v>
      </c>
      <c r="B24" s="51" t="s">
        <v>202</v>
      </c>
      <c r="C24" s="51" t="s">
        <v>222</v>
      </c>
      <c r="D24" s="57" t="s">
        <v>236</v>
      </c>
      <c r="E24" s="155"/>
      <c r="F24" s="51"/>
      <c r="G24" s="51"/>
      <c r="H24" s="51"/>
      <c r="I24" s="58"/>
    </row>
    <row r="25" spans="1:9" s="48" customFormat="1" ht="50.4" customHeight="1">
      <c r="A25" s="59">
        <f t="shared" ca="1" si="0"/>
        <v>7</v>
      </c>
      <c r="B25" s="51" t="s">
        <v>203</v>
      </c>
      <c r="C25" s="51" t="s">
        <v>221</v>
      </c>
      <c r="D25" s="57" t="s">
        <v>237</v>
      </c>
      <c r="E25" s="155"/>
      <c r="F25" s="51"/>
      <c r="G25" s="51"/>
      <c r="H25" s="51"/>
      <c r="I25" s="58"/>
    </row>
    <row r="26" spans="1:9" s="48" customFormat="1" ht="51.6" customHeight="1">
      <c r="A26" s="59">
        <f t="shared" ca="1" si="0"/>
        <v>8</v>
      </c>
      <c r="B26" s="51" t="s">
        <v>204</v>
      </c>
      <c r="C26" s="51" t="s">
        <v>223</v>
      </c>
      <c r="D26" s="57" t="s">
        <v>238</v>
      </c>
      <c r="E26" s="155"/>
      <c r="F26" s="51"/>
      <c r="G26" s="51"/>
      <c r="H26" s="51"/>
      <c r="I26" s="58"/>
    </row>
    <row r="27" spans="1:9" s="48" customFormat="1" ht="52.2" customHeight="1">
      <c r="A27" s="59">
        <f t="shared" ca="1" si="0"/>
        <v>9</v>
      </c>
      <c r="B27" s="51" t="s">
        <v>205</v>
      </c>
      <c r="C27" s="51" t="s">
        <v>224</v>
      </c>
      <c r="D27" s="57" t="s">
        <v>233</v>
      </c>
      <c r="E27" s="155"/>
      <c r="F27" s="51"/>
      <c r="G27" s="51"/>
      <c r="H27" s="51"/>
      <c r="I27" s="58"/>
    </row>
    <row r="28" spans="1:9" s="48" customFormat="1" ht="48" customHeight="1">
      <c r="A28" s="59">
        <f t="shared" ca="1" si="0"/>
        <v>10</v>
      </c>
      <c r="B28" s="51" t="s">
        <v>206</v>
      </c>
      <c r="C28" s="51" t="s">
        <v>226</v>
      </c>
      <c r="D28" s="57" t="s">
        <v>232</v>
      </c>
      <c r="E28" s="155"/>
      <c r="F28" s="51"/>
      <c r="G28" s="51"/>
      <c r="H28" s="51"/>
      <c r="I28" s="58"/>
    </row>
    <row r="29" spans="1:9" s="48" customFormat="1" ht="47.4" customHeight="1">
      <c r="A29" s="59">
        <f t="shared" ca="1" si="0"/>
        <v>11</v>
      </c>
      <c r="B29" s="51" t="s">
        <v>207</v>
      </c>
      <c r="C29" s="51" t="s">
        <v>225</v>
      </c>
      <c r="D29" s="57" t="s">
        <v>231</v>
      </c>
      <c r="E29" s="155"/>
      <c r="F29" s="51"/>
      <c r="G29" s="51"/>
      <c r="H29" s="51"/>
      <c r="I29" s="58"/>
    </row>
    <row r="30" spans="1:9" s="48" customFormat="1" ht="55.8" customHeight="1">
      <c r="A30" s="59">
        <f t="shared" ca="1" si="0"/>
        <v>12</v>
      </c>
      <c r="B30" s="51" t="s">
        <v>187</v>
      </c>
      <c r="C30" s="51" t="s">
        <v>227</v>
      </c>
      <c r="D30" s="53" t="s">
        <v>239</v>
      </c>
      <c r="E30" s="155"/>
      <c r="F30" s="51"/>
      <c r="G30" s="51"/>
      <c r="H30" s="51"/>
      <c r="I30" s="58"/>
    </row>
    <row r="31" spans="1:9" s="45" customFormat="1" ht="49.2" customHeight="1">
      <c r="A31" s="59">
        <f t="shared" ca="1" si="0"/>
        <v>13</v>
      </c>
      <c r="B31" s="51" t="s">
        <v>183</v>
      </c>
      <c r="C31" s="51" t="s">
        <v>229</v>
      </c>
      <c r="D31" s="57" t="s">
        <v>240</v>
      </c>
      <c r="E31" s="155"/>
      <c r="F31" s="51"/>
      <c r="G31" s="51"/>
      <c r="H31" s="51"/>
      <c r="I31" s="54"/>
    </row>
    <row r="32" spans="1:9" s="45" customFormat="1" ht="85.8" customHeight="1">
      <c r="A32" s="59">
        <f t="shared" ca="1" si="0"/>
        <v>14</v>
      </c>
      <c r="B32" s="51" t="s">
        <v>173</v>
      </c>
      <c r="C32" s="51" t="s">
        <v>215</v>
      </c>
      <c r="D32" s="57" t="s">
        <v>216</v>
      </c>
      <c r="E32" s="155"/>
      <c r="F32" s="51"/>
      <c r="G32" s="51"/>
      <c r="H32" s="51"/>
      <c r="I32" s="54"/>
    </row>
    <row r="33" spans="1:9" s="48" customFormat="1" ht="46.8" customHeight="1">
      <c r="A33" s="59">
        <f t="shared" ca="1" si="0"/>
        <v>15</v>
      </c>
      <c r="B33" s="51" t="s">
        <v>190</v>
      </c>
      <c r="C33" s="51" t="s">
        <v>243</v>
      </c>
      <c r="D33" s="53" t="s">
        <v>239</v>
      </c>
      <c r="E33" s="155"/>
      <c r="F33" s="51"/>
      <c r="G33" s="51"/>
      <c r="H33" s="51"/>
      <c r="I33" s="58"/>
    </row>
    <row r="34" spans="1:9" s="48" customFormat="1" ht="51" customHeight="1">
      <c r="A34" s="59">
        <f t="shared" ca="1" si="0"/>
        <v>16</v>
      </c>
      <c r="B34" s="51" t="s">
        <v>189</v>
      </c>
      <c r="C34" s="51" t="s">
        <v>245</v>
      </c>
      <c r="D34" s="57" t="s">
        <v>240</v>
      </c>
      <c r="E34" s="155"/>
      <c r="F34" s="51"/>
      <c r="G34" s="51"/>
      <c r="H34" s="51"/>
      <c r="I34" s="58"/>
    </row>
    <row r="35" spans="1:9" s="48" customFormat="1" ht="50.4" customHeight="1">
      <c r="A35" s="59">
        <f t="shared" ca="1" si="0"/>
        <v>17</v>
      </c>
      <c r="B35" s="51" t="s">
        <v>191</v>
      </c>
      <c r="C35" s="51" t="s">
        <v>244</v>
      </c>
      <c r="D35" s="57" t="s">
        <v>241</v>
      </c>
      <c r="E35" s="155"/>
      <c r="F35" s="51"/>
      <c r="G35" s="51"/>
      <c r="H35" s="51"/>
      <c r="I35" s="58"/>
    </row>
    <row r="36" spans="1:9" s="48" customFormat="1" ht="50.4" customHeight="1">
      <c r="A36" s="59">
        <f t="shared" ca="1" si="0"/>
        <v>18</v>
      </c>
      <c r="B36" s="51" t="s">
        <v>174</v>
      </c>
      <c r="C36" s="51" t="s">
        <v>246</v>
      </c>
      <c r="D36" s="53" t="s">
        <v>242</v>
      </c>
      <c r="E36" s="155"/>
      <c r="F36" s="51"/>
      <c r="G36" s="51"/>
      <c r="H36" s="51"/>
      <c r="I36" s="58"/>
    </row>
    <row r="37" spans="1:9" s="44" customFormat="1" ht="15.75" customHeight="1">
      <c r="A37" s="157"/>
      <c r="B37" s="185" t="s">
        <v>188</v>
      </c>
      <c r="C37" s="186"/>
      <c r="D37" s="187"/>
      <c r="E37" s="157"/>
      <c r="F37" s="158"/>
      <c r="G37" s="158"/>
      <c r="H37" s="158"/>
      <c r="I37" s="157"/>
    </row>
    <row r="38" spans="1:9" s="48" customFormat="1" ht="40.200000000000003" customHeight="1">
      <c r="A38" s="59">
        <f t="shared" ca="1" si="0"/>
        <v>19</v>
      </c>
      <c r="B38" s="51" t="s">
        <v>192</v>
      </c>
      <c r="C38" s="51" t="s">
        <v>247</v>
      </c>
      <c r="D38" s="53" t="s">
        <v>248</v>
      </c>
      <c r="E38" s="155"/>
      <c r="F38" s="51"/>
      <c r="G38" s="51"/>
      <c r="H38" s="51"/>
      <c r="I38" s="58"/>
    </row>
    <row r="39" spans="1:9" s="48" customFormat="1" ht="54" customHeight="1">
      <c r="A39" s="59">
        <f t="shared" ref="A39:A51" ca="1" si="1">IF(OFFSET(A39,-1,0) ="",OFFSET(A39,-2,0)+1,OFFSET(A39,-1,0)+1 )</f>
        <v>20</v>
      </c>
      <c r="B39" s="51" t="s">
        <v>193</v>
      </c>
      <c r="C39" s="51" t="s">
        <v>249</v>
      </c>
      <c r="D39" s="53" t="s">
        <v>250</v>
      </c>
      <c r="E39" s="53"/>
      <c r="F39" s="51"/>
      <c r="G39" s="51"/>
      <c r="H39" s="51"/>
      <c r="I39" s="58"/>
    </row>
    <row r="40" spans="1:9" s="48" customFormat="1" ht="42.6" customHeight="1">
      <c r="A40" s="59">
        <f t="shared" ca="1" si="1"/>
        <v>21</v>
      </c>
      <c r="B40" s="51" t="s">
        <v>194</v>
      </c>
      <c r="C40" s="51" t="s">
        <v>253</v>
      </c>
      <c r="D40" s="53" t="s">
        <v>254</v>
      </c>
      <c r="E40" s="53"/>
      <c r="F40" s="51"/>
      <c r="G40" s="51"/>
      <c r="H40" s="51"/>
      <c r="I40" s="59"/>
    </row>
    <row r="41" spans="1:9" s="48" customFormat="1" ht="70.2" customHeight="1">
      <c r="A41" s="59">
        <f t="shared" ca="1" si="1"/>
        <v>22</v>
      </c>
      <c r="B41" s="51" t="s">
        <v>208</v>
      </c>
      <c r="C41" s="51" t="s">
        <v>251</v>
      </c>
      <c r="D41" s="52" t="s">
        <v>252</v>
      </c>
      <c r="E41" s="53"/>
      <c r="F41" s="51"/>
      <c r="G41" s="51"/>
      <c r="H41" s="51"/>
      <c r="I41" s="59"/>
    </row>
    <row r="42" spans="1:9" s="44" customFormat="1" ht="15.75" customHeight="1">
      <c r="A42" s="157"/>
      <c r="B42" s="185" t="s">
        <v>197</v>
      </c>
      <c r="C42" s="186"/>
      <c r="D42" s="187"/>
      <c r="E42" s="157"/>
      <c r="F42" s="158"/>
      <c r="G42" s="158"/>
      <c r="H42" s="158"/>
      <c r="I42" s="157"/>
    </row>
    <row r="43" spans="1:9" s="48" customFormat="1" ht="46.2" customHeight="1">
      <c r="A43" s="59">
        <f t="shared" ca="1" si="1"/>
        <v>23</v>
      </c>
      <c r="B43" s="51" t="s">
        <v>195</v>
      </c>
      <c r="C43" s="51" t="s">
        <v>255</v>
      </c>
      <c r="D43" s="52" t="s">
        <v>256</v>
      </c>
      <c r="E43" s="53"/>
      <c r="F43" s="51"/>
      <c r="G43" s="51"/>
      <c r="H43" s="51"/>
      <c r="I43" s="59"/>
    </row>
    <row r="44" spans="1:9" s="48" customFormat="1" ht="67.8" customHeight="1">
      <c r="A44" s="59">
        <f t="shared" ca="1" si="1"/>
        <v>24</v>
      </c>
      <c r="B44" s="51" t="s">
        <v>209</v>
      </c>
      <c r="C44" s="51" t="s">
        <v>258</v>
      </c>
      <c r="D44" s="52" t="s">
        <v>259</v>
      </c>
      <c r="E44" s="53"/>
      <c r="F44" s="51"/>
      <c r="G44" s="51"/>
      <c r="H44" s="51"/>
      <c r="I44" s="59"/>
    </row>
    <row r="45" spans="1:9" s="48" customFormat="1" ht="77.400000000000006" customHeight="1">
      <c r="A45" s="59">
        <f t="shared" ca="1" si="1"/>
        <v>25</v>
      </c>
      <c r="B45" s="51" t="s">
        <v>257</v>
      </c>
      <c r="C45" s="51" t="s">
        <v>260</v>
      </c>
      <c r="D45" s="52" t="s">
        <v>261</v>
      </c>
      <c r="E45" s="53"/>
      <c r="F45" s="51"/>
      <c r="G45" s="51"/>
      <c r="H45" s="51"/>
      <c r="I45" s="59"/>
    </row>
    <row r="46" spans="1:9" s="48" customFormat="1" ht="53.4" customHeight="1">
      <c r="A46" s="59">
        <f t="shared" ca="1" si="1"/>
        <v>26</v>
      </c>
      <c r="B46" s="51" t="s">
        <v>196</v>
      </c>
      <c r="C46" s="51" t="s">
        <v>262</v>
      </c>
      <c r="D46" s="52" t="s">
        <v>263</v>
      </c>
      <c r="E46" s="53"/>
      <c r="F46" s="51"/>
      <c r="G46" s="51"/>
      <c r="H46" s="51"/>
      <c r="I46" s="156"/>
    </row>
    <row r="47" spans="1:9" s="44" customFormat="1" ht="15.75" customHeight="1">
      <c r="A47" s="157"/>
      <c r="B47" s="185" t="s">
        <v>198</v>
      </c>
      <c r="C47" s="186"/>
      <c r="D47" s="187"/>
      <c r="E47" s="157"/>
      <c r="F47" s="158"/>
      <c r="G47" s="158"/>
      <c r="H47" s="158"/>
      <c r="I47" s="157"/>
    </row>
    <row r="48" spans="1:9" s="48" customFormat="1" ht="52.8" customHeight="1">
      <c r="A48" s="59">
        <f t="shared" ca="1" si="1"/>
        <v>27</v>
      </c>
      <c r="B48" s="51" t="s">
        <v>176</v>
      </c>
      <c r="C48" s="51" t="s">
        <v>264</v>
      </c>
      <c r="D48" s="52" t="s">
        <v>265</v>
      </c>
      <c r="E48" s="53"/>
      <c r="F48" s="51"/>
      <c r="G48" s="51"/>
      <c r="H48" s="51"/>
      <c r="I48" s="156"/>
    </row>
    <row r="49" spans="1:9" s="48" customFormat="1" ht="52.2" customHeight="1">
      <c r="A49" s="59">
        <f t="shared" ca="1" si="1"/>
        <v>28</v>
      </c>
      <c r="B49" s="51" t="s">
        <v>177</v>
      </c>
      <c r="C49" s="51" t="s">
        <v>266</v>
      </c>
      <c r="D49" s="52" t="s">
        <v>265</v>
      </c>
      <c r="E49" s="155"/>
      <c r="F49" s="51"/>
      <c r="G49" s="51"/>
      <c r="H49" s="51"/>
      <c r="I49" s="59"/>
    </row>
    <row r="50" spans="1:9" s="48" customFormat="1" ht="48" customHeight="1">
      <c r="A50" s="59">
        <f t="shared" ca="1" si="1"/>
        <v>29</v>
      </c>
      <c r="B50" s="51" t="s">
        <v>210</v>
      </c>
      <c r="C50" s="51" t="s">
        <v>267</v>
      </c>
      <c r="D50" s="57" t="s">
        <v>268</v>
      </c>
      <c r="E50" s="155"/>
      <c r="F50" s="51"/>
      <c r="G50" s="51"/>
      <c r="H50" s="51"/>
      <c r="I50" s="59"/>
    </row>
    <row r="51" spans="1:9" s="48" customFormat="1" ht="85.2" customHeight="1">
      <c r="A51" s="59">
        <f t="shared" ca="1" si="1"/>
        <v>30</v>
      </c>
      <c r="B51" s="51" t="s">
        <v>211</v>
      </c>
      <c r="C51" s="51" t="s">
        <v>269</v>
      </c>
      <c r="D51" s="53" t="s">
        <v>270</v>
      </c>
      <c r="E51" s="155"/>
      <c r="F51" s="51"/>
      <c r="G51" s="51"/>
      <c r="H51" s="51"/>
      <c r="I51" s="59"/>
    </row>
    <row r="52" spans="1:9" s="48" customFormat="1" ht="81.599999999999994" customHeight="1">
      <c r="A52" s="59">
        <f t="shared" ref="A52:A59" ca="1" si="2">IF(OFFSET(A52,-1,0) ="",OFFSET(A52,-2,0)+1,OFFSET(A52,-1,0)+1 )</f>
        <v>31</v>
      </c>
      <c r="B52" s="51" t="s">
        <v>199</v>
      </c>
      <c r="C52" s="51" t="s">
        <v>275</v>
      </c>
      <c r="D52" s="53" t="s">
        <v>274</v>
      </c>
      <c r="E52" s="155"/>
      <c r="F52" s="51"/>
      <c r="G52" s="51"/>
      <c r="H52" s="51"/>
      <c r="I52" s="59"/>
    </row>
    <row r="53" spans="1:9" s="48" customFormat="1" ht="81.599999999999994" customHeight="1">
      <c r="A53" s="59">
        <f t="shared" ca="1" si="2"/>
        <v>32</v>
      </c>
      <c r="B53" s="51" t="s">
        <v>178</v>
      </c>
      <c r="C53" s="51" t="s">
        <v>273</v>
      </c>
      <c r="D53" s="53" t="s">
        <v>271</v>
      </c>
      <c r="E53" s="155"/>
      <c r="F53" s="51"/>
      <c r="G53" s="51"/>
      <c r="H53" s="51"/>
      <c r="I53" s="59"/>
    </row>
    <row r="54" spans="1:9" s="48" customFormat="1" ht="69" customHeight="1">
      <c r="A54" s="59">
        <f t="shared" ca="1" si="2"/>
        <v>33</v>
      </c>
      <c r="B54" s="51" t="s">
        <v>179</v>
      </c>
      <c r="C54" s="51" t="s">
        <v>272</v>
      </c>
      <c r="D54" s="53" t="s">
        <v>271</v>
      </c>
      <c r="E54" s="155"/>
      <c r="F54" s="51"/>
      <c r="G54" s="51"/>
      <c r="H54" s="51"/>
      <c r="I54" s="59"/>
    </row>
    <row r="55" spans="1:9" s="48" customFormat="1" ht="87" customHeight="1">
      <c r="A55" s="59">
        <f t="shared" ca="1" si="2"/>
        <v>34</v>
      </c>
      <c r="B55" s="51" t="s">
        <v>184</v>
      </c>
      <c r="C55" s="51" t="s">
        <v>276</v>
      </c>
      <c r="D55" s="53" t="s">
        <v>277</v>
      </c>
      <c r="E55" s="155"/>
      <c r="F55" s="51"/>
      <c r="G55" s="51"/>
      <c r="H55" s="51"/>
      <c r="I55" s="59"/>
    </row>
    <row r="56" spans="1:9" s="44" customFormat="1" ht="15.75" customHeight="1">
      <c r="A56" s="157"/>
      <c r="B56" s="185" t="s">
        <v>278</v>
      </c>
      <c r="C56" s="186"/>
      <c r="D56" s="187"/>
      <c r="E56" s="157"/>
      <c r="F56" s="158"/>
      <c r="G56" s="158"/>
      <c r="H56" s="158"/>
      <c r="I56" s="157"/>
    </row>
    <row r="57" spans="1:9" s="48" customFormat="1" ht="92.4" customHeight="1">
      <c r="A57" s="59">
        <f t="shared" ca="1" si="2"/>
        <v>35</v>
      </c>
      <c r="B57" s="51" t="s">
        <v>180</v>
      </c>
      <c r="C57" s="51" t="s">
        <v>279</v>
      </c>
      <c r="D57" s="53" t="s">
        <v>280</v>
      </c>
      <c r="E57" s="155"/>
      <c r="F57" s="51"/>
      <c r="G57" s="51"/>
      <c r="H57" s="51"/>
      <c r="I57" s="59"/>
    </row>
    <row r="58" spans="1:9" s="48" customFormat="1" ht="88.2" customHeight="1">
      <c r="A58" s="59">
        <f t="shared" ca="1" si="2"/>
        <v>36</v>
      </c>
      <c r="B58" s="51" t="s">
        <v>181</v>
      </c>
      <c r="C58" s="51" t="s">
        <v>284</v>
      </c>
      <c r="D58" s="53" t="s">
        <v>281</v>
      </c>
      <c r="E58" s="155"/>
      <c r="F58" s="51"/>
      <c r="G58" s="51"/>
      <c r="H58" s="51"/>
      <c r="I58" s="59"/>
    </row>
    <row r="59" spans="1:9" s="48" customFormat="1" ht="185.4" customHeight="1">
      <c r="A59" s="59">
        <f t="shared" ca="1" si="2"/>
        <v>37</v>
      </c>
      <c r="B59" s="51" t="s">
        <v>182</v>
      </c>
      <c r="C59" s="51" t="s">
        <v>283</v>
      </c>
      <c r="D59" s="53" t="s">
        <v>282</v>
      </c>
      <c r="E59" s="155"/>
      <c r="F59" s="51"/>
      <c r="G59" s="51"/>
      <c r="H59" s="51"/>
      <c r="I59" s="59"/>
    </row>
  </sheetData>
  <mergeCells count="15">
    <mergeCell ref="F16:H16"/>
    <mergeCell ref="E2:E3"/>
    <mergeCell ref="C3:D3"/>
    <mergeCell ref="B4:D4"/>
    <mergeCell ref="B5:D5"/>
    <mergeCell ref="A1:D1"/>
    <mergeCell ref="A2:D2"/>
    <mergeCell ref="B6:D6"/>
    <mergeCell ref="B7:D7"/>
    <mergeCell ref="B8:D8"/>
    <mergeCell ref="B18:D18"/>
    <mergeCell ref="B37:D37"/>
    <mergeCell ref="B42:D42"/>
    <mergeCell ref="B47:D47"/>
    <mergeCell ref="B56:D56"/>
  </mergeCells>
  <dataValidations count="3">
    <dataValidation showDropDown="1" showErrorMessage="1" sqref="F16:H17" xr:uid="{00000000-0002-0000-0400-000000000000}"/>
    <dataValidation type="list" allowBlank="1" sqref="F43:H46 F19:H36 F38:H41 F48:H55 F57:H59" xr:uid="{00000000-0002-0000-0400-000003000000}">
      <formula1>$A$11:$A$15</formula1>
    </dataValidation>
    <dataValidation allowBlank="1" showInputMessage="1" showErrorMessage="1" sqref="F18:H18 F37:H37 F42:H42 F47:H47 F56:H56" xr:uid="{1BB9EA9F-AE73-4152-B76D-59A61515590A}"/>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59"/>
  <sheetViews>
    <sheetView showGridLines="0" zoomScaleNormal="100" workbookViewId="0">
      <selection activeCell="I16" sqref="I16"/>
    </sheetView>
  </sheetViews>
  <sheetFormatPr defaultColWidth="9.109375" defaultRowHeight="13.8"/>
  <cols>
    <col min="1" max="1" width="4" style="68" customWidth="1"/>
    <col min="2" max="2" width="16.109375" style="69" customWidth="1"/>
    <col min="3" max="3" width="19" style="69" customWidth="1"/>
    <col min="4" max="4" width="20.44140625" style="69" customWidth="1"/>
    <col min="5" max="5" width="16.33203125" style="69" customWidth="1"/>
    <col min="6" max="6" width="19" style="69" customWidth="1"/>
    <col min="7" max="7" width="15" style="71" customWidth="1"/>
    <col min="8" max="8" width="23.5546875" style="71" customWidth="1"/>
    <col min="9" max="9" width="25.44140625" style="71" customWidth="1"/>
    <col min="10" max="10" width="21" style="71" customWidth="1"/>
    <col min="11" max="11" width="11.44140625" style="71" customWidth="1"/>
    <col min="12" max="12" width="17.33203125" style="71" customWidth="1"/>
    <col min="13" max="13" width="17.33203125" style="69" customWidth="1"/>
    <col min="14" max="14" width="14.109375" style="69" customWidth="1"/>
    <col min="15" max="15" width="18.44140625" style="69" customWidth="1"/>
    <col min="16" max="16384" width="9.109375" style="69"/>
  </cols>
  <sheetData>
    <row r="1" spans="1:12">
      <c r="G1" s="70" t="s">
        <v>86</v>
      </c>
    </row>
    <row r="2" spans="1:12" s="73" customFormat="1" ht="24.6">
      <c r="A2" s="72"/>
      <c r="C2" s="198" t="s">
        <v>87</v>
      </c>
      <c r="D2" s="198"/>
      <c r="E2" s="198"/>
      <c r="F2" s="198"/>
      <c r="G2" s="198"/>
      <c r="H2" s="74" t="s">
        <v>88</v>
      </c>
      <c r="I2" s="75"/>
      <c r="J2" s="75"/>
      <c r="K2" s="75"/>
      <c r="L2" s="75"/>
    </row>
    <row r="3" spans="1:12" s="73" customFormat="1" ht="22.8">
      <c r="A3" s="72"/>
      <c r="C3" s="199" t="s">
        <v>89</v>
      </c>
      <c r="D3" s="199"/>
      <c r="E3" s="145"/>
      <c r="F3" s="200" t="s">
        <v>90</v>
      </c>
      <c r="G3" s="200"/>
      <c r="H3" s="75"/>
      <c r="I3" s="75"/>
      <c r="J3" s="76"/>
      <c r="K3" s="75"/>
      <c r="L3" s="75"/>
    </row>
    <row r="4" spans="1:12">
      <c r="A4" s="72"/>
      <c r="D4" s="77"/>
      <c r="E4" s="77"/>
      <c r="H4" s="78"/>
    </row>
    <row r="5" spans="1:12" s="79" customFormat="1" ht="14.4">
      <c r="A5" s="72"/>
      <c r="D5" s="80"/>
      <c r="E5" s="80"/>
      <c r="G5" s="81"/>
      <c r="H5" s="82"/>
      <c r="I5" s="81"/>
      <c r="J5" s="81"/>
      <c r="K5" s="81"/>
      <c r="L5" s="81"/>
    </row>
    <row r="6" spans="1:12" ht="21.75" customHeight="1">
      <c r="B6" s="201" t="s">
        <v>91</v>
      </c>
      <c r="C6" s="201"/>
      <c r="D6" s="83"/>
      <c r="E6" s="83"/>
      <c r="F6" s="83"/>
      <c r="G6" s="84"/>
      <c r="H6" s="84"/>
    </row>
    <row r="7" spans="1:12">
      <c r="B7" s="85" t="s">
        <v>92</v>
      </c>
      <c r="C7" s="86"/>
      <c r="D7" s="86"/>
      <c r="E7" s="86"/>
      <c r="F7" s="86"/>
      <c r="G7" s="87"/>
    </row>
    <row r="8" spans="1:12">
      <c r="A8" s="88" t="s">
        <v>48</v>
      </c>
      <c r="B8" s="148" t="s">
        <v>93</v>
      </c>
      <c r="C8" s="148" t="s">
        <v>94</v>
      </c>
      <c r="D8" s="148" t="s">
        <v>95</v>
      </c>
      <c r="E8" s="148" t="s">
        <v>96</v>
      </c>
      <c r="F8" s="148" t="s">
        <v>97</v>
      </c>
      <c r="G8" s="148" t="s">
        <v>98</v>
      </c>
      <c r="H8" s="148" t="s">
        <v>99</v>
      </c>
      <c r="I8" s="147" t="s">
        <v>100</v>
      </c>
      <c r="L8" s="69"/>
    </row>
    <row r="9" spans="1:12" s="114" customFormat="1" ht="14.4">
      <c r="A9" s="110"/>
      <c r="B9" s="111" t="s">
        <v>101</v>
      </c>
      <c r="C9" s="111" t="s">
        <v>102</v>
      </c>
      <c r="D9" s="111" t="s">
        <v>103</v>
      </c>
      <c r="E9" s="111" t="s">
        <v>104</v>
      </c>
      <c r="F9" s="111" t="s">
        <v>105</v>
      </c>
      <c r="G9" s="111" t="s">
        <v>106</v>
      </c>
      <c r="H9" s="111" t="s">
        <v>107</v>
      </c>
      <c r="I9" s="112"/>
      <c r="J9" s="113"/>
      <c r="K9" s="113"/>
    </row>
    <row r="10" spans="1:12">
      <c r="A10" s="89">
        <v>1</v>
      </c>
      <c r="B10" s="90" t="s">
        <v>56</v>
      </c>
      <c r="C10" s="90" t="s">
        <v>108</v>
      </c>
      <c r="D10" s="90" t="s">
        <v>109</v>
      </c>
      <c r="E10" s="90" t="s">
        <v>110</v>
      </c>
      <c r="F10" s="90" t="s">
        <v>111</v>
      </c>
      <c r="G10" s="90" t="s">
        <v>112</v>
      </c>
      <c r="H10" s="90" t="s">
        <v>112</v>
      </c>
      <c r="I10" s="91"/>
      <c r="L10" s="69"/>
    </row>
    <row r="11" spans="1:12" ht="20.25" customHeight="1">
      <c r="A11" s="89">
        <v>2</v>
      </c>
      <c r="B11" s="90" t="s">
        <v>57</v>
      </c>
      <c r="C11" s="90" t="s">
        <v>113</v>
      </c>
      <c r="D11" s="90" t="s">
        <v>114</v>
      </c>
      <c r="E11" s="90" t="s">
        <v>115</v>
      </c>
      <c r="F11" s="90" t="s">
        <v>111</v>
      </c>
      <c r="G11" s="90" t="s">
        <v>112</v>
      </c>
      <c r="H11" s="90" t="s">
        <v>116</v>
      </c>
      <c r="I11" s="91" t="s">
        <v>117</v>
      </c>
      <c r="L11" s="69"/>
    </row>
    <row r="12" spans="1:12" ht="15" customHeight="1">
      <c r="B12" s="92"/>
      <c r="C12" s="86"/>
      <c r="D12" s="86"/>
      <c r="E12" s="86"/>
      <c r="F12" s="86"/>
      <c r="G12" s="87"/>
    </row>
    <row r="13" spans="1:12" ht="21.75" customHeight="1">
      <c r="B13" s="201" t="s">
        <v>118</v>
      </c>
      <c r="C13" s="201"/>
      <c r="D13" s="201"/>
      <c r="E13" s="83"/>
      <c r="F13" s="83"/>
      <c r="G13" s="84"/>
      <c r="H13" s="84"/>
    </row>
    <row r="14" spans="1:12">
      <c r="B14" s="85" t="s">
        <v>119</v>
      </c>
      <c r="C14" s="86"/>
      <c r="D14" s="86"/>
      <c r="E14" s="86"/>
      <c r="F14" s="86"/>
      <c r="G14" s="87"/>
    </row>
    <row r="15" spans="1:12" ht="31.5" customHeight="1">
      <c r="A15" s="88" t="s">
        <v>48</v>
      </c>
      <c r="B15" s="148" t="s">
        <v>120</v>
      </c>
      <c r="C15" s="148" t="s">
        <v>31</v>
      </c>
      <c r="D15" s="148" t="s">
        <v>33</v>
      </c>
      <c r="E15" s="148" t="s">
        <v>116</v>
      </c>
      <c r="F15" s="148" t="s">
        <v>35</v>
      </c>
      <c r="G15" s="148" t="s">
        <v>121</v>
      </c>
      <c r="L15" s="69"/>
    </row>
    <row r="16" spans="1:12" s="114" customFormat="1" ht="52.8">
      <c r="A16" s="110"/>
      <c r="B16" s="111" t="s">
        <v>101</v>
      </c>
      <c r="C16" s="115" t="s">
        <v>122</v>
      </c>
      <c r="D16" s="115" t="s">
        <v>123</v>
      </c>
      <c r="E16" s="115" t="s">
        <v>124</v>
      </c>
      <c r="F16" s="115" t="s">
        <v>125</v>
      </c>
      <c r="G16" s="115" t="s">
        <v>126</v>
      </c>
      <c r="H16" s="113"/>
      <c r="I16" s="113"/>
      <c r="J16" s="113"/>
      <c r="K16" s="113"/>
    </row>
    <row r="17" spans="1:12">
      <c r="A17" s="89">
        <v>1</v>
      </c>
      <c r="B17" s="90" t="s">
        <v>56</v>
      </c>
      <c r="C17" s="93">
        <f>'User Story 1'!D11</f>
        <v>0</v>
      </c>
      <c r="D17" s="93">
        <f>'User Story 1'!D12</f>
        <v>0</v>
      </c>
      <c r="E17" s="93">
        <f>'User Story 1'!D14</f>
        <v>0</v>
      </c>
      <c r="F17" s="93">
        <f>'User Story 1'!D13</f>
        <v>0</v>
      </c>
      <c r="G17" s="93">
        <f>'User Story 1'!D15</f>
        <v>0</v>
      </c>
      <c r="L17" s="69"/>
    </row>
    <row r="18" spans="1:12" ht="20.25" customHeight="1">
      <c r="A18" s="89">
        <v>2</v>
      </c>
      <c r="B18" s="90" t="s">
        <v>72</v>
      </c>
      <c r="C18" s="93">
        <f>SUM(C17:C17)</f>
        <v>0</v>
      </c>
      <c r="D18" s="93">
        <f>SUM(D17:D17)</f>
        <v>0</v>
      </c>
      <c r="E18" s="93">
        <f>SUM(E17:E17)</f>
        <v>0</v>
      </c>
      <c r="F18" s="93">
        <f>SUM(F17:F17)</f>
        <v>0</v>
      </c>
      <c r="G18" s="93">
        <f>SUM(G17:G17)</f>
        <v>0</v>
      </c>
      <c r="L18" s="69"/>
    </row>
    <row r="19" spans="1:12" ht="20.25" customHeight="1">
      <c r="A19" s="95"/>
      <c r="B19" s="96"/>
      <c r="C19" s="109" t="s">
        <v>127</v>
      </c>
      <c r="D19" s="108" t="e">
        <f>SUM(C18,D18,G18)/SUM(C18:G18)</f>
        <v>#DIV/0!</v>
      </c>
      <c r="E19" s="97"/>
      <c r="F19" s="97"/>
      <c r="G19" s="97"/>
      <c r="L19" s="69"/>
    </row>
    <row r="20" spans="1:12">
      <c r="B20" s="92"/>
      <c r="C20" s="86"/>
      <c r="D20" s="86"/>
      <c r="E20" s="86"/>
      <c r="F20" s="86"/>
      <c r="G20" s="87"/>
    </row>
    <row r="21" spans="1:12" ht="21.75" customHeight="1">
      <c r="B21" s="201" t="s">
        <v>128</v>
      </c>
      <c r="C21" s="201"/>
      <c r="D21" s="201"/>
      <c r="E21" s="83"/>
      <c r="F21" s="83"/>
      <c r="G21" s="84"/>
      <c r="H21" s="84"/>
    </row>
    <row r="22" spans="1:12" ht="21.75" customHeight="1">
      <c r="B22" s="85" t="s">
        <v>129</v>
      </c>
      <c r="C22" s="146"/>
      <c r="D22" s="146"/>
      <c r="E22" s="83"/>
      <c r="F22" s="83"/>
      <c r="G22" s="84"/>
      <c r="H22" s="84"/>
    </row>
    <row r="23" spans="1:12" ht="14.4">
      <c r="B23" s="94" t="s">
        <v>130</v>
      </c>
      <c r="C23" s="86"/>
      <c r="D23" s="86"/>
      <c r="E23" s="86"/>
      <c r="F23" s="86"/>
      <c r="G23" s="87"/>
    </row>
    <row r="24" spans="1:12" ht="18.75" customHeight="1">
      <c r="A24" s="88" t="s">
        <v>48</v>
      </c>
      <c r="B24" s="148" t="s">
        <v>131</v>
      </c>
      <c r="C24" s="148" t="s">
        <v>132</v>
      </c>
      <c r="D24" s="148" t="s">
        <v>133</v>
      </c>
      <c r="E24" s="148" t="s">
        <v>134</v>
      </c>
      <c r="F24" s="148" t="s">
        <v>135</v>
      </c>
      <c r="G24" s="202" t="s">
        <v>83</v>
      </c>
      <c r="H24" s="203"/>
    </row>
    <row r="25" spans="1:12">
      <c r="A25" s="89">
        <v>1</v>
      </c>
      <c r="B25" s="90" t="s">
        <v>136</v>
      </c>
      <c r="C25" s="93" t="e">
        <f>COUNTIFS(#REF!, "*Critical*",#REF!,"*Open*")</f>
        <v>#REF!</v>
      </c>
      <c r="D25" s="93" t="e">
        <f>COUNTIFS(#REF!, "*Critical*",#REF!,"*Resolved*")</f>
        <v>#REF!</v>
      </c>
      <c r="E25" s="93" t="e">
        <f>COUNTIFS(#REF!, "*Critical*",#REF!,"*Reopened*")</f>
        <v>#REF!</v>
      </c>
      <c r="F25" s="93" t="e">
        <f>COUNTIFS(#REF!, "*Critical*",#REF!,"*Closed*") + COUNTIFS(#REF!, "*Critical*",#REF!,"*Ready for client test*")</f>
        <v>#REF!</v>
      </c>
      <c r="G25" s="196"/>
      <c r="H25" s="197"/>
    </row>
    <row r="26" spans="1:12" ht="20.25" customHeight="1">
      <c r="A26" s="89">
        <v>2</v>
      </c>
      <c r="B26" s="90" t="s">
        <v>137</v>
      </c>
      <c r="C26" s="93" t="e">
        <f>COUNTIFS(#REF!, "*Major*",#REF!,"*Open*")</f>
        <v>#REF!</v>
      </c>
      <c r="D26" s="93" t="e">
        <f>COUNTIFS(#REF!, "*Major*",#REF!,"*Resolved*")</f>
        <v>#REF!</v>
      </c>
      <c r="E26" s="93" t="e">
        <f>COUNTIFS(#REF!, "*Major*",#REF!,"*Reopened*")</f>
        <v>#REF!</v>
      </c>
      <c r="F26" s="93" t="e">
        <f>COUNTIFS(#REF!, "*Major*",#REF!,"*Closed*") + COUNTIFS(#REF!, "*Major*",#REF!,"*Ready for client test*")</f>
        <v>#REF!</v>
      </c>
      <c r="G26" s="196"/>
      <c r="H26" s="197"/>
    </row>
    <row r="27" spans="1:12" ht="20.25" customHeight="1">
      <c r="A27" s="89">
        <v>3</v>
      </c>
      <c r="B27" s="90" t="s">
        <v>138</v>
      </c>
      <c r="C27" s="93" t="e">
        <f>COUNTIFS(#REF!, "*Normal*",#REF!,"*Open*")</f>
        <v>#REF!</v>
      </c>
      <c r="D27" s="93" t="e">
        <f>COUNTIFS(#REF!, "*Normal*",#REF!,"*Resolved*")</f>
        <v>#REF!</v>
      </c>
      <c r="E27" s="93" t="e">
        <f>COUNTIFS(#REF!, "*Normal*",#REF!,"*Reopened*")</f>
        <v>#REF!</v>
      </c>
      <c r="F27" s="93" t="e">
        <f>COUNTIFS(#REF!, "*Normal*",#REF!,"*Closed*") + COUNTIFS(#REF!, "*Normal*",#REF!,"*Ready for client test*")</f>
        <v>#REF!</v>
      </c>
      <c r="G27" s="196"/>
      <c r="H27" s="197"/>
    </row>
    <row r="28" spans="1:12" ht="20.25" customHeight="1">
      <c r="A28" s="89">
        <v>4</v>
      </c>
      <c r="B28" s="90" t="s">
        <v>139</v>
      </c>
      <c r="C28" s="93" t="e">
        <f>COUNTIFS(#REF!, "*Minor*",#REF!,"*Open*")</f>
        <v>#REF!</v>
      </c>
      <c r="D28" s="93" t="e">
        <f>COUNTIFS(#REF!, "*Minor*",#REF!,"*Resolved*")</f>
        <v>#REF!</v>
      </c>
      <c r="E28" s="93" t="e">
        <f>COUNTIFS(#REF!, "*Minor*",#REF!,"*Reopened*")</f>
        <v>#REF!</v>
      </c>
      <c r="F28" s="93" t="e">
        <f>COUNTIFS(#REF!, "*Minor*",#REF!,"*Closed*") + COUNTIFS(#REF!, "*Minor*",#REF!,"*Ready for client test*")</f>
        <v>#REF!</v>
      </c>
      <c r="G28" s="196"/>
      <c r="H28" s="197"/>
    </row>
    <row r="29" spans="1:12" ht="20.25" customHeight="1">
      <c r="A29" s="89"/>
      <c r="B29" s="88" t="s">
        <v>72</v>
      </c>
      <c r="C29" s="88" t="e">
        <f>SUM(C25:C28)</f>
        <v>#REF!</v>
      </c>
      <c r="D29" s="88">
        <v>0</v>
      </c>
      <c r="E29" s="88">
        <v>0</v>
      </c>
      <c r="F29" s="88" t="e">
        <f>SUM(F25:F28)</f>
        <v>#REF!</v>
      </c>
      <c r="G29" s="196"/>
      <c r="H29" s="197"/>
    </row>
    <row r="30" spans="1:12" ht="20.25" customHeight="1">
      <c r="A30" s="95"/>
      <c r="B30" s="96"/>
      <c r="C30" s="97"/>
      <c r="D30" s="97"/>
      <c r="E30" s="97"/>
      <c r="F30" s="97"/>
      <c r="G30" s="97"/>
      <c r="H30" s="97"/>
    </row>
    <row r="31" spans="1:12" ht="14.4">
      <c r="B31" s="94" t="s">
        <v>140</v>
      </c>
      <c r="C31" s="86"/>
      <c r="D31" s="86"/>
      <c r="E31" s="86"/>
      <c r="F31" s="86"/>
      <c r="G31" s="87"/>
    </row>
    <row r="32" spans="1:12" ht="18.75" customHeight="1">
      <c r="A32" s="88" t="s">
        <v>48</v>
      </c>
      <c r="B32" s="148" t="s">
        <v>141</v>
      </c>
      <c r="C32" s="148" t="s">
        <v>142</v>
      </c>
      <c r="D32" s="148" t="s">
        <v>143</v>
      </c>
      <c r="E32" s="148" t="s">
        <v>97</v>
      </c>
      <c r="F32" s="204" t="s">
        <v>100</v>
      </c>
      <c r="G32" s="205"/>
    </row>
    <row r="33" spans="1:12" s="114" customFormat="1" ht="14.4">
      <c r="A33" s="110"/>
      <c r="B33" s="111" t="s">
        <v>144</v>
      </c>
      <c r="C33" s="115" t="s">
        <v>145</v>
      </c>
      <c r="D33" s="115" t="s">
        <v>146</v>
      </c>
      <c r="E33" s="115" t="s">
        <v>105</v>
      </c>
      <c r="F33" s="207"/>
      <c r="G33" s="208"/>
      <c r="H33" s="113"/>
      <c r="I33" s="113"/>
      <c r="J33" s="113"/>
      <c r="K33" s="113"/>
      <c r="L33" s="113"/>
    </row>
    <row r="34" spans="1:12">
      <c r="A34" s="89">
        <v>1</v>
      </c>
      <c r="B34" s="90" t="s">
        <v>85</v>
      </c>
      <c r="C34" s="93" t="s">
        <v>147</v>
      </c>
      <c r="D34" s="93" t="s">
        <v>139</v>
      </c>
      <c r="E34" s="93" t="s">
        <v>111</v>
      </c>
      <c r="F34" s="196"/>
      <c r="G34" s="197"/>
    </row>
    <row r="35" spans="1:12" ht="20.25" customHeight="1">
      <c r="A35" s="89">
        <v>2</v>
      </c>
      <c r="B35" s="90" t="s">
        <v>84</v>
      </c>
      <c r="C35" s="93" t="s">
        <v>148</v>
      </c>
      <c r="D35" s="93" t="s">
        <v>139</v>
      </c>
      <c r="E35" s="93" t="s">
        <v>111</v>
      </c>
      <c r="F35" s="196"/>
      <c r="G35" s="197"/>
    </row>
    <row r="36" spans="1:12" ht="20.25" customHeight="1">
      <c r="A36" s="95"/>
      <c r="B36" s="96"/>
      <c r="C36" s="97"/>
      <c r="D36" s="97"/>
      <c r="E36" s="97"/>
      <c r="F36" s="97"/>
      <c r="G36" s="97"/>
      <c r="H36" s="97"/>
    </row>
    <row r="37" spans="1:12" ht="21.75" customHeight="1">
      <c r="B37" s="201" t="s">
        <v>149</v>
      </c>
      <c r="C37" s="201"/>
      <c r="D37" s="83"/>
      <c r="E37" s="83"/>
      <c r="F37" s="83"/>
      <c r="G37" s="84"/>
      <c r="H37" s="84"/>
    </row>
    <row r="38" spans="1:12">
      <c r="B38" s="85" t="s">
        <v>150</v>
      </c>
      <c r="C38" s="86"/>
      <c r="D38" s="86"/>
      <c r="E38" s="86"/>
      <c r="F38" s="86"/>
      <c r="G38" s="87"/>
    </row>
    <row r="39" spans="1:12" ht="18.75" customHeight="1">
      <c r="A39" s="88" t="s">
        <v>48</v>
      </c>
      <c r="B39" s="148" t="s">
        <v>52</v>
      </c>
      <c r="C39" s="206" t="s">
        <v>151</v>
      </c>
      <c r="D39" s="206"/>
      <c r="E39" s="206" t="s">
        <v>152</v>
      </c>
      <c r="F39" s="206"/>
      <c r="G39" s="206"/>
      <c r="H39" s="88" t="s">
        <v>153</v>
      </c>
    </row>
    <row r="40" spans="1:12" ht="34.5" customHeight="1">
      <c r="A40" s="89">
        <v>1</v>
      </c>
      <c r="B40" s="149" t="s">
        <v>154</v>
      </c>
      <c r="C40" s="209" t="s">
        <v>155</v>
      </c>
      <c r="D40" s="209"/>
      <c r="E40" s="209" t="s">
        <v>156</v>
      </c>
      <c r="F40" s="209"/>
      <c r="G40" s="209"/>
      <c r="H40" s="98"/>
    </row>
    <row r="41" spans="1:12" ht="34.5" customHeight="1">
      <c r="A41" s="89">
        <v>2</v>
      </c>
      <c r="B41" s="149" t="s">
        <v>154</v>
      </c>
      <c r="C41" s="209" t="s">
        <v>155</v>
      </c>
      <c r="D41" s="209"/>
      <c r="E41" s="209" t="s">
        <v>156</v>
      </c>
      <c r="F41" s="209"/>
      <c r="G41" s="209"/>
      <c r="H41" s="98"/>
    </row>
    <row r="42" spans="1:12" ht="34.5" customHeight="1">
      <c r="A42" s="89">
        <v>3</v>
      </c>
      <c r="B42" s="149" t="s">
        <v>154</v>
      </c>
      <c r="C42" s="209" t="s">
        <v>155</v>
      </c>
      <c r="D42" s="209"/>
      <c r="E42" s="209" t="s">
        <v>156</v>
      </c>
      <c r="F42" s="209"/>
      <c r="G42" s="209"/>
      <c r="H42" s="98"/>
    </row>
    <row r="43" spans="1:12">
      <c r="B43" s="99"/>
      <c r="C43" s="99"/>
      <c r="D43" s="99"/>
      <c r="E43" s="100"/>
      <c r="F43" s="86"/>
      <c r="G43" s="87"/>
    </row>
    <row r="44" spans="1:12" ht="21.75" customHeight="1">
      <c r="B44" s="201" t="s">
        <v>157</v>
      </c>
      <c r="C44" s="201"/>
      <c r="D44" s="83"/>
      <c r="E44" s="83"/>
      <c r="F44" s="83"/>
      <c r="G44" s="84"/>
      <c r="H44" s="84"/>
    </row>
    <row r="45" spans="1:12">
      <c r="B45" s="85" t="s">
        <v>158</v>
      </c>
      <c r="C45" s="99"/>
      <c r="D45" s="99"/>
      <c r="E45" s="100"/>
      <c r="F45" s="86"/>
      <c r="G45" s="87"/>
    </row>
    <row r="46" spans="1:12" s="102" customFormat="1" ht="21" customHeight="1">
      <c r="A46" s="212" t="s">
        <v>48</v>
      </c>
      <c r="B46" s="214" t="s">
        <v>159</v>
      </c>
      <c r="C46" s="204" t="s">
        <v>160</v>
      </c>
      <c r="D46" s="216"/>
      <c r="E46" s="216"/>
      <c r="F46" s="205"/>
      <c r="G46" s="217" t="s">
        <v>127</v>
      </c>
      <c r="H46" s="217" t="s">
        <v>159</v>
      </c>
      <c r="I46" s="210" t="s">
        <v>161</v>
      </c>
      <c r="J46" s="101"/>
      <c r="K46" s="101"/>
      <c r="L46" s="101"/>
    </row>
    <row r="47" spans="1:12">
      <c r="A47" s="213"/>
      <c r="B47" s="215"/>
      <c r="C47" s="103" t="s">
        <v>136</v>
      </c>
      <c r="D47" s="103" t="s">
        <v>137</v>
      </c>
      <c r="E47" s="104" t="s">
        <v>138</v>
      </c>
      <c r="F47" s="104" t="s">
        <v>139</v>
      </c>
      <c r="G47" s="218"/>
      <c r="H47" s="218"/>
      <c r="I47" s="211"/>
    </row>
    <row r="48" spans="1:12" ht="39.6">
      <c r="A48" s="213"/>
      <c r="B48" s="215"/>
      <c r="C48" s="117" t="s">
        <v>162</v>
      </c>
      <c r="D48" s="117" t="s">
        <v>163</v>
      </c>
      <c r="E48" s="117" t="s">
        <v>164</v>
      </c>
      <c r="F48" s="117" t="s">
        <v>165</v>
      </c>
      <c r="G48" s="116" t="s">
        <v>166</v>
      </c>
      <c r="H48" s="116" t="s">
        <v>167</v>
      </c>
      <c r="I48" s="116" t="s">
        <v>167</v>
      </c>
    </row>
    <row r="49" spans="1:9" ht="39.6">
      <c r="A49" s="89">
        <v>1</v>
      </c>
      <c r="B49" s="110" t="s">
        <v>168</v>
      </c>
      <c r="C49" s="117" t="s">
        <v>162</v>
      </c>
      <c r="D49" s="117" t="s">
        <v>163</v>
      </c>
      <c r="E49" s="117" t="s">
        <v>164</v>
      </c>
      <c r="F49" s="117" t="s">
        <v>165</v>
      </c>
      <c r="G49" s="105" t="s">
        <v>166</v>
      </c>
      <c r="H49" s="105" t="s">
        <v>167</v>
      </c>
      <c r="I49" s="105" t="s">
        <v>167</v>
      </c>
    </row>
    <row r="50" spans="1:9">
      <c r="A50" s="89">
        <v>2</v>
      </c>
      <c r="B50" s="89" t="s">
        <v>55</v>
      </c>
      <c r="C50" s="105">
        <v>0</v>
      </c>
      <c r="D50" s="105">
        <v>0</v>
      </c>
      <c r="E50" s="105">
        <v>0</v>
      </c>
      <c r="F50" s="105" t="e">
        <f>SUM(C29:E29)</f>
        <v>#REF!</v>
      </c>
      <c r="G50" s="118" t="e">
        <f>D19</f>
        <v>#DIV/0!</v>
      </c>
      <c r="H50" s="105" t="s">
        <v>167</v>
      </c>
      <c r="I50" s="105" t="s">
        <v>167</v>
      </c>
    </row>
    <row r="51" spans="1:9" ht="18.75" customHeight="1">
      <c r="B51" s="106"/>
    </row>
    <row r="52" spans="1:9">
      <c r="B52" s="107"/>
    </row>
    <row r="53" spans="1:9">
      <c r="B53" s="107"/>
    </row>
    <row r="54" spans="1:9">
      <c r="B54" s="107"/>
    </row>
    <row r="55" spans="1:9">
      <c r="B55" s="107"/>
    </row>
    <row r="56" spans="1:9">
      <c r="B56" s="107"/>
    </row>
    <row r="57" spans="1:9">
      <c r="B57" s="107"/>
    </row>
    <row r="58" spans="1:9">
      <c r="B58" s="107"/>
    </row>
    <row r="59" spans="1:9">
      <c r="B59" s="107"/>
    </row>
  </sheetData>
  <mergeCells count="32">
    <mergeCell ref="I46:I47"/>
    <mergeCell ref="B44:C44"/>
    <mergeCell ref="A46:A48"/>
    <mergeCell ref="B46:B48"/>
    <mergeCell ref="C46:F46"/>
    <mergeCell ref="G46:G47"/>
    <mergeCell ref="H46:H47"/>
    <mergeCell ref="C40:D40"/>
    <mergeCell ref="E40:G40"/>
    <mergeCell ref="C41:D41"/>
    <mergeCell ref="E41:G41"/>
    <mergeCell ref="C42:D42"/>
    <mergeCell ref="E42:G42"/>
    <mergeCell ref="F32:G32"/>
    <mergeCell ref="F34:G34"/>
    <mergeCell ref="F35:G35"/>
    <mergeCell ref="B37:C37"/>
    <mergeCell ref="C39:D39"/>
    <mergeCell ref="E39:G39"/>
    <mergeCell ref="F33:G33"/>
    <mergeCell ref="G29:H29"/>
    <mergeCell ref="C2:G2"/>
    <mergeCell ref="C3:D3"/>
    <mergeCell ref="F3:G3"/>
    <mergeCell ref="B6:C6"/>
    <mergeCell ref="B13:D13"/>
    <mergeCell ref="B21:D21"/>
    <mergeCell ref="G24:H24"/>
    <mergeCell ref="G25:H25"/>
    <mergeCell ref="G26:H26"/>
    <mergeCell ref="G27:H27"/>
    <mergeCell ref="G28:H28"/>
  </mergeCells>
  <conditionalFormatting sqref="H49">
    <cfRule type="cellIs" dxfId="5" priority="5" operator="equal">
      <formula>"FAIL"</formula>
    </cfRule>
    <cfRule type="cellIs" dxfId="4" priority="6" operator="equal">
      <formula>"PASS"</formula>
    </cfRule>
  </conditionalFormatting>
  <conditionalFormatting sqref="I49:I50">
    <cfRule type="cellIs" dxfId="3" priority="3" operator="equal">
      <formula>"FAIL"</formula>
    </cfRule>
    <cfRule type="cellIs" dxfId="2" priority="4" operator="equal">
      <formula>"PASS"</formula>
    </cfRule>
  </conditionalFormatting>
  <conditionalFormatting sqref="H50">
    <cfRule type="cellIs" dxfId="1" priority="1" operator="equal">
      <formula>"FAIL"</formula>
    </cfRule>
    <cfRule type="cellIs" dxfId="0" priority="2" operator="equal">
      <formula>"PASS"</formula>
    </cfRule>
  </conditionalFormatting>
  <dataValidations count="1">
    <dataValidation type="list" allowBlank="1" showInputMessage="1" showErrorMessage="1" sqref="H49:I50"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kim anh</cp:lastModifiedBy>
  <cp:revision/>
  <dcterms:created xsi:type="dcterms:W3CDTF">2016-08-15T09:08:57Z</dcterms:created>
  <dcterms:modified xsi:type="dcterms:W3CDTF">2022-10-26T08:32:55Z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