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onl\NashTechHW\MiddleAssignment\"/>
    </mc:Choice>
  </mc:AlternateContent>
  <xr:revisionPtr revIDLastSave="0" documentId="13_ncr:1_{BF0FF9A0-8969-4BF1-AEE1-482798BC463B}" xr6:coauthVersionLast="47" xr6:coauthVersionMax="47" xr10:uidLastSave="{00000000-0000-0000-0000-000000000000}"/>
  <bookViews>
    <workbookView xWindow="2712" yWindow="432" windowWidth="18264" windowHeight="12408" tabRatio="840" activeTab="4" xr2:uid="{00000000-000D-0000-FFFF-FFFF00000000}"/>
  </bookViews>
  <sheets>
    <sheet name="Record of Change" sheetId="4" r:id="rId1"/>
    <sheet name="Instruction" sheetId="5" r:id="rId2"/>
    <sheet name="Cover" sheetId="6" r:id="rId3"/>
    <sheet name="Common checklist" sheetId="7" r:id="rId4"/>
    <sheet name="User Story 1" sheetId="8" r:id="rId5"/>
    <sheet name="Test report" sheetId="10" r:id="rId6"/>
  </sheets>
  <externalReferences>
    <externalReference r:id="rId7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8" l="1"/>
  <c r="A21" i="8" s="1"/>
  <c r="A22" i="8" s="1"/>
  <c r="A23" i="8" s="1"/>
  <c r="F28" i="10"/>
  <c r="F27" i="10"/>
  <c r="F26" i="10"/>
  <c r="F25" i="10"/>
  <c r="E28" i="10"/>
  <c r="E27" i="10"/>
  <c r="E26" i="10"/>
  <c r="E25" i="10"/>
  <c r="D28" i="10"/>
  <c r="D27" i="10"/>
  <c r="D26" i="10"/>
  <c r="D25" i="10"/>
  <c r="A24" i="8" l="1"/>
  <c r="A25" i="8" s="1"/>
  <c r="A26" i="8" s="1"/>
  <c r="A27" i="8" s="1"/>
  <c r="A28" i="8" s="1"/>
  <c r="A29" i="8" s="1"/>
  <c r="A30" i="8" s="1"/>
  <c r="A31" i="8" s="1"/>
  <c r="A32" i="8" s="1"/>
  <c r="A34" i="8" s="1"/>
  <c r="A35" i="8" s="1"/>
  <c r="C28" i="10"/>
  <c r="C27" i="10"/>
  <c r="C26" i="10"/>
  <c r="C25" i="10"/>
  <c r="C29" i="10" l="1"/>
  <c r="F50" i="10" s="1"/>
  <c r="C11" i="8"/>
  <c r="B11" i="8"/>
  <c r="D11" i="8"/>
  <c r="C17" i="10" s="1"/>
  <c r="F29" i="10"/>
  <c r="D15" i="8"/>
  <c r="G17" i="10" s="1"/>
  <c r="G18" i="10" s="1"/>
  <c r="C15" i="8"/>
  <c r="B15" i="8"/>
  <c r="C18" i="10" l="1"/>
  <c r="D14" i="8"/>
  <c r="E17" i="10" s="1"/>
  <c r="E18" i="10" s="1"/>
  <c r="C14" i="8"/>
  <c r="B14" i="8"/>
  <c r="D13" i="8"/>
  <c r="C13" i="8"/>
  <c r="B13" i="8"/>
  <c r="D12" i="8"/>
  <c r="D17" i="10" s="1"/>
  <c r="D18" i="10" s="1"/>
  <c r="C12" i="8"/>
  <c r="B12" i="8"/>
  <c r="D9" i="8"/>
  <c r="C9" i="8"/>
  <c r="B9" i="8"/>
  <c r="A36" i="8" l="1"/>
  <c r="B10" i="8"/>
  <c r="D10" i="8"/>
  <c r="F17" i="10"/>
  <c r="F18" i="10" s="1"/>
  <c r="D19" i="10" s="1"/>
  <c r="G50" i="10" s="1"/>
  <c r="C10" i="8"/>
  <c r="A37" i="8" l="1"/>
  <c r="A39" i="8" l="1"/>
  <c r="A40" i="8" s="1"/>
  <c r="A41" i="8" l="1"/>
  <c r="A42" i="8" s="1"/>
  <c r="A43" i="8" s="1"/>
  <c r="A45" i="8" s="1"/>
  <c r="A46" i="8" s="1"/>
  <c r="A47" i="8" l="1"/>
  <c r="A48" i="8" s="1"/>
  <c r="A49" i="8" s="1"/>
  <c r="A50" i="8" s="1"/>
  <c r="A51" i="8" s="1"/>
  <c r="A52" i="8" s="1"/>
  <c r="A53" i="8" s="1"/>
  <c r="A54" i="8" s="1"/>
  <c r="A55" i="8" s="1"/>
  <c r="A56" i="8" s="1"/>
  <c r="A57" i="8" l="1"/>
  <c r="A59" i="8" s="1"/>
  <c r="A60" i="8" s="1"/>
  <c r="A61" i="8" s="1"/>
  <c r="A62" i="8" l="1"/>
  <c r="A63" i="8" l="1"/>
  <c r="A64" i="8" s="1"/>
  <c r="A66" i="8" s="1"/>
  <c r="A67" i="8" s="1"/>
  <c r="A68" i="8" l="1"/>
  <c r="A69" i="8" s="1"/>
  <c r="A70" i="8" s="1"/>
  <c r="A71" i="8" s="1"/>
  <c r="A72" i="8" s="1"/>
  <c r="A74" i="8" s="1"/>
  <c r="A75" i="8" s="1"/>
  <c r="A76" i="8" s="1"/>
  <c r="A77" i="8" l="1"/>
  <c r="A78" i="8" s="1"/>
  <c r="A79" i="8" s="1"/>
  <c r="A80" i="8" s="1"/>
  <c r="A82" i="8" s="1"/>
  <c r="A83" i="8" l="1"/>
  <c r="A84" i="8" l="1"/>
  <c r="A86" i="8" s="1"/>
  <c r="A87" i="8" l="1"/>
  <c r="A88" i="8" s="1"/>
  <c r="A89" i="8" l="1"/>
  <c r="A90" i="8" s="1"/>
  <c r="A91" i="8" s="1"/>
  <c r="A92" i="8" s="1"/>
  <c r="A93" i="8" s="1"/>
  <c r="A94" i="8" s="1"/>
  <c r="A9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Nhan Nguyen Hoang</author>
  </authors>
  <commentList>
    <comment ref="D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Nhan Nguyen Hoang:</t>
        </r>
        <r>
          <rPr>
            <sz val="9"/>
            <color indexed="81"/>
            <rFont val="Tahoma"/>
            <family val="2"/>
          </rPr>
          <t xml:space="preserve">
Yes/No/NA
NA: there is no page to check.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4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4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48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52" authorId="1" shapeId="0" xr:uid="{E9B3C8CF-FF68-4167-99C5-EBA4F342CFAE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4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5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59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<sst xmlns="http://schemas.openxmlformats.org/spreadsheetml/2006/main" count="316" uniqueCount="237">
  <si>
    <r>
      <t xml:space="preserve">Security Classification: </t>
    </r>
    <r>
      <rPr>
        <b/>
        <sz val="11"/>
        <rFont val="Cambria"/>
        <family val="2"/>
        <scheme val="major"/>
      </rPr>
      <t>Confidential</t>
    </r>
  </si>
  <si>
    <t>Document History</t>
  </si>
  <si>
    <t>Document Location</t>
  </si>
  <si>
    <t>File Name</t>
  </si>
  <si>
    <t>Location</t>
  </si>
  <si>
    <t>Process Asset Library</t>
  </si>
  <si>
    <t>Document Version History</t>
  </si>
  <si>
    <t>Version</t>
  </si>
  <si>
    <t>Effective Date</t>
  </si>
  <si>
    <t>Author</t>
  </si>
  <si>
    <t>Details</t>
  </si>
  <si>
    <t>Reviewer</t>
  </si>
  <si>
    <t>Approvers</t>
  </si>
  <si>
    <t>For previous versions, please refer PIP_Master List</t>
  </si>
  <si>
    <r>
      <t xml:space="preserve">Security Classification: </t>
    </r>
    <r>
      <rPr>
        <b/>
        <sz val="11"/>
        <color rgb="FF002E36"/>
        <rFont val="Arial"/>
        <family val="2"/>
      </rPr>
      <t>Confidential</t>
    </r>
  </si>
  <si>
    <t>Instruction</t>
  </si>
  <si>
    <t>&lt;&lt;Client Logo&gt;&gt;</t>
  </si>
  <si>
    <t>&lt;&lt;Client Name&gt;&gt;</t>
  </si>
  <si>
    <t>&lt;&lt;Project Name&gt;&gt;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</si>
  <si>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</si>
  <si>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</si>
  <si>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</si>
  <si>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 xml:space="preserve">QC will perform tests and give the result in the test case. </t>
  </si>
  <si>
    <t>2. How to Use</t>
  </si>
  <si>
    <t>Test Case List</t>
  </si>
  <si>
    <t>List all test cases sheet in the file. Each function has a sheet. Generally, each sheet is test case of a UC</t>
  </si>
  <si>
    <t>Other sheets</t>
  </si>
  <si>
    <t>There is no specific template for using the test case in the scrum process. It depends on the project, the QC will define how to write test case.</t>
  </si>
  <si>
    <t>However, how to write test case must be defined in the test strategy/test plan.</t>
  </si>
  <si>
    <t>There are two samples: "user story 1" and "user story 2"</t>
  </si>
  <si>
    <t>3. Test Result</t>
  </si>
  <si>
    <t>Passed</t>
  </si>
  <si>
    <t>The actual result is met the expected result</t>
  </si>
  <si>
    <t>Failed</t>
  </si>
  <si>
    <r>
      <t>The actual result is</t>
    </r>
    <r>
      <rPr>
        <b/>
        <sz val="10"/>
        <color indexed="10"/>
        <rFont val="Arial"/>
        <family val="2"/>
      </rPr>
      <t xml:space="preserve"> NOT</t>
    </r>
    <r>
      <rPr>
        <sz val="10"/>
        <rFont val="Arial"/>
        <family val="2"/>
      </rPr>
      <t xml:space="preserve"> met the expected result</t>
    </r>
  </si>
  <si>
    <t>Not Run</t>
  </si>
  <si>
    <t>By some reasons, the cases can't be run: The system has bug and the case can't be run.</t>
  </si>
  <si>
    <t>4. Bug is not met any case in the test cases</t>
  </si>
  <si>
    <t>During testing, the QC is able to find a bug which is not met any case in the test case. In this situation, QC need to add the case into the related function as an ad-hoc case.</t>
  </si>
  <si>
    <t>The step: is the step to reproduce bug.</t>
  </si>
  <si>
    <t>The expected result: mention the actual and expected result of the bug</t>
  </si>
  <si>
    <t>Test case #18: Ad-hoc testing</t>
  </si>
  <si>
    <t>Detail the task as the bug description</t>
  </si>
  <si>
    <t xml:space="preserve">Actual result:
 -
 -
Expectation:
 -
 - </t>
  </si>
  <si>
    <t>5. Test Report</t>
  </si>
  <si>
    <t>The test report is using for all sprints of the project.</t>
  </si>
  <si>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</si>
  <si>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</si>
  <si>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</si>
  <si>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</si>
  <si>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</si>
  <si>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</si>
  <si>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</si>
  <si>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</si>
  <si>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Common checklist</t>
  </si>
  <si>
    <t>Sprint 1</t>
  </si>
  <si>
    <t>User Story 1</t>
  </si>
  <si>
    <t>User Story 2</t>
  </si>
  <si>
    <t>Sprint 2</t>
  </si>
  <si>
    <t>Sprint 3</t>
  </si>
  <si>
    <t>Common Checklist</t>
  </si>
  <si>
    <t>Checking item</t>
  </si>
  <si>
    <t>Expectation</t>
  </si>
  <si>
    <t>Result</t>
  </si>
  <si>
    <t>* Note:</t>
  </si>
  <si>
    <t>[ x ] has verified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</si>
  <si>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</si>
  <si>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</si>
  <si>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</si>
  <si>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</si>
  <si>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</si>
  <si>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</si>
  <si>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</si>
  <si>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</si>
  <si>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</si>
  <si>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</si>
  <si>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</si>
  <si>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</si>
  <si>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</si>
  <si>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</si>
  <si>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</si>
  <si>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</si>
  <si>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</si>
  <si>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</si>
  <si>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US1-1</t>
  </si>
  <si>
    <t>US3-1</t>
  </si>
  <si>
    <r>
      <t xml:space="preserve">Security Classification: </t>
    </r>
    <r>
      <rPr>
        <b/>
        <sz val="11"/>
        <rFont val="Arial"/>
        <family val="2"/>
      </rPr>
      <t>Confidential</t>
    </r>
  </si>
  <si>
    <t>End Sprint Test report</t>
  </si>
  <si>
    <t>&lt;&lt;&lt;&lt;Client Logo&gt;&gt;&gt;&gt;</t>
  </si>
  <si>
    <t>&lt;&lt;&lt;&lt;Client Name&gt;&gt;&gt;&gt;</t>
  </si>
  <si>
    <t>&lt;&lt;&lt;&lt;Project Name&gt;&gt;&gt;&gt;</t>
  </si>
  <si>
    <t>1. Scope of sprint</t>
  </si>
  <si>
    <t>&lt;&lt;List all the User story which be tested in this sprint, Epic ID and Epic Name field can be removed / modified  if needed&gt;&gt;</t>
  </si>
  <si>
    <t>US ID</t>
  </si>
  <si>
    <t>US Summary</t>
  </si>
  <si>
    <t>Epic ID</t>
  </si>
  <si>
    <t>Epic Name</t>
  </si>
  <si>
    <t>Environment</t>
  </si>
  <si>
    <t>Dev Status</t>
  </si>
  <si>
    <t>QC status</t>
  </si>
  <si>
    <t>Notes</t>
  </si>
  <si>
    <t>&lt;&lt;US ID&gt;&gt;</t>
  </si>
  <si>
    <t>&lt;&lt;US Summary&gt;&gt;</t>
  </si>
  <si>
    <t>&lt;&lt;Epic ID&gt;&gt;</t>
  </si>
  <si>
    <t>&lt;&lt;Epic Name&gt;&gt;</t>
  </si>
  <si>
    <t>&lt;&lt;Environment&gt;&gt;</t>
  </si>
  <si>
    <t>&lt;&lt;Dev status&gt;&gt;</t>
  </si>
  <si>
    <t>&lt;&lt;QC status&gt;&gt;</t>
  </si>
  <si>
    <t>US summary</t>
  </si>
  <si>
    <t>PRT-1</t>
  </si>
  <si>
    <t>Epic name 1</t>
  </si>
  <si>
    <t>PROD</t>
  </si>
  <si>
    <t>Done</t>
  </si>
  <si>
    <t>US summary 2</t>
  </si>
  <si>
    <t>PRT-4</t>
  </si>
  <si>
    <t>Epic name 2</t>
  </si>
  <si>
    <t>N/A</t>
  </si>
  <si>
    <t>Out of scope of testing</t>
  </si>
  <si>
    <t>2. Test case status in summary</t>
  </si>
  <si>
    <t>&lt;&lt;List all the test case which be tested for each User story in this sprint&gt;&gt;</t>
  </si>
  <si>
    <t xml:space="preserve">US ID </t>
  </si>
  <si>
    <t>Passed in previous builds</t>
  </si>
  <si>
    <t>&lt;&lt;number of passed&gt;&gt;</t>
  </si>
  <si>
    <t>&lt;&lt;number of fail cases&gt;&gt;</t>
  </si>
  <si>
    <t>&lt;&lt;number of n/a&gt;&gt;</t>
  </si>
  <si>
    <t>&lt;&lt;number of not run&gt;&gt;</t>
  </si>
  <si>
    <t>&lt;&lt;number of passed in previous build&gt;&gt;</t>
  </si>
  <si>
    <t>Test coverage</t>
  </si>
  <si>
    <t xml:space="preserve">3. Bug status </t>
  </si>
  <si>
    <t>&lt;&lt;The summary information for bugs found in this sprint&gt;&gt;</t>
  </si>
  <si>
    <t>3.1 Bug summary</t>
  </si>
  <si>
    <t> Total</t>
  </si>
  <si>
    <t>New</t>
  </si>
  <si>
    <t>Resolved</t>
  </si>
  <si>
    <t>Reopened</t>
  </si>
  <si>
    <t>Verified / Closed</t>
  </si>
  <si>
    <t>Critical</t>
  </si>
  <si>
    <t>Major</t>
  </si>
  <si>
    <t>Normal</t>
  </si>
  <si>
    <t>Minor</t>
  </si>
  <si>
    <t>3.2 Open Bug</t>
  </si>
  <si>
    <t>Bug ID</t>
  </si>
  <si>
    <t>Bug Summary</t>
  </si>
  <si>
    <t>Priority</t>
  </si>
  <si>
    <t>&lt;&lt;Bug ID&gt;&gt;</t>
  </si>
  <si>
    <t>&lt;&lt;Bug summary&gt;&gt;</t>
  </si>
  <si>
    <t>&lt;&lt;Priority&gt;&gt;</t>
  </si>
  <si>
    <t>Bug summary 1</t>
  </si>
  <si>
    <t>Bug summary</t>
  </si>
  <si>
    <t>4. Risk &amp; Issue</t>
  </si>
  <si>
    <t>&lt;&lt;Describe the risk, issue, recommendation from QC point of view for this project&gt;&gt;</t>
  </si>
  <si>
    <t>Mitigation Strategy</t>
  </si>
  <si>
    <t>Contingency (Risk is realized)</t>
  </si>
  <si>
    <t>Created Date</t>
  </si>
  <si>
    <t>&lt;&lt;Risk which happened in this project&gt;&gt;</t>
  </si>
  <si>
    <t>&lt;&lt;propose an action to solve this risk&gt;&gt;</t>
  </si>
  <si>
    <t>&lt;&lt;The action needs when the risk is become to issue&gt;&gt;</t>
  </si>
  <si>
    <t>5. QC evaluation</t>
  </si>
  <si>
    <t>&lt;&lt;Describe the QC evaluation for each sprint based on the DoD of project&gt;&gt;</t>
  </si>
  <si>
    <t>DoD Criteria</t>
  </si>
  <si>
    <t>Number of  Defects</t>
  </si>
  <si>
    <t>QC End Sprint report status</t>
  </si>
  <si>
    <t>&lt;&lt;number of open critical bugs&gt;</t>
  </si>
  <si>
    <t xml:space="preserve">&lt;&lt;number of open major bugs&gt;&gt; </t>
  </si>
  <si>
    <t>&lt;&lt;number of open normal bugs&gt;&gt;</t>
  </si>
  <si>
    <t>&lt;&lt;number of open minor bugs&gt;&gt;</t>
  </si>
  <si>
    <t>100% </t>
  </si>
  <si>
    <t>PASS</t>
  </si>
  <si>
    <t>&lt;&lt;Sprint number&gt;&gt;</t>
  </si>
  <si>
    <t>Kim Anh</t>
  </si>
  <si>
    <t>Assignment2_KimAnh_MiddleTerm.xltx</t>
  </si>
  <si>
    <t>1. Validation field</t>
  </si>
  <si>
    <t xml:space="preserve">Verify initial data in phone number field is blank </t>
  </si>
  <si>
    <t>Verify when enter only tab/spaces in fullname field</t>
  </si>
  <si>
    <t xml:space="preserve">Verify initial data in fullname field is blank </t>
  </si>
  <si>
    <t>Verify when total characters in fullname field is between 6 and 50</t>
  </si>
  <si>
    <t>2. Function</t>
  </si>
  <si>
    <t>Verify user can click on button x to clear inputted data</t>
  </si>
  <si>
    <t>1.1 Fullname</t>
  </si>
  <si>
    <t>Verify when enter characters are not alphanumeric in fullname field</t>
  </si>
  <si>
    <t>Verify when enter characters are alphanumeric and valid length in fullname field</t>
  </si>
  <si>
    <t>Verify required fullname field when not filling data</t>
  </si>
  <si>
    <t>Verify it automatically trim space from front and end of inputted text when submit</t>
  </si>
  <si>
    <t>Verify input HTML, SQL injection in phone number field</t>
  </si>
  <si>
    <t>Verify field let user copy &amp; paste</t>
  </si>
  <si>
    <t>Verify total numeric characters input is 10 and valid</t>
  </si>
  <si>
    <t>Verify required phone number field when not filling data</t>
  </si>
  <si>
    <t>1.2 Phone number</t>
  </si>
  <si>
    <t>1.3 Address</t>
  </si>
  <si>
    <t>Verify error when input alphabet and special characters in phone number field</t>
  </si>
  <si>
    <t>Verify error when total numeric characters input is less than 10 and more than 0</t>
  </si>
  <si>
    <t>Verify error when total numeric characters input is more than 10</t>
  </si>
  <si>
    <t>Verify error when total characters in fullname is maxlength 50</t>
  </si>
  <si>
    <t>Verify error when total characters in fullname is minlength 2</t>
  </si>
  <si>
    <t>Verify error when total characters in fullname is more than 50</t>
  </si>
  <si>
    <t>Verify error when total characters in fullname is less than 2</t>
  </si>
  <si>
    <t xml:space="preserve">Verify initial data in Address field is blank </t>
  </si>
  <si>
    <t>Verify user enters blank space between number</t>
  </si>
  <si>
    <t>Verify required Address field when not filling data</t>
  </si>
  <si>
    <t>Verify error when total characters inputted is more than 350</t>
  </si>
  <si>
    <t>Verify error when total characters in Address field is less than 5</t>
  </si>
  <si>
    <t>Verify error when total characters in in Address field is minlength 5</t>
  </si>
  <si>
    <t>Verify error when total characters in in Address field is maxlength 350</t>
  </si>
  <si>
    <t>Verify when total characters in in Address field is between 5 and 350</t>
  </si>
  <si>
    <t>Verify when enter characters are not alphanumeric in Address field</t>
  </si>
  <si>
    <t>Verify when enter characters are alphanumeric and valid length in Address field</t>
  </si>
  <si>
    <t>1.4 Province</t>
  </si>
  <si>
    <t>1.5 District</t>
  </si>
  <si>
    <t>Add new Address function</t>
  </si>
  <si>
    <t>1. Access to Lazada page
2.Open add new address page</t>
  </si>
  <si>
    <t>1.6 Ward</t>
  </si>
  <si>
    <t xml:space="preserve">Verify initial data in Ward field is blank </t>
  </si>
  <si>
    <t xml:space="preserve">Verify initial data in District field is blank </t>
  </si>
  <si>
    <t xml:space="preserve">Verify initial data in Province field is blank </t>
  </si>
  <si>
    <t xml:space="preserve">Verify displaying scroll bar when it has many data </t>
  </si>
  <si>
    <t>Verify drop down values of field</t>
  </si>
  <si>
    <t>Verify when user choose a value from list</t>
  </si>
  <si>
    <t>Verify when user choose a value and then choose another value from list</t>
  </si>
  <si>
    <t xml:space="preserve">Verify error when user do not choose any value </t>
  </si>
  <si>
    <t>Verify drop down values of field depened on choosen District in district field</t>
  </si>
  <si>
    <t>Verify drop down values of field depened on choosen Province in province field</t>
  </si>
  <si>
    <t>Verify no drop down value when user do not choose in District field</t>
  </si>
  <si>
    <t>Verify no drop down value when user do not choose in Province field</t>
  </si>
  <si>
    <t>1.7 Button</t>
  </si>
  <si>
    <t>Verify default value of effective delivery is Home / Office</t>
  </si>
  <si>
    <t>Verify error message is displayed when user loose focus on each fields with invalid input</t>
  </si>
  <si>
    <t>Verify new address is displayed on the top of Address Book</t>
  </si>
  <si>
    <t>Verify user can click on button ADD NEW ADDRESS and redirect to add address page</t>
  </si>
  <si>
    <t>Verify value and informations in Address Book is match with what inputted in fields before</t>
  </si>
  <si>
    <t>Verify clicking on button CANCEL when inputted fields have data</t>
  </si>
  <si>
    <t>Verify clicking on button CANCEL when do not fill in any field</t>
  </si>
  <si>
    <t>Verify new address add successfully when all fields are valid with as Home</t>
  </si>
  <si>
    <t>Verify label Office can be choosen</t>
  </si>
  <si>
    <t>Verify label Home can be choosen</t>
  </si>
  <si>
    <t>Verify new address add successfully when all fields are valid with as Office</t>
  </si>
  <si>
    <t xml:space="preserve">Verify inputting data is similar to existed address </t>
  </si>
  <si>
    <t xml:space="preserve">Verfiy inputting multiples address with the same fullname and phone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</si>
</sst>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 dd\ yyyy"/>
    <numFmt numFmtId="165" formatCode="[$-409]d\-mmm\-yy;@"/>
    <numFmt numFmtId="166" formatCode="[$-409]mmmm\ d\,\ yyyy;@"/>
  </numFmts>
  <fonts count="6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10"/>
      <name val="Arial"/>
      <family val="2"/>
    </font>
    <font>
      <sz val="11"/>
      <name val="ＭＳ Ｐゴシック"/>
      <family val="2"/>
      <charset val="128"/>
    </font>
    <font>
      <b/>
      <i/>
      <sz val="10"/>
      <name val="Arial"/>
      <family val="2"/>
    </font>
    <font>
      <b/>
      <sz val="11"/>
      <color rgb="FF002E36"/>
      <name val="Arial"/>
      <family val="2"/>
    </font>
    <font>
      <b/>
      <sz val="18"/>
      <color rgb="FFCC2337"/>
      <name val="Arial"/>
      <family val="2"/>
    </font>
    <font>
      <sz val="11"/>
      <color rgb="FF002E36"/>
      <name val="Cambria"/>
      <family val="2"/>
      <scheme val="major"/>
    </font>
    <font>
      <sz val="10"/>
      <name val="Cambria"/>
      <family val="2"/>
      <scheme val="major"/>
    </font>
    <font>
      <b/>
      <sz val="10"/>
      <color indexed="60"/>
      <name val="Cambria"/>
      <family val="2"/>
      <scheme val="major"/>
    </font>
    <font>
      <i/>
      <sz val="10"/>
      <color indexed="17"/>
      <name val="Cambria"/>
      <family val="2"/>
      <scheme val="major"/>
    </font>
    <font>
      <u/>
      <sz val="10"/>
      <color indexed="12"/>
      <name val="Cambria"/>
      <family val="2"/>
      <scheme val="major"/>
    </font>
    <font>
      <b/>
      <sz val="20"/>
      <color indexed="10"/>
      <name val="Cambria"/>
      <family val="2"/>
      <scheme val="major"/>
    </font>
    <font>
      <sz val="11"/>
      <name val="Cambria"/>
      <family val="2"/>
      <scheme val="major"/>
    </font>
    <font>
      <b/>
      <sz val="11"/>
      <name val="Cambria"/>
      <family val="2"/>
      <scheme val="major"/>
    </font>
    <font>
      <sz val="11"/>
      <color theme="1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6"/>
      <color indexed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7"/>
      <name val="Arial"/>
      <family val="2"/>
    </font>
    <font>
      <b/>
      <sz val="16"/>
      <color rgb="FF00336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Times New Roman"/>
      <family val="1"/>
    </font>
    <font>
      <sz val="11"/>
      <color theme="1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u/>
      <sz val="10"/>
      <color rgb="FF7EA1D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4"/>
      <color rgb="FF6D829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2E3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2E36"/>
      <name val="Arial"/>
      <family val="2"/>
    </font>
    <font>
      <i/>
      <sz val="10"/>
      <name val="Arial"/>
      <family val="2"/>
    </font>
    <font>
      <i/>
      <sz val="10"/>
      <color rgb="FF002E36"/>
      <name val="Arial"/>
      <family val="2"/>
    </font>
    <font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20"/>
      <color theme="6"/>
      <name val="Arial"/>
      <family val="2"/>
    </font>
    <font>
      <b/>
      <sz val="20"/>
      <color theme="6"/>
      <name val="Cambria"/>
      <family val="2"/>
      <scheme val="major"/>
    </font>
    <font>
      <b/>
      <sz val="18"/>
      <color theme="6"/>
      <name val="Cambria"/>
      <family val="2"/>
      <scheme val="maj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ACF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8EB63E"/>
        <bgColor indexed="41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7EA1D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5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2F2F2"/>
      </patternFill>
    </fill>
  </fills>
  <borders count="2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6D6D6"/>
      </left>
      <right/>
      <top/>
      <bottom style="thin">
        <color rgb="FFD6D6D6"/>
      </bottom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7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166" fontId="41" fillId="0" borderId="0"/>
    <xf numFmtId="166" fontId="1" fillId="0" borderId="0"/>
    <xf numFmtId="166" fontId="8" fillId="0" borderId="0"/>
    <xf numFmtId="166" fontId="1" fillId="14" borderId="0"/>
    <xf numFmtId="166" fontId="1" fillId="14" borderId="0"/>
    <xf numFmtId="166" fontId="1" fillId="0" borderId="0">
      <alignment horizontal="left" vertical="top" wrapText="1" indent="2"/>
    </xf>
    <xf numFmtId="166" fontId="25" fillId="0" borderId="19" applyFont="0"/>
    <xf numFmtId="2" fontId="53" fillId="0" borderId="0">
      <alignment horizontal="center" vertical="center" wrapText="1"/>
    </xf>
    <xf numFmtId="166" fontId="25" fillId="15" borderId="19">
      <alignment horizontal="left" vertical="center"/>
    </xf>
    <xf numFmtId="166" fontId="25" fillId="16" borderId="19" applyAlignment="0">
      <alignment horizontal="center" vertical="center"/>
    </xf>
    <xf numFmtId="166" fontId="52" fillId="0" borderId="0">
      <alignment horizontal="left"/>
    </xf>
    <xf numFmtId="166" fontId="1" fillId="0" borderId="0"/>
    <xf numFmtId="166" fontId="54" fillId="4" borderId="0">
      <alignment horizontal="center" vertical="center" wrapText="1"/>
    </xf>
    <xf numFmtId="166" fontId="52" fillId="0" borderId="0">
      <alignment vertical="center"/>
    </xf>
    <xf numFmtId="166" fontId="52" fillId="0" borderId="0">
      <alignment vertical="center"/>
    </xf>
    <xf numFmtId="9" fontId="8" fillId="0" borderId="0" applyFont="0" applyFill="0" applyBorder="0" applyAlignment="0" applyProtection="0"/>
    <xf numFmtId="166" fontId="55" fillId="17" borderId="2">
      <alignment horizontal="center" vertical="center" wrapText="1"/>
    </xf>
    <xf numFmtId="166" fontId="52" fillId="18" borderId="2">
      <alignment horizontal="center" vertical="center" wrapText="1"/>
    </xf>
    <xf numFmtId="166" fontId="56" fillId="0" borderId="0"/>
    <xf numFmtId="166" fontId="57" fillId="0" borderId="0" applyNumberFormat="0" applyFill="0" applyBorder="0" applyAlignment="0" applyProtection="0"/>
  </cellStyleXfs>
  <cellXfs count="242">
    <xf numFmtId="0" fontId="0" fillId="0" borderId="0" xfId="0"/>
    <xf numFmtId="0" fontId="1" fillId="0" borderId="0" xfId="0" applyFont="1"/>
    <xf numFmtId="0" fontId="1" fillId="0" borderId="0" xfId="1"/>
    <xf numFmtId="0" fontId="1" fillId="0" borderId="0" xfId="1" applyAlignment="1">
      <alignment horizontal="left"/>
    </xf>
    <xf numFmtId="0" fontId="11" fillId="0" borderId="0" xfId="1" applyFont="1"/>
    <xf numFmtId="0" fontId="9" fillId="6" borderId="1" xfId="5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6" borderId="0" xfId="0" applyFont="1" applyFill="1" applyAlignment="1">
      <alignment horizontal="left" indent="1"/>
    </xf>
    <xf numFmtId="0" fontId="15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 applyAlignment="1">
      <alignment horizontal="left" indent="1"/>
    </xf>
    <xf numFmtId="0" fontId="17" fillId="6" borderId="0" xfId="0" applyFont="1" applyFill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20" fillId="0" borderId="0" xfId="0" applyFont="1"/>
    <xf numFmtId="0" fontId="13" fillId="3" borderId="0" xfId="1" applyFont="1" applyFill="1"/>
    <xf numFmtId="1" fontId="13" fillId="6" borderId="1" xfId="0" applyNumberFormat="1" applyFont="1" applyFill="1" applyBorder="1" applyAlignment="1">
      <alignment horizontal="left" vertical="top"/>
    </xf>
    <xf numFmtId="49" fontId="13" fillId="6" borderId="1" xfId="0" applyNumberFormat="1" applyFont="1" applyFill="1" applyBorder="1" applyAlignment="1">
      <alignment horizontal="left" vertical="top"/>
    </xf>
    <xf numFmtId="0" fontId="16" fillId="6" borderId="1" xfId="4" applyNumberFormat="1" applyFont="1" applyFill="1" applyBorder="1" applyAlignment="1" applyProtection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6" applyAlignment="1">
      <alignment vertical="center" wrapText="1"/>
    </xf>
    <xf numFmtId="0" fontId="22" fillId="0" borderId="0" xfId="6" applyFont="1" applyAlignment="1">
      <alignment vertical="top"/>
    </xf>
    <xf numFmtId="0" fontId="23" fillId="0" borderId="0" xfId="6" applyFont="1" applyAlignment="1">
      <alignment vertical="top"/>
    </xf>
    <xf numFmtId="0" fontId="23" fillId="0" borderId="0" xfId="6" applyFont="1" applyAlignment="1">
      <alignment horizontal="left" vertical="top" wrapText="1"/>
    </xf>
    <xf numFmtId="0" fontId="1" fillId="0" borderId="0" xfId="6" applyAlignment="1">
      <alignment vertical="top" wrapText="1"/>
    </xf>
    <xf numFmtId="0" fontId="25" fillId="0" borderId="0" xfId="6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27" fillId="0" borderId="0" xfId="6" applyFont="1" applyAlignment="1">
      <alignment horizontal="left" vertical="top" wrapText="1"/>
    </xf>
    <xf numFmtId="0" fontId="1" fillId="0" borderId="0" xfId="6" applyAlignment="1">
      <alignment horizontal="left" vertical="top" wrapText="1"/>
    </xf>
    <xf numFmtId="0" fontId="7" fillId="0" borderId="0" xfId="6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6" xfId="6" applyBorder="1" applyAlignment="1">
      <alignment horizontal="left" vertical="top" wrapText="1"/>
    </xf>
    <xf numFmtId="0" fontId="26" fillId="0" borderId="6" xfId="6" applyFont="1" applyBorder="1" applyAlignment="1">
      <alignment horizontal="left" vertical="top" wrapText="1"/>
    </xf>
    <xf numFmtId="0" fontId="30" fillId="0" borderId="0" xfId="1" applyFont="1"/>
    <xf numFmtId="0" fontId="26" fillId="0" borderId="0" xfId="0" applyFont="1"/>
    <xf numFmtId="0" fontId="33" fillId="0" borderId="0" xfId="5" applyFont="1" applyAlignment="1">
      <alignment wrapText="1"/>
    </xf>
    <xf numFmtId="0" fontId="1" fillId="0" borderId="0" xfId="0" applyFont="1" applyAlignment="1">
      <alignment wrapText="1"/>
    </xf>
    <xf numFmtId="0" fontId="33" fillId="0" borderId="0" xfId="5" applyFont="1" applyAlignment="1">
      <alignment horizontal="left" wrapText="1"/>
    </xf>
    <xf numFmtId="0" fontId="34" fillId="0" borderId="0" xfId="0" applyFont="1"/>
    <xf numFmtId="0" fontId="25" fillId="0" borderId="0" xfId="0" applyFont="1"/>
    <xf numFmtId="0" fontId="26" fillId="6" borderId="0" xfId="0" applyFont="1" applyFill="1"/>
    <xf numFmtId="0" fontId="26" fillId="6" borderId="0" xfId="0" applyFont="1" applyFill="1" applyAlignment="1">
      <alignment vertical="top"/>
    </xf>
    <xf numFmtId="0" fontId="1" fillId="6" borderId="0" xfId="0" applyFont="1" applyFill="1"/>
    <xf numFmtId="0" fontId="6" fillId="0" borderId="0" xfId="0" applyFont="1" applyAlignment="1">
      <alignment horizontal="left" vertical="center"/>
    </xf>
    <xf numFmtId="0" fontId="36" fillId="0" borderId="0" xfId="0" applyFont="1"/>
    <xf numFmtId="0" fontId="26" fillId="6" borderId="6" xfId="0" applyFont="1" applyFill="1" applyBorder="1"/>
    <xf numFmtId="0" fontId="26" fillId="6" borderId="6" xfId="0" applyFont="1" applyFill="1" applyBorder="1" applyAlignment="1">
      <alignment horizontal="center" wrapText="1"/>
    </xf>
    <xf numFmtId="0" fontId="1" fillId="6" borderId="6" xfId="5" applyFont="1" applyFill="1" applyBorder="1" applyAlignment="1">
      <alignment horizontal="left" vertical="top" wrapText="1"/>
    </xf>
    <xf numFmtId="0" fontId="1" fillId="9" borderId="6" xfId="0" quotePrefix="1" applyFont="1" applyFill="1" applyBorder="1" applyAlignment="1">
      <alignment horizontal="left" vertical="top" wrapText="1"/>
    </xf>
    <xf numFmtId="0" fontId="1" fillId="6" borderId="6" xfId="0" quotePrefix="1" applyFont="1" applyFill="1" applyBorder="1" applyAlignment="1">
      <alignment horizontal="left" vertical="top" wrapText="1"/>
    </xf>
    <xf numFmtId="0" fontId="26" fillId="6" borderId="6" xfId="0" applyFont="1" applyFill="1" applyBorder="1" applyAlignment="1">
      <alignment vertical="top" wrapText="1"/>
    </xf>
    <xf numFmtId="0" fontId="26" fillId="6" borderId="9" xfId="0" applyFont="1" applyFill="1" applyBorder="1" applyAlignment="1">
      <alignment horizontal="center" wrapText="1"/>
    </xf>
    <xf numFmtId="0" fontId="26" fillId="6" borderId="10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 vertical="top" wrapText="1"/>
    </xf>
    <xf numFmtId="0" fontId="1" fillId="0" borderId="6" xfId="0" applyFont="1" applyBorder="1"/>
    <xf numFmtId="0" fontId="1" fillId="0" borderId="6" xfId="0" applyFont="1" applyBorder="1" applyAlignment="1">
      <alignment horizontal="left" vertical="top"/>
    </xf>
    <xf numFmtId="0" fontId="37" fillId="10" borderId="6" xfId="5" applyFont="1" applyFill="1" applyBorder="1" applyAlignment="1">
      <alignment horizontal="center" vertical="top" wrapText="1"/>
    </xf>
    <xf numFmtId="0" fontId="3" fillId="11" borderId="6" xfId="5" applyFont="1" applyFill="1" applyBorder="1" applyAlignment="1">
      <alignment horizontal="left" vertical="center"/>
    </xf>
    <xf numFmtId="0" fontId="37" fillId="11" borderId="6" xfId="5" applyFont="1" applyFill="1" applyBorder="1" applyAlignment="1">
      <alignment horizontal="left" vertical="center"/>
    </xf>
    <xf numFmtId="0" fontId="37" fillId="10" borderId="6" xfId="0" applyFont="1" applyFill="1" applyBorder="1"/>
    <xf numFmtId="0" fontId="38" fillId="0" borderId="0" xfId="1" applyFont="1"/>
    <xf numFmtId="0" fontId="18" fillId="0" borderId="0" xfId="1" applyFont="1" applyAlignment="1">
      <alignment horizontal="right"/>
    </xf>
    <xf numFmtId="0" fontId="40" fillId="4" borderId="4" xfId="4" applyFont="1" applyFill="1" applyBorder="1" applyAlignment="1">
      <alignment horizontal="left" vertical="top" wrapText="1"/>
    </xf>
    <xf numFmtId="0" fontId="3" fillId="10" borderId="6" xfId="5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26" fillId="6" borderId="6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36" fillId="0" borderId="0" xfId="7" applyNumberFormat="1" applyFont="1" applyAlignment="1">
      <alignment horizontal="center" vertical="top"/>
    </xf>
    <xf numFmtId="166" fontId="36" fillId="0" borderId="0" xfId="7" applyFont="1" applyAlignment="1">
      <alignment vertical="top"/>
    </xf>
    <xf numFmtId="0" fontId="38" fillId="3" borderId="0" xfId="8" applyNumberFormat="1" applyFont="1" applyFill="1" applyAlignment="1">
      <alignment horizontal="right" vertical="top"/>
    </xf>
    <xf numFmtId="0" fontId="36" fillId="0" borderId="0" xfId="7" applyNumberFormat="1" applyFont="1" applyAlignment="1">
      <alignment vertical="top"/>
    </xf>
    <xf numFmtId="0" fontId="1" fillId="0" borderId="0" xfId="7" applyNumberFormat="1" applyFont="1" applyAlignment="1">
      <alignment horizontal="center" vertical="top"/>
    </xf>
    <xf numFmtId="166" fontId="1" fillId="0" borderId="0" xfId="7" applyFont="1" applyAlignment="1">
      <alignment vertical="top"/>
    </xf>
    <xf numFmtId="0" fontId="1" fillId="0" borderId="0" xfId="7" applyNumberFormat="1" applyFont="1" applyAlignment="1">
      <alignment horizontal="right" vertical="top"/>
    </xf>
    <xf numFmtId="0" fontId="1" fillId="0" borderId="0" xfId="7" applyNumberFormat="1" applyFont="1" applyAlignment="1">
      <alignment vertical="top"/>
    </xf>
    <xf numFmtId="0" fontId="6" fillId="0" borderId="0" xfId="7" applyNumberFormat="1" applyFont="1" applyAlignment="1">
      <alignment vertical="top"/>
    </xf>
    <xf numFmtId="166" fontId="36" fillId="0" borderId="0" xfId="7" applyFont="1" applyAlignment="1">
      <alignment vertical="top" wrapText="1"/>
    </xf>
    <xf numFmtId="0" fontId="36" fillId="0" borderId="0" xfId="7" applyNumberFormat="1" applyFont="1" applyAlignment="1">
      <alignment vertical="top" wrapText="1"/>
    </xf>
    <xf numFmtId="166" fontId="41" fillId="0" borderId="0" xfId="7" applyAlignment="1">
      <alignment vertical="top"/>
    </xf>
    <xf numFmtId="166" fontId="41" fillId="0" borderId="0" xfId="7" applyAlignment="1">
      <alignment vertical="top" wrapText="1"/>
    </xf>
    <xf numFmtId="0" fontId="41" fillId="0" borderId="0" xfId="7" applyNumberFormat="1" applyAlignment="1">
      <alignment vertical="top"/>
    </xf>
    <xf numFmtId="0" fontId="41" fillId="0" borderId="0" xfId="7" applyNumberFormat="1" applyAlignment="1">
      <alignment vertical="top" wrapText="1"/>
    </xf>
    <xf numFmtId="166" fontId="45" fillId="3" borderId="0" xfId="7" applyFont="1" applyFill="1" applyAlignment="1">
      <alignment vertical="top" wrapText="1"/>
    </xf>
    <xf numFmtId="0" fontId="45" fillId="3" borderId="0" xfId="7" applyNumberFormat="1" applyFont="1" applyFill="1" applyAlignment="1">
      <alignment vertical="top" wrapText="1"/>
    </xf>
    <xf numFmtId="166" fontId="46" fillId="0" borderId="0" xfId="7" applyFont="1" applyAlignment="1">
      <alignment vertical="top"/>
    </xf>
    <xf numFmtId="166" fontId="47" fillId="0" borderId="0" xfId="7" applyFont="1" applyAlignment="1">
      <alignment vertical="top"/>
    </xf>
    <xf numFmtId="0" fontId="47" fillId="0" borderId="0" xfId="7" applyNumberFormat="1" applyFont="1" applyAlignment="1">
      <alignment vertical="top"/>
    </xf>
    <xf numFmtId="0" fontId="3" fillId="2" borderId="6" xfId="7" applyNumberFormat="1" applyFont="1" applyFill="1" applyBorder="1" applyAlignment="1">
      <alignment horizontal="center" vertical="center" wrapText="1"/>
    </xf>
    <xf numFmtId="0" fontId="1" fillId="6" borderId="6" xfId="9" applyNumberFormat="1" applyFont="1" applyFill="1" applyBorder="1" applyAlignment="1">
      <alignment horizontal="left" vertical="top"/>
    </xf>
    <xf numFmtId="166" fontId="48" fillId="0" borderId="6" xfId="7" applyFont="1" applyBorder="1" applyAlignment="1">
      <alignment horizontal="left" vertical="top" wrapText="1"/>
    </xf>
    <xf numFmtId="166" fontId="48" fillId="0" borderId="11" xfId="7" applyFont="1" applyBorder="1" applyAlignment="1">
      <alignment horizontal="left" vertical="top" wrapText="1"/>
    </xf>
    <xf numFmtId="166" fontId="49" fillId="0" borderId="0" xfId="7" applyFont="1" applyAlignment="1">
      <alignment vertical="top"/>
    </xf>
    <xf numFmtId="0" fontId="48" fillId="0" borderId="6" xfId="7" applyNumberFormat="1" applyFont="1" applyBorder="1" applyAlignment="1">
      <alignment horizontal="center" vertical="top" wrapText="1"/>
    </xf>
    <xf numFmtId="166" fontId="50" fillId="0" borderId="0" xfId="7" applyFont="1" applyAlignment="1">
      <alignment vertical="center"/>
    </xf>
    <xf numFmtId="0" fontId="1" fillId="6" borderId="0" xfId="9" applyNumberFormat="1" applyFont="1" applyFill="1" applyAlignment="1">
      <alignment horizontal="left" vertical="top"/>
    </xf>
    <xf numFmtId="166" fontId="48" fillId="0" borderId="0" xfId="7" applyFont="1" applyAlignment="1">
      <alignment horizontal="left" vertical="top" wrapText="1"/>
    </xf>
    <xf numFmtId="0" fontId="48" fillId="0" borderId="0" xfId="7" applyNumberFormat="1" applyFont="1" applyAlignment="1">
      <alignment horizontal="center" vertical="top" wrapText="1"/>
    </xf>
    <xf numFmtId="0" fontId="51" fillId="0" borderId="6" xfId="7" applyNumberFormat="1" applyFont="1" applyBorder="1" applyAlignment="1">
      <alignment horizontal="left" vertical="top" wrapText="1"/>
    </xf>
    <xf numFmtId="166" fontId="51" fillId="0" borderId="0" xfId="7" applyFont="1" applyAlignment="1">
      <alignment horizontal="left" vertical="top" wrapText="1"/>
    </xf>
    <xf numFmtId="166" fontId="51" fillId="0" borderId="0" xfId="7" applyFont="1" applyAlignment="1">
      <alignment horizontal="justify" vertical="top" wrapText="1"/>
    </xf>
    <xf numFmtId="0" fontId="36" fillId="0" borderId="0" xfId="7" applyNumberFormat="1" applyFont="1" applyAlignment="1">
      <alignment horizontal="left" vertical="top"/>
    </xf>
    <xf numFmtId="166" fontId="36" fillId="0" borderId="0" xfId="7" applyFont="1" applyAlignment="1">
      <alignment horizontal="left" vertical="top"/>
    </xf>
    <xf numFmtId="0" fontId="47" fillId="13" borderId="6" xfId="7" applyNumberFormat="1" applyFont="1" applyFill="1" applyBorder="1" applyAlignment="1">
      <alignment horizontal="center" vertical="top" wrapText="1"/>
    </xf>
    <xf numFmtId="0" fontId="51" fillId="13" borderId="6" xfId="7" applyNumberFormat="1" applyFont="1" applyFill="1" applyBorder="1" applyAlignment="1">
      <alignment horizontal="center" vertical="top" wrapText="1"/>
    </xf>
    <xf numFmtId="0" fontId="1" fillId="6" borderId="6" xfId="9" applyNumberFormat="1" applyFont="1" applyFill="1" applyBorder="1" applyAlignment="1">
      <alignment horizontal="center" vertical="top"/>
    </xf>
    <xf numFmtId="165" fontId="52" fillId="0" borderId="0" xfId="8" applyNumberFormat="1" applyFont="1" applyAlignment="1">
      <alignment horizontal="left" vertical="top"/>
    </xf>
    <xf numFmtId="165" fontId="1" fillId="0" borderId="0" xfId="8" applyNumberFormat="1" applyAlignment="1">
      <alignment vertical="top"/>
    </xf>
    <xf numFmtId="10" fontId="58" fillId="0" borderId="0" xfId="7" applyNumberFormat="1" applyFont="1" applyAlignment="1">
      <alignment horizontal="center" vertical="top" wrapText="1"/>
    </xf>
    <xf numFmtId="0" fontId="59" fillId="0" borderId="0" xfId="7" applyNumberFormat="1" applyFont="1" applyAlignment="1">
      <alignment horizontal="center" vertical="top" wrapText="1"/>
    </xf>
    <xf numFmtId="0" fontId="60" fillId="6" borderId="6" xfId="9" applyNumberFormat="1" applyFont="1" applyFill="1" applyBorder="1" applyAlignment="1">
      <alignment horizontal="left" vertical="top"/>
    </xf>
    <xf numFmtId="166" fontId="61" fillId="0" borderId="6" xfId="7" applyFont="1" applyBorder="1" applyAlignment="1">
      <alignment horizontal="left" vertical="top" wrapText="1"/>
    </xf>
    <xf numFmtId="166" fontId="61" fillId="0" borderId="11" xfId="7" applyFont="1" applyBorder="1" applyAlignment="1">
      <alignment horizontal="left" vertical="top" wrapText="1"/>
    </xf>
    <xf numFmtId="0" fontId="62" fillId="0" borderId="0" xfId="7" applyNumberFormat="1" applyFont="1" applyAlignment="1">
      <alignment vertical="top"/>
    </xf>
    <xf numFmtId="166" fontId="62" fillId="0" borderId="0" xfId="7" applyFont="1" applyAlignment="1">
      <alignment vertical="top"/>
    </xf>
    <xf numFmtId="0" fontId="61" fillId="0" borderId="6" xfId="7" applyNumberFormat="1" applyFont="1" applyBorder="1" applyAlignment="1">
      <alignment horizontal="center" vertical="top" wrapText="1"/>
    </xf>
    <xf numFmtId="0" fontId="63" fillId="13" borderId="6" xfId="7" applyNumberFormat="1" applyFont="1" applyFill="1" applyBorder="1" applyAlignment="1">
      <alignment horizontal="center" vertical="top" wrapText="1"/>
    </xf>
    <xf numFmtId="0" fontId="46" fillId="13" borderId="6" xfId="7" applyNumberFormat="1" applyFont="1" applyFill="1" applyBorder="1" applyAlignment="1">
      <alignment horizontal="center" vertical="top" wrapText="1"/>
    </xf>
    <xf numFmtId="10" fontId="1" fillId="6" borderId="6" xfId="9" applyNumberFormat="1" applyFont="1" applyFill="1" applyBorder="1" applyAlignment="1">
      <alignment horizontal="center" vertical="top"/>
    </xf>
    <xf numFmtId="0" fontId="1" fillId="0" borderId="6" xfId="8" applyNumberFormat="1" applyBorder="1" applyAlignment="1">
      <alignment horizontal="left" vertical="top" wrapText="1" indent="1"/>
    </xf>
    <xf numFmtId="164" fontId="1" fillId="0" borderId="6" xfId="2" applyNumberFormat="1" applyFill="1" applyBorder="1" applyAlignment="1">
      <alignment horizontal="left" vertical="top" wrapText="1"/>
    </xf>
    <xf numFmtId="0" fontId="1" fillId="0" borderId="6" xfId="2" applyFill="1" applyBorder="1" applyAlignment="1">
      <alignment horizontal="left" vertical="top" wrapText="1"/>
    </xf>
    <xf numFmtId="166" fontId="1" fillId="0" borderId="6" xfId="8" applyBorder="1" applyAlignment="1">
      <alignment horizontal="left" vertical="top" wrapText="1"/>
    </xf>
    <xf numFmtId="0" fontId="3" fillId="19" borderId="4" xfId="0" applyFont="1" applyFill="1" applyBorder="1" applyAlignment="1">
      <alignment vertical="top"/>
    </xf>
    <xf numFmtId="0" fontId="66" fillId="6" borderId="0" xfId="0" applyFont="1" applyFill="1" applyAlignment="1">
      <alignment horizontal="center"/>
    </xf>
    <xf numFmtId="1" fontId="21" fillId="20" borderId="1" xfId="0" applyNumberFormat="1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0" fontId="24" fillId="21" borderId="6" xfId="6" applyFont="1" applyFill="1" applyBorder="1" applyAlignment="1">
      <alignment horizontal="center" vertical="center" wrapText="1"/>
    </xf>
    <xf numFmtId="0" fontId="32" fillId="21" borderId="6" xfId="5" applyFont="1" applyFill="1" applyBorder="1" applyAlignment="1">
      <alignment horizontal="left" vertical="center" wrapText="1"/>
    </xf>
    <xf numFmtId="0" fontId="3" fillId="19" borderId="6" xfId="5" applyFont="1" applyFill="1" applyBorder="1" applyAlignment="1">
      <alignment horizontal="left" vertical="top" wrapText="1"/>
    </xf>
    <xf numFmtId="0" fontId="32" fillId="19" borderId="6" xfId="5" applyFont="1" applyFill="1" applyBorder="1" applyAlignment="1">
      <alignment horizontal="left" vertical="center" wrapText="1"/>
    </xf>
    <xf numFmtId="0" fontId="3" fillId="22" borderId="6" xfId="5" applyFont="1" applyFill="1" applyBorder="1" applyAlignment="1">
      <alignment horizontal="left" vertical="center" wrapText="1"/>
    </xf>
    <xf numFmtId="0" fontId="3" fillId="22" borderId="6" xfId="5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top" wrapText="1"/>
    </xf>
    <xf numFmtId="166" fontId="57" fillId="0" borderId="0" xfId="26" applyFill="1" applyBorder="1" applyAlignment="1">
      <alignment horizontal="left" vertical="top" wrapText="1"/>
    </xf>
    <xf numFmtId="0" fontId="1" fillId="3" borderId="0" xfId="1" applyFill="1"/>
    <xf numFmtId="0" fontId="1" fillId="23" borderId="22" xfId="1" applyFill="1" applyBorder="1" applyAlignment="1">
      <alignment vertical="center" wrapText="1"/>
    </xf>
    <xf numFmtId="0" fontId="1" fillId="0" borderId="23" xfId="3" applyBorder="1" applyAlignment="1">
      <alignment vertical="top" wrapText="1"/>
    </xf>
    <xf numFmtId="0" fontId="1" fillId="0" borderId="6" xfId="3" applyBorder="1" applyAlignment="1">
      <alignment vertical="top" wrapText="1"/>
    </xf>
    <xf numFmtId="0" fontId="38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1" fillId="0" borderId="0" xfId="1" applyFont="1" applyAlignment="1">
      <alignment horizontal="left" vertical="center"/>
    </xf>
    <xf numFmtId="0" fontId="38" fillId="0" borderId="0" xfId="1" applyFont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6" fontId="44" fillId="0" borderId="0" xfId="7" applyFont="1" applyAlignment="1">
      <alignment horizontal="right" vertical="top"/>
    </xf>
    <xf numFmtId="166" fontId="30" fillId="3" borderId="0" xfId="7" applyFont="1" applyFill="1" applyAlignment="1">
      <alignment horizontal="left" vertical="top" wrapText="1"/>
    </xf>
    <xf numFmtId="166" fontId="3" fillId="2" borderId="11" xfId="7" applyFont="1" applyFill="1" applyBorder="1" applyAlignment="1">
      <alignment horizontal="center" vertical="center" wrapText="1"/>
    </xf>
    <xf numFmtId="166" fontId="3" fillId="2" borderId="6" xfId="7" applyFont="1" applyFill="1" applyBorder="1" applyAlignment="1">
      <alignment horizontal="center" vertical="center" wrapText="1"/>
    </xf>
    <xf numFmtId="166" fontId="46" fillId="0" borderId="6" xfId="7" applyFont="1" applyBorder="1" applyAlignment="1">
      <alignment horizontal="left" vertical="top" wrapText="1"/>
    </xf>
    <xf numFmtId="0" fontId="1" fillId="0" borderId="16" xfId="8" applyNumberFormat="1" applyBorder="1" applyAlignment="1">
      <alignment horizontal="left" vertical="top" wrapText="1" indent="1"/>
    </xf>
    <xf numFmtId="164" fontId="1" fillId="0" borderId="16" xfId="2" applyNumberFormat="1" applyFill="1" applyBorder="1" applyAlignment="1">
      <alignment horizontal="left" vertical="top" wrapText="1"/>
    </xf>
    <xf numFmtId="0" fontId="1" fillId="0" borderId="16" xfId="2" applyFill="1" applyBorder="1" applyAlignment="1">
      <alignment horizontal="left" vertical="top" wrapText="1"/>
    </xf>
    <xf numFmtId="0" fontId="1" fillId="0" borderId="16" xfId="3" applyBorder="1" applyAlignment="1">
      <alignment vertical="top" wrapText="1"/>
    </xf>
    <xf numFmtId="166" fontId="1" fillId="0" borderId="16" xfId="8" applyBorder="1" applyAlignment="1">
      <alignment horizontal="left" vertical="top" wrapText="1"/>
    </xf>
    <xf numFmtId="3" fontId="1" fillId="6" borderId="6" xfId="0" quotePrefix="1" applyNumberFormat="1" applyFont="1" applyFill="1" applyBorder="1" applyAlignment="1">
      <alignment horizontal="left" vertical="top" wrapText="1"/>
    </xf>
    <xf numFmtId="0" fontId="3" fillId="11" borderId="14" xfId="5" applyFont="1" applyFill="1" applyBorder="1" applyAlignment="1">
      <alignment horizontal="left" vertical="center"/>
    </xf>
    <xf numFmtId="0" fontId="3" fillId="11" borderId="15" xfId="5" applyFont="1" applyFill="1" applyBorder="1" applyAlignment="1">
      <alignment horizontal="left" vertical="center"/>
    </xf>
    <xf numFmtId="0" fontId="3" fillId="11" borderId="11" xfId="5" applyFont="1" applyFill="1" applyBorder="1" applyAlignment="1">
      <alignment horizontal="left" vertical="center"/>
    </xf>
    <xf numFmtId="0" fontId="37" fillId="10" borderId="6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6" borderId="0" xfId="0" applyFont="1" applyFill="1" applyAlignment="1">
      <alignment vertical="top" wrapText="1"/>
    </xf>
    <xf numFmtId="0" fontId="2" fillId="21" borderId="20" xfId="1" applyFont="1" applyFill="1" applyBorder="1" applyAlignment="1">
      <alignment horizontal="left" vertical="top" wrapText="1"/>
    </xf>
    <xf numFmtId="0" fontId="2" fillId="21" borderId="21" xfId="1" applyFont="1" applyFill="1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2" fillId="2" borderId="4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" fillId="7" borderId="1" xfId="1" applyFill="1" applyBorder="1" applyAlignment="1">
      <alignment horizontal="center" vertical="center" wrapText="1"/>
    </xf>
    <xf numFmtId="0" fontId="1" fillId="7" borderId="25" xfId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3" fillId="0" borderId="4" xfId="1" applyFont="1" applyBorder="1" applyAlignment="1">
      <alignment horizontal="left" vertical="top" wrapText="1"/>
    </xf>
    <xf numFmtId="0" fontId="3" fillId="19" borderId="4" xfId="0" applyFont="1" applyFill="1" applyBorder="1" applyAlignment="1">
      <alignment horizontal="center" vertical="top"/>
    </xf>
    <xf numFmtId="0" fontId="3" fillId="19" borderId="5" xfId="0" applyFont="1" applyFill="1" applyBorder="1" applyAlignment="1">
      <alignment horizontal="center" vertical="top"/>
    </xf>
    <xf numFmtId="0" fontId="3" fillId="19" borderId="3" xfId="0" applyFont="1" applyFill="1" applyBorder="1" applyAlignment="1">
      <alignment horizontal="center" vertical="top"/>
    </xf>
    <xf numFmtId="0" fontId="38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64" fillId="8" borderId="0" xfId="1" applyFont="1" applyFill="1" applyAlignment="1">
      <alignment horizontal="center"/>
    </xf>
    <xf numFmtId="0" fontId="31" fillId="0" borderId="0" xfId="1" applyFont="1" applyAlignment="1">
      <alignment horizontal="left" vertical="center"/>
    </xf>
    <xf numFmtId="0" fontId="1" fillId="6" borderId="4" xfId="5" applyFont="1" applyFill="1" applyBorder="1" applyAlignment="1">
      <alignment horizontal="left" vertical="top" wrapText="1"/>
    </xf>
    <xf numFmtId="0" fontId="1" fillId="6" borderId="5" xfId="5" applyFont="1" applyFill="1" applyBorder="1" applyAlignment="1">
      <alignment horizontal="left" vertical="top" wrapText="1"/>
    </xf>
    <xf numFmtId="0" fontId="1" fillId="6" borderId="3" xfId="5" applyFont="1" applyFill="1" applyBorder="1" applyAlignment="1">
      <alignment horizontal="left" vertical="top" wrapText="1"/>
    </xf>
    <xf numFmtId="0" fontId="38" fillId="0" borderId="0" xfId="1" applyFont="1" applyAlignment="1">
      <alignment horizontal="left" vertical="top" wrapText="1"/>
    </xf>
    <xf numFmtId="0" fontId="38" fillId="0" borderId="0" xfId="1" applyFont="1" applyAlignment="1">
      <alignment horizontal="left" vertical="top"/>
    </xf>
    <xf numFmtId="0" fontId="65" fillId="8" borderId="0" xfId="1" applyFont="1" applyFill="1" applyAlignment="1">
      <alignment horizontal="center" vertical="top"/>
    </xf>
    <xf numFmtId="0" fontId="39" fillId="0" borderId="0" xfId="6" applyFont="1" applyAlignment="1">
      <alignment horizontal="left" vertical="top" wrapText="1"/>
    </xf>
    <xf numFmtId="0" fontId="38" fillId="0" borderId="0" xfId="6" applyFont="1" applyAlignment="1">
      <alignment horizontal="left" vertical="top" wrapText="1"/>
    </xf>
    <xf numFmtId="0" fontId="64" fillId="8" borderId="0" xfId="0" applyFont="1" applyFill="1" applyAlignment="1">
      <alignment horizontal="center"/>
    </xf>
    <xf numFmtId="0" fontId="3" fillId="11" borderId="14" xfId="5" applyFont="1" applyFill="1" applyBorder="1" applyAlignment="1">
      <alignment horizontal="left" vertical="center"/>
    </xf>
    <xf numFmtId="0" fontId="3" fillId="11" borderId="15" xfId="5" applyFont="1" applyFill="1" applyBorder="1" applyAlignment="1">
      <alignment horizontal="left" vertical="center"/>
    </xf>
    <xf numFmtId="0" fontId="3" fillId="11" borderId="11" xfId="5" applyFont="1" applyFill="1" applyBorder="1" applyAlignment="1">
      <alignment horizontal="left" vertical="center"/>
    </xf>
    <xf numFmtId="0" fontId="3" fillId="19" borderId="7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5" applyFont="1" applyBorder="1" applyAlignment="1">
      <alignment horizontal="left" vertical="top" wrapText="1"/>
    </xf>
    <xf numFmtId="0" fontId="1" fillId="0" borderId="6" xfId="5" quotePrefix="1" applyFont="1" applyBorder="1" applyAlignment="1">
      <alignment horizontal="left" vertical="top" wrapText="1"/>
    </xf>
    <xf numFmtId="0" fontId="5" fillId="0" borderId="0" xfId="0" applyFont="1" applyAlignment="1">
      <alignment horizontal="right" vertical="center"/>
    </xf>
    <xf numFmtId="0" fontId="64" fillId="8" borderId="0" xfId="0" applyFont="1" applyFill="1" applyAlignment="1">
      <alignment horizontal="center" vertical="center"/>
    </xf>
    <xf numFmtId="165" fontId="1" fillId="0" borderId="6" xfId="5" applyNumberFormat="1" applyFont="1" applyBorder="1" applyAlignment="1">
      <alignment horizontal="left" vertical="top" wrapText="1"/>
    </xf>
    <xf numFmtId="0" fontId="3" fillId="2" borderId="12" xfId="7" applyNumberFormat="1" applyFont="1" applyFill="1" applyBorder="1" applyAlignment="1">
      <alignment horizontal="center" vertical="center" wrapText="1"/>
    </xf>
    <xf numFmtId="0" fontId="3" fillId="2" borderId="10" xfId="7" applyNumberFormat="1" applyFont="1" applyFill="1" applyBorder="1" applyAlignment="1">
      <alignment horizontal="center" vertical="center" wrapText="1"/>
    </xf>
    <xf numFmtId="166" fontId="30" fillId="3" borderId="0" xfId="7" applyFont="1" applyFill="1" applyAlignment="1">
      <alignment horizontal="left" vertical="top" wrapText="1"/>
    </xf>
    <xf numFmtId="0" fontId="3" fillId="2" borderId="13" xfId="7" applyNumberFormat="1" applyFont="1" applyFill="1" applyBorder="1" applyAlignment="1">
      <alignment horizontal="center" vertical="center" wrapText="1"/>
    </xf>
    <xf numFmtId="0" fontId="3" fillId="2" borderId="17" xfId="7" applyNumberFormat="1" applyFont="1" applyFill="1" applyBorder="1" applyAlignment="1">
      <alignment horizontal="center" vertical="center" wrapText="1"/>
    </xf>
    <xf numFmtId="166" fontId="3" fillId="2" borderId="16" xfId="7" applyFont="1" applyFill="1" applyBorder="1" applyAlignment="1">
      <alignment horizontal="center" vertical="center" wrapText="1"/>
    </xf>
    <xf numFmtId="166" fontId="3" fillId="2" borderId="18" xfId="7" applyFont="1" applyFill="1" applyBorder="1" applyAlignment="1">
      <alignment horizontal="center" vertical="center" wrapText="1"/>
    </xf>
    <xf numFmtId="166" fontId="3" fillId="2" borderId="14" xfId="7" applyFont="1" applyFill="1" applyBorder="1" applyAlignment="1">
      <alignment horizontal="center" vertical="center" wrapText="1"/>
    </xf>
    <xf numFmtId="166" fontId="3" fillId="2" borderId="15" xfId="7" applyFont="1" applyFill="1" applyBorder="1" applyAlignment="1">
      <alignment horizontal="center" vertical="center" wrapText="1"/>
    </xf>
    <xf numFmtId="166" fontId="3" fillId="2" borderId="11" xfId="7" applyFont="1" applyFill="1" applyBorder="1" applyAlignment="1">
      <alignment horizontal="center" vertical="center" wrapText="1"/>
    </xf>
    <xf numFmtId="0" fontId="3" fillId="2" borderId="16" xfId="7" applyNumberFormat="1" applyFont="1" applyFill="1" applyBorder="1" applyAlignment="1">
      <alignment horizontal="center" vertical="center" wrapText="1"/>
    </xf>
    <xf numFmtId="0" fontId="3" fillId="2" borderId="7" xfId="7" applyNumberFormat="1" applyFont="1" applyFill="1" applyBorder="1" applyAlignment="1">
      <alignment horizontal="center" vertical="center" wrapText="1"/>
    </xf>
    <xf numFmtId="166" fontId="46" fillId="0" borderId="6" xfId="7" applyFont="1" applyBorder="1" applyAlignment="1">
      <alignment horizontal="left" vertical="top" wrapText="1"/>
    </xf>
    <xf numFmtId="0" fontId="48" fillId="0" borderId="14" xfId="7" applyNumberFormat="1" applyFont="1" applyBorder="1" applyAlignment="1">
      <alignment horizontal="left" vertical="top" wrapText="1"/>
    </xf>
    <xf numFmtId="0" fontId="48" fillId="0" borderId="11" xfId="7" applyNumberFormat="1" applyFont="1" applyBorder="1" applyAlignment="1">
      <alignment horizontal="left" vertical="top" wrapText="1"/>
    </xf>
    <xf numFmtId="166" fontId="3" fillId="2" borderId="6" xfId="7" applyFont="1" applyFill="1" applyBorder="1" applyAlignment="1">
      <alignment horizontal="center" vertical="center" wrapText="1"/>
    </xf>
    <xf numFmtId="0" fontId="61" fillId="0" borderId="14" xfId="7" applyNumberFormat="1" applyFont="1" applyBorder="1" applyAlignment="1">
      <alignment horizontal="left" vertical="top" wrapText="1"/>
    </xf>
    <xf numFmtId="0" fontId="61" fillId="0" borderId="11" xfId="7" applyNumberFormat="1" applyFont="1" applyBorder="1" applyAlignment="1">
      <alignment horizontal="left" vertical="top" wrapText="1"/>
    </xf>
    <xf numFmtId="166" fontId="43" fillId="12" borderId="0" xfId="7" applyFont="1" applyFill="1" applyAlignment="1">
      <alignment horizontal="center" vertical="top"/>
    </xf>
    <xf numFmtId="166" fontId="44" fillId="0" borderId="0" xfId="7" applyFont="1" applyAlignment="1">
      <alignment horizontal="left" vertical="top"/>
    </xf>
    <xf numFmtId="166" fontId="44" fillId="0" borderId="0" xfId="7" applyFont="1" applyAlignment="1">
      <alignment horizontal="right" vertical="top"/>
    </xf>
    <xf numFmtId="166" fontId="3" fillId="2" borderId="8" xfId="7" applyFont="1" applyFill="1" applyBorder="1" applyAlignment="1">
      <alignment horizontal="center" vertical="center" wrapText="1"/>
    </xf>
    <xf numFmtId="166" fontId="3" fillId="2" borderId="0" xfId="7" applyFont="1" applyFill="1" applyAlignment="1">
      <alignment horizontal="center" vertical="center" wrapText="1"/>
    </xf>
    <xf numFmtId="0" fontId="1" fillId="6" borderId="0" xfId="0" applyFont="1" applyFill="1" applyBorder="1" applyAlignment="1">
      <alignment horizontal="left" wrapText="1"/>
    </xf>
    <xf numFmtId="0" fontId="67" fillId="24" borderId="6" xfId="0" applyFont="1" applyFill="1" applyBorder="1" applyAlignment="1">
      <alignment horizontal="left" vertical="top"/>
    </xf>
    <xf numFmtId="0" fontId="36" fillId="0" borderId="0" xfId="0" applyFont="1"/>
    <xf numFmtId="0" fontId="1" fillId="6" borderId="6" xfId="5" applyFont="1" applyFill="1" applyBorder="1" applyAlignment="1">
      <alignment horizontal="left" vertical="top" wrapText="1"/>
    </xf>
    <xf numFmtId="0" fontId="1" fillId="9" borderId="6" xfId="0" quotePrefix="1" applyFont="1" applyFill="1" applyBorder="1" applyAlignment="1">
      <alignment horizontal="left" vertical="top" wrapText="1"/>
    </xf>
    <xf numFmtId="0" fontId="1" fillId="6" borderId="6" xfId="0" quotePrefix="1" applyFont="1" applyFill="1" applyBorder="1" applyAlignment="1">
      <alignment horizontal="left" vertical="top" wrapText="1"/>
    </xf>
    <xf numFmtId="0" fontId="1" fillId="0" borderId="6" xfId="0" applyFont="1" applyBorder="1"/>
    <xf numFmtId="0" fontId="1" fillId="0" borderId="6" xfId="0" applyFont="1" applyBorder="1" applyAlignment="1">
      <alignment horizontal="left" vertical="top"/>
    </xf>
    <xf numFmtId="0" fontId="37" fillId="10" borderId="6" xfId="5" applyFont="1" applyFill="1" applyBorder="1" applyAlignment="1">
      <alignment horizontal="center" vertical="top" wrapText="1"/>
    </xf>
    <xf numFmtId="0" fontId="37" fillId="10" borderId="6" xfId="0" applyFont="1" applyFill="1" applyBorder="1"/>
    <xf numFmtId="0" fontId="67" fillId="24" borderId="6" xfId="5" applyFont="1" applyFill="1" applyBorder="1" applyAlignment="1">
      <alignment horizontal="left" vertical="top" wrapText="1"/>
    </xf>
    <xf numFmtId="0" fontId="67" fillId="24" borderId="6" xfId="0" applyFont="1" applyFill="1" applyBorder="1" applyAlignment="1">
      <alignment horizontal="left" vertical="top" wrapText="1"/>
    </xf>
    <xf numFmtId="0" fontId="68" fillId="24" borderId="6" xfId="0" applyFont="1" applyFill="1" applyBorder="1" applyAlignment="1">
      <alignment vertical="top" wrapText="1"/>
    </xf>
    <xf numFmtId="0" fontId="3" fillId="11" borderId="14" xfId="5" applyFont="1" applyFill="1" applyBorder="1" applyAlignment="1">
      <alignment horizontal="left" vertical="center"/>
    </xf>
    <xf numFmtId="0" fontId="3" fillId="11" borderId="15" xfId="5" applyFont="1" applyFill="1" applyBorder="1" applyAlignment="1">
      <alignment horizontal="left" vertical="center"/>
    </xf>
    <xf numFmtId="0" fontId="3" fillId="11" borderId="11" xfId="5" applyFont="1" applyFill="1" applyBorder="1" applyAlignment="1">
      <alignment horizontal="left" vertical="center"/>
    </xf>
  </cellXfs>
  <cellStyles count="27">
    <cellStyle name="background" xfId="10" xr:uid="{00000000-0005-0000-0000-000000000000}"/>
    <cellStyle name="background 2" xfId="11" xr:uid="{00000000-0005-0000-0000-000001000000}"/>
    <cellStyle name="body_tyext" xfId="12" xr:uid="{00000000-0005-0000-0000-000002000000}"/>
    <cellStyle name="cell" xfId="13" xr:uid="{00000000-0005-0000-0000-000003000000}"/>
    <cellStyle name="document title" xfId="14" xr:uid="{00000000-0005-0000-0000-000004000000}"/>
    <cellStyle name="group" xfId="15" xr:uid="{00000000-0005-0000-0000-000005000000}"/>
    <cellStyle name="Header" xfId="16" xr:uid="{00000000-0005-0000-0000-000006000000}"/>
    <cellStyle name="Heading" xfId="17" xr:uid="{00000000-0005-0000-0000-000007000000}"/>
    <cellStyle name="Hyperlink" xfId="4" builtinId="8"/>
    <cellStyle name="Hyperlink 2" xfId="26" xr:uid="{00000000-0005-0000-0000-000009000000}"/>
    <cellStyle name="Normal" xfId="0" builtinId="0"/>
    <cellStyle name="Normal 2" xfId="1" xr:uid="{00000000-0005-0000-0000-00000B000000}"/>
    <cellStyle name="Normal 2 2" xfId="3" xr:uid="{00000000-0005-0000-0000-00000C000000}"/>
    <cellStyle name="Normal 2 3" xfId="8" xr:uid="{00000000-0005-0000-0000-00000D000000}"/>
    <cellStyle name="Normal 3" xfId="7" xr:uid="{00000000-0005-0000-0000-00000E000000}"/>
    <cellStyle name="Normal 4" xfId="9" xr:uid="{00000000-0005-0000-0000-00000F000000}"/>
    <cellStyle name="Normal 6" xfId="18" xr:uid="{00000000-0005-0000-0000-000010000000}"/>
    <cellStyle name="Normal_GUI - Checklist" xfId="6" xr:uid="{00000000-0005-0000-0000-000011000000}"/>
    <cellStyle name="Normal_Sheet1" xfId="5" xr:uid="{00000000-0005-0000-0000-000012000000}"/>
    <cellStyle name="page title" xfId="19" xr:uid="{00000000-0005-0000-0000-000013000000}"/>
    <cellStyle name="Paragrap title" xfId="20" xr:uid="{00000000-0005-0000-0000-000014000000}"/>
    <cellStyle name="Paragrap title 2" xfId="21" xr:uid="{00000000-0005-0000-0000-000015000000}"/>
    <cellStyle name="Percent 2" xfId="22" xr:uid="{00000000-0005-0000-0000-000016000000}"/>
    <cellStyle name="Table header" xfId="23" xr:uid="{00000000-0005-0000-0000-000017000000}"/>
    <cellStyle name="Table header 2" xfId="24" xr:uid="{00000000-0005-0000-0000-000018000000}"/>
    <cellStyle name="table_cell" xfId="2" xr:uid="{00000000-0005-0000-0000-000019000000}"/>
    <cellStyle name="標準_040802 債権ＤＢ" xfId="25" xr:uid="{00000000-0005-0000-0000-00001A000000}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TableStyleMedium2" defaultPivotStyle="PivotStyleLight16">
    <tableStyle name="NashTech Table Style 1" pivot="0" count="2" xr9:uid="{00000000-0011-0000-FFFF-FFFF00000000}">
      <tableStyleElement type="wholeTable" dxfId="15"/>
      <tableStyleElement type="headerRow" dxfId="14"/>
    </tableStyle>
    <tableStyle name="NashTech Table Style 2" pivot="0" count="3" xr9:uid="{00000000-0011-0000-FFFF-FFFF01000000}">
      <tableStyleElement type="wholeTable" dxfId="13"/>
      <tableStyleElement type="headerRow" dxfId="12"/>
      <tableStyleElement type="firstRowStripe" dxfId="11"/>
    </tableStyle>
    <tableStyle name="NashTech Table Style 4" pivot="0" count="3" xr9:uid="{00000000-0011-0000-FFFF-FFFF02000000}">
      <tableStyleElement type="wholeTable" dxfId="10"/>
      <tableStyleElement type="headerRow" dxfId="9"/>
      <tableStyleElement type="firstColumnStripe" dxfId="8"/>
    </tableStyle>
    <tableStyle name="Table Style 1" pivot="0" count="2" xr9:uid="{00000000-0011-0000-FFFF-FFFF03000000}">
      <tableStyleElement type="wholeTable" dxfId="7"/>
      <tableStyleElement type="headerRow" dxfId="6"/>
    </tableStyle>
  </tableStyles>
  <colors>
    <mruColors>
      <color rgb="FF6D829F"/>
      <color rgb="FFBFBFB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171450</xdr:rowOff>
    </xdr:from>
    <xdr:to>
      <xdr:col>0</xdr:col>
      <xdr:colOff>857250</xdr:colOff>
      <xdr:row>3</xdr:row>
      <xdr:rowOff>57150</xdr:rowOff>
    </xdr:to>
    <xdr:pic>
      <xdr:nvPicPr>
        <xdr:cNvPr id="3" name="Picture 2" descr="image5335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858520</xdr:colOff>
      <xdr:row>4</xdr:row>
      <xdr:rowOff>125095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25220" cy="11252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showGridLines="0" workbookViewId="0">
      <selection activeCell="C25" sqref="C25"/>
    </sheetView>
  </sheetViews>
  <sheetFormatPr defaultColWidth="0" defaultRowHeight="13.8" zeroHeight="1"/>
  <cols>
    <col min="1" max="1" width="12" style="17" customWidth="1"/>
    <col min="2" max="2" width="17" style="17" customWidth="1"/>
    <col min="3" max="3" width="16.5546875" style="17" customWidth="1"/>
    <col min="4" max="4" width="31.44140625" style="17" customWidth="1"/>
    <col min="5" max="5" width="34.44140625" style="17" customWidth="1"/>
    <col min="6" max="6" width="12.33203125" style="17" customWidth="1"/>
    <col min="7" max="16384" width="0" style="17" hidden="1"/>
  </cols>
  <sheetData>
    <row r="1" spans="1:6">
      <c r="A1" s="15"/>
      <c r="B1" s="16"/>
      <c r="C1" s="16"/>
      <c r="D1" s="16"/>
      <c r="E1" s="65" t="s">
        <v>0</v>
      </c>
      <c r="F1" s="16"/>
    </row>
    <row r="2" spans="1:6" ht="21">
      <c r="A2" s="37" t="s">
        <v>1</v>
      </c>
      <c r="B2" s="18"/>
      <c r="C2" s="18"/>
      <c r="D2" s="18"/>
      <c r="E2" s="18"/>
      <c r="F2" s="18"/>
    </row>
    <row r="3" spans="1:6">
      <c r="A3" s="18"/>
      <c r="B3" s="18"/>
      <c r="C3" s="18"/>
      <c r="D3" s="18"/>
      <c r="E3" s="18"/>
      <c r="F3" s="18"/>
    </row>
    <row r="4" spans="1:6" ht="15" customHeight="1">
      <c r="A4" s="169" t="s">
        <v>2</v>
      </c>
      <c r="B4" s="170"/>
      <c r="C4" s="170"/>
      <c r="D4" s="170"/>
      <c r="E4" s="171"/>
      <c r="F4" s="18"/>
    </row>
    <row r="5" spans="1:6">
      <c r="A5" s="172" t="s">
        <v>3</v>
      </c>
      <c r="B5" s="172"/>
      <c r="C5" s="173" t="s">
        <v>4</v>
      </c>
      <c r="D5" s="173"/>
      <c r="E5" s="173"/>
      <c r="F5" s="18"/>
    </row>
    <row r="6" spans="1:6" ht="29.25" customHeight="1">
      <c r="A6" s="174" t="s">
        <v>170</v>
      </c>
      <c r="B6" s="175"/>
      <c r="C6" s="168" t="s">
        <v>5</v>
      </c>
      <c r="D6" s="168"/>
      <c r="E6" s="168"/>
      <c r="F6" s="18"/>
    </row>
    <row r="7" spans="1:6" ht="29.25" customHeight="1">
      <c r="A7" s="137"/>
      <c r="B7" s="137"/>
      <c r="C7" s="138"/>
      <c r="D7" s="138"/>
      <c r="E7" s="138"/>
      <c r="F7" s="18"/>
    </row>
    <row r="8" spans="1:6" s="139" customFormat="1" ht="29.25" customHeight="1">
      <c r="A8" s="166" t="s">
        <v>6</v>
      </c>
      <c r="B8" s="167"/>
      <c r="C8" s="167"/>
      <c r="D8" s="167"/>
      <c r="E8" s="167"/>
      <c r="F8" s="167"/>
    </row>
    <row r="9" spans="1:6" s="139" customFormat="1" ht="15" customHeight="1">
      <c r="A9" s="140" t="s">
        <v>7</v>
      </c>
      <c r="B9" s="140" t="s">
        <v>8</v>
      </c>
      <c r="C9" s="140" t="s">
        <v>9</v>
      </c>
      <c r="D9" s="140" t="s">
        <v>10</v>
      </c>
      <c r="E9" s="140" t="s">
        <v>11</v>
      </c>
      <c r="F9" s="140" t="s">
        <v>12</v>
      </c>
    </row>
    <row r="10" spans="1:6" s="139" customFormat="1" ht="13.2">
      <c r="A10" s="123"/>
      <c r="B10" s="124"/>
      <c r="C10" s="125"/>
      <c r="D10" s="142"/>
      <c r="E10" s="126"/>
      <c r="F10" s="141"/>
    </row>
    <row r="11" spans="1:6" s="139" customFormat="1" ht="13.2">
      <c r="A11" s="123"/>
      <c r="B11" s="124"/>
      <c r="C11" s="125"/>
      <c r="D11" s="142"/>
      <c r="E11" s="126"/>
      <c r="F11" s="141"/>
    </row>
    <row r="12" spans="1:6" s="139" customFormat="1" ht="13.2">
      <c r="A12" s="154"/>
      <c r="B12" s="155"/>
      <c r="C12" s="156"/>
      <c r="D12" s="157"/>
      <c r="E12" s="158"/>
      <c r="F12" s="141"/>
    </row>
    <row r="13" spans="1:6" s="139" customFormat="1" ht="30" customHeight="1">
      <c r="A13" s="168" t="s">
        <v>13</v>
      </c>
      <c r="B13" s="168"/>
      <c r="C13" s="168"/>
      <c r="D13" s="168"/>
      <c r="E13" s="168"/>
      <c r="F13" s="168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6">
      <c r="A17" s="18"/>
      <c r="B17" s="18"/>
      <c r="C17" s="18"/>
      <c r="D17" s="18"/>
      <c r="E17" s="18"/>
      <c r="F17" s="18"/>
    </row>
    <row r="18" spans="1:6">
      <c r="A18" s="18"/>
      <c r="B18" s="18"/>
      <c r="C18" s="18"/>
      <c r="D18" s="18"/>
      <c r="E18" s="18"/>
      <c r="F18" s="18"/>
    </row>
    <row r="19" spans="1:6">
      <c r="A19" s="18"/>
      <c r="B19" s="18"/>
      <c r="C19" s="18"/>
      <c r="D19" s="18"/>
      <c r="E19" s="18"/>
    </row>
    <row r="20" spans="1:6"/>
    <row r="21" spans="1:6"/>
    <row r="22" spans="1:6"/>
    <row r="23" spans="1:6"/>
    <row r="24" spans="1:6"/>
    <row r="25" spans="1:6"/>
    <row r="26" spans="1:6"/>
    <row r="27" spans="1:6"/>
    <row r="29" spans="1:6"/>
    <row r="30" spans="1:6"/>
    <row r="31" spans="1:6"/>
    <row r="32" spans="1:6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mergeCells count="7">
    <mergeCell ref="A8:F8"/>
    <mergeCell ref="A13:F13"/>
    <mergeCell ref="A4:E4"/>
    <mergeCell ref="A5:B5"/>
    <mergeCell ref="C5:E5"/>
    <mergeCell ref="A6:B6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showGridLines="0" topLeftCell="A76" zoomScaleNormal="100" workbookViewId="0"/>
  </sheetViews>
  <sheetFormatPr defaultColWidth="9.109375" defaultRowHeight="13.2"/>
  <cols>
    <col min="1" max="1" width="17.33203125" style="2" customWidth="1"/>
    <col min="2" max="2" width="11.44140625" style="2" customWidth="1"/>
    <col min="3" max="3" width="18.6640625" style="2" customWidth="1"/>
    <col min="4" max="4" width="21.109375" style="2" customWidth="1"/>
    <col min="5" max="16384" width="9.109375" style="2"/>
  </cols>
  <sheetData>
    <row r="1" spans="1:11" s="1" customFormat="1" ht="13.8">
      <c r="B1" s="34"/>
      <c r="C1" s="34"/>
      <c r="D1" s="34"/>
      <c r="E1" s="34"/>
      <c r="F1" s="34"/>
      <c r="G1" s="34"/>
      <c r="H1" s="34"/>
      <c r="I1" s="147" t="s">
        <v>14</v>
      </c>
      <c r="J1" s="34"/>
      <c r="K1" s="34"/>
    </row>
    <row r="2" spans="1:11" ht="25.5" customHeight="1">
      <c r="B2" s="181" t="s">
        <v>15</v>
      </c>
      <c r="C2" s="181"/>
      <c r="D2" s="181"/>
      <c r="E2" s="181"/>
      <c r="F2" s="181"/>
      <c r="G2" s="181"/>
      <c r="H2" s="181"/>
      <c r="I2" s="181"/>
      <c r="J2" s="179" t="s">
        <v>16</v>
      </c>
      <c r="K2" s="179"/>
    </row>
    <row r="3" spans="1:11" ht="28.5" customHeight="1">
      <c r="B3" s="182" t="s">
        <v>17</v>
      </c>
      <c r="C3" s="182"/>
      <c r="D3" s="182"/>
      <c r="E3" s="182"/>
      <c r="F3" s="180" t="s">
        <v>18</v>
      </c>
      <c r="G3" s="180"/>
      <c r="H3" s="180"/>
      <c r="I3" s="180"/>
      <c r="J3" s="179"/>
      <c r="K3" s="179"/>
    </row>
    <row r="4" spans="1:11" ht="18" customHeight="1">
      <c r="B4" s="145"/>
      <c r="C4" s="145"/>
      <c r="D4" s="145"/>
      <c r="E4" s="145"/>
      <c r="F4" s="144"/>
      <c r="G4" s="144"/>
      <c r="H4" s="144"/>
      <c r="I4" s="144"/>
      <c r="J4" s="143"/>
      <c r="K4" s="143"/>
    </row>
    <row r="6" spans="1:11" ht="22.8">
      <c r="A6" s="4" t="s">
        <v>19</v>
      </c>
    </row>
    <row r="7" spans="1:11">
      <c r="A7" s="186" t="s">
        <v>20</v>
      </c>
      <c r="B7" s="186"/>
      <c r="C7" s="186"/>
      <c r="D7" s="186"/>
      <c r="E7" s="186"/>
      <c r="F7" s="186"/>
      <c r="G7" s="186"/>
      <c r="H7" s="186"/>
      <c r="I7" s="186"/>
    </row>
    <row r="8" spans="1:11" ht="20.25" customHeight="1">
      <c r="A8" s="186"/>
      <c r="B8" s="186"/>
      <c r="C8" s="186"/>
      <c r="D8" s="186"/>
      <c r="E8" s="186"/>
      <c r="F8" s="186"/>
      <c r="G8" s="186"/>
      <c r="H8" s="186"/>
      <c r="I8" s="186"/>
    </row>
    <row r="9" spans="1:11">
      <c r="A9" s="186" t="s">
        <v>21</v>
      </c>
      <c r="B9" s="186"/>
      <c r="C9" s="186"/>
      <c r="D9" s="186"/>
      <c r="E9" s="186"/>
      <c r="F9" s="186"/>
      <c r="G9" s="186"/>
      <c r="H9" s="186"/>
      <c r="I9" s="186"/>
    </row>
    <row r="10" spans="1:11" ht="21" customHeight="1">
      <c r="A10" s="186"/>
      <c r="B10" s="186"/>
      <c r="C10" s="186"/>
      <c r="D10" s="186"/>
      <c r="E10" s="186"/>
      <c r="F10" s="186"/>
      <c r="G10" s="186"/>
      <c r="H10" s="186"/>
      <c r="I10" s="186"/>
    </row>
    <row r="11" spans="1:11" ht="13.8">
      <c r="A11" s="187" t="s">
        <v>22</v>
      </c>
      <c r="B11" s="187"/>
      <c r="C11" s="187"/>
      <c r="D11" s="187"/>
      <c r="E11" s="187"/>
      <c r="F11" s="187"/>
      <c r="G11" s="187"/>
      <c r="H11" s="187"/>
      <c r="I11" s="187"/>
    </row>
    <row r="12" spans="1:11">
      <c r="A12" s="3"/>
      <c r="B12" s="3"/>
      <c r="C12" s="3"/>
      <c r="D12" s="3"/>
      <c r="E12" s="3"/>
      <c r="F12" s="3"/>
      <c r="G12" s="3"/>
      <c r="H12" s="3"/>
      <c r="I12" s="3"/>
    </row>
    <row r="13" spans="1:11" ht="22.8">
      <c r="A13" s="4" t="s">
        <v>23</v>
      </c>
    </row>
    <row r="14" spans="1:11">
      <c r="A14" s="127" t="s">
        <v>24</v>
      </c>
      <c r="B14" s="183" t="s">
        <v>25</v>
      </c>
      <c r="C14" s="184"/>
      <c r="D14" s="184"/>
      <c r="E14" s="184"/>
      <c r="F14" s="184"/>
      <c r="G14" s="184"/>
      <c r="H14" s="184"/>
      <c r="I14" s="184"/>
      <c r="J14" s="184"/>
      <c r="K14" s="185"/>
    </row>
    <row r="15" spans="1:11" ht="14.25" customHeight="1">
      <c r="A15" s="127" t="s">
        <v>26</v>
      </c>
      <c r="B15" s="183" t="s">
        <v>27</v>
      </c>
      <c r="C15" s="184"/>
      <c r="D15" s="184"/>
      <c r="E15" s="184"/>
      <c r="F15" s="184"/>
      <c r="G15" s="184"/>
      <c r="H15" s="184"/>
      <c r="I15" s="184"/>
      <c r="J15" s="184"/>
      <c r="K15" s="185"/>
    </row>
    <row r="16" spans="1:11" ht="14.25" customHeight="1">
      <c r="A16" s="127"/>
      <c r="B16" s="183" t="s">
        <v>28</v>
      </c>
      <c r="C16" s="184"/>
      <c r="D16" s="184"/>
      <c r="E16" s="184"/>
      <c r="F16" s="184"/>
      <c r="G16" s="184"/>
      <c r="H16" s="184"/>
      <c r="I16" s="184"/>
      <c r="J16" s="184"/>
      <c r="K16" s="185"/>
    </row>
    <row r="17" spans="1:14" ht="14.25" customHeight="1">
      <c r="A17" s="127"/>
      <c r="B17" s="183" t="s">
        <v>29</v>
      </c>
      <c r="C17" s="184"/>
      <c r="D17" s="184"/>
      <c r="E17" s="184"/>
      <c r="F17" s="184"/>
      <c r="G17" s="184"/>
      <c r="H17" s="184"/>
      <c r="I17" s="184"/>
      <c r="J17" s="184"/>
      <c r="K17" s="185"/>
    </row>
    <row r="19" spans="1:14" ht="22.8">
      <c r="A19" s="4" t="s">
        <v>30</v>
      </c>
    </row>
    <row r="20" spans="1:14">
      <c r="A20" s="127" t="s">
        <v>31</v>
      </c>
      <c r="B20" s="183" t="s">
        <v>32</v>
      </c>
      <c r="C20" s="184"/>
      <c r="D20" s="184"/>
      <c r="E20" s="184"/>
      <c r="F20" s="184"/>
      <c r="G20" s="185"/>
    </row>
    <row r="21" spans="1:14" ht="12.75" customHeight="1">
      <c r="A21" s="127" t="s">
        <v>33</v>
      </c>
      <c r="B21" s="183" t="s">
        <v>34</v>
      </c>
      <c r="C21" s="184"/>
      <c r="D21" s="184"/>
      <c r="E21" s="184"/>
      <c r="F21" s="184"/>
      <c r="G21" s="185"/>
    </row>
    <row r="22" spans="1:14" ht="12.75" customHeight="1">
      <c r="A22" s="127" t="s">
        <v>35</v>
      </c>
      <c r="B22" s="183" t="s">
        <v>36</v>
      </c>
      <c r="C22" s="184"/>
      <c r="D22" s="184"/>
      <c r="E22" s="184"/>
      <c r="F22" s="184"/>
      <c r="G22" s="185"/>
    </row>
    <row r="24" spans="1:14" ht="22.8">
      <c r="A24" s="4" t="s">
        <v>37</v>
      </c>
    </row>
    <row r="25" spans="1:14" ht="13.8">
      <c r="A25" s="146" t="s">
        <v>38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64"/>
    </row>
    <row r="26" spans="1:14" ht="13.8">
      <c r="A26" s="146" t="s">
        <v>39</v>
      </c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64"/>
    </row>
    <row r="27" spans="1:14" ht="13.8">
      <c r="A27" s="146" t="s">
        <v>40</v>
      </c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64"/>
    </row>
    <row r="29" spans="1:14" ht="21.75" customHeight="1">
      <c r="B29" s="176" t="s">
        <v>41</v>
      </c>
      <c r="C29" s="177"/>
      <c r="D29" s="178"/>
    </row>
    <row r="30" spans="1:14" ht="90" customHeight="1">
      <c r="B30" s="5"/>
      <c r="C30" s="6" t="s">
        <v>42</v>
      </c>
      <c r="D30" s="6" t="s">
        <v>43</v>
      </c>
    </row>
    <row r="32" spans="1:14" ht="22.8">
      <c r="A32" s="4" t="s">
        <v>44</v>
      </c>
    </row>
    <row r="33" spans="1:1" ht="13.8">
      <c r="A33" s="146" t="s">
        <v>45</v>
      </c>
    </row>
  </sheetData>
  <mergeCells count="15">
    <mergeCell ref="B29:D29"/>
    <mergeCell ref="J2:K3"/>
    <mergeCell ref="F3:I3"/>
    <mergeCell ref="B2:I2"/>
    <mergeCell ref="B3:E3"/>
    <mergeCell ref="B14:K14"/>
    <mergeCell ref="B15:K15"/>
    <mergeCell ref="B16:K16"/>
    <mergeCell ref="B17:K17"/>
    <mergeCell ref="B20:G20"/>
    <mergeCell ref="B21:G21"/>
    <mergeCell ref="B22:G22"/>
    <mergeCell ref="A7:I8"/>
    <mergeCell ref="A9:I10"/>
    <mergeCell ref="A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zoomScaleNormal="100" workbookViewId="0">
      <selection activeCell="A2" sqref="A2:F2"/>
    </sheetView>
  </sheetViews>
  <sheetFormatPr defaultColWidth="9.109375" defaultRowHeight="13.2"/>
  <cols>
    <col min="1" max="1" width="8.5546875" style="13" customWidth="1"/>
    <col min="2" max="2" width="9.33203125" style="8" customWidth="1"/>
    <col min="3" max="3" width="14.5546875" style="8" customWidth="1"/>
    <col min="4" max="4" width="29.33203125" style="8" customWidth="1"/>
    <col min="5" max="5" width="31.33203125" style="8" customWidth="1"/>
    <col min="6" max="6" width="31.109375" style="8" customWidth="1"/>
    <col min="7" max="7" width="11.88671875" style="8" customWidth="1"/>
    <col min="8" max="16384" width="9.109375" style="8"/>
  </cols>
  <sheetData>
    <row r="1" spans="1:10" ht="13.8">
      <c r="A1" s="7"/>
      <c r="B1" s="7"/>
      <c r="C1" s="7"/>
      <c r="D1" s="7"/>
      <c r="F1" s="7"/>
      <c r="G1" s="7"/>
      <c r="H1" s="7"/>
      <c r="I1" s="7"/>
      <c r="J1" s="7"/>
    </row>
    <row r="2" spans="1:10" s="9" customFormat="1" ht="24.6">
      <c r="A2" s="188" t="s">
        <v>46</v>
      </c>
      <c r="B2" s="188"/>
      <c r="C2" s="188"/>
      <c r="D2" s="188"/>
      <c r="E2" s="188"/>
      <c r="F2" s="188"/>
    </row>
    <row r="3" spans="1:10">
      <c r="A3" s="10"/>
      <c r="B3" s="11"/>
      <c r="E3" s="12"/>
    </row>
    <row r="5" spans="1:10" ht="24.6">
      <c r="A5" s="8"/>
      <c r="D5" s="128" t="s">
        <v>47</v>
      </c>
      <c r="E5" s="14"/>
    </row>
    <row r="6" spans="1:10">
      <c r="A6" s="8"/>
    </row>
    <row r="7" spans="1:10" ht="20.25" customHeight="1">
      <c r="A7" s="129" t="s">
        <v>48</v>
      </c>
      <c r="B7" s="129" t="s">
        <v>49</v>
      </c>
      <c r="C7" s="130" t="s">
        <v>50</v>
      </c>
      <c r="D7" s="130" t="s">
        <v>51</v>
      </c>
      <c r="E7" s="130" t="s">
        <v>52</v>
      </c>
      <c r="F7" s="130" t="s">
        <v>53</v>
      </c>
    </row>
    <row r="8" spans="1:10" ht="14.4">
      <c r="A8" s="19">
        <v>1</v>
      </c>
      <c r="B8" s="19"/>
      <c r="C8" s="20" t="s">
        <v>54</v>
      </c>
      <c r="D8" t="s">
        <v>54</v>
      </c>
      <c r="E8" s="21"/>
      <c r="F8" s="22"/>
    </row>
    <row r="9" spans="1:10" ht="14.4">
      <c r="A9" s="19">
        <v>2</v>
      </c>
      <c r="B9" s="19" t="s">
        <v>55</v>
      </c>
      <c r="C9" s="20" t="s">
        <v>56</v>
      </c>
      <c r="D9" t="s">
        <v>56</v>
      </c>
      <c r="E9" s="21"/>
      <c r="F9" s="22"/>
    </row>
    <row r="10" spans="1:10" ht="14.4">
      <c r="A10" s="19">
        <v>3</v>
      </c>
      <c r="B10" s="19" t="s">
        <v>55</v>
      </c>
      <c r="C10" s="20" t="s">
        <v>57</v>
      </c>
      <c r="D10" t="s">
        <v>57</v>
      </c>
      <c r="E10" s="22"/>
      <c r="F10" s="22"/>
    </row>
    <row r="11" spans="1:10" ht="13.8">
      <c r="A11" s="19">
        <v>4</v>
      </c>
      <c r="B11" s="19" t="s">
        <v>58</v>
      </c>
      <c r="C11" s="20"/>
      <c r="D11" s="66"/>
      <c r="E11" s="22"/>
      <c r="F11" s="22"/>
    </row>
    <row r="12" spans="1:10" ht="13.8">
      <c r="A12" s="19">
        <v>5</v>
      </c>
      <c r="B12" s="19" t="s">
        <v>58</v>
      </c>
      <c r="C12" s="20"/>
      <c r="D12" s="66"/>
      <c r="E12" s="22"/>
      <c r="F12" s="22"/>
    </row>
    <row r="13" spans="1:10" ht="13.8">
      <c r="A13" s="19">
        <v>6</v>
      </c>
      <c r="B13" s="19" t="s">
        <v>59</v>
      </c>
      <c r="C13" s="20"/>
      <c r="D13" s="66"/>
      <c r="E13" s="22"/>
      <c r="F13" s="22"/>
    </row>
    <row r="14" spans="1:10" ht="13.8">
      <c r="A14" s="19">
        <v>7</v>
      </c>
      <c r="B14" s="19" t="s">
        <v>59</v>
      </c>
      <c r="C14" s="20"/>
      <c r="D14" s="66"/>
      <c r="E14" s="22"/>
      <c r="F14" s="22"/>
    </row>
    <row r="15" spans="1:10" ht="13.8">
      <c r="A15" s="19"/>
      <c r="B15" s="19"/>
      <c r="C15" s="20"/>
      <c r="D15" s="66"/>
      <c r="E15" s="22"/>
      <c r="F15" s="22"/>
    </row>
    <row r="16" spans="1:10" ht="13.8">
      <c r="A16" s="19"/>
      <c r="B16" s="19"/>
      <c r="C16" s="20"/>
      <c r="D16" s="66"/>
      <c r="E16" s="22"/>
      <c r="F16" s="22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showGridLines="0" workbookViewId="0">
      <selection activeCell="C24" sqref="C24"/>
    </sheetView>
  </sheetViews>
  <sheetFormatPr defaultColWidth="8.109375" defaultRowHeight="13.2"/>
  <cols>
    <col min="1" max="1" width="3.33203125" style="24" customWidth="1"/>
    <col min="2" max="2" width="35.44140625" style="24" customWidth="1"/>
    <col min="3" max="3" width="42" style="24" customWidth="1"/>
    <col min="4" max="4" width="30.109375" style="32" customWidth="1"/>
    <col min="5" max="5" width="14.6640625" style="24" customWidth="1"/>
    <col min="6" max="16384" width="8.109375" style="24"/>
  </cols>
  <sheetData>
    <row r="1" spans="1:11" s="1" customFormat="1" ht="13.8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24.6">
      <c r="A2" s="191" t="s">
        <v>60</v>
      </c>
      <c r="B2" s="191"/>
      <c r="C2" s="191"/>
      <c r="D2" s="191"/>
      <c r="E2" s="148"/>
      <c r="F2" s="23"/>
      <c r="G2" s="23"/>
      <c r="H2" s="23"/>
      <c r="I2" s="23"/>
      <c r="J2" s="23"/>
      <c r="K2" s="23"/>
    </row>
    <row r="3" spans="1:11" s="1" customFormat="1" ht="13.8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1">
      <c r="A4" s="25"/>
      <c r="B4" s="26"/>
      <c r="C4" s="26"/>
      <c r="D4" s="27"/>
      <c r="E4" s="28"/>
    </row>
    <row r="5" spans="1:11" ht="24">
      <c r="A5" s="131" t="s">
        <v>48</v>
      </c>
      <c r="B5" s="131" t="s">
        <v>61</v>
      </c>
      <c r="C5" s="131" t="s">
        <v>62</v>
      </c>
      <c r="D5" s="131" t="s">
        <v>63</v>
      </c>
      <c r="E5" s="29"/>
    </row>
    <row r="6" spans="1:11">
      <c r="A6" s="35">
        <v>1</v>
      </c>
      <c r="B6" s="36"/>
      <c r="C6" s="36"/>
      <c r="D6" s="35"/>
    </row>
    <row r="7" spans="1:11">
      <c r="A7" s="35">
        <v>2</v>
      </c>
      <c r="B7" s="36"/>
      <c r="C7" s="36"/>
      <c r="D7" s="35"/>
    </row>
    <row r="8" spans="1:11">
      <c r="A8" s="35">
        <v>3</v>
      </c>
      <c r="B8" s="36"/>
      <c r="C8" s="36"/>
      <c r="D8" s="35"/>
    </row>
    <row r="9" spans="1:11">
      <c r="A9" s="35">
        <v>4</v>
      </c>
      <c r="B9" s="35"/>
      <c r="C9" s="35"/>
      <c r="D9" s="35"/>
    </row>
    <row r="10" spans="1:11">
      <c r="A10" s="35">
        <v>5</v>
      </c>
      <c r="B10" s="36"/>
      <c r="C10" s="36"/>
      <c r="D10" s="35"/>
    </row>
    <row r="11" spans="1:11">
      <c r="A11" s="35">
        <v>6</v>
      </c>
      <c r="B11" s="36"/>
      <c r="C11" s="36"/>
      <c r="D11" s="35"/>
      <c r="E11" s="29"/>
      <c r="F11" s="29"/>
    </row>
    <row r="12" spans="1:11">
      <c r="A12" s="35">
        <v>7</v>
      </c>
      <c r="B12" s="36"/>
      <c r="C12" s="36"/>
      <c r="D12" s="35"/>
      <c r="E12" s="29"/>
      <c r="F12" s="29"/>
    </row>
    <row r="13" spans="1:11">
      <c r="A13" s="35">
        <v>8</v>
      </c>
      <c r="B13" s="36"/>
      <c r="C13" s="36"/>
      <c r="D13" s="35"/>
      <c r="E13" s="29"/>
      <c r="F13" s="29"/>
    </row>
    <row r="14" spans="1:11">
      <c r="A14" s="35">
        <v>9</v>
      </c>
      <c r="B14" s="35"/>
      <c r="C14" s="35"/>
      <c r="D14" s="35"/>
      <c r="E14" s="29"/>
      <c r="F14" s="29"/>
    </row>
    <row r="16" spans="1:11" ht="13.8">
      <c r="A16" s="189" t="s">
        <v>64</v>
      </c>
      <c r="B16" s="189"/>
      <c r="C16" s="30"/>
      <c r="D16" s="31"/>
    </row>
    <row r="17" spans="1:4" ht="13.8">
      <c r="A17" s="190" t="s">
        <v>65</v>
      </c>
      <c r="B17" s="190"/>
    </row>
    <row r="20" spans="1:4">
      <c r="A20" s="33"/>
      <c r="B20" s="30"/>
      <c r="C20" s="30"/>
      <c r="D20" s="31"/>
    </row>
  </sheetData>
  <mergeCells count="3">
    <mergeCell ref="A16:B16"/>
    <mergeCell ref="A17:B17"/>
    <mergeCell ref="A2:D2"/>
  </mergeCells>
  <dataValidations count="1">
    <dataValidation type="list" allowBlank="1" showInputMessage="1" showErrorMessage="1" sqref="D6:D14" xr:uid="{00000000-0002-0000-0300-000000000000}">
      <formula1>"Yes,No,NA"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8"/>
  <sheetViews>
    <sheetView showGridLines="0" tabSelected="1" topLeftCell="A8" zoomScaleNormal="100" workbookViewId="0">
      <selection activeCell="C97" sqref="C97"/>
    </sheetView>
  </sheetViews>
  <sheetFormatPr defaultColWidth="9.109375" defaultRowHeight="13.2"/>
  <cols>
    <col min="1" max="1" width="11.33203125" style="71" customWidth="1"/>
    <col min="2" max="2" width="42.44140625" style="46" customWidth="1"/>
    <col min="3" max="4" width="35.109375" style="46" customWidth="1"/>
    <col min="5" max="5" width="32.109375" style="46" customWidth="1"/>
    <col min="6" max="8" width="9.6640625" style="46" customWidth="1"/>
    <col min="9" max="9" width="17.6640625" style="46" customWidth="1"/>
    <col min="10" max="16384" width="9.109375" style="46"/>
  </cols>
  <sheetData>
    <row r="1" spans="1:24" s="1" customFormat="1" ht="13.8">
      <c r="A1" s="200"/>
      <c r="B1" s="200"/>
      <c r="C1" s="200"/>
      <c r="D1" s="200"/>
      <c r="E1" s="34"/>
      <c r="F1" s="34"/>
      <c r="G1" s="34"/>
      <c r="H1" s="34"/>
      <c r="I1" s="34"/>
      <c r="J1" s="34"/>
    </row>
    <row r="2" spans="1:24" s="1" customFormat="1" ht="31.5" customHeight="1">
      <c r="A2" s="201" t="s">
        <v>60</v>
      </c>
      <c r="B2" s="201"/>
      <c r="C2" s="201"/>
      <c r="D2" s="201"/>
      <c r="E2" s="196"/>
      <c r="F2" s="23"/>
      <c r="G2" s="23"/>
      <c r="H2" s="23"/>
      <c r="I2" s="23"/>
      <c r="J2" s="23"/>
    </row>
    <row r="3" spans="1:24" s="1" customFormat="1" ht="26.4" customHeight="1">
      <c r="A3" s="47"/>
      <c r="C3" s="197"/>
      <c r="D3" s="197"/>
      <c r="E3" s="196"/>
      <c r="F3" s="23"/>
      <c r="G3" s="23"/>
      <c r="H3" s="23"/>
      <c r="I3" s="23"/>
      <c r="J3" s="23"/>
    </row>
    <row r="4" spans="1:24" s="38" customFormat="1" ht="43.2" customHeight="1">
      <c r="A4" s="132" t="s">
        <v>56</v>
      </c>
      <c r="B4" s="198" t="s">
        <v>208</v>
      </c>
      <c r="C4" s="198"/>
      <c r="D4" s="198"/>
      <c r="E4" s="39"/>
      <c r="F4" s="39"/>
      <c r="G4" s="39"/>
      <c r="H4" s="40"/>
      <c r="I4" s="40"/>
      <c r="X4" s="38" t="s">
        <v>66</v>
      </c>
    </row>
    <row r="5" spans="1:24" s="38" customFormat="1" ht="144.75" customHeight="1">
      <c r="A5" s="132" t="s">
        <v>52</v>
      </c>
      <c r="B5" s="199"/>
      <c r="C5" s="198"/>
      <c r="D5" s="198"/>
      <c r="E5" s="39"/>
      <c r="F5" s="39"/>
      <c r="G5" s="39"/>
      <c r="H5" s="40"/>
      <c r="I5" s="40"/>
      <c r="X5" s="38" t="s">
        <v>67</v>
      </c>
    </row>
    <row r="6" spans="1:24" s="38" customFormat="1" ht="26.4">
      <c r="A6" s="132" t="s">
        <v>68</v>
      </c>
      <c r="B6" s="199" t="s">
        <v>209</v>
      </c>
      <c r="C6" s="198"/>
      <c r="D6" s="198"/>
      <c r="E6" s="39"/>
      <c r="F6" s="39"/>
      <c r="G6" s="39"/>
      <c r="H6" s="40"/>
      <c r="I6" s="40"/>
    </row>
    <row r="7" spans="1:24" s="38" customFormat="1">
      <c r="A7" s="132" t="s">
        <v>69</v>
      </c>
      <c r="B7" s="198" t="s">
        <v>169</v>
      </c>
      <c r="C7" s="198"/>
      <c r="D7" s="198"/>
      <c r="E7" s="39"/>
      <c r="F7" s="39"/>
      <c r="G7" s="39"/>
      <c r="H7" s="41"/>
      <c r="I7" s="40"/>
      <c r="X7" s="42"/>
    </row>
    <row r="8" spans="1:24" s="43" customFormat="1">
      <c r="A8" s="132" t="s">
        <v>70</v>
      </c>
      <c r="B8" s="202"/>
      <c r="C8" s="202"/>
      <c r="D8" s="202"/>
      <c r="E8" s="39"/>
    </row>
    <row r="9" spans="1:24" s="43" customFormat="1">
      <c r="A9" s="133" t="s">
        <v>71</v>
      </c>
      <c r="B9" s="67" t="str">
        <f>F17</f>
        <v>Internal Build 03112011</v>
      </c>
      <c r="C9" s="67" t="str">
        <f>G17</f>
        <v>Internal build 14112011</v>
      </c>
      <c r="D9" s="67" t="str">
        <f>H17</f>
        <v>External build 16112011</v>
      </c>
    </row>
    <row r="10" spans="1:24" s="43" customFormat="1">
      <c r="A10" s="134" t="s">
        <v>72</v>
      </c>
      <c r="B10" s="68">
        <f>SUM(B11:B14)</f>
        <v>0</v>
      </c>
      <c r="C10" s="68">
        <f>SUM(C11:C14)</f>
        <v>0</v>
      </c>
      <c r="D10" s="68">
        <f>SUM(D11:D14)</f>
        <v>0</v>
      </c>
    </row>
    <row r="11" spans="1:24" s="43" customFormat="1">
      <c r="A11" s="134" t="s">
        <v>31</v>
      </c>
      <c r="B11" s="69">
        <f>COUNTIF($F$18:$F$49616,"*Passed")</f>
        <v>0</v>
      </c>
      <c r="C11" s="69">
        <f>COUNTIF($G$18:$G$49616,"*Passed")</f>
        <v>0</v>
      </c>
      <c r="D11" s="69">
        <f>COUNTIF($H$18:$H$49616,"*Passed")</f>
        <v>0</v>
      </c>
    </row>
    <row r="12" spans="1:24" s="43" customFormat="1">
      <c r="A12" s="134" t="s">
        <v>33</v>
      </c>
      <c r="B12" s="69">
        <f>COUNTIF($F$18:$F$49336,"*Failed*")</f>
        <v>0</v>
      </c>
      <c r="C12" s="69">
        <f>COUNTIF($G$18:$G$49336,"*Failed*")</f>
        <v>0</v>
      </c>
      <c r="D12" s="69">
        <f>COUNTIF($H$18:$H$49336,"*Failed*")</f>
        <v>0</v>
      </c>
    </row>
    <row r="13" spans="1:24" s="43" customFormat="1">
      <c r="A13" s="134" t="s">
        <v>35</v>
      </c>
      <c r="B13" s="69">
        <f>COUNTIF($F$18:$F$49336,"*Not Run*")</f>
        <v>0</v>
      </c>
      <c r="C13" s="69">
        <f>COUNTIF($G$18:$G$49336,"*Not Run*")</f>
        <v>0</v>
      </c>
      <c r="D13" s="69">
        <f>COUNTIF($H$18:$H$49336,"*Not Run*")</f>
        <v>0</v>
      </c>
      <c r="E13" s="1"/>
      <c r="F13" s="1"/>
      <c r="G13" s="1"/>
      <c r="H13" s="1"/>
      <c r="I13" s="1"/>
    </row>
    <row r="14" spans="1:24" s="43" customFormat="1">
      <c r="A14" s="134" t="s">
        <v>73</v>
      </c>
      <c r="B14" s="69">
        <f>COUNTIF($F$18:$F$49336,"*NA*")</f>
        <v>0</v>
      </c>
      <c r="C14" s="69">
        <f>COUNTIF($G$18:$G$49336,"*NA*")</f>
        <v>0</v>
      </c>
      <c r="D14" s="69">
        <f>COUNTIF($H$18:$H$49336,"*NA*")</f>
        <v>0</v>
      </c>
      <c r="E14" s="1"/>
      <c r="F14" s="1"/>
      <c r="G14" s="1"/>
      <c r="H14" s="1"/>
      <c r="I14" s="1"/>
    </row>
    <row r="15" spans="1:24" s="43" customFormat="1" ht="39.6">
      <c r="A15" s="134" t="s">
        <v>74</v>
      </c>
      <c r="B15" s="69">
        <f>COUNTIF($F$18:$F$49336,"*Passed in previous build*")</f>
        <v>0</v>
      </c>
      <c r="C15" s="69">
        <f>COUNTIF($G$18:$G$49336,"*Passed in previous build*")</f>
        <v>0</v>
      </c>
      <c r="D15" s="69">
        <f>COUNTIF($H$18:$H$49336,"*Passed in previous build*")</f>
        <v>0</v>
      </c>
      <c r="E15" s="1"/>
      <c r="F15" s="1"/>
      <c r="G15" s="1"/>
      <c r="H15" s="1"/>
      <c r="I15" s="1"/>
    </row>
    <row r="16" spans="1:24" s="44" customFormat="1" ht="15" customHeight="1">
      <c r="A16" s="70"/>
      <c r="B16" s="49"/>
      <c r="C16" s="49"/>
      <c r="D16" s="50"/>
      <c r="E16" s="55"/>
      <c r="F16" s="195" t="s">
        <v>71</v>
      </c>
      <c r="G16" s="195"/>
      <c r="H16" s="195"/>
      <c r="I16" s="56"/>
    </row>
    <row r="17" spans="1:9" s="44" customFormat="1" ht="39.6">
      <c r="A17" s="135" t="s">
        <v>75</v>
      </c>
      <c r="B17" s="136" t="s">
        <v>76</v>
      </c>
      <c r="C17" s="136" t="s">
        <v>77</v>
      </c>
      <c r="D17" s="136" t="s">
        <v>78</v>
      </c>
      <c r="E17" s="136" t="s">
        <v>79</v>
      </c>
      <c r="F17" s="136" t="s">
        <v>80</v>
      </c>
      <c r="G17" s="136" t="s">
        <v>81</v>
      </c>
      <c r="H17" s="136" t="s">
        <v>82</v>
      </c>
      <c r="I17" s="136" t="s">
        <v>83</v>
      </c>
    </row>
    <row r="18" spans="1:9" s="44" customFormat="1" ht="15.75" customHeight="1">
      <c r="A18" s="61"/>
      <c r="B18" s="192" t="s">
        <v>171</v>
      </c>
      <c r="C18" s="193"/>
      <c r="D18" s="194"/>
      <c r="E18" s="61"/>
      <c r="F18" s="62"/>
      <c r="G18" s="62"/>
      <c r="H18" s="62"/>
      <c r="I18" s="61"/>
    </row>
    <row r="19" spans="1:9" s="48" customFormat="1" ht="24" customHeight="1">
      <c r="A19" s="163"/>
      <c r="B19" s="192" t="s">
        <v>178</v>
      </c>
      <c r="C19" s="193"/>
      <c r="D19" s="194"/>
      <c r="E19" s="63"/>
      <c r="F19" s="60"/>
      <c r="G19" s="60"/>
      <c r="H19" s="60"/>
      <c r="I19" s="63"/>
    </row>
    <row r="20" spans="1:9" s="48" customFormat="1" ht="28.2" customHeight="1">
      <c r="A20" s="59">
        <f t="shared" ref="A20:A32" ca="1" si="0">IF(OFFSET(A20,-1,0) ="",OFFSET(A20,-2,0)+1,OFFSET(A20,-1,0)+1 )</f>
        <v>1</v>
      </c>
      <c r="B20" s="51" t="s">
        <v>174</v>
      </c>
      <c r="C20" s="51"/>
      <c r="D20" s="52"/>
      <c r="E20" s="53"/>
      <c r="F20" s="51"/>
      <c r="G20" s="51"/>
      <c r="H20" s="51"/>
      <c r="I20" s="59"/>
    </row>
    <row r="21" spans="1:9" s="48" customFormat="1" ht="40.799999999999997" customHeight="1">
      <c r="A21" s="59">
        <f t="shared" ca="1" si="0"/>
        <v>2</v>
      </c>
      <c r="B21" s="51" t="s">
        <v>173</v>
      </c>
      <c r="C21" s="51"/>
      <c r="D21" s="52"/>
      <c r="E21" s="53"/>
      <c r="F21" s="51"/>
      <c r="G21" s="51"/>
      <c r="H21" s="51"/>
      <c r="I21" s="59"/>
    </row>
    <row r="22" spans="1:9" s="48" customFormat="1" ht="31.2" customHeight="1">
      <c r="A22" s="59">
        <f t="shared" ca="1" si="0"/>
        <v>3</v>
      </c>
      <c r="B22" s="51" t="s">
        <v>181</v>
      </c>
      <c r="C22" s="51"/>
      <c r="D22" s="52"/>
      <c r="E22" s="53"/>
      <c r="F22" s="51"/>
      <c r="G22" s="51"/>
      <c r="H22" s="51"/>
      <c r="I22" s="59"/>
    </row>
    <row r="23" spans="1:9" s="48" customFormat="1" ht="39.6" customHeight="1">
      <c r="A23" s="59">
        <f t="shared" ca="1" si="0"/>
        <v>4</v>
      </c>
      <c r="B23" s="51" t="s">
        <v>182</v>
      </c>
      <c r="C23" s="51"/>
      <c r="D23" s="53"/>
      <c r="E23" s="53"/>
      <c r="F23" s="51"/>
      <c r="G23" s="51"/>
      <c r="H23" s="51"/>
      <c r="I23" s="59"/>
    </row>
    <row r="24" spans="1:9" s="228" customFormat="1" ht="23.4" customHeight="1">
      <c r="A24" s="233">
        <f t="shared" ca="1" si="0"/>
        <v>5</v>
      </c>
      <c r="B24" s="229" t="s">
        <v>184</v>
      </c>
      <c r="C24" s="229"/>
      <c r="D24" s="231"/>
      <c r="E24" s="159"/>
      <c r="F24" s="229"/>
      <c r="G24" s="229"/>
      <c r="H24" s="229"/>
      <c r="I24" s="232"/>
    </row>
    <row r="25" spans="1:9" s="48" customFormat="1" ht="43.2" customHeight="1">
      <c r="A25" s="59">
        <f t="shared" ca="1" si="0"/>
        <v>6</v>
      </c>
      <c r="B25" s="51" t="s">
        <v>177</v>
      </c>
      <c r="C25" s="51"/>
      <c r="D25" s="53"/>
      <c r="E25" s="53"/>
      <c r="F25" s="51"/>
      <c r="G25" s="51"/>
      <c r="H25" s="51"/>
      <c r="I25" s="59"/>
    </row>
    <row r="26" spans="1:9" s="48" customFormat="1" ht="42.6" customHeight="1">
      <c r="A26" s="59">
        <f t="shared" ca="1" si="0"/>
        <v>7</v>
      </c>
      <c r="B26" s="51" t="s">
        <v>195</v>
      </c>
      <c r="C26" s="51"/>
      <c r="D26" s="52"/>
      <c r="E26" s="53"/>
      <c r="F26" s="51"/>
      <c r="G26" s="51"/>
      <c r="H26" s="51"/>
      <c r="I26" s="59"/>
    </row>
    <row r="27" spans="1:9" s="48" customFormat="1" ht="36" customHeight="1">
      <c r="A27" s="59">
        <f t="shared" ca="1" si="0"/>
        <v>8</v>
      </c>
      <c r="B27" s="51" t="s">
        <v>194</v>
      </c>
      <c r="C27" s="51"/>
      <c r="D27" s="52"/>
      <c r="E27" s="53"/>
      <c r="F27" s="51"/>
      <c r="G27" s="51"/>
      <c r="H27" s="51"/>
      <c r="I27" s="59"/>
    </row>
    <row r="28" spans="1:9" s="48" customFormat="1" ht="34.200000000000003" customHeight="1">
      <c r="A28" s="59">
        <f t="shared" ca="1" si="0"/>
        <v>9</v>
      </c>
      <c r="B28" s="51" t="s">
        <v>193</v>
      </c>
      <c r="C28" s="51"/>
      <c r="D28" s="53"/>
      <c r="E28" s="53"/>
      <c r="F28" s="51"/>
      <c r="G28" s="51"/>
      <c r="H28" s="51"/>
      <c r="I28" s="59"/>
    </row>
    <row r="29" spans="1:9" s="48" customFormat="1" ht="38.4" customHeight="1">
      <c r="A29" s="59">
        <f t="shared" ca="1" si="0"/>
        <v>10</v>
      </c>
      <c r="B29" s="51" t="s">
        <v>192</v>
      </c>
      <c r="C29" s="51"/>
      <c r="D29" s="53"/>
      <c r="E29" s="53"/>
      <c r="F29" s="51"/>
      <c r="G29" s="51"/>
      <c r="H29" s="51"/>
      <c r="I29" s="59"/>
    </row>
    <row r="30" spans="1:9" s="48" customFormat="1" ht="43.8" customHeight="1">
      <c r="A30" s="59">
        <f t="shared" ca="1" si="0"/>
        <v>11</v>
      </c>
      <c r="B30" s="51" t="s">
        <v>175</v>
      </c>
      <c r="C30" s="51"/>
      <c r="D30" s="53"/>
      <c r="E30" s="53"/>
      <c r="F30" s="51"/>
      <c r="G30" s="51"/>
      <c r="H30" s="51"/>
      <c r="I30" s="59"/>
    </row>
    <row r="31" spans="1:9" s="48" customFormat="1" ht="42" customHeight="1">
      <c r="A31" s="59">
        <f t="shared" ca="1" si="0"/>
        <v>12</v>
      </c>
      <c r="B31" s="51" t="s">
        <v>179</v>
      </c>
      <c r="C31" s="51"/>
      <c r="D31" s="52"/>
      <c r="E31" s="53"/>
      <c r="F31" s="51"/>
      <c r="G31" s="51"/>
      <c r="H31" s="51"/>
      <c r="I31" s="59"/>
    </row>
    <row r="32" spans="1:9" s="48" customFormat="1" ht="46.2" customHeight="1">
      <c r="A32" s="59">
        <f t="shared" ca="1" si="0"/>
        <v>13</v>
      </c>
      <c r="B32" s="51" t="s">
        <v>180</v>
      </c>
      <c r="C32" s="51"/>
      <c r="D32" s="53"/>
      <c r="E32" s="53"/>
      <c r="F32" s="51"/>
      <c r="G32" s="51"/>
      <c r="H32" s="51"/>
      <c r="I32" s="59"/>
    </row>
    <row r="33" spans="1:9" s="44" customFormat="1" ht="15.75" customHeight="1">
      <c r="A33" s="61"/>
      <c r="B33" s="160" t="s">
        <v>187</v>
      </c>
      <c r="C33" s="161"/>
      <c r="D33" s="162"/>
      <c r="E33" s="61"/>
      <c r="F33" s="62"/>
      <c r="G33" s="62"/>
      <c r="H33" s="62"/>
      <c r="I33" s="61"/>
    </row>
    <row r="34" spans="1:9" s="45" customFormat="1" ht="26.4" customHeight="1">
      <c r="A34" s="59">
        <f ca="1">IF(OFFSET(A34,-1,0) ="",OFFSET(A34,-2,0)+1,OFFSET(A34,-1,0)+1 )</f>
        <v>14</v>
      </c>
      <c r="B34" s="51" t="s">
        <v>172</v>
      </c>
      <c r="C34" s="51"/>
      <c r="D34" s="52"/>
      <c r="E34" s="53"/>
      <c r="F34" s="51"/>
      <c r="G34" s="51"/>
      <c r="H34" s="51"/>
      <c r="I34" s="54"/>
    </row>
    <row r="35" spans="1:9" s="45" customFormat="1" ht="31.8" customHeight="1">
      <c r="A35" s="59">
        <f ca="1">IF(OFFSET(A35,-1,0) ="",OFFSET(A35,-2,0)+1,OFFSET(A35,-1,0)+1 )</f>
        <v>15</v>
      </c>
      <c r="B35" s="51" t="s">
        <v>186</v>
      </c>
      <c r="C35" s="51"/>
      <c r="D35" s="52"/>
      <c r="E35" s="53"/>
      <c r="F35" s="51"/>
      <c r="G35" s="51"/>
      <c r="H35" s="51"/>
      <c r="I35" s="54"/>
    </row>
    <row r="36" spans="1:9" s="45" customFormat="1" ht="42.6" customHeight="1">
      <c r="A36" s="59">
        <f t="shared" ref="A36:A43" ca="1" si="1">IF(OFFSET(A36,-1,0) ="",OFFSET(A36,-2,0)+1,OFFSET(A36,-1,0)+1 )</f>
        <v>16</v>
      </c>
      <c r="B36" s="51" t="s">
        <v>189</v>
      </c>
      <c r="C36" s="51"/>
      <c r="D36" s="57"/>
      <c r="E36" s="159"/>
      <c r="F36" s="51"/>
      <c r="G36" s="51"/>
      <c r="H36" s="51"/>
      <c r="I36" s="54"/>
    </row>
    <row r="37" spans="1:9" s="48" customFormat="1" ht="40.799999999999997" customHeight="1">
      <c r="A37" s="59">
        <f ca="1">IF(OFFSET(A37,-1,0) ="",OFFSET(A37,-2,0)+1,OFFSET(A37,-1,0)+1 )</f>
        <v>17</v>
      </c>
      <c r="B37" s="51" t="s">
        <v>183</v>
      </c>
      <c r="C37" s="51"/>
      <c r="D37" s="52"/>
      <c r="E37" s="159"/>
      <c r="F37" s="51"/>
      <c r="G37" s="51"/>
      <c r="H37" s="51"/>
      <c r="I37" s="58"/>
    </row>
    <row r="38" spans="1:9" s="48" customFormat="1" ht="30" customHeight="1">
      <c r="A38" s="227">
        <v>28</v>
      </c>
      <c r="B38" s="237" t="s">
        <v>197</v>
      </c>
      <c r="C38" s="236"/>
      <c r="D38" s="237"/>
      <c r="E38" s="237"/>
      <c r="F38" s="236"/>
      <c r="G38" s="236"/>
      <c r="H38" s="236"/>
      <c r="I38" s="238"/>
    </row>
    <row r="39" spans="1:9" s="48" customFormat="1" ht="36" customHeight="1">
      <c r="A39" s="59">
        <f t="shared" ref="A39:A41" ca="1" si="2">IF(OFFSET(A39,-1,0) ="",OFFSET(A39,-2,0)+1,OFFSET(A39,-1,0)+1 )</f>
        <v>29</v>
      </c>
      <c r="B39" s="51" t="s">
        <v>177</v>
      </c>
      <c r="C39" s="51"/>
      <c r="D39" s="53"/>
      <c r="E39" s="159"/>
      <c r="F39" s="51"/>
      <c r="G39" s="51"/>
      <c r="H39" s="51"/>
      <c r="I39" s="58"/>
    </row>
    <row r="40" spans="1:9" s="48" customFormat="1" ht="23.4" customHeight="1">
      <c r="A40" s="59">
        <f t="shared" ca="1" si="2"/>
        <v>30</v>
      </c>
      <c r="B40" s="51" t="s">
        <v>184</v>
      </c>
      <c r="C40" s="51"/>
      <c r="D40" s="53"/>
      <c r="E40" s="159"/>
      <c r="F40" s="51"/>
      <c r="G40" s="51"/>
      <c r="H40" s="51"/>
      <c r="I40" s="58"/>
    </row>
    <row r="41" spans="1:9" s="48" customFormat="1" ht="40.799999999999997" customHeight="1">
      <c r="A41" s="59">
        <f t="shared" ca="1" si="2"/>
        <v>31</v>
      </c>
      <c r="B41" s="51" t="s">
        <v>185</v>
      </c>
      <c r="C41" s="51"/>
      <c r="D41" s="53"/>
      <c r="E41" s="159"/>
      <c r="F41" s="51"/>
      <c r="G41" s="51"/>
      <c r="H41" s="51"/>
      <c r="I41" s="58"/>
    </row>
    <row r="42" spans="1:9" s="48" customFormat="1" ht="32.4" customHeight="1">
      <c r="A42" s="59">
        <f t="shared" ca="1" si="1"/>
        <v>32</v>
      </c>
      <c r="B42" s="51" t="s">
        <v>190</v>
      </c>
      <c r="C42" s="51"/>
      <c r="D42" s="53"/>
      <c r="E42" s="159"/>
      <c r="F42" s="51"/>
      <c r="G42" s="51"/>
      <c r="H42" s="51"/>
      <c r="I42" s="58"/>
    </row>
    <row r="43" spans="1:9" s="48" customFormat="1" ht="32.4" customHeight="1">
      <c r="A43" s="59">
        <f t="shared" ca="1" si="1"/>
        <v>33</v>
      </c>
      <c r="B43" s="51" t="s">
        <v>191</v>
      </c>
      <c r="C43" s="51"/>
      <c r="D43" s="53"/>
      <c r="E43" s="159"/>
      <c r="F43" s="51"/>
      <c r="G43" s="51"/>
      <c r="H43" s="51"/>
      <c r="I43" s="58"/>
    </row>
    <row r="44" spans="1:9" s="48" customFormat="1" ht="13.8">
      <c r="A44" s="163"/>
      <c r="B44" s="192" t="s">
        <v>188</v>
      </c>
      <c r="C44" s="193"/>
      <c r="D44" s="194"/>
      <c r="E44" s="63"/>
      <c r="F44" s="60"/>
      <c r="G44" s="60"/>
      <c r="H44" s="60"/>
      <c r="I44" s="63"/>
    </row>
    <row r="45" spans="1:9" s="48" customFormat="1" ht="28.2" customHeight="1">
      <c r="A45" s="59">
        <f t="shared" ref="A45:A51" ca="1" si="3">IF(OFFSET(A45,-1,0) ="",OFFSET(A45,-2,0)+1,OFFSET(A45,-1,0)+1 )</f>
        <v>34</v>
      </c>
      <c r="B45" s="51" t="s">
        <v>196</v>
      </c>
      <c r="C45" s="51"/>
      <c r="D45" s="53"/>
      <c r="E45" s="53"/>
      <c r="F45" s="51"/>
      <c r="G45" s="51"/>
      <c r="H45" s="51"/>
      <c r="I45" s="58"/>
    </row>
    <row r="46" spans="1:9" s="48" customFormat="1" ht="28.8" customHeight="1">
      <c r="A46" s="59">
        <f t="shared" ca="1" si="3"/>
        <v>35</v>
      </c>
      <c r="B46" s="229" t="s">
        <v>198</v>
      </c>
      <c r="C46" s="51"/>
      <c r="D46" s="52"/>
      <c r="E46" s="53"/>
      <c r="F46" s="51"/>
      <c r="G46" s="51"/>
      <c r="H46" s="51"/>
      <c r="I46" s="59"/>
    </row>
    <row r="47" spans="1:9" s="228" customFormat="1" ht="40.799999999999997" customHeight="1">
      <c r="A47" s="233">
        <f t="shared" ca="1" si="3"/>
        <v>36</v>
      </c>
      <c r="B47" s="229" t="s">
        <v>173</v>
      </c>
      <c r="C47" s="229"/>
      <c r="D47" s="230"/>
      <c r="E47" s="231"/>
      <c r="F47" s="229"/>
      <c r="G47" s="229"/>
      <c r="H47" s="229"/>
      <c r="I47" s="233"/>
    </row>
    <row r="48" spans="1:9" s="48" customFormat="1" ht="33" customHeight="1">
      <c r="A48" s="59">
        <f t="shared" ca="1" si="3"/>
        <v>37</v>
      </c>
      <c r="B48" s="229" t="s">
        <v>204</v>
      </c>
      <c r="C48" s="51"/>
      <c r="D48" s="52"/>
      <c r="E48" s="53"/>
      <c r="F48" s="51"/>
      <c r="G48" s="51"/>
      <c r="H48" s="51"/>
      <c r="I48" s="164"/>
    </row>
    <row r="49" spans="1:9" s="48" customFormat="1" ht="35.4" customHeight="1">
      <c r="A49" s="59">
        <f t="shared" ca="1" si="3"/>
        <v>38</v>
      </c>
      <c r="B49" s="229" t="s">
        <v>182</v>
      </c>
      <c r="C49" s="51"/>
      <c r="D49" s="57"/>
      <c r="E49" s="159"/>
      <c r="F49" s="51"/>
      <c r="G49" s="51"/>
      <c r="H49" s="51"/>
      <c r="I49" s="59"/>
    </row>
    <row r="50" spans="1:9" s="228" customFormat="1" ht="42.6" customHeight="1">
      <c r="A50" s="233">
        <f t="shared" ca="1" si="3"/>
        <v>39</v>
      </c>
      <c r="B50" s="229" t="s">
        <v>177</v>
      </c>
      <c r="C50" s="229"/>
      <c r="D50" s="230"/>
      <c r="E50" s="231"/>
      <c r="F50" s="229"/>
      <c r="G50" s="229"/>
      <c r="H50" s="229"/>
      <c r="I50" s="233"/>
    </row>
    <row r="51" spans="1:9" s="228" customFormat="1" ht="34.200000000000003" customHeight="1">
      <c r="A51" s="233">
        <f t="shared" ca="1" si="3"/>
        <v>40</v>
      </c>
      <c r="B51" s="229" t="s">
        <v>184</v>
      </c>
      <c r="C51" s="229"/>
      <c r="D51" s="231"/>
      <c r="E51" s="231"/>
      <c r="F51" s="229"/>
      <c r="G51" s="229"/>
      <c r="H51" s="229"/>
      <c r="I51" s="233"/>
    </row>
    <row r="52" spans="1:9" s="48" customFormat="1" ht="37.799999999999997" customHeight="1">
      <c r="A52" s="59">
        <f t="shared" ref="A52:A95" ca="1" si="4">IF(OFFSET(A52,-1,0) ="",OFFSET(A52,-2,0)+1,OFFSET(A52,-1,0)+1 )</f>
        <v>41</v>
      </c>
      <c r="B52" s="229" t="s">
        <v>199</v>
      </c>
      <c r="C52" s="51"/>
      <c r="D52" s="53"/>
      <c r="E52" s="53"/>
      <c r="F52" s="51"/>
      <c r="G52" s="51"/>
      <c r="H52" s="51"/>
      <c r="I52" s="59"/>
    </row>
    <row r="53" spans="1:9" s="48" customFormat="1" ht="36.6" customHeight="1">
      <c r="A53" s="59">
        <f ca="1">IF(OFFSET(A53,-1,0) ="",OFFSET(A53,-2,0)+1,OFFSET(A53,-1,0)+1 )</f>
        <v>42</v>
      </c>
      <c r="B53" s="229" t="s">
        <v>200</v>
      </c>
      <c r="C53" s="51"/>
      <c r="D53" s="53"/>
      <c r="E53" s="57"/>
      <c r="F53" s="51"/>
      <c r="G53" s="51"/>
      <c r="H53" s="51"/>
      <c r="I53" s="59"/>
    </row>
    <row r="54" spans="1:9" s="48" customFormat="1" ht="47.4" customHeight="1">
      <c r="A54" s="59">
        <f t="shared" ca="1" si="4"/>
        <v>43</v>
      </c>
      <c r="B54" s="229" t="s">
        <v>201</v>
      </c>
      <c r="C54" s="51"/>
      <c r="D54" s="53"/>
      <c r="E54" s="53"/>
      <c r="F54" s="51"/>
      <c r="G54" s="51"/>
      <c r="H54" s="51"/>
      <c r="I54" s="164"/>
    </row>
    <row r="55" spans="1:9" s="48" customFormat="1" ht="52.8" customHeight="1">
      <c r="A55" s="59">
        <f t="shared" ca="1" si="4"/>
        <v>44</v>
      </c>
      <c r="B55" s="229" t="s">
        <v>202</v>
      </c>
      <c r="C55" s="51"/>
      <c r="D55" s="53"/>
      <c r="E55" s="53"/>
      <c r="F55" s="51"/>
      <c r="G55" s="51"/>
      <c r="H55" s="51"/>
      <c r="I55" s="59"/>
    </row>
    <row r="56" spans="1:9" s="48" customFormat="1" ht="46.2" customHeight="1">
      <c r="A56" s="59">
        <f t="shared" ca="1" si="4"/>
        <v>45</v>
      </c>
      <c r="B56" s="229" t="s">
        <v>203</v>
      </c>
      <c r="C56" s="51"/>
      <c r="D56" s="53"/>
      <c r="E56" s="53"/>
      <c r="F56" s="51"/>
      <c r="G56" s="51"/>
      <c r="H56" s="51"/>
      <c r="I56" s="59"/>
    </row>
    <row r="57" spans="1:9" s="228" customFormat="1" ht="46.2" customHeight="1">
      <c r="A57" s="233">
        <f t="shared" ca="1" si="4"/>
        <v>46</v>
      </c>
      <c r="B57" s="229" t="s">
        <v>205</v>
      </c>
      <c r="C57" s="229"/>
      <c r="D57" s="231"/>
      <c r="E57" s="231"/>
      <c r="F57" s="229"/>
      <c r="G57" s="229"/>
      <c r="H57" s="229"/>
      <c r="I57" s="233"/>
    </row>
    <row r="58" spans="1:9" s="48" customFormat="1" ht="13.8">
      <c r="A58" s="163"/>
      <c r="B58" s="192" t="s">
        <v>206</v>
      </c>
      <c r="C58" s="193"/>
      <c r="D58" s="194"/>
      <c r="E58" s="63"/>
      <c r="F58" s="60"/>
      <c r="G58" s="60"/>
      <c r="H58" s="60"/>
      <c r="I58" s="63"/>
    </row>
    <row r="59" spans="1:9" s="48" customFormat="1" ht="33.6" customHeight="1">
      <c r="A59" s="59">
        <f ca="1">IF(OFFSET(A59,-1,0) ="",OFFSET(A59,-2,0)+1,OFFSET(A59,-1,0)+1 )</f>
        <v>47</v>
      </c>
      <c r="B59" s="229" t="s">
        <v>213</v>
      </c>
      <c r="C59" s="51"/>
      <c r="D59" s="53"/>
      <c r="E59" s="53"/>
      <c r="F59" s="51"/>
      <c r="G59" s="51"/>
      <c r="H59" s="51"/>
      <c r="I59" s="59"/>
    </row>
    <row r="60" spans="1:9" s="48" customFormat="1" ht="27" customHeight="1">
      <c r="A60" s="59">
        <f ca="1">IF(OFFSET(A60,-1,0) ="",OFFSET(A60,-3,0)+1,OFFSET(A60,-1,0)+1 )</f>
        <v>48</v>
      </c>
      <c r="B60" s="51" t="s">
        <v>215</v>
      </c>
      <c r="C60" s="51"/>
      <c r="D60" s="53"/>
      <c r="E60" s="53"/>
      <c r="F60" s="51"/>
      <c r="G60" s="51"/>
      <c r="H60" s="51"/>
      <c r="I60" s="59"/>
    </row>
    <row r="61" spans="1:9" s="48" customFormat="1" ht="28.8" customHeight="1">
      <c r="A61" s="59">
        <f t="shared" ca="1" si="4"/>
        <v>49</v>
      </c>
      <c r="B61" s="51" t="s">
        <v>218</v>
      </c>
      <c r="C61" s="51"/>
      <c r="D61" s="53"/>
      <c r="E61" s="53"/>
      <c r="F61" s="51"/>
      <c r="G61" s="51"/>
      <c r="H61" s="51"/>
      <c r="I61" s="59"/>
    </row>
    <row r="62" spans="1:9" s="228" customFormat="1" ht="25.8" customHeight="1">
      <c r="A62" s="233">
        <f t="shared" ca="1" si="4"/>
        <v>50</v>
      </c>
      <c r="B62" s="229" t="s">
        <v>216</v>
      </c>
      <c r="C62" s="229"/>
      <c r="D62" s="231"/>
      <c r="E62" s="231"/>
      <c r="F62" s="229"/>
      <c r="G62" s="229"/>
      <c r="H62" s="229"/>
      <c r="I62" s="233"/>
    </row>
    <row r="63" spans="1:9" s="228" customFormat="1" ht="37.200000000000003" customHeight="1">
      <c r="A63" s="233">
        <f t="shared" ca="1" si="4"/>
        <v>51</v>
      </c>
      <c r="B63" s="229" t="s">
        <v>217</v>
      </c>
      <c r="C63" s="229"/>
      <c r="D63" s="231"/>
      <c r="E63" s="231"/>
      <c r="F63" s="229"/>
      <c r="G63" s="229"/>
      <c r="H63" s="229"/>
      <c r="I63" s="233"/>
    </row>
    <row r="64" spans="1:9" s="48" customFormat="1" ht="37.200000000000003" customHeight="1">
      <c r="A64" s="59">
        <f t="shared" ca="1" si="4"/>
        <v>52</v>
      </c>
      <c r="B64" s="51" t="s">
        <v>214</v>
      </c>
      <c r="C64" s="51"/>
      <c r="D64" s="53"/>
      <c r="E64" s="53"/>
      <c r="F64" s="51"/>
      <c r="G64" s="51"/>
      <c r="H64" s="51"/>
      <c r="I64" s="59"/>
    </row>
    <row r="65" spans="1:9" s="48" customFormat="1" ht="13.8">
      <c r="A65" s="163"/>
      <c r="B65" s="192" t="s">
        <v>207</v>
      </c>
      <c r="C65" s="193"/>
      <c r="D65" s="194"/>
      <c r="E65" s="63"/>
      <c r="F65" s="60"/>
      <c r="G65" s="60"/>
      <c r="H65" s="60"/>
      <c r="I65" s="63"/>
    </row>
    <row r="66" spans="1:9" s="48" customFormat="1" ht="21.6" customHeight="1">
      <c r="A66" s="59">
        <f t="shared" ca="1" si="4"/>
        <v>53</v>
      </c>
      <c r="B66" s="229" t="s">
        <v>212</v>
      </c>
      <c r="C66" s="51"/>
      <c r="D66" s="53"/>
      <c r="E66" s="53"/>
      <c r="F66" s="51"/>
      <c r="G66" s="51"/>
      <c r="H66" s="51"/>
      <c r="I66" s="59"/>
    </row>
    <row r="67" spans="1:9" s="48" customFormat="1" ht="33.6" customHeight="1">
      <c r="A67" s="59">
        <f t="shared" ca="1" si="4"/>
        <v>54</v>
      </c>
      <c r="B67" s="229" t="s">
        <v>220</v>
      </c>
      <c r="C67" s="51"/>
      <c r="D67" s="53"/>
      <c r="E67" s="53"/>
      <c r="F67" s="51"/>
      <c r="G67" s="51"/>
      <c r="H67" s="51"/>
      <c r="I67" s="59"/>
    </row>
    <row r="68" spans="1:9" s="228" customFormat="1" ht="33.6" customHeight="1">
      <c r="A68" s="233">
        <f t="shared" ca="1" si="4"/>
        <v>55</v>
      </c>
      <c r="B68" s="229" t="s">
        <v>222</v>
      </c>
      <c r="C68" s="229"/>
      <c r="D68" s="231"/>
      <c r="E68" s="231"/>
      <c r="F68" s="229"/>
      <c r="G68" s="229"/>
      <c r="H68" s="229"/>
      <c r="I68" s="233"/>
    </row>
    <row r="69" spans="1:9" s="228" customFormat="1" ht="28.8" customHeight="1">
      <c r="A69" s="233">
        <f t="shared" ca="1" si="4"/>
        <v>56</v>
      </c>
      <c r="B69" s="229" t="s">
        <v>218</v>
      </c>
      <c r="C69" s="229"/>
      <c r="D69" s="231"/>
      <c r="E69" s="231"/>
      <c r="F69" s="229"/>
      <c r="G69" s="229"/>
      <c r="H69" s="229"/>
      <c r="I69" s="233"/>
    </row>
    <row r="70" spans="1:9" s="228" customFormat="1" ht="30" customHeight="1">
      <c r="A70" s="233">
        <f t="shared" ca="1" si="4"/>
        <v>57</v>
      </c>
      <c r="B70" s="229" t="s">
        <v>216</v>
      </c>
      <c r="C70" s="229"/>
      <c r="D70" s="231"/>
      <c r="E70" s="231"/>
      <c r="F70" s="229"/>
      <c r="G70" s="229"/>
      <c r="H70" s="229"/>
      <c r="I70" s="233"/>
    </row>
    <row r="71" spans="1:9" s="228" customFormat="1" ht="37.200000000000003" customHeight="1">
      <c r="A71" s="233">
        <f t="shared" ca="1" si="4"/>
        <v>58</v>
      </c>
      <c r="B71" s="229" t="s">
        <v>217</v>
      </c>
      <c r="C71" s="229"/>
      <c r="D71" s="231"/>
      <c r="E71" s="231"/>
      <c r="F71" s="229"/>
      <c r="G71" s="229"/>
      <c r="H71" s="229"/>
      <c r="I71" s="233"/>
    </row>
    <row r="72" spans="1:9" s="48" customFormat="1" ht="28.2" customHeight="1">
      <c r="A72" s="59">
        <f t="shared" ca="1" si="4"/>
        <v>59</v>
      </c>
      <c r="B72" s="229" t="s">
        <v>214</v>
      </c>
      <c r="C72" s="51"/>
      <c r="D72" s="53"/>
      <c r="E72" s="53"/>
      <c r="F72" s="51"/>
      <c r="G72" s="51"/>
      <c r="H72" s="51"/>
      <c r="I72" s="59"/>
    </row>
    <row r="73" spans="1:9" s="48" customFormat="1" ht="13.8">
      <c r="A73" s="163"/>
      <c r="B73" s="192" t="s">
        <v>210</v>
      </c>
      <c r="C73" s="193"/>
      <c r="D73" s="194"/>
      <c r="E73" s="63"/>
      <c r="F73" s="60"/>
      <c r="G73" s="60"/>
      <c r="H73" s="60"/>
      <c r="I73" s="63"/>
    </row>
    <row r="74" spans="1:9" s="48" customFormat="1" ht="28.2" customHeight="1">
      <c r="A74" s="59">
        <f t="shared" ca="1" si="4"/>
        <v>60</v>
      </c>
      <c r="B74" s="229" t="s">
        <v>211</v>
      </c>
      <c r="C74" s="51"/>
      <c r="D74" s="53"/>
      <c r="E74" s="53"/>
      <c r="F74" s="51"/>
      <c r="G74" s="51"/>
      <c r="H74" s="51"/>
      <c r="I74" s="59"/>
    </row>
    <row r="75" spans="1:9" s="48" customFormat="1" ht="32.4" customHeight="1">
      <c r="A75" s="59">
        <f t="shared" ca="1" si="4"/>
        <v>61</v>
      </c>
      <c r="B75" s="229" t="s">
        <v>214</v>
      </c>
      <c r="C75" s="51"/>
      <c r="D75" s="53"/>
      <c r="E75" s="53"/>
      <c r="F75" s="51"/>
      <c r="G75" s="51"/>
      <c r="H75" s="51"/>
      <c r="I75" s="59"/>
    </row>
    <row r="76" spans="1:9" s="48" customFormat="1" ht="33.6" customHeight="1">
      <c r="A76" s="59">
        <f t="shared" ca="1" si="4"/>
        <v>62</v>
      </c>
      <c r="B76" s="229" t="s">
        <v>219</v>
      </c>
      <c r="C76" s="51"/>
      <c r="D76" s="53"/>
      <c r="E76" s="53"/>
      <c r="F76" s="51"/>
      <c r="G76" s="51"/>
      <c r="H76" s="51"/>
      <c r="I76" s="59"/>
    </row>
    <row r="77" spans="1:9" s="228" customFormat="1" ht="33.6" customHeight="1">
      <c r="A77" s="233">
        <f t="shared" ca="1" si="4"/>
        <v>63</v>
      </c>
      <c r="B77" s="229" t="s">
        <v>221</v>
      </c>
      <c r="C77" s="229"/>
      <c r="D77" s="231"/>
      <c r="E77" s="231"/>
      <c r="F77" s="229"/>
      <c r="G77" s="229"/>
      <c r="H77" s="229"/>
      <c r="I77" s="233"/>
    </row>
    <row r="78" spans="1:9" s="48" customFormat="1" ht="34.200000000000003" customHeight="1">
      <c r="A78" s="59">
        <f t="shared" ca="1" si="4"/>
        <v>64</v>
      </c>
      <c r="B78" s="229" t="s">
        <v>218</v>
      </c>
      <c r="C78" s="51"/>
      <c r="D78" s="53"/>
      <c r="E78" s="53"/>
      <c r="F78" s="51"/>
      <c r="G78" s="51"/>
      <c r="H78" s="51"/>
      <c r="I78" s="59"/>
    </row>
    <row r="79" spans="1:9" s="48" customFormat="1" ht="30.6" customHeight="1">
      <c r="A79" s="59">
        <f t="shared" ca="1" si="4"/>
        <v>65</v>
      </c>
      <c r="B79" s="229" t="s">
        <v>216</v>
      </c>
      <c r="C79" s="51"/>
      <c r="D79" s="53"/>
      <c r="E79" s="53"/>
      <c r="F79" s="51"/>
      <c r="G79" s="51"/>
      <c r="H79" s="51"/>
      <c r="I79" s="59"/>
    </row>
    <row r="80" spans="1:9" s="48" customFormat="1" ht="33.6" customHeight="1">
      <c r="A80" s="59">
        <f t="shared" ca="1" si="4"/>
        <v>66</v>
      </c>
      <c r="B80" s="229" t="s">
        <v>217</v>
      </c>
      <c r="C80" s="51"/>
      <c r="D80" s="53"/>
      <c r="E80" s="53"/>
      <c r="F80" s="51"/>
      <c r="G80" s="51"/>
      <c r="H80" s="51"/>
      <c r="I80" s="59"/>
    </row>
    <row r="81" spans="1:9" s="228" customFormat="1" ht="13.8">
      <c r="A81" s="163"/>
      <c r="B81" s="192" t="s">
        <v>223</v>
      </c>
      <c r="C81" s="193"/>
      <c r="D81" s="194"/>
      <c r="E81" s="235"/>
      <c r="F81" s="234"/>
      <c r="G81" s="234"/>
      <c r="H81" s="234"/>
      <c r="I81" s="235"/>
    </row>
    <row r="82" spans="1:9" s="228" customFormat="1" ht="33.6" customHeight="1">
      <c r="A82" s="233">
        <f t="shared" ca="1" si="4"/>
        <v>67</v>
      </c>
      <c r="B82" s="229" t="s">
        <v>224</v>
      </c>
      <c r="C82" s="229"/>
      <c r="D82" s="231"/>
      <c r="E82" s="231"/>
      <c r="F82" s="229"/>
      <c r="G82" s="229"/>
      <c r="H82" s="229"/>
      <c r="I82" s="233"/>
    </row>
    <row r="83" spans="1:9" s="228" customFormat="1" ht="33.6" customHeight="1">
      <c r="A83" s="233">
        <f t="shared" ca="1" si="4"/>
        <v>68</v>
      </c>
      <c r="B83" s="229" t="s">
        <v>232</v>
      </c>
      <c r="C83" s="229"/>
      <c r="D83" s="231"/>
      <c r="E83" s="231"/>
      <c r="F83" s="229"/>
      <c r="G83" s="229"/>
      <c r="H83" s="229"/>
      <c r="I83" s="233"/>
    </row>
    <row r="84" spans="1:9" s="228" customFormat="1" ht="33.6" customHeight="1">
      <c r="A84" s="233">
        <f t="shared" ca="1" si="4"/>
        <v>69</v>
      </c>
      <c r="B84" s="229" t="s">
        <v>233</v>
      </c>
      <c r="C84" s="229"/>
      <c r="D84" s="231"/>
      <c r="E84" s="231"/>
      <c r="F84" s="229"/>
      <c r="G84" s="229"/>
      <c r="H84" s="229"/>
      <c r="I84" s="233"/>
    </row>
    <row r="85" spans="1:9" s="228" customFormat="1" ht="13.8">
      <c r="A85" s="163"/>
      <c r="B85" s="239" t="s">
        <v>176</v>
      </c>
      <c r="C85" s="240"/>
      <c r="D85" s="241"/>
      <c r="E85" s="235"/>
      <c r="F85" s="234"/>
      <c r="G85" s="234"/>
      <c r="H85" s="234"/>
      <c r="I85" s="235"/>
    </row>
    <row r="86" spans="1:9" s="228" customFormat="1" ht="39" customHeight="1">
      <c r="A86" s="233">
        <f t="shared" ca="1" si="4"/>
        <v>70</v>
      </c>
      <c r="B86" s="229" t="s">
        <v>230</v>
      </c>
      <c r="C86" s="229"/>
      <c r="D86" s="231"/>
      <c r="E86" s="231"/>
      <c r="F86" s="229"/>
      <c r="G86" s="229"/>
      <c r="H86" s="229"/>
      <c r="I86" s="233"/>
    </row>
    <row r="87" spans="1:9" s="228" customFormat="1" ht="35.4" customHeight="1">
      <c r="A87" s="233">
        <f t="shared" ca="1" si="4"/>
        <v>71</v>
      </c>
      <c r="B87" s="229" t="s">
        <v>229</v>
      </c>
      <c r="C87" s="229"/>
      <c r="D87" s="231"/>
      <c r="E87" s="231"/>
      <c r="F87" s="229"/>
      <c r="G87" s="229"/>
      <c r="H87" s="229"/>
      <c r="I87" s="233"/>
    </row>
    <row r="88" spans="1:9" s="48" customFormat="1" ht="40.799999999999997" customHeight="1">
      <c r="A88" s="59">
        <f t="shared" ca="1" si="4"/>
        <v>72</v>
      </c>
      <c r="B88" s="51" t="s">
        <v>231</v>
      </c>
      <c r="C88" s="51"/>
      <c r="D88" s="53"/>
      <c r="E88" s="53"/>
      <c r="F88" s="51"/>
      <c r="G88" s="51"/>
      <c r="H88" s="51"/>
      <c r="I88" s="59"/>
    </row>
    <row r="89" spans="1:9" s="228" customFormat="1" ht="40.799999999999997" customHeight="1">
      <c r="A89" s="233">
        <f t="shared" ca="1" si="4"/>
        <v>73</v>
      </c>
      <c r="B89" s="229" t="s">
        <v>234</v>
      </c>
      <c r="C89" s="229"/>
      <c r="D89" s="231"/>
      <c r="E89" s="231"/>
      <c r="F89" s="229"/>
      <c r="G89" s="229"/>
      <c r="H89" s="229"/>
      <c r="I89" s="233"/>
    </row>
    <row r="90" spans="1:9" s="48" customFormat="1" ht="40.799999999999997" customHeight="1">
      <c r="A90" s="59">
        <f t="shared" ca="1" si="4"/>
        <v>74</v>
      </c>
      <c r="B90" s="51" t="s">
        <v>226</v>
      </c>
      <c r="C90" s="51"/>
      <c r="D90" s="53"/>
      <c r="E90" s="53"/>
      <c r="F90" s="51"/>
      <c r="G90" s="51"/>
      <c r="H90" s="51"/>
      <c r="I90" s="59"/>
    </row>
    <row r="91" spans="1:9" s="48" customFormat="1" ht="40.799999999999997" customHeight="1">
      <c r="A91" s="59">
        <f t="shared" ca="1" si="4"/>
        <v>75</v>
      </c>
      <c r="B91" s="229" t="s">
        <v>225</v>
      </c>
      <c r="C91" s="51"/>
      <c r="D91" s="53"/>
      <c r="E91" s="53"/>
      <c r="F91" s="51"/>
      <c r="G91" s="51"/>
      <c r="H91" s="51"/>
      <c r="I91" s="59"/>
    </row>
    <row r="92" spans="1:9" s="48" customFormat="1" ht="46.2" customHeight="1">
      <c r="A92" s="59">
        <f t="shared" ca="1" si="4"/>
        <v>76</v>
      </c>
      <c r="B92" s="51" t="s">
        <v>227</v>
      </c>
      <c r="C92" s="51"/>
      <c r="D92" s="53"/>
      <c r="E92" s="53"/>
      <c r="F92" s="51"/>
      <c r="G92" s="51"/>
      <c r="H92" s="51"/>
      <c r="I92" s="164"/>
    </row>
    <row r="93" spans="1:9" s="48" customFormat="1" ht="50.4" customHeight="1">
      <c r="A93" s="59">
        <f t="shared" ca="1" si="4"/>
        <v>77</v>
      </c>
      <c r="B93" s="51" t="s">
        <v>228</v>
      </c>
      <c r="C93" s="51"/>
      <c r="D93" s="53"/>
      <c r="E93" s="53"/>
      <c r="F93" s="51"/>
      <c r="G93" s="51"/>
      <c r="H93" s="51"/>
      <c r="I93" s="59"/>
    </row>
    <row r="94" spans="1:9" s="48" customFormat="1" ht="27.6" customHeight="1">
      <c r="A94" s="59">
        <f t="shared" ca="1" si="4"/>
        <v>78</v>
      </c>
      <c r="B94" s="51" t="s">
        <v>235</v>
      </c>
      <c r="C94" s="51"/>
      <c r="D94" s="53"/>
      <c r="E94" s="53"/>
      <c r="F94" s="51"/>
      <c r="G94" s="51"/>
      <c r="H94" s="51"/>
      <c r="I94" s="59"/>
    </row>
    <row r="95" spans="1:9" s="48" customFormat="1" ht="43.8" customHeight="1">
      <c r="A95" s="59">
        <f t="shared" ca="1" si="4"/>
        <v>79</v>
      </c>
      <c r="B95" s="51" t="s">
        <v>236</v>
      </c>
      <c r="C95" s="51"/>
      <c r="D95" s="53"/>
      <c r="E95" s="53"/>
      <c r="F95" s="51"/>
      <c r="G95" s="51"/>
      <c r="H95" s="51"/>
      <c r="I95" s="59"/>
    </row>
    <row r="96" spans="1:9" s="46" customFormat="1">
      <c r="A96" s="71"/>
    </row>
    <row r="97" spans="1:4" s="46" customFormat="1" ht="257.39999999999998" customHeight="1">
      <c r="A97" s="71"/>
      <c r="B97" s="226"/>
      <c r="C97" s="165"/>
      <c r="D97" s="165"/>
    </row>
    <row r="98" spans="1:4" s="46" customFormat="1">
      <c r="A98" s="71"/>
    </row>
    <row r="99" spans="1:4" s="46" customFormat="1">
      <c r="A99" s="71"/>
    </row>
    <row r="100" spans="1:4" s="46" customFormat="1">
      <c r="A100" s="71"/>
    </row>
    <row r="101" spans="1:4" s="46" customFormat="1">
      <c r="A101" s="71"/>
    </row>
    <row r="102" spans="1:4" s="46" customFormat="1">
      <c r="A102" s="71"/>
    </row>
    <row r="103" spans="1:4" s="46" customFormat="1">
      <c r="A103" s="71"/>
    </row>
    <row r="104" spans="1:4" s="46" customFormat="1">
      <c r="A104" s="71"/>
    </row>
    <row r="105" spans="1:4" s="46" customFormat="1">
      <c r="A105" s="71"/>
    </row>
    <row r="106" spans="1:4" s="46" customFormat="1">
      <c r="A106" s="71"/>
    </row>
    <row r="107" spans="1:4" s="46" customFormat="1">
      <c r="A107" s="71"/>
    </row>
    <row r="108" spans="1:4" s="46" customFormat="1">
      <c r="A108" s="71"/>
    </row>
    <row r="109" spans="1:4" s="46" customFormat="1">
      <c r="A109" s="71"/>
    </row>
    <row r="110" spans="1:4" s="46" customFormat="1">
      <c r="A110" s="71"/>
    </row>
    <row r="111" spans="1:4" s="46" customFormat="1">
      <c r="A111" s="71"/>
    </row>
    <row r="112" spans="1:4" s="46" customFormat="1">
      <c r="A112" s="71"/>
    </row>
    <row r="113" spans="1:1" s="46" customFormat="1">
      <c r="A113" s="71"/>
    </row>
    <row r="114" spans="1:1" s="46" customFormat="1">
      <c r="A114" s="71"/>
    </row>
    <row r="115" spans="1:1" s="46" customFormat="1">
      <c r="A115" s="71"/>
    </row>
    <row r="116" spans="1:1" s="46" customFormat="1">
      <c r="A116" s="71"/>
    </row>
    <row r="117" spans="1:1" s="46" customFormat="1">
      <c r="A117" s="71"/>
    </row>
    <row r="118" spans="1:1" s="46" customFormat="1">
      <c r="A118" s="71"/>
    </row>
  </sheetData>
  <mergeCells count="17">
    <mergeCell ref="A1:D1"/>
    <mergeCell ref="A2:D2"/>
    <mergeCell ref="B6:D6"/>
    <mergeCell ref="B7:D7"/>
    <mergeCell ref="B8:D8"/>
    <mergeCell ref="E2:E3"/>
    <mergeCell ref="C3:D3"/>
    <mergeCell ref="B4:D4"/>
    <mergeCell ref="B5:D5"/>
    <mergeCell ref="B44:D44"/>
    <mergeCell ref="B19:D19"/>
    <mergeCell ref="B65:D65"/>
    <mergeCell ref="B73:D73"/>
    <mergeCell ref="F16:H16"/>
    <mergeCell ref="B18:D18"/>
    <mergeCell ref="B58:D58"/>
    <mergeCell ref="B81:D81"/>
  </mergeCells>
  <dataValidations count="4">
    <dataValidation showDropDown="1" showErrorMessage="1" sqref="F16:H17" xr:uid="{00000000-0002-0000-0400-000000000000}"/>
    <dataValidation allowBlank="1" showInputMessage="1" showErrorMessage="1" sqref="F18:H18 F33:H33" xr:uid="{00000000-0002-0000-0400-000001000000}"/>
    <dataValidation type="list" allowBlank="1" showErrorMessage="1" sqref="F96:H122" xr:uid="{00000000-0002-0000-0400-000002000000}">
      <formula1>#REF!</formula1>
      <formula2>0</formula2>
    </dataValidation>
    <dataValidation type="list" allowBlank="1" sqref="F19:H32 F34:H95" xr:uid="{00000000-0002-0000-0400-000003000000}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L59"/>
  <sheetViews>
    <sheetView showGridLines="0" zoomScaleNormal="100" workbookViewId="0">
      <selection activeCell="I16" sqref="I16"/>
    </sheetView>
  </sheetViews>
  <sheetFormatPr defaultColWidth="9.109375" defaultRowHeight="13.8"/>
  <cols>
    <col min="1" max="1" width="4" style="72" customWidth="1"/>
    <col min="2" max="2" width="16.109375" style="73" customWidth="1"/>
    <col min="3" max="3" width="19" style="73" customWidth="1"/>
    <col min="4" max="4" width="20.44140625" style="73" customWidth="1"/>
    <col min="5" max="5" width="16.33203125" style="73" customWidth="1"/>
    <col min="6" max="6" width="19" style="73" customWidth="1"/>
    <col min="7" max="7" width="15" style="75" customWidth="1"/>
    <col min="8" max="8" width="23.5546875" style="75" customWidth="1"/>
    <col min="9" max="9" width="25.44140625" style="75" customWidth="1"/>
    <col min="10" max="10" width="21" style="75" customWidth="1"/>
    <col min="11" max="11" width="11.44140625" style="75" customWidth="1"/>
    <col min="12" max="12" width="17.33203125" style="75" customWidth="1"/>
    <col min="13" max="13" width="17.33203125" style="73" customWidth="1"/>
    <col min="14" max="14" width="14.109375" style="73" customWidth="1"/>
    <col min="15" max="15" width="18.44140625" style="73" customWidth="1"/>
    <col min="16" max="16384" width="9.109375" style="73"/>
  </cols>
  <sheetData>
    <row r="1" spans="1:12">
      <c r="G1" s="74" t="s">
        <v>86</v>
      </c>
    </row>
    <row r="2" spans="1:12" s="77" customFormat="1" ht="24.6">
      <c r="A2" s="76"/>
      <c r="C2" s="221" t="s">
        <v>87</v>
      </c>
      <c r="D2" s="221"/>
      <c r="E2" s="221"/>
      <c r="F2" s="221"/>
      <c r="G2" s="221"/>
      <c r="H2" s="78" t="s">
        <v>88</v>
      </c>
      <c r="I2" s="79"/>
      <c r="J2" s="79"/>
      <c r="K2" s="79"/>
      <c r="L2" s="79"/>
    </row>
    <row r="3" spans="1:12" s="77" customFormat="1" ht="22.8">
      <c r="A3" s="76"/>
      <c r="C3" s="222" t="s">
        <v>89</v>
      </c>
      <c r="D3" s="222"/>
      <c r="E3" s="149"/>
      <c r="F3" s="223" t="s">
        <v>90</v>
      </c>
      <c r="G3" s="223"/>
      <c r="H3" s="79"/>
      <c r="I3" s="79"/>
      <c r="J3" s="80"/>
      <c r="K3" s="79"/>
      <c r="L3" s="79"/>
    </row>
    <row r="4" spans="1:12">
      <c r="A4" s="76"/>
      <c r="D4" s="81"/>
      <c r="E4" s="81"/>
      <c r="H4" s="82"/>
    </row>
    <row r="5" spans="1:12" s="83" customFormat="1" ht="14.4">
      <c r="A5" s="76"/>
      <c r="D5" s="84"/>
      <c r="E5" s="84"/>
      <c r="G5" s="85"/>
      <c r="H5" s="86"/>
      <c r="I5" s="85"/>
      <c r="J5" s="85"/>
      <c r="K5" s="85"/>
      <c r="L5" s="85"/>
    </row>
    <row r="6" spans="1:12" ht="21.75" customHeight="1">
      <c r="B6" s="205" t="s">
        <v>91</v>
      </c>
      <c r="C6" s="205"/>
      <c r="D6" s="87"/>
      <c r="E6" s="87"/>
      <c r="F6" s="87"/>
      <c r="G6" s="88"/>
      <c r="H6" s="88"/>
    </row>
    <row r="7" spans="1:12">
      <c r="B7" s="89" t="s">
        <v>92</v>
      </c>
      <c r="C7" s="90"/>
      <c r="D7" s="90"/>
      <c r="E7" s="90"/>
      <c r="F7" s="90"/>
      <c r="G7" s="91"/>
    </row>
    <row r="8" spans="1:12">
      <c r="A8" s="92" t="s">
        <v>48</v>
      </c>
      <c r="B8" s="152" t="s">
        <v>93</v>
      </c>
      <c r="C8" s="152" t="s">
        <v>94</v>
      </c>
      <c r="D8" s="152" t="s">
        <v>95</v>
      </c>
      <c r="E8" s="152" t="s">
        <v>96</v>
      </c>
      <c r="F8" s="152" t="s">
        <v>97</v>
      </c>
      <c r="G8" s="152" t="s">
        <v>98</v>
      </c>
      <c r="H8" s="152" t="s">
        <v>99</v>
      </c>
      <c r="I8" s="151" t="s">
        <v>100</v>
      </c>
      <c r="L8" s="73"/>
    </row>
    <row r="9" spans="1:12" s="118" customFormat="1" ht="14.4">
      <c r="A9" s="114"/>
      <c r="B9" s="115" t="s">
        <v>101</v>
      </c>
      <c r="C9" s="115" t="s">
        <v>102</v>
      </c>
      <c r="D9" s="115" t="s">
        <v>103</v>
      </c>
      <c r="E9" s="115" t="s">
        <v>104</v>
      </c>
      <c r="F9" s="115" t="s">
        <v>105</v>
      </c>
      <c r="G9" s="115" t="s">
        <v>106</v>
      </c>
      <c r="H9" s="115" t="s">
        <v>107</v>
      </c>
      <c r="I9" s="116"/>
      <c r="J9" s="117"/>
      <c r="K9" s="117"/>
    </row>
    <row r="10" spans="1:12">
      <c r="A10" s="93">
        <v>1</v>
      </c>
      <c r="B10" s="94" t="s">
        <v>56</v>
      </c>
      <c r="C10" s="94" t="s">
        <v>108</v>
      </c>
      <c r="D10" s="94" t="s">
        <v>109</v>
      </c>
      <c r="E10" s="94" t="s">
        <v>110</v>
      </c>
      <c r="F10" s="94" t="s">
        <v>111</v>
      </c>
      <c r="G10" s="94" t="s">
        <v>112</v>
      </c>
      <c r="H10" s="94" t="s">
        <v>112</v>
      </c>
      <c r="I10" s="95"/>
      <c r="L10" s="73"/>
    </row>
    <row r="11" spans="1:12" ht="20.25" customHeight="1">
      <c r="A11" s="93">
        <v>2</v>
      </c>
      <c r="B11" s="94" t="s">
        <v>57</v>
      </c>
      <c r="C11" s="94" t="s">
        <v>113</v>
      </c>
      <c r="D11" s="94" t="s">
        <v>114</v>
      </c>
      <c r="E11" s="94" t="s">
        <v>115</v>
      </c>
      <c r="F11" s="94" t="s">
        <v>111</v>
      </c>
      <c r="G11" s="94" t="s">
        <v>112</v>
      </c>
      <c r="H11" s="94" t="s">
        <v>116</v>
      </c>
      <c r="I11" s="95" t="s">
        <v>117</v>
      </c>
      <c r="L11" s="73"/>
    </row>
    <row r="12" spans="1:12" ht="15" customHeight="1">
      <c r="B12" s="96"/>
      <c r="C12" s="90"/>
      <c r="D12" s="90"/>
      <c r="E12" s="90"/>
      <c r="F12" s="90"/>
      <c r="G12" s="91"/>
    </row>
    <row r="13" spans="1:12" ht="21.75" customHeight="1">
      <c r="B13" s="205" t="s">
        <v>118</v>
      </c>
      <c r="C13" s="205"/>
      <c r="D13" s="205"/>
      <c r="E13" s="87"/>
      <c r="F13" s="87"/>
      <c r="G13" s="88"/>
      <c r="H13" s="88"/>
    </row>
    <row r="14" spans="1:12">
      <c r="B14" s="89" t="s">
        <v>119</v>
      </c>
      <c r="C14" s="90"/>
      <c r="D14" s="90"/>
      <c r="E14" s="90"/>
      <c r="F14" s="90"/>
      <c r="G14" s="91"/>
    </row>
    <row r="15" spans="1:12" ht="31.5" customHeight="1">
      <c r="A15" s="92" t="s">
        <v>48</v>
      </c>
      <c r="B15" s="152" t="s">
        <v>120</v>
      </c>
      <c r="C15" s="152" t="s">
        <v>31</v>
      </c>
      <c r="D15" s="152" t="s">
        <v>33</v>
      </c>
      <c r="E15" s="152" t="s">
        <v>116</v>
      </c>
      <c r="F15" s="152" t="s">
        <v>35</v>
      </c>
      <c r="G15" s="152" t="s">
        <v>121</v>
      </c>
      <c r="L15" s="73"/>
    </row>
    <row r="16" spans="1:12" s="118" customFormat="1" ht="52.8">
      <c r="A16" s="114"/>
      <c r="B16" s="115" t="s">
        <v>101</v>
      </c>
      <c r="C16" s="119" t="s">
        <v>122</v>
      </c>
      <c r="D16" s="119" t="s">
        <v>123</v>
      </c>
      <c r="E16" s="119" t="s">
        <v>124</v>
      </c>
      <c r="F16" s="119" t="s">
        <v>125</v>
      </c>
      <c r="G16" s="119" t="s">
        <v>126</v>
      </c>
      <c r="H16" s="117"/>
      <c r="I16" s="117"/>
      <c r="J16" s="117"/>
      <c r="K16" s="117"/>
    </row>
    <row r="17" spans="1:12">
      <c r="A17" s="93">
        <v>1</v>
      </c>
      <c r="B17" s="94" t="s">
        <v>56</v>
      </c>
      <c r="C17" s="97">
        <f>'User Story 1'!D11</f>
        <v>0</v>
      </c>
      <c r="D17" s="97">
        <f>'User Story 1'!D12</f>
        <v>0</v>
      </c>
      <c r="E17" s="97">
        <f>'User Story 1'!D14</f>
        <v>0</v>
      </c>
      <c r="F17" s="97">
        <f>'User Story 1'!D13</f>
        <v>0</v>
      </c>
      <c r="G17" s="97">
        <f>'User Story 1'!D15</f>
        <v>0</v>
      </c>
      <c r="L17" s="73"/>
    </row>
    <row r="18" spans="1:12" ht="20.25" customHeight="1">
      <c r="A18" s="93">
        <v>2</v>
      </c>
      <c r="B18" s="94" t="s">
        <v>72</v>
      </c>
      <c r="C18" s="97">
        <f>SUM(C17:C17)</f>
        <v>0</v>
      </c>
      <c r="D18" s="97">
        <f>SUM(D17:D17)</f>
        <v>0</v>
      </c>
      <c r="E18" s="97">
        <f>SUM(E17:E17)</f>
        <v>0</v>
      </c>
      <c r="F18" s="97">
        <f>SUM(F17:F17)</f>
        <v>0</v>
      </c>
      <c r="G18" s="97">
        <f>SUM(G17:G17)</f>
        <v>0</v>
      </c>
      <c r="L18" s="73"/>
    </row>
    <row r="19" spans="1:12" ht="20.25" customHeight="1">
      <c r="A19" s="99"/>
      <c r="B19" s="100"/>
      <c r="C19" s="113" t="s">
        <v>127</v>
      </c>
      <c r="D19" s="112" t="e">
        <f>SUM(C18,D18,G18)/SUM(C18:G18)</f>
        <v>#DIV/0!</v>
      </c>
      <c r="E19" s="101"/>
      <c r="F19" s="101"/>
      <c r="G19" s="101"/>
      <c r="L19" s="73"/>
    </row>
    <row r="20" spans="1:12">
      <c r="B20" s="96"/>
      <c r="C20" s="90"/>
      <c r="D20" s="90"/>
      <c r="E20" s="90"/>
      <c r="F20" s="90"/>
      <c r="G20" s="91"/>
    </row>
    <row r="21" spans="1:12" ht="21.75" customHeight="1">
      <c r="B21" s="205" t="s">
        <v>128</v>
      </c>
      <c r="C21" s="205"/>
      <c r="D21" s="205"/>
      <c r="E21" s="87"/>
      <c r="F21" s="87"/>
      <c r="G21" s="88"/>
      <c r="H21" s="88"/>
    </row>
    <row r="22" spans="1:12" ht="21.75" customHeight="1">
      <c r="B22" s="89" t="s">
        <v>129</v>
      </c>
      <c r="C22" s="150"/>
      <c r="D22" s="150"/>
      <c r="E22" s="87"/>
      <c r="F22" s="87"/>
      <c r="G22" s="88"/>
      <c r="H22" s="88"/>
    </row>
    <row r="23" spans="1:12" ht="14.4">
      <c r="B23" s="98" t="s">
        <v>130</v>
      </c>
      <c r="C23" s="90"/>
      <c r="D23" s="90"/>
      <c r="E23" s="90"/>
      <c r="F23" s="90"/>
      <c r="G23" s="91"/>
    </row>
    <row r="24" spans="1:12" ht="18.75" customHeight="1">
      <c r="A24" s="92" t="s">
        <v>48</v>
      </c>
      <c r="B24" s="152" t="s">
        <v>131</v>
      </c>
      <c r="C24" s="152" t="s">
        <v>132</v>
      </c>
      <c r="D24" s="152" t="s">
        <v>133</v>
      </c>
      <c r="E24" s="152" t="s">
        <v>134</v>
      </c>
      <c r="F24" s="152" t="s">
        <v>135</v>
      </c>
      <c r="G24" s="224" t="s">
        <v>83</v>
      </c>
      <c r="H24" s="225"/>
    </row>
    <row r="25" spans="1:12">
      <c r="A25" s="93">
        <v>1</v>
      </c>
      <c r="B25" s="94" t="s">
        <v>136</v>
      </c>
      <c r="C25" s="97" t="e">
        <f>COUNTIFS(#REF!, "*Critical*",#REF!,"*Open*")</f>
        <v>#REF!</v>
      </c>
      <c r="D25" s="97" t="e">
        <f>COUNTIFS(#REF!, "*Critical*",#REF!,"*Resolved*")</f>
        <v>#REF!</v>
      </c>
      <c r="E25" s="97" t="e">
        <f>COUNTIFS(#REF!, "*Critical*",#REF!,"*Reopened*")</f>
        <v>#REF!</v>
      </c>
      <c r="F25" s="97" t="e">
        <f>COUNTIFS(#REF!, "*Critical*",#REF!,"*Closed*") + COUNTIFS(#REF!, "*Critical*",#REF!,"*Ready for client test*")</f>
        <v>#REF!</v>
      </c>
      <c r="G25" s="216"/>
      <c r="H25" s="217"/>
    </row>
    <row r="26" spans="1:12" ht="20.25" customHeight="1">
      <c r="A26" s="93">
        <v>2</v>
      </c>
      <c r="B26" s="94" t="s">
        <v>137</v>
      </c>
      <c r="C26" s="97" t="e">
        <f>COUNTIFS(#REF!, "*Major*",#REF!,"*Open*")</f>
        <v>#REF!</v>
      </c>
      <c r="D26" s="97" t="e">
        <f>COUNTIFS(#REF!, "*Major*",#REF!,"*Resolved*")</f>
        <v>#REF!</v>
      </c>
      <c r="E26" s="97" t="e">
        <f>COUNTIFS(#REF!, "*Major*",#REF!,"*Reopened*")</f>
        <v>#REF!</v>
      </c>
      <c r="F26" s="97" t="e">
        <f>COUNTIFS(#REF!, "*Major*",#REF!,"*Closed*") + COUNTIFS(#REF!, "*Major*",#REF!,"*Ready for client test*")</f>
        <v>#REF!</v>
      </c>
      <c r="G26" s="216"/>
      <c r="H26" s="217"/>
    </row>
    <row r="27" spans="1:12" ht="20.25" customHeight="1">
      <c r="A27" s="93">
        <v>3</v>
      </c>
      <c r="B27" s="94" t="s">
        <v>138</v>
      </c>
      <c r="C27" s="97" t="e">
        <f>COUNTIFS(#REF!, "*Normal*",#REF!,"*Open*")</f>
        <v>#REF!</v>
      </c>
      <c r="D27" s="97" t="e">
        <f>COUNTIFS(#REF!, "*Normal*",#REF!,"*Resolved*")</f>
        <v>#REF!</v>
      </c>
      <c r="E27" s="97" t="e">
        <f>COUNTIFS(#REF!, "*Normal*",#REF!,"*Reopened*")</f>
        <v>#REF!</v>
      </c>
      <c r="F27" s="97" t="e">
        <f>COUNTIFS(#REF!, "*Normal*",#REF!,"*Closed*") + COUNTIFS(#REF!, "*Normal*",#REF!,"*Ready for client test*")</f>
        <v>#REF!</v>
      </c>
      <c r="G27" s="216"/>
      <c r="H27" s="217"/>
    </row>
    <row r="28" spans="1:12" ht="20.25" customHeight="1">
      <c r="A28" s="93">
        <v>4</v>
      </c>
      <c r="B28" s="94" t="s">
        <v>139</v>
      </c>
      <c r="C28" s="97" t="e">
        <f>COUNTIFS(#REF!, "*Minor*",#REF!,"*Open*")</f>
        <v>#REF!</v>
      </c>
      <c r="D28" s="97" t="e">
        <f>COUNTIFS(#REF!, "*Minor*",#REF!,"*Resolved*")</f>
        <v>#REF!</v>
      </c>
      <c r="E28" s="97" t="e">
        <f>COUNTIFS(#REF!, "*Minor*",#REF!,"*Reopened*")</f>
        <v>#REF!</v>
      </c>
      <c r="F28" s="97" t="e">
        <f>COUNTIFS(#REF!, "*Minor*",#REF!,"*Closed*") + COUNTIFS(#REF!, "*Minor*",#REF!,"*Ready for client test*")</f>
        <v>#REF!</v>
      </c>
      <c r="G28" s="216"/>
      <c r="H28" s="217"/>
    </row>
    <row r="29" spans="1:12" ht="20.25" customHeight="1">
      <c r="A29" s="93"/>
      <c r="B29" s="92" t="s">
        <v>72</v>
      </c>
      <c r="C29" s="92" t="e">
        <f>SUM(C25:C28)</f>
        <v>#REF!</v>
      </c>
      <c r="D29" s="92">
        <v>0</v>
      </c>
      <c r="E29" s="92">
        <v>0</v>
      </c>
      <c r="F29" s="92" t="e">
        <f>SUM(F25:F28)</f>
        <v>#REF!</v>
      </c>
      <c r="G29" s="216"/>
      <c r="H29" s="217"/>
    </row>
    <row r="30" spans="1:12" ht="20.25" customHeight="1">
      <c r="A30" s="99"/>
      <c r="B30" s="100"/>
      <c r="C30" s="101"/>
      <c r="D30" s="101"/>
      <c r="E30" s="101"/>
      <c r="F30" s="101"/>
      <c r="G30" s="101"/>
      <c r="H30" s="101"/>
    </row>
    <row r="31" spans="1:12" ht="14.4">
      <c r="B31" s="98" t="s">
        <v>140</v>
      </c>
      <c r="C31" s="90"/>
      <c r="D31" s="90"/>
      <c r="E31" s="90"/>
      <c r="F31" s="90"/>
      <c r="G31" s="91"/>
    </row>
    <row r="32" spans="1:12" ht="18.75" customHeight="1">
      <c r="A32" s="92" t="s">
        <v>48</v>
      </c>
      <c r="B32" s="152" t="s">
        <v>141</v>
      </c>
      <c r="C32" s="152" t="s">
        <v>142</v>
      </c>
      <c r="D32" s="152" t="s">
        <v>143</v>
      </c>
      <c r="E32" s="152" t="s">
        <v>97</v>
      </c>
      <c r="F32" s="210" t="s">
        <v>100</v>
      </c>
      <c r="G32" s="212"/>
    </row>
    <row r="33" spans="1:12" s="118" customFormat="1" ht="14.4">
      <c r="A33" s="114"/>
      <c r="B33" s="115" t="s">
        <v>144</v>
      </c>
      <c r="C33" s="119" t="s">
        <v>145</v>
      </c>
      <c r="D33" s="119" t="s">
        <v>146</v>
      </c>
      <c r="E33" s="119" t="s">
        <v>105</v>
      </c>
      <c r="F33" s="219"/>
      <c r="G33" s="220"/>
      <c r="H33" s="117"/>
      <c r="I33" s="117"/>
      <c r="J33" s="117"/>
      <c r="K33" s="117"/>
      <c r="L33" s="117"/>
    </row>
    <row r="34" spans="1:12">
      <c r="A34" s="93">
        <v>1</v>
      </c>
      <c r="B34" s="94" t="s">
        <v>85</v>
      </c>
      <c r="C34" s="97" t="s">
        <v>147</v>
      </c>
      <c r="D34" s="97" t="s">
        <v>139</v>
      </c>
      <c r="E34" s="97" t="s">
        <v>111</v>
      </c>
      <c r="F34" s="216"/>
      <c r="G34" s="217"/>
    </row>
    <row r="35" spans="1:12" ht="20.25" customHeight="1">
      <c r="A35" s="93">
        <v>2</v>
      </c>
      <c r="B35" s="94" t="s">
        <v>84</v>
      </c>
      <c r="C35" s="97" t="s">
        <v>148</v>
      </c>
      <c r="D35" s="97" t="s">
        <v>139</v>
      </c>
      <c r="E35" s="97" t="s">
        <v>111</v>
      </c>
      <c r="F35" s="216"/>
      <c r="G35" s="217"/>
    </row>
    <row r="36" spans="1:12" ht="20.25" customHeight="1">
      <c r="A36" s="99"/>
      <c r="B36" s="100"/>
      <c r="C36" s="101"/>
      <c r="D36" s="101"/>
      <c r="E36" s="101"/>
      <c r="F36" s="101"/>
      <c r="G36" s="101"/>
      <c r="H36" s="101"/>
    </row>
    <row r="37" spans="1:12" ht="21.75" customHeight="1">
      <c r="B37" s="205" t="s">
        <v>149</v>
      </c>
      <c r="C37" s="205"/>
      <c r="D37" s="87"/>
      <c r="E37" s="87"/>
      <c r="F37" s="87"/>
      <c r="G37" s="88"/>
      <c r="H37" s="88"/>
    </row>
    <row r="38" spans="1:12">
      <c r="B38" s="89" t="s">
        <v>150</v>
      </c>
      <c r="C38" s="90"/>
      <c r="D38" s="90"/>
      <c r="E38" s="90"/>
      <c r="F38" s="90"/>
      <c r="G38" s="91"/>
    </row>
    <row r="39" spans="1:12" ht="18.75" customHeight="1">
      <c r="A39" s="92" t="s">
        <v>48</v>
      </c>
      <c r="B39" s="152" t="s">
        <v>52</v>
      </c>
      <c r="C39" s="218" t="s">
        <v>151</v>
      </c>
      <c r="D39" s="218"/>
      <c r="E39" s="218" t="s">
        <v>152</v>
      </c>
      <c r="F39" s="218"/>
      <c r="G39" s="218"/>
      <c r="H39" s="92" t="s">
        <v>153</v>
      </c>
    </row>
    <row r="40" spans="1:12" ht="34.5" customHeight="1">
      <c r="A40" s="93">
        <v>1</v>
      </c>
      <c r="B40" s="153" t="s">
        <v>154</v>
      </c>
      <c r="C40" s="215" t="s">
        <v>155</v>
      </c>
      <c r="D40" s="215"/>
      <c r="E40" s="215" t="s">
        <v>156</v>
      </c>
      <c r="F40" s="215"/>
      <c r="G40" s="215"/>
      <c r="H40" s="102"/>
    </row>
    <row r="41" spans="1:12" ht="34.5" customHeight="1">
      <c r="A41" s="93">
        <v>2</v>
      </c>
      <c r="B41" s="153" t="s">
        <v>154</v>
      </c>
      <c r="C41" s="215" t="s">
        <v>155</v>
      </c>
      <c r="D41" s="215"/>
      <c r="E41" s="215" t="s">
        <v>156</v>
      </c>
      <c r="F41" s="215"/>
      <c r="G41" s="215"/>
      <c r="H41" s="102"/>
    </row>
    <row r="42" spans="1:12" ht="34.5" customHeight="1">
      <c r="A42" s="93">
        <v>3</v>
      </c>
      <c r="B42" s="153" t="s">
        <v>154</v>
      </c>
      <c r="C42" s="215" t="s">
        <v>155</v>
      </c>
      <c r="D42" s="215"/>
      <c r="E42" s="215" t="s">
        <v>156</v>
      </c>
      <c r="F42" s="215"/>
      <c r="G42" s="215"/>
      <c r="H42" s="102"/>
    </row>
    <row r="43" spans="1:12">
      <c r="B43" s="103"/>
      <c r="C43" s="103"/>
      <c r="D43" s="103"/>
      <c r="E43" s="104"/>
      <c r="F43" s="90"/>
      <c r="G43" s="91"/>
    </row>
    <row r="44" spans="1:12" ht="21.75" customHeight="1">
      <c r="B44" s="205" t="s">
        <v>157</v>
      </c>
      <c r="C44" s="205"/>
      <c r="D44" s="87"/>
      <c r="E44" s="87"/>
      <c r="F44" s="87"/>
      <c r="G44" s="88"/>
      <c r="H44" s="88"/>
    </row>
    <row r="45" spans="1:12">
      <c r="B45" s="89" t="s">
        <v>158</v>
      </c>
      <c r="C45" s="103"/>
      <c r="D45" s="103"/>
      <c r="E45" s="104"/>
      <c r="F45" s="90"/>
      <c r="G45" s="91"/>
    </row>
    <row r="46" spans="1:12" s="106" customFormat="1" ht="21" customHeight="1">
      <c r="A46" s="206" t="s">
        <v>48</v>
      </c>
      <c r="B46" s="208" t="s">
        <v>159</v>
      </c>
      <c r="C46" s="210" t="s">
        <v>160</v>
      </c>
      <c r="D46" s="211"/>
      <c r="E46" s="211"/>
      <c r="F46" s="212"/>
      <c r="G46" s="213" t="s">
        <v>127</v>
      </c>
      <c r="H46" s="213" t="s">
        <v>159</v>
      </c>
      <c r="I46" s="203" t="s">
        <v>161</v>
      </c>
      <c r="J46" s="105"/>
      <c r="K46" s="105"/>
      <c r="L46" s="105"/>
    </row>
    <row r="47" spans="1:12">
      <c r="A47" s="207"/>
      <c r="B47" s="209"/>
      <c r="C47" s="107" t="s">
        <v>136</v>
      </c>
      <c r="D47" s="107" t="s">
        <v>137</v>
      </c>
      <c r="E47" s="108" t="s">
        <v>138</v>
      </c>
      <c r="F47" s="108" t="s">
        <v>139</v>
      </c>
      <c r="G47" s="214"/>
      <c r="H47" s="214"/>
      <c r="I47" s="204"/>
    </row>
    <row r="48" spans="1:12" ht="39.6">
      <c r="A48" s="207"/>
      <c r="B48" s="209"/>
      <c r="C48" s="121" t="s">
        <v>162</v>
      </c>
      <c r="D48" s="121" t="s">
        <v>163</v>
      </c>
      <c r="E48" s="121" t="s">
        <v>164</v>
      </c>
      <c r="F48" s="121" t="s">
        <v>165</v>
      </c>
      <c r="G48" s="120" t="s">
        <v>166</v>
      </c>
      <c r="H48" s="120" t="s">
        <v>167</v>
      </c>
      <c r="I48" s="120" t="s">
        <v>167</v>
      </c>
    </row>
    <row r="49" spans="1:9" ht="39.6">
      <c r="A49" s="93">
        <v>1</v>
      </c>
      <c r="B49" s="114" t="s">
        <v>168</v>
      </c>
      <c r="C49" s="121" t="s">
        <v>162</v>
      </c>
      <c r="D49" s="121" t="s">
        <v>163</v>
      </c>
      <c r="E49" s="121" t="s">
        <v>164</v>
      </c>
      <c r="F49" s="121" t="s">
        <v>165</v>
      </c>
      <c r="G49" s="109" t="s">
        <v>166</v>
      </c>
      <c r="H49" s="109" t="s">
        <v>167</v>
      </c>
      <c r="I49" s="109" t="s">
        <v>167</v>
      </c>
    </row>
    <row r="50" spans="1:9">
      <c r="A50" s="93">
        <v>2</v>
      </c>
      <c r="B50" s="93" t="s">
        <v>55</v>
      </c>
      <c r="C50" s="109">
        <v>0</v>
      </c>
      <c r="D50" s="109">
        <v>0</v>
      </c>
      <c r="E50" s="109">
        <v>0</v>
      </c>
      <c r="F50" s="109" t="e">
        <f>SUM(C29:E29)</f>
        <v>#REF!</v>
      </c>
      <c r="G50" s="122" t="e">
        <f>D19</f>
        <v>#DIV/0!</v>
      </c>
      <c r="H50" s="109" t="s">
        <v>167</v>
      </c>
      <c r="I50" s="109" t="s">
        <v>167</v>
      </c>
    </row>
    <row r="51" spans="1:9" ht="18.75" customHeight="1">
      <c r="B51" s="110"/>
    </row>
    <row r="52" spans="1:9">
      <c r="B52" s="111"/>
    </row>
    <row r="53" spans="1:9">
      <c r="B53" s="111"/>
    </row>
    <row r="54" spans="1:9">
      <c r="B54" s="111"/>
    </row>
    <row r="55" spans="1:9">
      <c r="B55" s="111"/>
    </row>
    <row r="56" spans="1:9">
      <c r="B56" s="111"/>
    </row>
    <row r="57" spans="1:9">
      <c r="B57" s="111"/>
    </row>
    <row r="58" spans="1:9">
      <c r="B58" s="111"/>
    </row>
    <row r="59" spans="1:9">
      <c r="B59" s="111"/>
    </row>
  </sheetData>
  <mergeCells count="32">
    <mergeCell ref="G29:H29"/>
    <mergeCell ref="C2:G2"/>
    <mergeCell ref="C3:D3"/>
    <mergeCell ref="F3:G3"/>
    <mergeCell ref="B6:C6"/>
    <mergeCell ref="B13:D13"/>
    <mergeCell ref="B21:D21"/>
    <mergeCell ref="G24:H24"/>
    <mergeCell ref="G25:H25"/>
    <mergeCell ref="G26:H26"/>
    <mergeCell ref="G27:H27"/>
    <mergeCell ref="G28:H28"/>
    <mergeCell ref="F32:G32"/>
    <mergeCell ref="F34:G34"/>
    <mergeCell ref="F35:G35"/>
    <mergeCell ref="B37:C37"/>
    <mergeCell ref="C39:D39"/>
    <mergeCell ref="E39:G39"/>
    <mergeCell ref="F33:G33"/>
    <mergeCell ref="C40:D40"/>
    <mergeCell ref="E40:G40"/>
    <mergeCell ref="C41:D41"/>
    <mergeCell ref="E41:G41"/>
    <mergeCell ref="C42:D42"/>
    <mergeCell ref="E42:G42"/>
    <mergeCell ref="I46:I47"/>
    <mergeCell ref="B44:C44"/>
    <mergeCell ref="A46:A48"/>
    <mergeCell ref="B46:B48"/>
    <mergeCell ref="C46:F46"/>
    <mergeCell ref="G46:G47"/>
    <mergeCell ref="H46:H47"/>
  </mergeCells>
  <conditionalFormatting sqref="H49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49:I5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5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49:I50" xr:uid="{00000000-0002-0000-0700-000000000000}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E3E4FA-795A-4742-A021-9CDC3210C5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 of Change</vt:lpstr>
      <vt:lpstr>Instruction</vt:lpstr>
      <vt:lpstr>Cover</vt:lpstr>
      <vt:lpstr>Common checklist</vt:lpstr>
      <vt:lpstr>User Story 1</vt:lpstr>
      <vt:lpstr>Test report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keywords/>
  <dc:description/>
  <cp:lastModifiedBy>kim anh</cp:lastModifiedBy>
  <cp:revision/>
  <dcterms:created xsi:type="dcterms:W3CDTF">2016-08-15T09:08:57Z</dcterms:created>
  <dcterms:modified xsi:type="dcterms:W3CDTF">2022-10-27T13:33:53Z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