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gitonl\NashTechHW\"/>
    </mc:Choice>
  </mc:AlternateContent>
  <xr:revisionPtr revIDLastSave="0" documentId="13_ncr:1_{62507760-188E-4916-A948-2DA5366D87CD}" xr6:coauthVersionLast="47" xr6:coauthVersionMax="47" xr10:uidLastSave="{00000000-0000-0000-0000-000000000000}"/>
  <bookViews>
    <workbookView xWindow="-108" yWindow="-108" windowWidth="23256" windowHeight="13176" tabRatio="840" firstSheet="1"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8" i="10" l="1"/>
  <c r="F27" i="10"/>
  <c r="F26" i="10"/>
  <c r="F25" i="10"/>
  <c r="E28" i="10"/>
  <c r="E27" i="10"/>
  <c r="E26" i="10"/>
  <c r="E25" i="10"/>
  <c r="D28" i="10"/>
  <c r="D27" i="10"/>
  <c r="D26" i="10"/>
  <c r="D25" i="10"/>
  <c r="C28" i="10" l="1"/>
  <c r="C27" i="10"/>
  <c r="C26" i="10"/>
  <c r="C25" i="10"/>
  <c r="C29" i="10" l="1"/>
  <c r="F50" i="10" s="1"/>
  <c r="C11" i="8"/>
  <c r="B11" i="8"/>
  <c r="D11" i="8"/>
  <c r="C17" i="10" s="1"/>
  <c r="F29" i="10"/>
  <c r="D15" i="8"/>
  <c r="G17" i="10" s="1"/>
  <c r="G18" i="10" s="1"/>
  <c r="C15" i="8"/>
  <c r="B15" i="8"/>
  <c r="C18" i="10" l="1"/>
  <c r="A21" i="8"/>
  <c r="D14" i="8"/>
  <c r="E17" i="10" s="1"/>
  <c r="E18" i="10" s="1"/>
  <c r="C14" i="8"/>
  <c r="B14" i="8"/>
  <c r="D13" i="8"/>
  <c r="C13" i="8"/>
  <c r="B13" i="8"/>
  <c r="D12" i="8"/>
  <c r="D17" i="10" s="1"/>
  <c r="D18" i="10" s="1"/>
  <c r="C12" i="8"/>
  <c r="B12" i="8"/>
  <c r="D9" i="8"/>
  <c r="C9" i="8"/>
  <c r="B9" i="8"/>
  <c r="A22" i="8" l="1"/>
  <c r="A23" i="8" s="1"/>
  <c r="A24" i="8" s="1"/>
  <c r="B10" i="8"/>
  <c r="D10" i="8"/>
  <c r="F17" i="10"/>
  <c r="F18" i="10" s="1"/>
  <c r="D19" i="10" s="1"/>
  <c r="G50" i="10" s="1"/>
  <c r="C10" i="8"/>
  <c r="A25" i="8" l="1"/>
  <c r="A26" i="8" s="1"/>
  <c r="A27" i="8" s="1"/>
  <c r="A28" i="8" s="1"/>
  <c r="A29" i="8" s="1"/>
  <c r="A30" i="8" s="1"/>
  <c r="A32" i="8" s="1"/>
  <c r="A33" i="8" s="1"/>
  <c r="A34" i="8" l="1"/>
  <c r="A35" i="8" s="1"/>
  <c r="A36" i="8" l="1"/>
  <c r="A37" i="8" l="1"/>
  <c r="A39" i="8" s="1"/>
  <c r="A40" i="8" l="1"/>
  <c r="A41" i="8" s="1"/>
  <c r="A42" i="8" l="1"/>
  <c r="A43" i="8" s="1"/>
  <c r="A44" i="8" s="1"/>
  <c r="A45" i="8" s="1"/>
  <c r="A46" i="8" s="1"/>
  <c r="A47" i="8" s="1"/>
  <c r="A48" i="8" l="1"/>
  <c r="A49" i="8" s="1"/>
  <c r="A50" i="8" l="1"/>
  <c r="A51" i="8" s="1"/>
  <c r="A53" i="8" l="1"/>
  <c r="A54" i="8" s="1"/>
  <c r="A55" i="8" s="1"/>
  <c r="A56" i="8" s="1"/>
  <c r="A57" i="8" s="1"/>
  <c r="A58" i="8" s="1"/>
  <c r="A59" i="8" s="1"/>
  <c r="A60" i="8" l="1"/>
  <c r="A62" i="8" s="1"/>
  <c r="A63" i="8" s="1"/>
  <c r="A64" i="8" l="1"/>
  <c r="A65" i="8" l="1"/>
  <c r="A66" i="8" s="1"/>
  <c r="A68" i="8" s="1"/>
  <c r="A69" i="8" s="1"/>
  <c r="A70" i="8" l="1"/>
  <c r="A71" i="8" s="1"/>
  <c r="A72" i="8" l="1"/>
  <c r="A73" i="8" s="1"/>
  <c r="A74" i="8" s="1"/>
  <c r="A75" i="8" s="1"/>
  <c r="A76" i="8" l="1"/>
  <c r="A77" i="8" s="1"/>
  <c r="A78" i="8" s="1"/>
  <c r="A79" i="8" s="1"/>
  <c r="A81" i="8" s="1"/>
  <c r="A82" i="8" s="1"/>
  <c r="A84" i="8" l="1"/>
  <c r="A85" i="8" s="1"/>
  <c r="A87" i="8" l="1"/>
  <c r="A88" i="8" s="1"/>
  <c r="A89" i="8" s="1"/>
  <c r="A90" i="8" l="1"/>
  <c r="A91" i="8" s="1"/>
  <c r="A92" i="8" l="1"/>
  <c r="A93" i="8" l="1"/>
  <c r="A94" i="8" s="1"/>
  <c r="A95" i="8" s="1"/>
  <c r="A96"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45" authorId="1" shapeId="0" xr:uid="{E9B3C8CF-FF68-4167-99C5-EBA4F342CFAE}">
      <text>
        <r>
          <rPr>
            <b/>
            <sz val="9"/>
            <color indexed="81"/>
            <rFont val="Tahoma"/>
            <family val="2"/>
          </rPr>
          <t>Nguyen Dao Thi Binh:</t>
        </r>
        <r>
          <rPr>
            <sz val="9"/>
            <color indexed="81"/>
            <rFont val="Tahoma"/>
            <family val="2"/>
          </rPr>
          <t xml:space="preserve">
Bug ID: 13057</t>
        </r>
      </text>
    </comment>
    <comment ref="F47" authorId="1" shapeId="0" xr:uid="{00000000-0006-0000-0400-000005000000}">
      <text>
        <r>
          <rPr>
            <b/>
            <sz val="9"/>
            <color indexed="81"/>
            <rFont val="Tahoma"/>
            <family val="2"/>
          </rPr>
          <t>Nguyen Dao Thi Binh:</t>
        </r>
        <r>
          <rPr>
            <sz val="9"/>
            <color indexed="81"/>
            <rFont val="Tahoma"/>
            <family val="2"/>
          </rPr>
          <t xml:space="preserve">
Bug ID: 13057</t>
        </r>
      </text>
    </comment>
    <comment ref="F48" authorId="1" shapeId="0" xr:uid="{C45B47E7-E9DE-4A42-9550-AA6939781CE6}">
      <text>
        <r>
          <rPr>
            <b/>
            <sz val="9"/>
            <color indexed="81"/>
            <rFont val="Tahoma"/>
            <family val="2"/>
          </rPr>
          <t>Nguyen Dao Thi Binh:</t>
        </r>
        <r>
          <rPr>
            <sz val="9"/>
            <color indexed="81"/>
            <rFont val="Tahoma"/>
            <family val="2"/>
          </rPr>
          <t xml:space="preserve">
Bug ID: 13057</t>
        </r>
      </text>
    </comment>
    <comment ref="F49" authorId="1" shapeId="0" xr:uid="{00000000-0006-0000-0400-000006000000}">
      <text>
        <r>
          <rPr>
            <b/>
            <sz val="9"/>
            <color indexed="81"/>
            <rFont val="Tahoma"/>
            <family val="2"/>
          </rPr>
          <t>Nguyen Dao Thi Binh:</t>
        </r>
        <r>
          <rPr>
            <sz val="9"/>
            <color indexed="81"/>
            <rFont val="Tahoma"/>
            <family val="2"/>
          </rPr>
          <t xml:space="preserve">
Bug ID: 13057</t>
        </r>
      </text>
    </comment>
    <comment ref="F50" authorId="1" shapeId="0" xr:uid="{0CB1D1AF-4344-4FAA-AC3C-A87F93F0E46D}">
      <text>
        <r>
          <rPr>
            <b/>
            <sz val="9"/>
            <color indexed="81"/>
            <rFont val="Tahoma"/>
            <family val="2"/>
          </rPr>
          <t>Nguyen Dao Thi Binh:</t>
        </r>
        <r>
          <rPr>
            <sz val="9"/>
            <color indexed="81"/>
            <rFont val="Tahoma"/>
            <family val="2"/>
          </rPr>
          <t xml:space="preserve">
Bug ID: 13057</t>
        </r>
      </text>
    </comment>
  </commentList>
</comments>
</file>

<file path=xl/sharedStrings.xml><?xml version="1.0" encoding="utf-8"?>
<sst xmlns="http://schemas.openxmlformats.org/spreadsheetml/2006/main" count="455" uniqueCount="359">
  <si>
    <r>
      <t xml:space="preserve">Security Classification: </t>
    </r>
    <r>
      <rPr>
        <b/>
        <sz val="11"/>
        <rFont val="Cambria"/>
        <family val="2"/>
        <scheme val="major"/>
      </rPr>
      <t>Confidential</t>
    </r>
  </si>
  <si>
    <t>Document History</t>
  </si>
  <si>
    <t>Document Location</t>
  </si>
  <si>
    <t>File Name</t>
  </si>
  <si>
    <t>Location</t>
  </si>
  <si>
    <t>Process Asset Library</t>
  </si>
  <si>
    <t>Document Version History</t>
  </si>
  <si>
    <t>Version</t>
  </si>
  <si>
    <t>Effective Date</t>
  </si>
  <si>
    <t>Author</t>
  </si>
  <si>
    <t>Details</t>
  </si>
  <si>
    <t>Reviewer</t>
  </si>
  <si>
    <t>Approvers</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</si>
  <si>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</si>
  <si>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</si>
  <si>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</si>
  <si>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</si>
  <si>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</si>
  <si>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</si>
  <si>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</si>
  <si>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</si>
  <si>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</si>
  <si>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</si>
  <si>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</si>
  <si>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</si>
  <si>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</si>
  <si>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</si>
  <si>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</si>
  <si>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</si>
  <si>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</si>
  <si>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</si>
  <si>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</si>
  <si>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</si>
  <si>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</si>
  <si>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</si>
  <si>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</si>
  <si>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</si>
  <si>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</si>
  <si>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</si>
  <si>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</si>
  <si>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</si>
  <si>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</si>
  <si>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</si>
  <si>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</si>
  <si>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</si>
  <si>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</si>
  <si>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</si>
  <si>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</si>
  <si>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</si>
  <si>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</si>
  <si>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</si>
  <si>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</si>
  <si>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</si>
  <si>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</si>
  <si>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</si>
  <si>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</si>
  <si>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</si>
  <si>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</si>
  <si>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</si>
  <si>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</si>
  <si>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</si>
  <si>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</si>
  <si>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</si>
  <si>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</si>
  <si>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</si>
  <si>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</si>
  <si>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</si>
  <si>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</si>
  <si>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</si>
  <si>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</si>
  <si>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</si>
  <si>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</si>
  <si>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</si>
  <si>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</si>
  <si>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</si>
  <si>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</si>
  <si>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</si>
  <si>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</si>
  <si>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</si>
  <si>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</si>
  <si>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</si>
  <si>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</si>
  <si>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</si>
  <si>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</si>
  <si>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</si>
  <si>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</si>
  <si>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</si>
  <si>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</si>
  <si>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</si>
  <si>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</si>
  <si>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</si>
  <si>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</si>
  <si>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</si>
  <si>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</si>
  <si>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</si>
  <si>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</si>
  <si>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</si>
  <si>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</si>
  <si>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</si>
  <si>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</si>
  <si>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</si>
  <si>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</si>
  <si>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</si>
  <si>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</si>
  <si>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</si>
  <si>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</si>
  <si>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</si>
  <si>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</si>
  <si>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</si>
  <si>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</si>
  <si>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</si>
  <si>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</si>
  <si>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</si>
  <si>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</si>
  <si>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</si>
  <si>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</si>
  <si>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</si>
  <si>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</si>
  <si>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</si>
  <si>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</si>
  <si>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</si>
  <si>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</si>
  <si>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</si>
  <si>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</si>
  <si>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</si>
  <si>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</si>
  <si>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</si>
  <si>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</si>
  <si>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</si>
  <si>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</si>
  <si>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</si>
  <si>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</si>
  <si>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</si>
  <si>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</si>
  <si>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</si>
  <si>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</si>
  <si>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</si>
  <si>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</si>
  <si>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</si>
  <si>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</si>
  <si>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</si>
  <si>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</si>
  <si>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</si>
  <si>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</si>
  <si>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</si>
  <si>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</si>
  <si>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</si>
  <si>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</si>
  <si>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</si>
  <si>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</si>
  <si>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</si>
  <si>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</si>
  <si>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</si>
  <si>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</si>
  <si>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</si>
  <si>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</si>
  <si>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</si>
  <si>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</si>
  <si>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</si>
  <si>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</si>
  <si>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</si>
  <si>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</si>
  <si>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</si>
  <si>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</si>
  <si>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</si>
  <si>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</si>
  <si>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</si>
  <si>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</si>
  <si>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</si>
  <si>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Kim Anh</t>
  </si>
  <si>
    <t>Sign in with phone number function</t>
  </si>
  <si>
    <t>Assignment2_KimAnh_MiddleTerm.xltx</t>
  </si>
  <si>
    <t>1. Validation field</t>
  </si>
  <si>
    <t xml:space="preserve">Verify initial data in phone number field is blank </t>
  </si>
  <si>
    <t>1.1 Phone number</t>
  </si>
  <si>
    <t>Verify total numeric characters input is less than 10 and more than 0</t>
  </si>
  <si>
    <t>Verify show error message when phone number input already exists in system</t>
  </si>
  <si>
    <t>1.2 SMS Verification code</t>
  </si>
  <si>
    <t xml:space="preserve">Verify initial data in SMS code field is blank </t>
  </si>
  <si>
    <t>Verify show error message when total numeric characters input is more than 10</t>
  </si>
  <si>
    <t>1.3 Password</t>
  </si>
  <si>
    <t xml:space="preserve">Verify initial data in password field is blank </t>
  </si>
  <si>
    <t>Verify when total alphabetic and numberic characters in password is between 6 and 50</t>
  </si>
  <si>
    <t>1.4 Birthday</t>
  </si>
  <si>
    <t xml:space="preserve">Verify birthday field content can be blank </t>
  </si>
  <si>
    <t>1.5 Gender</t>
  </si>
  <si>
    <t xml:space="preserve">Verify gender field content can be blank </t>
  </si>
  <si>
    <t>1.5 Fullname</t>
  </si>
  <si>
    <t>Verify when enter only tab/spaces in fullname field</t>
  </si>
  <si>
    <t xml:space="preserve">Verify initial data in fullname field is blank </t>
  </si>
  <si>
    <t>Verify show error message when total characters in fullname is less than 6</t>
  </si>
  <si>
    <t>Verify show error message when total characters in fullname is more than 50</t>
  </si>
  <si>
    <t>Verify when total characters in fullname field is between 6 and 50</t>
  </si>
  <si>
    <t>Verify when enter character are alphabetic and numeric in fullname field</t>
  </si>
  <si>
    <t>1.6 Checkbox</t>
  </si>
  <si>
    <t>Verify default value checkbox is checked</t>
  </si>
  <si>
    <t>Verfiy checkbox can be click on to uncheck or check</t>
  </si>
  <si>
    <t>2. Function</t>
  </si>
  <si>
    <t>Verify eye icon can be click to shown/hide password into * in password field</t>
  </si>
  <si>
    <t>Verify sign up but phone number field is empty</t>
  </si>
  <si>
    <t>Verify input alphabet and character in phone number field</t>
  </si>
  <si>
    <t>Verify input space in phone number field</t>
  </si>
  <si>
    <t>Nothing display on search box</t>
  </si>
  <si>
    <t>1. Observe the search box</t>
  </si>
  <si>
    <t>Open page log up with phone number</t>
  </si>
  <si>
    <t>1. Let phone number field empty
2. Click on sign up button</t>
  </si>
  <si>
    <t>Sign up failed and error message "Please enter Phone number" is displayed</t>
  </si>
  <si>
    <t>1. Click on phone number field
2. Enter abc@# into field
3. Click on sign up button</t>
  </si>
  <si>
    <t>1. Click on phone number field
2. Enter "          " into field
3. Click on sign up button</t>
  </si>
  <si>
    <t>Verify input HTML, SQL injection in phone number field</t>
  </si>
  <si>
    <t>1. Click on phone number field
2. Enter SELECT Phone number FROM users into field
3. Click on sign up button</t>
  </si>
  <si>
    <t>Verify field let user copy &amp; paste</t>
  </si>
  <si>
    <t>1. Click on phone number field
2. Enter 0832017140
3. Copy the phone number above
4. Delete content in phone number field
5. Paste the copied into field
6. Click on sign up button</t>
  </si>
  <si>
    <t>No error message display in phone number field</t>
  </si>
  <si>
    <t>Verify user can click on button x to clear inputted data</t>
  </si>
  <si>
    <t>1. Click on phone number field
2. Enter 0934 into field
3. Click on button x</t>
  </si>
  <si>
    <t>Data in phone number field is cleared</t>
  </si>
  <si>
    <t>Verify total numeric characters input is 10 and valid</t>
  </si>
  <si>
    <t>1. Click on phone number field
2. Enter 083201740 into field
3. Click on sign up button</t>
  </si>
  <si>
    <t>1. Click on phone number field
2. Enter 09877769343 into field
3. Click on sign up button</t>
  </si>
  <si>
    <t>Sign up failed and error message "The length of phone number shoule be 10 characters" is displayed</t>
  </si>
  <si>
    <t>1. Click on phone number field
2. Enter 09343 into field
3. Click on sign up button</t>
  </si>
  <si>
    <t>1. Click on phone number field
2. Enter 083201740 already existed into field
3. Click on sign up button</t>
  </si>
  <si>
    <t>Sign up failed and error message "Phone number already exists" is displayed</t>
  </si>
  <si>
    <t>1. Observe the SMS Verification field</t>
  </si>
  <si>
    <t>Nothing display on field</t>
  </si>
  <si>
    <t>Verify the required SMS code field is empty</t>
  </si>
  <si>
    <t>1. Let SMS field empty
2. Click on sign up button</t>
  </si>
  <si>
    <t>Sign up failed and error message "Please enter SMS Verification code" is displayed</t>
  </si>
  <si>
    <t>Verify when input 6 numeric characters do not match with data compared to data from sms phone</t>
  </si>
  <si>
    <t xml:space="preserve">Verify input exactly 6 numeric characters match with sms code received from phone </t>
  </si>
  <si>
    <t>1. Get 459883 in sms phone
2. Click on sms verification field
3. Enter 459883
4. Click on sign up button</t>
  </si>
  <si>
    <t>Sign up failed and error message "Code is wrong " is displayed</t>
  </si>
  <si>
    <t>1. Get 459883 in sms phone
2. Click on sms verification field
3. Enter 488g@ 
4. Click on sign up button</t>
  </si>
  <si>
    <t>1. Copy 459883 taken from sms code
2. Click on sms verification field
3. Paste the copied code 
4. Click on sign up button</t>
  </si>
  <si>
    <t xml:space="preserve">Verify input exactly 6 numeric characters match with sms code received from phone but it is expired </t>
  </si>
  <si>
    <t>1. Get 459883 in sms phone
2. Click on sms verification field after 1 day with same phone number got sms 
3. Enter 459883
4. Click on sign up button</t>
  </si>
  <si>
    <t>1. Observe the password field</t>
  </si>
  <si>
    <t>Verify input HTML, SQL injection in password field</t>
  </si>
  <si>
    <t>1. Click on password field
2. Enter SELECT password FROM users into field
3. Click on sign up button</t>
  </si>
  <si>
    <t>Sign up failed and error message "Please enter valid password" is displayed</t>
  </si>
  <si>
    <t>1. Click on password field
2. Enter abc34
3. Copy the text above
4. Delete content in password field
5. Paste the copied into field
6. Click on sign up button</t>
  </si>
  <si>
    <t>No error message display in password field</t>
  </si>
  <si>
    <t xml:space="preserve">1. Click on password field
2. Enter abc3490
3. Click on button x </t>
  </si>
  <si>
    <t>Data in password field is cleared</t>
  </si>
  <si>
    <t>1. Click on password field
2. Enter 343535 into field
3. Click on sign up button</t>
  </si>
  <si>
    <t>1. Click on password field
2. Enter abhdu into field
3. Click on sign up button</t>
  </si>
  <si>
    <t>1. Click on password field
2. Enter "        " into field
3. Click on sign up button</t>
  </si>
  <si>
    <t>Verify when enter only tab space in password field</t>
  </si>
  <si>
    <t>1. Let password field empty
2. Click on sign up button</t>
  </si>
  <si>
    <t>Sign up failed and error message "Please enter password value" is displayed</t>
  </si>
  <si>
    <t>Verify when total alphabetic and numberic characters in password is less than 6</t>
  </si>
  <si>
    <t>Verify when let password field empty</t>
  </si>
  <si>
    <t>Verify when password contains only numeric characters</t>
  </si>
  <si>
    <t>Verify when password contains only alphabetic characters</t>
  </si>
  <si>
    <t>Verify when total alphabetic and numberic characters in password is 6</t>
  </si>
  <si>
    <t>Verify when total alphabetic and numberic characters in password is 50</t>
  </si>
  <si>
    <t>Verify when total alphabetic and numberic characters in password is more than 50</t>
  </si>
  <si>
    <t>1. Click on password field
2. Enter 3d5 into field
3. Click on sign up button</t>
  </si>
  <si>
    <t>1. Click on password field
2. Enter 349ssd into field
3. Click on sign up button</t>
  </si>
  <si>
    <t>1. Click on password field
2. Enter "123abcdefghijklmnopqrstuvwxyzabcdefghijklmnopqrstu" into field
3. Click on sign up button</t>
  </si>
  <si>
    <t>1. Click on password field
2. Enter "123abcdefghijklmnopqrstuvwxyzabcdefghijklmnopqrstuvwxyz" into field
3. Click on sign up button</t>
  </si>
  <si>
    <t>1. Click on password field
2. Enter 123abc@@ into field
3. Click on sign up button</t>
  </si>
  <si>
    <t>No error message display in birthday field</t>
  </si>
  <si>
    <t>1. Let birthday field empty
2. Click on sign up button</t>
  </si>
  <si>
    <t xml:space="preserve">Verify the initial placeholders of birthday field are Month, Day, Year respectively </t>
  </si>
  <si>
    <t>Month, Day, Year is placeholder displayed in each box respectively</t>
  </si>
  <si>
    <t>Verify when enter wrong format of day/month/year in field</t>
  </si>
  <si>
    <t>Verify when enter correct format of day/month/year but day after current day in field</t>
  </si>
  <si>
    <t xml:space="preserve">1. Enter 04 in Day field
2. Enter 13 in Month field
3. Enter 20aa in year field
4. Click on sign up button </t>
  </si>
  <si>
    <t>Sign up failed and error message "Wrong birthday format" is displayed</t>
  </si>
  <si>
    <t xml:space="preserve">1. Enter 24 in Day field
2. Enter 10 in Month field
3. Enter 2022 in year field
4. Click on sign up button </t>
  </si>
  <si>
    <t>Check available values of the Day dropdownlist:
- Available values: From 1 to 31
- Sorting: Ascending</t>
  </si>
  <si>
    <t>Check available values of the Month dropdownlist
- Display value: 1-12 with the name
- Sorting: Ascending</t>
  </si>
  <si>
    <t>Check data in Year field:
- Display value: 1900-2022
- Sorting: Descending</t>
  </si>
  <si>
    <t>1. Click on Day field dropdown
2. Observe order of day list</t>
  </si>
  <si>
    <t>1. Click on Month field dropdown
2. Observe order of month list</t>
  </si>
  <si>
    <t>1. Click on Year field dropdown
2. Observe order of year list</t>
  </si>
  <si>
    <t>Verify available values of Day is changed accordingly when selecting a Month / Year</t>
  </si>
  <si>
    <t>1. Click on Year field dropdown
2. Choose year 2020
3. Click on Month field dropdown
4. Choose February in list
3. Click on Day field dropdown 
4. Observe day list</t>
  </si>
  <si>
    <t xml:space="preserve">It is leap year so there should be changed from 28 day to 29 day options in day dropdown list </t>
  </si>
  <si>
    <t>1. User can click on Year dropdown list
2. Year is sorted descending correctly from 1900 to current year(2022) and correct name</t>
  </si>
  <si>
    <t>1. User can click on Month dropdown list
2. Month is sorted ascending correctly from 1 to 12 and correct name</t>
  </si>
  <si>
    <t>1. User can click on Day dropdown list
2. Day is sorted ascending correctly from 1 to 31</t>
  </si>
  <si>
    <t>1. User can input in field
2.'Sign up failed and error message "Wrong birthday format" is displayed</t>
  </si>
  <si>
    <t xml:space="preserve">Verify gender field can be click on to select option with Male/ Female  </t>
  </si>
  <si>
    <t>1. Let gender field empty
2. Click on sign up button</t>
  </si>
  <si>
    <t>No error message display in gender field</t>
  </si>
  <si>
    <t xml:space="preserve">1. Click on gender dropdown 
2. Observe data in list </t>
  </si>
  <si>
    <t>1. User can click on dropdown 
2. Data in list contains Male and Female</t>
  </si>
  <si>
    <t>Verify initial data in gender field is placeholder "Select"</t>
  </si>
  <si>
    <t xml:space="preserve">"Select" is placeholder displayed in box </t>
  </si>
  <si>
    <t>Verify when input wrong format of gender into field</t>
  </si>
  <si>
    <t>1. Click on gender field
2. Enter male23 
3. Click on sign up button</t>
  </si>
  <si>
    <t>1. Gender field can be edit manually
2. Sign up failed and error message "Wrong gender format" is displayed</t>
  </si>
  <si>
    <t>Verify when input correct format of gender into field</t>
  </si>
  <si>
    <t>1. Click on gender field
2. Enter Female
3. Click on sign up button</t>
  </si>
  <si>
    <t>1. Observe the fullname field</t>
  </si>
  <si>
    <t>1. Click on fullname field
2. Enter "         " 
3. Click on sign up button</t>
  </si>
  <si>
    <t>Sign up failed and error message "Please enter Full Name" is displayed</t>
  </si>
  <si>
    <t>1. Let fullname field empty
2. Click on sign up button</t>
  </si>
  <si>
    <t>Verify when fullname field is empty</t>
  </si>
  <si>
    <t>1. Click on fullname field
2. Enter "   John Smith         " 
3. Click on sign up button</t>
  </si>
  <si>
    <t xml:space="preserve">Verify automatically trim space from front and end of inputted text </t>
  </si>
  <si>
    <t>Verify when enter character is not alphabetic or numeric in fullname field</t>
  </si>
  <si>
    <t>No error message display in fullname field</t>
  </si>
  <si>
    <t>1. Click on fullname field
2. Enter "Hoang Hai Nam" 
3. Click on sign up button</t>
  </si>
  <si>
    <t>Sign up failed and error message "Wrong format fullname" is displayed</t>
  </si>
  <si>
    <t>1. Click on fullname field
2. Enter "Hoang Hai Nam@@#" 
3. Click on sign up button</t>
  </si>
  <si>
    <t>1. Click on fullname field
2. Enter "John Smith" 
3. Click on button x</t>
  </si>
  <si>
    <t>Data in fullname field is cleared</t>
  </si>
  <si>
    <t>Verify show error message when total characters in fullname is minlength 6</t>
  </si>
  <si>
    <t>Verify show error message when total characters in fullname is maxlength 50</t>
  </si>
  <si>
    <t>1. Click on fullname field
2. Enter "Mike" 
3. Click on sign up button</t>
  </si>
  <si>
    <t>Sign up failed and error message "The name length should be 6-50 characters" is displayed</t>
  </si>
  <si>
    <t>1. Click on fullname field
2. Enter "Mike Jim" 
3. Click on sign up button</t>
  </si>
  <si>
    <t>1. Name created is "John Smith"</t>
  </si>
  <si>
    <t>1. Click on fullname field
2. Enter "Mikeabcdefghijklmnopqrstuvwxyzabcdefghijklmnopqrst" 
3. Click on sign up button</t>
  </si>
  <si>
    <t>1. Click on fullname field
2. Enter "Mike Jackson45" 
3. Click on sign up button</t>
  </si>
  <si>
    <t>1. Click on fullname field
2. Enter "Mikeabcdefghijklmnopqrstuvwxyzabcdefghijklmn  opqrstuv" 
3. Click on sign up button</t>
  </si>
  <si>
    <t>1. Observe the checkbox field</t>
  </si>
  <si>
    <t xml:space="preserve">Checkbox is checked </t>
  </si>
  <si>
    <t>No error happens in checkbox field</t>
  </si>
  <si>
    <t>1. Click on check box to uncheck
2. Click on sign up button</t>
  </si>
  <si>
    <t>1.7 Other</t>
  </si>
  <si>
    <t xml:space="preserve">1. Click on Term of use 
</t>
  </si>
  <si>
    <t xml:space="preserve">1. Click on Privacy Policy
</t>
  </si>
  <si>
    <t>"Term of use" can be clicked on and open the content in a new tab</t>
  </si>
  <si>
    <t>"Privacy policy" can be clicked on and open the content in a new tab</t>
  </si>
  <si>
    <t>Verify user can click on text link "Term of use"</t>
  </si>
  <si>
    <t>Verify user can click on text link "Privacy Policy"</t>
  </si>
  <si>
    <t xml:space="preserve">Verify Slide to get SMS code if enter invalid phone number </t>
  </si>
  <si>
    <t>1. Click on phone number field
2. Enter 00009993 
3. Drag the Slide to get SMS Code</t>
  </si>
  <si>
    <t>Can not receive any sms code and error message "Please enter a valid phone number" is displayed</t>
  </si>
  <si>
    <t xml:space="preserve">Verify Slide to get SMS code if enter valid phone number </t>
  </si>
  <si>
    <t>Slide can be dragged and sms code is sent to following phone number</t>
  </si>
  <si>
    <t xml:space="preserve">1. Click on password field
2. Enter abc345@@ as password
3. Click on eye icon </t>
  </si>
  <si>
    <t>1. User can click on eye icon
2. Pass will be hide as '*' when click and show off when click again</t>
  </si>
  <si>
    <t>1. Click on phone number field
2. Enter 0979887219
3. Drag Slide to get SMS Code</t>
  </si>
  <si>
    <t xml:space="preserve">Verify sign up with Email </t>
  </si>
  <si>
    <t>Verify sign up with Facebook</t>
  </si>
  <si>
    <t>Verify sign up with Google</t>
  </si>
  <si>
    <t>1. Click on button sign up with Email</t>
  </si>
  <si>
    <t>1. Click on button sign up with Facebook</t>
  </si>
  <si>
    <t>1. Click on button sign up with Google</t>
  </si>
  <si>
    <t xml:space="preserve">1. Button can be clicked
2. Redirect to Sign up with Email page </t>
  </si>
  <si>
    <t xml:space="preserve">1. Button can be clicked
2. Redirect to Sign up with Facebook page </t>
  </si>
  <si>
    <t xml:space="preserve">1. Button can be clicked
2. Redirect to Sign up with Google page </t>
  </si>
  <si>
    <t>Verify create account failed when sign up with all invalid fields</t>
  </si>
  <si>
    <t>1. Enter invalid value into all fields
2. Click on button sign up</t>
  </si>
  <si>
    <t>Sign up failed and error message is displayed in each field</t>
  </si>
  <si>
    <t>1. Enter valid value into all fields
2. Click on button sign up</t>
  </si>
  <si>
    <t xml:space="preserve">1. No error message is displayed
2. Sign up successly and access to log in account immediately </t>
  </si>
  <si>
    <t xml:space="preserve">Verify button sign up can be clicked on and when all field is validaion </t>
  </si>
  <si>
    <t>Verify create account when sign up with mandatory fields only</t>
  </si>
  <si>
    <t>1. Enter valid value into only mandatory fields
2. Click on button sign up</t>
  </si>
  <si>
    <t>Verify Slide to get SMS code if do not enter phone number</t>
  </si>
  <si>
    <t>1. Let phone number field empty
2. Drag Slide to get SMS Code</t>
  </si>
  <si>
    <t>Error message "Please enter phone number" is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</si>
</sst>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2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3" fontId="1" fillId="6" borderId="6" xfId="0" quotePrefix="1" applyNumberFormat="1" applyFont="1" applyFill="1" applyBorder="1" applyAlignment="1">
      <alignment horizontal="left" vertical="top"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37" fillId="10" borderId="6" xfId="0" applyFont="1" applyFill="1" applyBorder="1" applyAlignment="1">
      <alignment horizontal="left" vertical="top"/>
    </xf>
    <xf numFmtId="0" fontId="1" fillId="0" borderId="6" xfId="0" applyFont="1" applyBorder="1" applyAlignment="1">
      <alignment horizontal="left" vertical="top" wrapText="1"/>
    </xf>
    <xf numFmtId="0" fontId="1" fillId="6" borderId="0" xfId="0" applyFont="1" applyFill="1" applyAlignment="1">
      <alignment vertical="top" wrapText="1"/>
    </xf>
    <xf numFmtId="0" fontId="1" fillId="6" borderId="0" xfId="0" applyFont="1" applyFill="1" applyAlignment="1">
      <alignment horizontal="left"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TableStyleMedium2"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C25" sqref="C25"/>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7" t="s">
        <v>0</v>
      </c>
      <c r="F1" s="16"/>
    </row>
    <row r="2" spans="1:6" ht="21">
      <c r="A2" s="37" t="s">
        <v>1</v>
      </c>
      <c r="B2" s="18"/>
      <c r="C2" s="18"/>
      <c r="D2" s="18"/>
      <c r="E2" s="18"/>
      <c r="F2" s="18"/>
    </row>
    <row r="3" spans="1:6">
      <c r="A3" s="18"/>
      <c r="B3" s="18"/>
      <c r="C3" s="18"/>
      <c r="D3" s="18"/>
      <c r="E3" s="18"/>
      <c r="F3" s="18"/>
    </row>
    <row r="4" spans="1:6" ht="15" customHeight="1">
      <c r="A4" s="172" t="s">
        <v>2</v>
      </c>
      <c r="B4" s="173"/>
      <c r="C4" s="173"/>
      <c r="D4" s="173"/>
      <c r="E4" s="174"/>
      <c r="F4" s="18"/>
    </row>
    <row r="5" spans="1:6">
      <c r="A5" s="175" t="s">
        <v>3</v>
      </c>
      <c r="B5" s="175"/>
      <c r="C5" s="176" t="s">
        <v>4</v>
      </c>
      <c r="D5" s="176"/>
      <c r="E5" s="176"/>
      <c r="F5" s="18"/>
    </row>
    <row r="6" spans="1:6" ht="29.25" customHeight="1">
      <c r="A6" s="177" t="s">
        <v>171</v>
      </c>
      <c r="B6" s="178"/>
      <c r="C6" s="171" t="s">
        <v>5</v>
      </c>
      <c r="D6" s="171"/>
      <c r="E6" s="171"/>
      <c r="F6" s="18"/>
    </row>
    <row r="7" spans="1:6" ht="29.25" customHeight="1">
      <c r="A7" s="139"/>
      <c r="B7" s="139"/>
      <c r="C7" s="140"/>
      <c r="D7" s="140"/>
      <c r="E7" s="140"/>
      <c r="F7" s="18"/>
    </row>
    <row r="8" spans="1:6" s="141" customFormat="1" ht="29.25" customHeight="1">
      <c r="A8" s="169" t="s">
        <v>6</v>
      </c>
      <c r="B8" s="170"/>
      <c r="C8" s="170"/>
      <c r="D8" s="170"/>
      <c r="E8" s="170"/>
      <c r="F8" s="170"/>
    </row>
    <row r="9" spans="1:6" s="141" customFormat="1" ht="15" customHeight="1">
      <c r="A9" s="142" t="s">
        <v>7</v>
      </c>
      <c r="B9" s="142" t="s">
        <v>8</v>
      </c>
      <c r="C9" s="142" t="s">
        <v>9</v>
      </c>
      <c r="D9" s="142" t="s">
        <v>10</v>
      </c>
      <c r="E9" s="142" t="s">
        <v>11</v>
      </c>
      <c r="F9" s="142" t="s">
        <v>12</v>
      </c>
    </row>
    <row r="10" spans="1:6" s="141" customFormat="1" ht="13.2">
      <c r="A10" s="125"/>
      <c r="B10" s="126"/>
      <c r="C10" s="127"/>
      <c r="D10" s="144"/>
      <c r="E10" s="128"/>
      <c r="F10" s="143"/>
    </row>
    <row r="11" spans="1:6" s="141" customFormat="1" ht="13.2">
      <c r="A11" s="125"/>
      <c r="B11" s="126"/>
      <c r="C11" s="127"/>
      <c r="D11" s="144"/>
      <c r="E11" s="128"/>
      <c r="F11" s="143"/>
    </row>
    <row r="12" spans="1:6" s="141" customFormat="1" ht="13.2">
      <c r="A12" s="156"/>
      <c r="B12" s="157"/>
      <c r="C12" s="158"/>
      <c r="D12" s="159"/>
      <c r="E12" s="160"/>
      <c r="F12" s="143"/>
    </row>
    <row r="13" spans="1:6" s="141" customFormat="1" ht="30" customHeight="1">
      <c r="A13" s="171" t="s">
        <v>13</v>
      </c>
      <c r="B13" s="171"/>
      <c r="C13" s="171"/>
      <c r="D13" s="171"/>
      <c r="E13" s="171"/>
      <c r="F13" s="171"/>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topLeftCell="A76"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49" t="s">
        <v>14</v>
      </c>
      <c r="J1" s="34"/>
      <c r="K1" s="34"/>
    </row>
    <row r="2" spans="1:11" ht="25.5" customHeight="1">
      <c r="B2" s="184" t="s">
        <v>15</v>
      </c>
      <c r="C2" s="184"/>
      <c r="D2" s="184"/>
      <c r="E2" s="184"/>
      <c r="F2" s="184"/>
      <c r="G2" s="184"/>
      <c r="H2" s="184"/>
      <c r="I2" s="184"/>
      <c r="J2" s="182" t="s">
        <v>16</v>
      </c>
      <c r="K2" s="182"/>
    </row>
    <row r="3" spans="1:11" ht="28.5" customHeight="1">
      <c r="B3" s="185" t="s">
        <v>17</v>
      </c>
      <c r="C3" s="185"/>
      <c r="D3" s="185"/>
      <c r="E3" s="185"/>
      <c r="F3" s="183" t="s">
        <v>18</v>
      </c>
      <c r="G3" s="183"/>
      <c r="H3" s="183"/>
      <c r="I3" s="183"/>
      <c r="J3" s="182"/>
      <c r="K3" s="182"/>
    </row>
    <row r="4" spans="1:11" ht="18" customHeight="1">
      <c r="B4" s="147"/>
      <c r="C4" s="147"/>
      <c r="D4" s="147"/>
      <c r="E4" s="147"/>
      <c r="F4" s="146"/>
      <c r="G4" s="146"/>
      <c r="H4" s="146"/>
      <c r="I4" s="146"/>
      <c r="J4" s="145"/>
      <c r="K4" s="145"/>
    </row>
    <row r="6" spans="1:11" ht="22.8">
      <c r="A6" s="4" t="s">
        <v>19</v>
      </c>
    </row>
    <row r="7" spans="1:11">
      <c r="A7" s="189" t="s">
        <v>20</v>
      </c>
      <c r="B7" s="189"/>
      <c r="C7" s="189"/>
      <c r="D7" s="189"/>
      <c r="E7" s="189"/>
      <c r="F7" s="189"/>
      <c r="G7" s="189"/>
      <c r="H7" s="189"/>
      <c r="I7" s="189"/>
    </row>
    <row r="8" spans="1:11" ht="20.25" customHeight="1">
      <c r="A8" s="189"/>
      <c r="B8" s="189"/>
      <c r="C8" s="189"/>
      <c r="D8" s="189"/>
      <c r="E8" s="189"/>
      <c r="F8" s="189"/>
      <c r="G8" s="189"/>
      <c r="H8" s="189"/>
      <c r="I8" s="189"/>
    </row>
    <row r="9" spans="1:11">
      <c r="A9" s="189" t="s">
        <v>21</v>
      </c>
      <c r="B9" s="189"/>
      <c r="C9" s="189"/>
      <c r="D9" s="189"/>
      <c r="E9" s="189"/>
      <c r="F9" s="189"/>
      <c r="G9" s="189"/>
      <c r="H9" s="189"/>
      <c r="I9" s="189"/>
    </row>
    <row r="10" spans="1:11" ht="21" customHeight="1">
      <c r="A10" s="189"/>
      <c r="B10" s="189"/>
      <c r="C10" s="189"/>
      <c r="D10" s="189"/>
      <c r="E10" s="189"/>
      <c r="F10" s="189"/>
      <c r="G10" s="189"/>
      <c r="H10" s="189"/>
      <c r="I10" s="189"/>
    </row>
    <row r="11" spans="1:11" ht="13.8">
      <c r="A11" s="190" t="s">
        <v>22</v>
      </c>
      <c r="B11" s="190"/>
      <c r="C11" s="190"/>
      <c r="D11" s="190"/>
      <c r="E11" s="190"/>
      <c r="F11" s="190"/>
      <c r="G11" s="190"/>
      <c r="H11" s="190"/>
      <c r="I11" s="190"/>
    </row>
    <row r="12" spans="1:11">
      <c r="A12" s="3"/>
      <c r="B12" s="3"/>
      <c r="C12" s="3"/>
      <c r="D12" s="3"/>
      <c r="E12" s="3"/>
      <c r="F12" s="3"/>
      <c r="G12" s="3"/>
      <c r="H12" s="3"/>
      <c r="I12" s="3"/>
    </row>
    <row r="13" spans="1:11" ht="22.8">
      <c r="A13" s="4" t="s">
        <v>23</v>
      </c>
    </row>
    <row r="14" spans="1:11">
      <c r="A14" s="129" t="s">
        <v>24</v>
      </c>
      <c r="B14" s="186" t="s">
        <v>25</v>
      </c>
      <c r="C14" s="187"/>
      <c r="D14" s="187"/>
      <c r="E14" s="187"/>
      <c r="F14" s="187"/>
      <c r="G14" s="187"/>
      <c r="H14" s="187"/>
      <c r="I14" s="187"/>
      <c r="J14" s="187"/>
      <c r="K14" s="188"/>
    </row>
    <row r="15" spans="1:11" ht="14.25" customHeight="1">
      <c r="A15" s="129" t="s">
        <v>26</v>
      </c>
      <c r="B15" s="186" t="s">
        <v>27</v>
      </c>
      <c r="C15" s="187"/>
      <c r="D15" s="187"/>
      <c r="E15" s="187"/>
      <c r="F15" s="187"/>
      <c r="G15" s="187"/>
      <c r="H15" s="187"/>
      <c r="I15" s="187"/>
      <c r="J15" s="187"/>
      <c r="K15" s="188"/>
    </row>
    <row r="16" spans="1:11" ht="14.25" customHeight="1">
      <c r="A16" s="129"/>
      <c r="B16" s="186" t="s">
        <v>28</v>
      </c>
      <c r="C16" s="187"/>
      <c r="D16" s="187"/>
      <c r="E16" s="187"/>
      <c r="F16" s="187"/>
      <c r="G16" s="187"/>
      <c r="H16" s="187"/>
      <c r="I16" s="187"/>
      <c r="J16" s="187"/>
      <c r="K16" s="188"/>
    </row>
    <row r="17" spans="1:14" ht="14.25" customHeight="1">
      <c r="A17" s="129"/>
      <c r="B17" s="186" t="s">
        <v>29</v>
      </c>
      <c r="C17" s="187"/>
      <c r="D17" s="187"/>
      <c r="E17" s="187"/>
      <c r="F17" s="187"/>
      <c r="G17" s="187"/>
      <c r="H17" s="187"/>
      <c r="I17" s="187"/>
      <c r="J17" s="187"/>
      <c r="K17" s="188"/>
    </row>
    <row r="19" spans="1:14" ht="22.8">
      <c r="A19" s="4" t="s">
        <v>30</v>
      </c>
    </row>
    <row r="20" spans="1:14">
      <c r="A20" s="129" t="s">
        <v>31</v>
      </c>
      <c r="B20" s="186" t="s">
        <v>32</v>
      </c>
      <c r="C20" s="187"/>
      <c r="D20" s="187"/>
      <c r="E20" s="187"/>
      <c r="F20" s="187"/>
      <c r="G20" s="188"/>
    </row>
    <row r="21" spans="1:14" ht="12.75" customHeight="1">
      <c r="A21" s="129" t="s">
        <v>33</v>
      </c>
      <c r="B21" s="186" t="s">
        <v>34</v>
      </c>
      <c r="C21" s="187"/>
      <c r="D21" s="187"/>
      <c r="E21" s="187"/>
      <c r="F21" s="187"/>
      <c r="G21" s="188"/>
    </row>
    <row r="22" spans="1:14" ht="12.75" customHeight="1">
      <c r="A22" s="129" t="s">
        <v>35</v>
      </c>
      <c r="B22" s="186" t="s">
        <v>36</v>
      </c>
      <c r="C22" s="187"/>
      <c r="D22" s="187"/>
      <c r="E22" s="187"/>
      <c r="F22" s="187"/>
      <c r="G22" s="188"/>
    </row>
    <row r="24" spans="1:14" ht="22.8">
      <c r="A24" s="4" t="s">
        <v>37</v>
      </c>
    </row>
    <row r="25" spans="1:14" ht="13.8">
      <c r="A25" s="148" t="s">
        <v>38</v>
      </c>
      <c r="C25" s="148"/>
      <c r="D25" s="148"/>
      <c r="E25" s="148"/>
      <c r="F25" s="148"/>
      <c r="G25" s="148"/>
      <c r="H25" s="148"/>
      <c r="I25" s="148"/>
      <c r="J25" s="148"/>
      <c r="K25" s="148"/>
      <c r="L25" s="148"/>
      <c r="M25" s="148"/>
      <c r="N25" s="66"/>
    </row>
    <row r="26" spans="1:14" ht="13.8">
      <c r="A26" s="148" t="s">
        <v>39</v>
      </c>
      <c r="C26" s="148"/>
      <c r="D26" s="148"/>
      <c r="E26" s="148"/>
      <c r="F26" s="148"/>
      <c r="G26" s="148"/>
      <c r="H26" s="148"/>
      <c r="I26" s="148"/>
      <c r="J26" s="148"/>
      <c r="K26" s="148"/>
      <c r="L26" s="148"/>
      <c r="M26" s="148"/>
      <c r="N26" s="66"/>
    </row>
    <row r="27" spans="1:14" ht="13.8">
      <c r="A27" s="148" t="s">
        <v>40</v>
      </c>
      <c r="C27" s="148"/>
      <c r="D27" s="148"/>
      <c r="E27" s="148"/>
      <c r="F27" s="148"/>
      <c r="G27" s="148"/>
      <c r="H27" s="148"/>
      <c r="I27" s="148"/>
      <c r="J27" s="148"/>
      <c r="K27" s="148"/>
      <c r="L27" s="148"/>
      <c r="M27" s="148"/>
      <c r="N27" s="66"/>
    </row>
    <row r="29" spans="1:14" ht="21.75" customHeight="1">
      <c r="B29" s="179" t="s">
        <v>41</v>
      </c>
      <c r="C29" s="180"/>
      <c r="D29" s="181"/>
    </row>
    <row r="30" spans="1:14" ht="90" customHeight="1">
      <c r="B30" s="5"/>
      <c r="C30" s="6" t="s">
        <v>42</v>
      </c>
      <c r="D30" s="6" t="s">
        <v>43</v>
      </c>
    </row>
    <row r="32" spans="1:14" ht="22.8">
      <c r="A32" s="4" t="s">
        <v>44</v>
      </c>
    </row>
    <row r="33" spans="1:1" ht="13.8">
      <c r="A33" s="148" t="s">
        <v>45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91" t="s">
        <v>46</v>
      </c>
      <c r="B2" s="191"/>
      <c r="C2" s="191"/>
      <c r="D2" s="191"/>
      <c r="E2" s="191"/>
      <c r="F2" s="191"/>
    </row>
    <row r="3" spans="1:10">
      <c r="A3" s="10"/>
      <c r="B3" s="11"/>
      <c r="E3" s="12"/>
    </row>
    <row r="5" spans="1:10" ht="24.6">
      <c r="A5" s="8"/>
      <c r="D5" s="130" t="s">
        <v>47</v>
      </c>
      <c r="E5" s="14"/>
    </row>
    <row r="6" spans="1:10">
      <c r="A6" s="8"/>
    </row>
    <row r="7" spans="1:10" ht="20.25" customHeight="1">
      <c r="A7" s="131" t="s">
        <v>48</v>
      </c>
      <c r="B7" s="131" t="s">
        <v>49</v>
      </c>
      <c r="C7" s="132" t="s">
        <v>50</v>
      </c>
      <c r="D7" s="132" t="s">
        <v>51</v>
      </c>
      <c r="E7" s="132" t="s">
        <v>52</v>
      </c>
      <c r="F7" s="132" t="s">
        <v>53</v>
      </c>
    </row>
    <row r="8" spans="1:10" ht="14.4">
      <c r="A8" s="19">
        <v>1</v>
      </c>
      <c r="B8" s="19"/>
      <c r="C8" s="20" t="s">
        <v>54</v>
      </c>
      <c r="D8" t="s">
        <v>54</v>
      </c>
      <c r="E8" s="21"/>
      <c r="F8" s="22"/>
    </row>
    <row r="9" spans="1:10" ht="14.4">
      <c r="A9" s="19">
        <v>2</v>
      </c>
      <c r="B9" s="19" t="s">
        <v>55</v>
      </c>
      <c r="C9" s="20" t="s">
        <v>56</v>
      </c>
      <c r="D9" t="s">
        <v>56</v>
      </c>
      <c r="E9" s="21"/>
      <c r="F9" s="22"/>
    </row>
    <row r="10" spans="1:10" ht="14.4">
      <c r="A10" s="19">
        <v>3</v>
      </c>
      <c r="B10" s="19" t="s">
        <v>55</v>
      </c>
      <c r="C10" s="20" t="s">
        <v>57</v>
      </c>
      <c r="D10" t="s">
        <v>57</v>
      </c>
      <c r="E10" s="22"/>
      <c r="F10" s="22"/>
    </row>
    <row r="11" spans="1:10" ht="13.8">
      <c r="A11" s="19">
        <v>4</v>
      </c>
      <c r="B11" s="19" t="s">
        <v>58</v>
      </c>
      <c r="C11" s="20"/>
      <c r="D11" s="68"/>
      <c r="E11" s="22"/>
      <c r="F11" s="22"/>
    </row>
    <row r="12" spans="1:10" ht="13.8">
      <c r="A12" s="19">
        <v>5</v>
      </c>
      <c r="B12" s="19" t="s">
        <v>58</v>
      </c>
      <c r="C12" s="20"/>
      <c r="D12" s="68"/>
      <c r="E12" s="22"/>
      <c r="F12" s="22"/>
    </row>
    <row r="13" spans="1:10" ht="13.8">
      <c r="A13" s="19">
        <v>6</v>
      </c>
      <c r="B13" s="19" t="s">
        <v>59</v>
      </c>
      <c r="C13" s="20"/>
      <c r="D13" s="68"/>
      <c r="E13" s="22"/>
      <c r="F13" s="22"/>
    </row>
    <row r="14" spans="1:10" ht="13.8">
      <c r="A14" s="19">
        <v>7</v>
      </c>
      <c r="B14" s="19" t="s">
        <v>59</v>
      </c>
      <c r="C14" s="20"/>
      <c r="D14" s="68"/>
      <c r="E14" s="22"/>
      <c r="F14" s="22"/>
    </row>
    <row r="15" spans="1:10" ht="13.8">
      <c r="A15" s="19"/>
      <c r="B15" s="19"/>
      <c r="C15" s="20"/>
      <c r="D15" s="68"/>
      <c r="E15" s="22"/>
      <c r="F15" s="22"/>
    </row>
    <row r="16" spans="1:10" ht="13.8">
      <c r="A16" s="19"/>
      <c r="B16" s="19"/>
      <c r="C16" s="20"/>
      <c r="D16" s="68"/>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election activeCell="C14" sqref="C14"/>
    </sheetView>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94" t="s">
        <v>60</v>
      </c>
      <c r="B2" s="194"/>
      <c r="C2" s="194"/>
      <c r="D2" s="194"/>
      <c r="E2" s="150"/>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3" t="s">
        <v>48</v>
      </c>
      <c r="B5" s="133" t="s">
        <v>61</v>
      </c>
      <c r="C5" s="133" t="s">
        <v>62</v>
      </c>
      <c r="D5" s="133" t="s">
        <v>63</v>
      </c>
      <c r="E5" s="29"/>
    </row>
    <row r="6" spans="1:11">
      <c r="A6" s="35">
        <v>1</v>
      </c>
      <c r="B6" s="36"/>
      <c r="C6" s="36"/>
      <c r="D6" s="35"/>
    </row>
    <row r="7" spans="1:11">
      <c r="A7" s="35">
        <v>2</v>
      </c>
      <c r="B7" s="36"/>
      <c r="C7" s="36"/>
      <c r="D7" s="35"/>
    </row>
    <row r="8" spans="1:11">
      <c r="A8" s="35">
        <v>3</v>
      </c>
      <c r="B8" s="36"/>
      <c r="C8" s="36"/>
      <c r="D8" s="35"/>
    </row>
    <row r="9" spans="1:11">
      <c r="A9" s="35">
        <v>4</v>
      </c>
      <c r="B9" s="35"/>
      <c r="C9" s="35"/>
      <c r="D9" s="35"/>
    </row>
    <row r="10" spans="1:11">
      <c r="A10" s="35">
        <v>5</v>
      </c>
      <c r="B10" s="36"/>
      <c r="C10" s="36"/>
      <c r="D10" s="35"/>
    </row>
    <row r="11" spans="1:11">
      <c r="A11" s="35">
        <v>6</v>
      </c>
      <c r="B11" s="36"/>
      <c r="C11" s="36"/>
      <c r="D11" s="35"/>
      <c r="E11" s="29"/>
      <c r="F11" s="29"/>
    </row>
    <row r="12" spans="1:11">
      <c r="A12" s="35">
        <v>7</v>
      </c>
      <c r="B12" s="36"/>
      <c r="C12" s="36"/>
      <c r="D12" s="35"/>
      <c r="E12" s="29"/>
      <c r="F12" s="29"/>
    </row>
    <row r="13" spans="1:11">
      <c r="A13" s="35">
        <v>8</v>
      </c>
      <c r="B13" s="36"/>
      <c r="C13" s="36"/>
      <c r="D13" s="35"/>
      <c r="E13" s="29"/>
      <c r="F13" s="29"/>
    </row>
    <row r="14" spans="1:11">
      <c r="A14" s="35">
        <v>9</v>
      </c>
      <c r="B14" s="35"/>
      <c r="C14" s="35"/>
      <c r="D14" s="35"/>
      <c r="E14" s="29"/>
      <c r="F14" s="29"/>
    </row>
    <row r="16" spans="1:11" ht="13.8">
      <c r="A16" s="192" t="s">
        <v>64</v>
      </c>
      <c r="B16" s="192"/>
      <c r="C16" s="30"/>
      <c r="D16" s="31"/>
    </row>
    <row r="17" spans="1:4" ht="13.8">
      <c r="A17" s="193" t="s">
        <v>65</v>
      </c>
      <c r="B17" s="193"/>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8"/>
  <sheetViews>
    <sheetView showGridLines="0" tabSelected="1" topLeftCell="A107" zoomScaleNormal="100" workbookViewId="0">
      <selection activeCell="I90" sqref="I90"/>
    </sheetView>
  </sheetViews>
  <sheetFormatPr defaultColWidth="9.109375" defaultRowHeight="13.2"/>
  <cols>
    <col min="1" max="1" width="11.33203125" style="73" customWidth="1"/>
    <col min="2" max="2" width="35.109375" style="46" customWidth="1"/>
    <col min="3" max="3" width="34.77734375" style="46" customWidth="1"/>
    <col min="4"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03"/>
      <c r="B1" s="203"/>
      <c r="C1" s="203"/>
      <c r="D1" s="203"/>
      <c r="E1" s="34"/>
      <c r="F1" s="34"/>
      <c r="G1" s="34"/>
      <c r="H1" s="34"/>
      <c r="I1" s="34"/>
      <c r="J1" s="34"/>
    </row>
    <row r="2" spans="1:24" s="1" customFormat="1" ht="31.5" customHeight="1">
      <c r="A2" s="204" t="s">
        <v>60</v>
      </c>
      <c r="B2" s="204"/>
      <c r="C2" s="204"/>
      <c r="D2" s="204"/>
      <c r="E2" s="199"/>
      <c r="F2" s="23"/>
      <c r="G2" s="23"/>
      <c r="H2" s="23"/>
      <c r="I2" s="23"/>
      <c r="J2" s="23"/>
    </row>
    <row r="3" spans="1:24" s="1" customFormat="1" ht="26.4" customHeight="1">
      <c r="A3" s="47"/>
      <c r="C3" s="200"/>
      <c r="D3" s="200"/>
      <c r="E3" s="199"/>
      <c r="F3" s="23"/>
      <c r="G3" s="23"/>
      <c r="H3" s="23"/>
      <c r="I3" s="23"/>
      <c r="J3" s="23"/>
    </row>
    <row r="4" spans="1:24" s="38" customFormat="1" ht="43.2" customHeight="1">
      <c r="A4" s="134" t="s">
        <v>56</v>
      </c>
      <c r="B4" s="201" t="s">
        <v>170</v>
      </c>
      <c r="C4" s="201"/>
      <c r="D4" s="201"/>
      <c r="E4" s="39"/>
      <c r="F4" s="39"/>
      <c r="G4" s="39"/>
      <c r="H4" s="40"/>
      <c r="I4" s="40"/>
      <c r="X4" s="38" t="s">
        <v>66</v>
      </c>
    </row>
    <row r="5" spans="1:24" s="38" customFormat="1" ht="144.75" customHeight="1">
      <c r="A5" s="134" t="s">
        <v>52</v>
      </c>
      <c r="B5" s="202"/>
      <c r="C5" s="201"/>
      <c r="D5" s="201"/>
      <c r="E5" s="39"/>
      <c r="F5" s="39"/>
      <c r="G5" s="39"/>
      <c r="H5" s="40"/>
      <c r="I5" s="40"/>
      <c r="X5" s="38" t="s">
        <v>67</v>
      </c>
    </row>
    <row r="6" spans="1:24" s="38" customFormat="1" ht="26.4">
      <c r="A6" s="134" t="s">
        <v>68</v>
      </c>
      <c r="B6" s="202" t="s">
        <v>204</v>
      </c>
      <c r="C6" s="201"/>
      <c r="D6" s="201"/>
      <c r="E6" s="39"/>
      <c r="F6" s="39"/>
      <c r="G6" s="39"/>
      <c r="H6" s="40"/>
      <c r="I6" s="40"/>
    </row>
    <row r="7" spans="1:24" s="38" customFormat="1">
      <c r="A7" s="134" t="s">
        <v>69</v>
      </c>
      <c r="B7" s="201" t="s">
        <v>169</v>
      </c>
      <c r="C7" s="201"/>
      <c r="D7" s="201"/>
      <c r="E7" s="39"/>
      <c r="F7" s="39"/>
      <c r="G7" s="39"/>
      <c r="H7" s="41"/>
      <c r="I7" s="40"/>
      <c r="X7" s="42"/>
    </row>
    <row r="8" spans="1:24" s="43" customFormat="1">
      <c r="A8" s="134" t="s">
        <v>70</v>
      </c>
      <c r="B8" s="205"/>
      <c r="C8" s="205"/>
      <c r="D8" s="205"/>
      <c r="E8" s="39"/>
    </row>
    <row r="9" spans="1:24" s="43" customFormat="1">
      <c r="A9" s="135" t="s">
        <v>71</v>
      </c>
      <c r="B9" s="69" t="str">
        <f>F17</f>
        <v>Internal Build 03112011</v>
      </c>
      <c r="C9" s="69" t="str">
        <f>G17</f>
        <v>Internal build 14112011</v>
      </c>
      <c r="D9" s="69" t="str">
        <f>H17</f>
        <v>External build 16112011</v>
      </c>
    </row>
    <row r="10" spans="1:24" s="43" customFormat="1">
      <c r="A10" s="136" t="s">
        <v>72</v>
      </c>
      <c r="B10" s="70">
        <f>SUM(B11:B14)</f>
        <v>0</v>
      </c>
      <c r="C10" s="70">
        <f>SUM(C11:C14)</f>
        <v>0</v>
      </c>
      <c r="D10" s="70">
        <f>SUM(D11:D14)</f>
        <v>0</v>
      </c>
    </row>
    <row r="11" spans="1:24" s="43" customFormat="1">
      <c r="A11" s="136" t="s">
        <v>31</v>
      </c>
      <c r="B11" s="71">
        <f>COUNTIF($F$18:$F$49617,"*Passed")</f>
        <v>0</v>
      </c>
      <c r="C11" s="71">
        <f>COUNTIF($G$18:$G$49617,"*Passed")</f>
        <v>0</v>
      </c>
      <c r="D11" s="71">
        <f>COUNTIF($H$18:$H$49617,"*Passed")</f>
        <v>0</v>
      </c>
    </row>
    <row r="12" spans="1:24" s="43" customFormat="1">
      <c r="A12" s="136" t="s">
        <v>33</v>
      </c>
      <c r="B12" s="71">
        <f>COUNTIF($F$18:$F$49337,"*Failed*")</f>
        <v>0</v>
      </c>
      <c r="C12" s="71">
        <f>COUNTIF($G$18:$G$49337,"*Failed*")</f>
        <v>0</v>
      </c>
      <c r="D12" s="71">
        <f>COUNTIF($H$18:$H$49337,"*Failed*")</f>
        <v>0</v>
      </c>
    </row>
    <row r="13" spans="1:24" s="43" customFormat="1">
      <c r="A13" s="136" t="s">
        <v>35</v>
      </c>
      <c r="B13" s="71">
        <f>COUNTIF($F$18:$F$49337,"*Not Run*")</f>
        <v>0</v>
      </c>
      <c r="C13" s="71">
        <f>COUNTIF($G$18:$G$49337,"*Not Run*")</f>
        <v>0</v>
      </c>
      <c r="D13" s="71">
        <f>COUNTIF($H$18:$H$49337,"*Not Run*")</f>
        <v>0</v>
      </c>
      <c r="E13" s="1"/>
      <c r="F13" s="1"/>
      <c r="G13" s="1"/>
      <c r="H13" s="1"/>
      <c r="I13" s="1"/>
    </row>
    <row r="14" spans="1:24" s="43" customFormat="1">
      <c r="A14" s="136" t="s">
        <v>73</v>
      </c>
      <c r="B14" s="71">
        <f>COUNTIF($F$18:$F$49337,"*NA*")</f>
        <v>0</v>
      </c>
      <c r="C14" s="71">
        <f>COUNTIF($G$18:$G$49337,"*NA*")</f>
        <v>0</v>
      </c>
      <c r="D14" s="71">
        <f>COUNTIF($H$18:$H$49337,"*NA*")</f>
        <v>0</v>
      </c>
      <c r="E14" s="1"/>
      <c r="F14" s="1"/>
      <c r="G14" s="1"/>
      <c r="H14" s="1"/>
      <c r="I14" s="1"/>
    </row>
    <row r="15" spans="1:24" s="43" customFormat="1" ht="39.6">
      <c r="A15" s="136" t="s">
        <v>74</v>
      </c>
      <c r="B15" s="71">
        <f>COUNTIF($F$18:$F$49337,"*Passed in previous build*")</f>
        <v>0</v>
      </c>
      <c r="C15" s="71">
        <f>COUNTIF($G$18:$G$49337,"*Passed in previous build*")</f>
        <v>0</v>
      </c>
      <c r="D15" s="71">
        <f>COUNTIF($H$18:$H$49337,"*Passed in previous build*")</f>
        <v>0</v>
      </c>
      <c r="E15" s="1"/>
      <c r="F15" s="1"/>
      <c r="G15" s="1"/>
      <c r="H15" s="1"/>
      <c r="I15" s="1"/>
    </row>
    <row r="16" spans="1:24" s="44" customFormat="1" ht="15" customHeight="1">
      <c r="A16" s="72"/>
      <c r="B16" s="50"/>
      <c r="C16" s="50"/>
      <c r="D16" s="51"/>
      <c r="E16" s="56"/>
      <c r="F16" s="198" t="s">
        <v>71</v>
      </c>
      <c r="G16" s="198"/>
      <c r="H16" s="198"/>
      <c r="I16" s="57"/>
    </row>
    <row r="17" spans="1:9" s="44" customFormat="1" ht="39.6">
      <c r="A17" s="137" t="s">
        <v>75</v>
      </c>
      <c r="B17" s="138" t="s">
        <v>76</v>
      </c>
      <c r="C17" s="138" t="s">
        <v>77</v>
      </c>
      <c r="D17" s="138" t="s">
        <v>78</v>
      </c>
      <c r="E17" s="138" t="s">
        <v>79</v>
      </c>
      <c r="F17" s="138" t="s">
        <v>80</v>
      </c>
      <c r="G17" s="138" t="s">
        <v>81</v>
      </c>
      <c r="H17" s="138" t="s">
        <v>82</v>
      </c>
      <c r="I17" s="138" t="s">
        <v>83</v>
      </c>
    </row>
    <row r="18" spans="1:9" s="44" customFormat="1" ht="15.75" customHeight="1">
      <c r="A18" s="63"/>
      <c r="B18" s="195" t="s">
        <v>172</v>
      </c>
      <c r="C18" s="196"/>
      <c r="D18" s="197"/>
      <c r="E18" s="63"/>
      <c r="F18" s="64"/>
      <c r="G18" s="64"/>
      <c r="H18" s="64"/>
      <c r="I18" s="63"/>
    </row>
    <row r="19" spans="1:9" s="44" customFormat="1" ht="15.75" customHeight="1">
      <c r="A19" s="63"/>
      <c r="B19" s="162" t="s">
        <v>174</v>
      </c>
      <c r="C19" s="163"/>
      <c r="D19" s="164"/>
      <c r="E19" s="63"/>
      <c r="F19" s="64"/>
      <c r="G19" s="64"/>
      <c r="H19" s="64"/>
      <c r="I19" s="63"/>
    </row>
    <row r="20" spans="1:9" s="45" customFormat="1" ht="37.799999999999997" customHeight="1">
      <c r="A20" s="52">
        <v>1</v>
      </c>
      <c r="B20" s="52" t="s">
        <v>173</v>
      </c>
      <c r="C20" s="52" t="s">
        <v>203</v>
      </c>
      <c r="D20" s="53" t="s">
        <v>202</v>
      </c>
      <c r="E20" s="54"/>
      <c r="F20" s="52"/>
      <c r="G20" s="52"/>
      <c r="H20" s="52"/>
      <c r="I20" s="55"/>
    </row>
    <row r="21" spans="1:9" s="45" customFormat="1" ht="39" customHeight="1">
      <c r="A21" s="60">
        <f t="shared" ref="A21:A30" ca="1" si="0">IF(OFFSET(A21,-1,0) ="",OFFSET(A21,-2,0)+1,OFFSET(A21,-1,0)+1 )</f>
        <v>2</v>
      </c>
      <c r="B21" s="52" t="s">
        <v>199</v>
      </c>
      <c r="C21" s="52" t="s">
        <v>205</v>
      </c>
      <c r="D21" s="53" t="s">
        <v>206</v>
      </c>
      <c r="E21" s="54"/>
      <c r="F21" s="52"/>
      <c r="G21" s="52"/>
      <c r="H21" s="52"/>
      <c r="I21" s="55"/>
    </row>
    <row r="22" spans="1:9" s="45" customFormat="1" ht="42.6" customHeight="1">
      <c r="A22" s="60">
        <f t="shared" ca="1" si="0"/>
        <v>3</v>
      </c>
      <c r="B22" s="52" t="s">
        <v>200</v>
      </c>
      <c r="C22" s="52" t="s">
        <v>207</v>
      </c>
      <c r="D22" s="53" t="s">
        <v>206</v>
      </c>
      <c r="E22" s="161"/>
      <c r="F22" s="52"/>
      <c r="G22" s="52"/>
      <c r="H22" s="52"/>
      <c r="I22" s="55"/>
    </row>
    <row r="23" spans="1:9" s="45" customFormat="1" ht="45.6" customHeight="1">
      <c r="A23" s="60">
        <f t="shared" ca="1" si="0"/>
        <v>4</v>
      </c>
      <c r="B23" s="52" t="s">
        <v>201</v>
      </c>
      <c r="C23" s="52" t="s">
        <v>208</v>
      </c>
      <c r="D23" s="53" t="s">
        <v>206</v>
      </c>
      <c r="E23" s="161"/>
      <c r="F23" s="52"/>
      <c r="G23" s="52"/>
      <c r="H23" s="52"/>
      <c r="I23" s="55"/>
    </row>
    <row r="24" spans="1:9" s="48" customFormat="1" ht="63.6" customHeight="1">
      <c r="A24" s="60">
        <f ca="1">IF(OFFSET(A24,-1,0) ="",OFFSET(A24,-2,0)+1,OFFSET(A24,-1,0)+1 )</f>
        <v>5</v>
      </c>
      <c r="B24" s="52" t="s">
        <v>209</v>
      </c>
      <c r="C24" s="52" t="s">
        <v>210</v>
      </c>
      <c r="D24" s="53" t="s">
        <v>206</v>
      </c>
      <c r="E24" s="161"/>
      <c r="F24" s="52"/>
      <c r="G24" s="52"/>
      <c r="H24" s="52"/>
      <c r="I24" s="59"/>
    </row>
    <row r="25" spans="1:9" s="48" customFormat="1" ht="60" customHeight="1">
      <c r="A25" s="60">
        <f t="shared" ca="1" si="0"/>
        <v>6</v>
      </c>
      <c r="B25" s="52" t="s">
        <v>214</v>
      </c>
      <c r="C25" s="52" t="s">
        <v>215</v>
      </c>
      <c r="D25" s="54" t="s">
        <v>216</v>
      </c>
      <c r="E25" s="161"/>
      <c r="F25" s="52"/>
      <c r="G25" s="52"/>
      <c r="H25" s="52"/>
      <c r="I25" s="59"/>
    </row>
    <row r="26" spans="1:9" s="48" customFormat="1" ht="86.4" customHeight="1">
      <c r="A26" s="60">
        <f t="shared" ca="1" si="0"/>
        <v>7</v>
      </c>
      <c r="B26" s="52" t="s">
        <v>211</v>
      </c>
      <c r="C26" s="52" t="s">
        <v>212</v>
      </c>
      <c r="D26" s="54" t="s">
        <v>213</v>
      </c>
      <c r="E26" s="161"/>
      <c r="F26" s="52"/>
      <c r="G26" s="52"/>
      <c r="H26" s="52"/>
      <c r="I26" s="59"/>
    </row>
    <row r="27" spans="1:9" s="48" customFormat="1" ht="40.799999999999997" customHeight="1">
      <c r="A27" s="60">
        <f t="shared" ca="1" si="0"/>
        <v>8</v>
      </c>
      <c r="B27" s="52" t="s">
        <v>217</v>
      </c>
      <c r="C27" s="52" t="s">
        <v>218</v>
      </c>
      <c r="D27" s="54" t="s">
        <v>213</v>
      </c>
      <c r="E27" s="161"/>
      <c r="F27" s="52"/>
      <c r="G27" s="52"/>
      <c r="H27" s="52"/>
      <c r="I27" s="59"/>
    </row>
    <row r="28" spans="1:9" s="48" customFormat="1" ht="45.6" customHeight="1">
      <c r="A28" s="60">
        <f t="shared" ca="1" si="0"/>
        <v>9</v>
      </c>
      <c r="B28" s="52" t="s">
        <v>175</v>
      </c>
      <c r="C28" s="52" t="s">
        <v>221</v>
      </c>
      <c r="D28" s="53" t="s">
        <v>220</v>
      </c>
      <c r="E28" s="161"/>
      <c r="F28" s="52"/>
      <c r="G28" s="52"/>
      <c r="H28" s="52"/>
      <c r="I28" s="59"/>
    </row>
    <row r="29" spans="1:9" s="48" customFormat="1" ht="46.8" customHeight="1">
      <c r="A29" s="60">
        <f t="shared" ca="1" si="0"/>
        <v>10</v>
      </c>
      <c r="B29" s="52" t="s">
        <v>179</v>
      </c>
      <c r="C29" s="52" t="s">
        <v>219</v>
      </c>
      <c r="D29" s="53" t="s">
        <v>220</v>
      </c>
      <c r="E29" s="161"/>
      <c r="F29" s="52"/>
      <c r="G29" s="52"/>
      <c r="H29" s="52"/>
      <c r="I29" s="59"/>
    </row>
    <row r="30" spans="1:9" s="48" customFormat="1" ht="60" customHeight="1">
      <c r="A30" s="60">
        <f t="shared" ca="1" si="0"/>
        <v>11</v>
      </c>
      <c r="B30" s="52" t="s">
        <v>176</v>
      </c>
      <c r="C30" s="52" t="s">
        <v>222</v>
      </c>
      <c r="D30" s="53" t="s">
        <v>223</v>
      </c>
      <c r="E30" s="161"/>
      <c r="F30" s="52"/>
      <c r="G30" s="52"/>
      <c r="H30" s="52"/>
      <c r="I30" s="59"/>
    </row>
    <row r="31" spans="1:9" s="48" customFormat="1" ht="13.8">
      <c r="A31" s="165"/>
      <c r="B31" s="195" t="s">
        <v>177</v>
      </c>
      <c r="C31" s="196"/>
      <c r="D31" s="197"/>
      <c r="E31" s="65"/>
      <c r="F31" s="62"/>
      <c r="G31" s="62"/>
      <c r="H31" s="62"/>
      <c r="I31" s="65"/>
    </row>
    <row r="32" spans="1:9" s="48" customFormat="1" ht="34.200000000000003" customHeight="1">
      <c r="A32" s="60">
        <f t="shared" ref="A32:A35" ca="1" si="1">IF(OFFSET(A32,-1,0) ="",OFFSET(A32,-2,0)+1,OFFSET(A32,-1,0)+1 )</f>
        <v>12</v>
      </c>
      <c r="B32" s="52" t="s">
        <v>178</v>
      </c>
      <c r="C32" s="52" t="s">
        <v>224</v>
      </c>
      <c r="D32" s="53" t="s">
        <v>225</v>
      </c>
      <c r="E32" s="54"/>
      <c r="F32" s="52"/>
      <c r="G32" s="52"/>
      <c r="H32" s="52"/>
      <c r="I32" s="59"/>
    </row>
    <row r="33" spans="1:9" s="48" customFormat="1" ht="36.6" customHeight="1">
      <c r="A33" s="60">
        <f t="shared" ca="1" si="1"/>
        <v>13</v>
      </c>
      <c r="B33" s="52" t="s">
        <v>226</v>
      </c>
      <c r="C33" s="52" t="s">
        <v>227</v>
      </c>
      <c r="D33" s="53" t="s">
        <v>228</v>
      </c>
      <c r="E33" s="54"/>
      <c r="F33" s="52"/>
      <c r="G33" s="52"/>
      <c r="H33" s="52"/>
      <c r="I33" s="60"/>
    </row>
    <row r="34" spans="1:9" s="48" customFormat="1" ht="58.2" customHeight="1">
      <c r="A34" s="60">
        <f t="shared" ca="1" si="1"/>
        <v>14</v>
      </c>
      <c r="B34" s="52" t="s">
        <v>211</v>
      </c>
      <c r="C34" s="52" t="s">
        <v>234</v>
      </c>
      <c r="D34" s="54" t="s">
        <v>213</v>
      </c>
      <c r="E34" s="161"/>
      <c r="F34" s="52"/>
      <c r="G34" s="52"/>
      <c r="H34" s="52"/>
      <c r="I34" s="59"/>
    </row>
    <row r="35" spans="1:9" s="48" customFormat="1" ht="57.6" customHeight="1">
      <c r="A35" s="60">
        <f t="shared" ca="1" si="1"/>
        <v>15</v>
      </c>
      <c r="B35" s="52" t="s">
        <v>229</v>
      </c>
      <c r="C35" s="52" t="s">
        <v>233</v>
      </c>
      <c r="D35" s="53" t="s">
        <v>232</v>
      </c>
      <c r="E35" s="161"/>
      <c r="F35" s="52"/>
      <c r="G35" s="52"/>
      <c r="H35" s="52"/>
      <c r="I35" s="60"/>
    </row>
    <row r="36" spans="1:9" s="48" customFormat="1" ht="57" customHeight="1">
      <c r="A36" s="60">
        <f t="shared" ref="A36:A96" ca="1" si="2">IF(OFFSET(A36,-1,0) ="",OFFSET(A36,-2,0)+1,OFFSET(A36,-1,0)+1 )</f>
        <v>16</v>
      </c>
      <c r="B36" s="52" t="s">
        <v>230</v>
      </c>
      <c r="C36" s="52" t="s">
        <v>231</v>
      </c>
      <c r="D36" s="54" t="s">
        <v>213</v>
      </c>
      <c r="E36" s="161"/>
      <c r="F36" s="52"/>
      <c r="G36" s="52"/>
      <c r="H36" s="52"/>
      <c r="I36" s="60"/>
    </row>
    <row r="37" spans="1:9" s="48" customFormat="1" ht="75.599999999999994" customHeight="1">
      <c r="A37" s="60">
        <f t="shared" ca="1" si="2"/>
        <v>17</v>
      </c>
      <c r="B37" s="52" t="s">
        <v>235</v>
      </c>
      <c r="C37" s="52" t="s">
        <v>236</v>
      </c>
      <c r="D37" s="53" t="s">
        <v>232</v>
      </c>
      <c r="E37" s="161"/>
      <c r="F37" s="52"/>
      <c r="G37" s="52"/>
      <c r="H37" s="52"/>
      <c r="I37" s="60"/>
    </row>
    <row r="38" spans="1:9" s="48" customFormat="1" ht="13.8">
      <c r="A38" s="165"/>
      <c r="B38" s="195" t="s">
        <v>180</v>
      </c>
      <c r="C38" s="196"/>
      <c r="D38" s="197"/>
      <c r="E38" s="65"/>
      <c r="F38" s="62"/>
      <c r="G38" s="62"/>
      <c r="H38" s="62"/>
      <c r="I38" s="65"/>
    </row>
    <row r="39" spans="1:9" s="49" customFormat="1" ht="29.4" customHeight="1">
      <c r="A39" s="61">
        <f t="shared" ca="1" si="2"/>
        <v>18</v>
      </c>
      <c r="B39" s="52" t="s">
        <v>181</v>
      </c>
      <c r="C39" s="52" t="s">
        <v>237</v>
      </c>
      <c r="D39" s="53" t="s">
        <v>225</v>
      </c>
      <c r="E39" s="161"/>
      <c r="F39" s="52"/>
      <c r="G39" s="52"/>
      <c r="H39" s="52"/>
      <c r="I39" s="61"/>
    </row>
    <row r="40" spans="1:9" s="48" customFormat="1" ht="55.8" customHeight="1">
      <c r="A40" s="60">
        <f t="shared" ca="1" si="2"/>
        <v>19</v>
      </c>
      <c r="B40" s="52" t="s">
        <v>238</v>
      </c>
      <c r="C40" s="52" t="s">
        <v>239</v>
      </c>
      <c r="D40" s="53" t="s">
        <v>240</v>
      </c>
      <c r="E40" s="54"/>
      <c r="F40" s="52"/>
      <c r="G40" s="52"/>
      <c r="H40" s="52"/>
      <c r="I40" s="60"/>
    </row>
    <row r="41" spans="1:9" s="48" customFormat="1" ht="47.4" customHeight="1">
      <c r="A41" s="60">
        <f t="shared" ca="1" si="2"/>
        <v>20</v>
      </c>
      <c r="B41" s="52" t="s">
        <v>214</v>
      </c>
      <c r="C41" s="52" t="s">
        <v>243</v>
      </c>
      <c r="D41" s="54" t="s">
        <v>244</v>
      </c>
      <c r="E41" s="54"/>
      <c r="F41" s="52"/>
      <c r="G41" s="52"/>
      <c r="H41" s="52"/>
      <c r="I41" s="60"/>
    </row>
    <row r="42" spans="1:9" s="48" customFormat="1" ht="80.400000000000006" customHeight="1">
      <c r="A42" s="60">
        <f t="shared" ca="1" si="2"/>
        <v>21</v>
      </c>
      <c r="B42" s="52" t="s">
        <v>211</v>
      </c>
      <c r="C42" s="52" t="s">
        <v>241</v>
      </c>
      <c r="D42" s="54" t="s">
        <v>242</v>
      </c>
      <c r="E42" s="54"/>
      <c r="F42" s="52"/>
      <c r="G42" s="52"/>
      <c r="H42" s="52"/>
      <c r="I42" s="60"/>
    </row>
    <row r="43" spans="1:9" s="48" customFormat="1" ht="51.6" customHeight="1">
      <c r="A43" s="60">
        <f t="shared" ca="1" si="2"/>
        <v>22</v>
      </c>
      <c r="B43" s="52" t="s">
        <v>254</v>
      </c>
      <c r="C43" s="52" t="s">
        <v>246</v>
      </c>
      <c r="D43" s="53" t="s">
        <v>240</v>
      </c>
      <c r="E43" s="54"/>
      <c r="F43" s="52"/>
      <c r="G43" s="52"/>
      <c r="H43" s="52"/>
      <c r="I43" s="60"/>
    </row>
    <row r="44" spans="1:9" s="48" customFormat="1" ht="46.2" customHeight="1">
      <c r="A44" s="60">
        <f t="shared" ca="1" si="2"/>
        <v>23</v>
      </c>
      <c r="B44" s="52" t="s">
        <v>253</v>
      </c>
      <c r="C44" s="52" t="s">
        <v>245</v>
      </c>
      <c r="D44" s="53" t="s">
        <v>240</v>
      </c>
      <c r="E44" s="54"/>
      <c r="F44" s="52"/>
      <c r="G44" s="52"/>
      <c r="H44" s="52"/>
      <c r="I44" s="60"/>
    </row>
    <row r="45" spans="1:9" s="48" customFormat="1" ht="52.8" customHeight="1">
      <c r="A45" s="60">
        <f t="shared" ca="1" si="2"/>
        <v>24</v>
      </c>
      <c r="B45" s="52" t="s">
        <v>248</v>
      </c>
      <c r="C45" s="52" t="s">
        <v>247</v>
      </c>
      <c r="D45" s="53" t="s">
        <v>240</v>
      </c>
      <c r="E45" s="54"/>
      <c r="F45" s="52"/>
      <c r="G45" s="52"/>
      <c r="H45" s="52"/>
      <c r="I45" s="60"/>
    </row>
    <row r="46" spans="1:9" s="48" customFormat="1" ht="49.8" customHeight="1">
      <c r="A46" s="60">
        <f ca="1">IF(OFFSET(A46,-1,0) ="",OFFSET(A46,-2,0)+1,OFFSET(A46,-1,0)+1 )</f>
        <v>25</v>
      </c>
      <c r="B46" s="52" t="s">
        <v>252</v>
      </c>
      <c r="C46" s="52" t="s">
        <v>249</v>
      </c>
      <c r="D46" s="53" t="s">
        <v>250</v>
      </c>
      <c r="E46" s="58"/>
      <c r="F46" s="52"/>
      <c r="G46" s="52"/>
      <c r="H46" s="52"/>
      <c r="I46" s="60"/>
    </row>
    <row r="47" spans="1:9" s="48" customFormat="1" ht="47.4" customHeight="1">
      <c r="A47" s="60">
        <f t="shared" ca="1" si="2"/>
        <v>26</v>
      </c>
      <c r="B47" s="52" t="s">
        <v>251</v>
      </c>
      <c r="C47" s="52" t="s">
        <v>258</v>
      </c>
      <c r="D47" s="53" t="s">
        <v>240</v>
      </c>
      <c r="E47" s="54"/>
      <c r="F47" s="52"/>
      <c r="G47" s="52"/>
      <c r="H47" s="52"/>
      <c r="I47" s="166"/>
    </row>
    <row r="48" spans="1:9" s="48" customFormat="1" ht="52.8" customHeight="1">
      <c r="A48" s="60">
        <f t="shared" ca="1" si="2"/>
        <v>27</v>
      </c>
      <c r="B48" s="52" t="s">
        <v>255</v>
      </c>
      <c r="C48" s="52" t="s">
        <v>259</v>
      </c>
      <c r="D48" s="54" t="s">
        <v>242</v>
      </c>
      <c r="E48" s="54"/>
      <c r="F48" s="52"/>
      <c r="G48" s="52"/>
      <c r="H48" s="52"/>
      <c r="I48" s="60"/>
    </row>
    <row r="49" spans="1:9" s="48" customFormat="1" ht="81.599999999999994" customHeight="1">
      <c r="A49" s="60">
        <f t="shared" ca="1" si="2"/>
        <v>28</v>
      </c>
      <c r="B49" s="52" t="s">
        <v>256</v>
      </c>
      <c r="C49" s="52" t="s">
        <v>260</v>
      </c>
      <c r="D49" s="54" t="s">
        <v>242</v>
      </c>
      <c r="E49" s="54"/>
      <c r="F49" s="52"/>
      <c r="G49" s="52"/>
      <c r="H49" s="52"/>
      <c r="I49" s="60"/>
    </row>
    <row r="50" spans="1:9" s="48" customFormat="1" ht="81.599999999999994" customHeight="1">
      <c r="A50" s="60">
        <f t="shared" ca="1" si="2"/>
        <v>29</v>
      </c>
      <c r="B50" s="52" t="s">
        <v>257</v>
      </c>
      <c r="C50" s="52" t="s">
        <v>261</v>
      </c>
      <c r="D50" s="53" t="s">
        <v>240</v>
      </c>
      <c r="E50" s="54"/>
      <c r="F50" s="52"/>
      <c r="G50" s="52"/>
      <c r="H50" s="52"/>
      <c r="I50" s="60"/>
    </row>
    <row r="51" spans="1:9" s="48" customFormat="1" ht="46.2" customHeight="1">
      <c r="A51" s="60">
        <f t="shared" ca="1" si="2"/>
        <v>30</v>
      </c>
      <c r="B51" s="52" t="s">
        <v>182</v>
      </c>
      <c r="C51" s="52" t="s">
        <v>262</v>
      </c>
      <c r="D51" s="54" t="s">
        <v>242</v>
      </c>
      <c r="E51" s="54"/>
      <c r="F51" s="52"/>
      <c r="G51" s="52"/>
      <c r="H51" s="52"/>
      <c r="I51" s="60"/>
    </row>
    <row r="52" spans="1:9" s="48" customFormat="1" ht="13.8">
      <c r="A52" s="165"/>
      <c r="B52" s="195" t="s">
        <v>183</v>
      </c>
      <c r="C52" s="196"/>
      <c r="D52" s="197"/>
      <c r="E52" s="65"/>
      <c r="F52" s="62"/>
      <c r="G52" s="62"/>
      <c r="H52" s="62"/>
      <c r="I52" s="65"/>
    </row>
    <row r="53" spans="1:9" s="48" customFormat="1" ht="34.200000000000003" customHeight="1">
      <c r="A53" s="60">
        <f ca="1">IF(OFFSET(A53,-1,0) ="",OFFSET(A53,-2,0)+1,OFFSET(A53,-1,0)+1 )</f>
        <v>31</v>
      </c>
      <c r="B53" s="52" t="s">
        <v>265</v>
      </c>
      <c r="C53" s="52" t="s">
        <v>237</v>
      </c>
      <c r="D53" s="54" t="s">
        <v>266</v>
      </c>
      <c r="E53" s="54"/>
      <c r="F53" s="52"/>
      <c r="G53" s="52"/>
      <c r="H53" s="52"/>
      <c r="I53" s="59"/>
    </row>
    <row r="54" spans="1:9" s="48" customFormat="1" ht="55.2" customHeight="1">
      <c r="A54" s="60">
        <f ca="1">IF(OFFSET(A54,-1,0) ="",OFFSET(A54,-3,0)+1,OFFSET(A54,-1,0)+1 )</f>
        <v>32</v>
      </c>
      <c r="B54" s="52" t="s">
        <v>267</v>
      </c>
      <c r="C54" s="52" t="s">
        <v>269</v>
      </c>
      <c r="D54" s="53" t="s">
        <v>284</v>
      </c>
      <c r="E54" s="54"/>
      <c r="F54" s="52"/>
      <c r="G54" s="52"/>
      <c r="H54" s="52"/>
      <c r="I54" s="60"/>
    </row>
    <row r="55" spans="1:9" s="48" customFormat="1" ht="53.4" customHeight="1">
      <c r="A55" s="60">
        <f t="shared" ca="1" si="2"/>
        <v>33</v>
      </c>
      <c r="B55" s="52" t="s">
        <v>268</v>
      </c>
      <c r="C55" s="52" t="s">
        <v>271</v>
      </c>
      <c r="D55" s="53" t="s">
        <v>270</v>
      </c>
      <c r="E55" s="54"/>
      <c r="F55" s="52"/>
      <c r="G55" s="52"/>
      <c r="H55" s="52"/>
      <c r="I55" s="60"/>
    </row>
    <row r="56" spans="1:9" s="48" customFormat="1" ht="52.8">
      <c r="A56" s="60">
        <f t="shared" ca="1" si="2"/>
        <v>34</v>
      </c>
      <c r="B56" s="52" t="s">
        <v>272</v>
      </c>
      <c r="C56" s="52" t="s">
        <v>275</v>
      </c>
      <c r="D56" s="54" t="s">
        <v>283</v>
      </c>
      <c r="E56" s="54"/>
      <c r="F56" s="52"/>
      <c r="G56" s="52"/>
      <c r="H56" s="52"/>
      <c r="I56" s="59"/>
    </row>
    <row r="57" spans="1:9" s="48" customFormat="1" ht="55.2" customHeight="1">
      <c r="A57" s="60">
        <f t="shared" ca="1" si="2"/>
        <v>35</v>
      </c>
      <c r="B57" s="52" t="s">
        <v>273</v>
      </c>
      <c r="C57" s="52" t="s">
        <v>276</v>
      </c>
      <c r="D57" s="54" t="s">
        <v>282</v>
      </c>
      <c r="E57" s="54"/>
      <c r="F57" s="52"/>
      <c r="G57" s="52"/>
      <c r="H57" s="52"/>
      <c r="I57" s="59"/>
    </row>
    <row r="58" spans="1:9" s="48" customFormat="1" ht="52.8">
      <c r="A58" s="60">
        <f t="shared" ca="1" si="2"/>
        <v>36</v>
      </c>
      <c r="B58" s="52" t="s">
        <v>274</v>
      </c>
      <c r="C58" s="52" t="s">
        <v>277</v>
      </c>
      <c r="D58" s="54" t="s">
        <v>281</v>
      </c>
      <c r="E58" s="54"/>
      <c r="F58" s="52"/>
      <c r="G58" s="52"/>
      <c r="H58" s="52"/>
      <c r="I58" s="59"/>
    </row>
    <row r="59" spans="1:9" s="48" customFormat="1" ht="82.2" customHeight="1">
      <c r="A59" s="60">
        <f t="shared" ca="1" si="2"/>
        <v>37</v>
      </c>
      <c r="B59" s="52" t="s">
        <v>278</v>
      </c>
      <c r="C59" s="52" t="s">
        <v>279</v>
      </c>
      <c r="D59" s="54" t="s">
        <v>280</v>
      </c>
      <c r="E59" s="54"/>
      <c r="F59" s="52"/>
      <c r="G59" s="52"/>
      <c r="H59" s="52"/>
      <c r="I59" s="59"/>
    </row>
    <row r="60" spans="1:9" s="48" customFormat="1" ht="37.200000000000003" customHeight="1">
      <c r="A60" s="60">
        <f t="shared" ca="1" si="2"/>
        <v>38</v>
      </c>
      <c r="B60" s="52" t="s">
        <v>184</v>
      </c>
      <c r="C60" s="52" t="s">
        <v>264</v>
      </c>
      <c r="D60" s="54" t="s">
        <v>263</v>
      </c>
      <c r="E60" s="54"/>
      <c r="F60" s="52"/>
      <c r="G60" s="52"/>
      <c r="H60" s="52"/>
      <c r="I60" s="60"/>
    </row>
    <row r="61" spans="1:9" s="48" customFormat="1" ht="13.8">
      <c r="A61" s="165"/>
      <c r="B61" s="195" t="s">
        <v>185</v>
      </c>
      <c r="C61" s="196"/>
      <c r="D61" s="197"/>
      <c r="E61" s="65"/>
      <c r="F61" s="62"/>
      <c r="G61" s="62"/>
      <c r="H61" s="62"/>
      <c r="I61" s="65"/>
    </row>
    <row r="62" spans="1:9" s="48" customFormat="1" ht="31.8" customHeight="1">
      <c r="A62" s="60">
        <f t="shared" ca="1" si="2"/>
        <v>39</v>
      </c>
      <c r="B62" s="52" t="s">
        <v>290</v>
      </c>
      <c r="C62" s="52" t="s">
        <v>237</v>
      </c>
      <c r="D62" s="54" t="s">
        <v>291</v>
      </c>
      <c r="E62" s="54"/>
      <c r="F62" s="52"/>
      <c r="G62" s="52"/>
      <c r="H62" s="52"/>
      <c r="I62" s="60"/>
    </row>
    <row r="63" spans="1:9" s="48" customFormat="1" ht="33.6" customHeight="1">
      <c r="A63" s="60">
        <f t="shared" ca="1" si="2"/>
        <v>40</v>
      </c>
      <c r="B63" s="52" t="s">
        <v>186</v>
      </c>
      <c r="C63" s="52" t="s">
        <v>286</v>
      </c>
      <c r="D63" s="54" t="s">
        <v>287</v>
      </c>
      <c r="E63" s="54"/>
      <c r="F63" s="52"/>
      <c r="G63" s="52"/>
      <c r="H63" s="52"/>
      <c r="I63" s="60"/>
    </row>
    <row r="64" spans="1:9" s="48" customFormat="1" ht="46.8" customHeight="1">
      <c r="A64" s="60">
        <f t="shared" ca="1" si="2"/>
        <v>41</v>
      </c>
      <c r="B64" s="52" t="s">
        <v>295</v>
      </c>
      <c r="C64" s="52" t="s">
        <v>296</v>
      </c>
      <c r="D64" s="54" t="s">
        <v>287</v>
      </c>
      <c r="E64" s="54"/>
      <c r="F64" s="52"/>
      <c r="G64" s="52"/>
      <c r="H64" s="52"/>
      <c r="I64" s="59"/>
    </row>
    <row r="65" spans="1:9" s="48" customFormat="1" ht="51" customHeight="1">
      <c r="A65" s="60">
        <f t="shared" ca="1" si="2"/>
        <v>42</v>
      </c>
      <c r="B65" s="52" t="s">
        <v>292</v>
      </c>
      <c r="C65" s="52" t="s">
        <v>293</v>
      </c>
      <c r="D65" s="54" t="s">
        <v>294</v>
      </c>
      <c r="E65" s="54"/>
      <c r="F65" s="52"/>
      <c r="G65" s="52"/>
      <c r="H65" s="52"/>
      <c r="I65" s="59"/>
    </row>
    <row r="66" spans="1:9" s="48" customFormat="1" ht="31.2" customHeight="1">
      <c r="A66" s="60">
        <f t="shared" ca="1" si="2"/>
        <v>43</v>
      </c>
      <c r="B66" s="52" t="s">
        <v>285</v>
      </c>
      <c r="C66" s="52" t="s">
        <v>288</v>
      </c>
      <c r="D66" s="54" t="s">
        <v>289</v>
      </c>
      <c r="E66" s="54"/>
      <c r="F66" s="52"/>
      <c r="G66" s="52"/>
      <c r="H66" s="52"/>
      <c r="I66" s="60"/>
    </row>
    <row r="67" spans="1:9" s="48" customFormat="1" ht="13.8">
      <c r="A67" s="165"/>
      <c r="B67" s="195" t="s">
        <v>187</v>
      </c>
      <c r="C67" s="196"/>
      <c r="D67" s="197"/>
      <c r="E67" s="65"/>
      <c r="F67" s="62"/>
      <c r="G67" s="62"/>
      <c r="H67" s="62"/>
      <c r="I67" s="65"/>
    </row>
    <row r="68" spans="1:9" s="48" customFormat="1" ht="28.2" customHeight="1">
      <c r="A68" s="60">
        <f t="shared" ca="1" si="2"/>
        <v>44</v>
      </c>
      <c r="B68" s="52" t="s">
        <v>189</v>
      </c>
      <c r="C68" s="52" t="s">
        <v>297</v>
      </c>
      <c r="D68" s="53" t="s">
        <v>225</v>
      </c>
      <c r="E68" s="54"/>
      <c r="F68" s="52"/>
      <c r="G68" s="52"/>
      <c r="H68" s="52"/>
      <c r="I68" s="60"/>
    </row>
    <row r="69" spans="1:9" s="48" customFormat="1" ht="40.799999999999997" customHeight="1">
      <c r="A69" s="60">
        <f t="shared" ca="1" si="2"/>
        <v>45</v>
      </c>
      <c r="B69" s="52" t="s">
        <v>188</v>
      </c>
      <c r="C69" s="52" t="s">
        <v>298</v>
      </c>
      <c r="D69" s="53" t="s">
        <v>299</v>
      </c>
      <c r="E69" s="54"/>
      <c r="F69" s="52"/>
      <c r="G69" s="52"/>
      <c r="H69" s="52"/>
      <c r="I69" s="60"/>
    </row>
    <row r="70" spans="1:9" s="48" customFormat="1" ht="43.2" customHeight="1">
      <c r="A70" s="60">
        <f t="shared" ca="1" si="2"/>
        <v>46</v>
      </c>
      <c r="B70" s="52" t="s">
        <v>301</v>
      </c>
      <c r="C70" s="52" t="s">
        <v>300</v>
      </c>
      <c r="D70" s="53" t="s">
        <v>299</v>
      </c>
      <c r="E70" s="54"/>
      <c r="F70" s="52"/>
      <c r="G70" s="52"/>
      <c r="H70" s="52"/>
      <c r="I70" s="60"/>
    </row>
    <row r="71" spans="1:9" s="48" customFormat="1" ht="47.4" customHeight="1">
      <c r="A71" s="60">
        <f t="shared" ca="1" si="2"/>
        <v>47</v>
      </c>
      <c r="B71" s="52" t="s">
        <v>303</v>
      </c>
      <c r="C71" s="52" t="s">
        <v>302</v>
      </c>
      <c r="D71" s="54" t="s">
        <v>316</v>
      </c>
      <c r="E71" s="54"/>
      <c r="F71" s="52"/>
      <c r="G71" s="52"/>
      <c r="H71" s="52"/>
      <c r="I71" s="60"/>
    </row>
    <row r="72" spans="1:9" s="48" customFormat="1" ht="43.2" customHeight="1">
      <c r="A72" s="60">
        <f t="shared" ca="1" si="2"/>
        <v>48</v>
      </c>
      <c r="B72" s="52" t="s">
        <v>214</v>
      </c>
      <c r="C72" s="52" t="s">
        <v>309</v>
      </c>
      <c r="D72" s="54" t="s">
        <v>310</v>
      </c>
      <c r="E72" s="54"/>
      <c r="F72" s="52"/>
      <c r="G72" s="52"/>
      <c r="H72" s="52"/>
      <c r="I72" s="60"/>
    </row>
    <row r="73" spans="1:9" s="48" customFormat="1" ht="42.6" customHeight="1">
      <c r="A73" s="60">
        <f t="shared" ca="1" si="2"/>
        <v>49</v>
      </c>
      <c r="B73" s="52" t="s">
        <v>190</v>
      </c>
      <c r="C73" s="52" t="s">
        <v>313</v>
      </c>
      <c r="D73" s="53" t="s">
        <v>314</v>
      </c>
      <c r="E73" s="54"/>
      <c r="F73" s="52"/>
      <c r="G73" s="52"/>
      <c r="H73" s="52"/>
      <c r="I73" s="60"/>
    </row>
    <row r="74" spans="1:9" s="48" customFormat="1" ht="76.2" customHeight="1">
      <c r="A74" s="60">
        <f t="shared" ca="1" si="2"/>
        <v>50</v>
      </c>
      <c r="B74" s="52" t="s">
        <v>191</v>
      </c>
      <c r="C74" s="52" t="s">
        <v>319</v>
      </c>
      <c r="D74" s="53" t="s">
        <v>314</v>
      </c>
      <c r="E74" s="54"/>
      <c r="F74" s="52"/>
      <c r="G74" s="52"/>
      <c r="H74" s="52"/>
      <c r="I74" s="60"/>
    </row>
    <row r="75" spans="1:9" s="48" customFormat="1" ht="54.6" customHeight="1">
      <c r="A75" s="60">
        <f t="shared" ca="1" si="2"/>
        <v>51</v>
      </c>
      <c r="B75" s="52" t="s">
        <v>311</v>
      </c>
      <c r="C75" s="52" t="s">
        <v>315</v>
      </c>
      <c r="D75" s="54" t="s">
        <v>305</v>
      </c>
      <c r="E75" s="54"/>
      <c r="F75" s="52"/>
      <c r="G75" s="52"/>
      <c r="H75" s="52"/>
      <c r="I75" s="60"/>
    </row>
    <row r="76" spans="1:9" s="48" customFormat="1" ht="76.8" customHeight="1">
      <c r="A76" s="60">
        <f t="shared" ca="1" si="2"/>
        <v>52</v>
      </c>
      <c r="B76" s="52" t="s">
        <v>312</v>
      </c>
      <c r="C76" s="52" t="s">
        <v>317</v>
      </c>
      <c r="D76" s="54" t="s">
        <v>305</v>
      </c>
      <c r="E76" s="54"/>
      <c r="F76" s="52"/>
      <c r="G76" s="52"/>
      <c r="H76" s="52"/>
      <c r="I76" s="60"/>
    </row>
    <row r="77" spans="1:9" s="48" customFormat="1" ht="43.8" customHeight="1">
      <c r="A77" s="60">
        <f t="shared" ca="1" si="2"/>
        <v>53</v>
      </c>
      <c r="B77" s="52" t="s">
        <v>192</v>
      </c>
      <c r="C77" s="52" t="s">
        <v>318</v>
      </c>
      <c r="D77" s="54" t="s">
        <v>305</v>
      </c>
      <c r="E77" s="54"/>
      <c r="F77" s="52"/>
      <c r="G77" s="52"/>
      <c r="H77" s="52"/>
      <c r="I77" s="60"/>
    </row>
    <row r="78" spans="1:9" s="48" customFormat="1" ht="42" customHeight="1">
      <c r="A78" s="60">
        <f t="shared" ca="1" si="2"/>
        <v>54</v>
      </c>
      <c r="B78" s="52" t="s">
        <v>304</v>
      </c>
      <c r="C78" s="52" t="s">
        <v>308</v>
      </c>
      <c r="D78" s="53" t="s">
        <v>307</v>
      </c>
      <c r="E78" s="54"/>
      <c r="F78" s="52"/>
      <c r="G78" s="52"/>
      <c r="H78" s="52"/>
      <c r="I78" s="60"/>
    </row>
    <row r="79" spans="1:9" s="48" customFormat="1" ht="46.2" customHeight="1">
      <c r="A79" s="60">
        <f t="shared" ca="1" si="2"/>
        <v>55</v>
      </c>
      <c r="B79" s="52" t="s">
        <v>193</v>
      </c>
      <c r="C79" s="52" t="s">
        <v>306</v>
      </c>
      <c r="D79" s="54" t="s">
        <v>305</v>
      </c>
      <c r="E79" s="54"/>
      <c r="F79" s="52"/>
      <c r="G79" s="52"/>
      <c r="H79" s="52"/>
      <c r="I79" s="60"/>
    </row>
    <row r="80" spans="1:9" s="48" customFormat="1" ht="13.8">
      <c r="A80" s="165"/>
      <c r="B80" s="195" t="s">
        <v>194</v>
      </c>
      <c r="C80" s="196"/>
      <c r="D80" s="197"/>
      <c r="E80" s="65"/>
      <c r="F80" s="62"/>
      <c r="G80" s="62"/>
      <c r="H80" s="62"/>
      <c r="I80" s="65"/>
    </row>
    <row r="81" spans="1:9" s="48" customFormat="1" ht="43.8" customHeight="1">
      <c r="A81" s="60">
        <f t="shared" ca="1" si="2"/>
        <v>56</v>
      </c>
      <c r="B81" s="52" t="s">
        <v>195</v>
      </c>
      <c r="C81" s="52" t="s">
        <v>320</v>
      </c>
      <c r="D81" s="54" t="s">
        <v>321</v>
      </c>
      <c r="E81" s="54"/>
      <c r="F81" s="52"/>
      <c r="G81" s="52"/>
      <c r="H81" s="52"/>
      <c r="I81" s="60"/>
    </row>
    <row r="82" spans="1:9" s="48" customFormat="1" ht="55.8" customHeight="1">
      <c r="A82" s="60">
        <f t="shared" ca="1" si="2"/>
        <v>57</v>
      </c>
      <c r="B82" s="52" t="s">
        <v>196</v>
      </c>
      <c r="C82" s="52" t="s">
        <v>323</v>
      </c>
      <c r="D82" s="54" t="s">
        <v>322</v>
      </c>
      <c r="E82" s="54"/>
      <c r="F82" s="52"/>
      <c r="G82" s="52"/>
      <c r="H82" s="52"/>
      <c r="I82" s="60"/>
    </row>
    <row r="83" spans="1:9" s="48" customFormat="1" ht="13.8">
      <c r="A83" s="165"/>
      <c r="B83" s="195" t="s">
        <v>324</v>
      </c>
      <c r="C83" s="196"/>
      <c r="D83" s="197"/>
      <c r="E83" s="65"/>
      <c r="F83" s="62"/>
      <c r="G83" s="62"/>
      <c r="H83" s="62"/>
      <c r="I83" s="65"/>
    </row>
    <row r="84" spans="1:9" s="48" customFormat="1" ht="37.799999999999997" customHeight="1">
      <c r="A84" s="60">
        <f t="shared" ca="1" si="2"/>
        <v>58</v>
      </c>
      <c r="B84" s="52" t="s">
        <v>329</v>
      </c>
      <c r="C84" s="52" t="s">
        <v>325</v>
      </c>
      <c r="D84" s="54" t="s">
        <v>327</v>
      </c>
      <c r="E84" s="54"/>
      <c r="F84" s="52"/>
      <c r="G84" s="52"/>
      <c r="H84" s="52"/>
      <c r="I84" s="60"/>
    </row>
    <row r="85" spans="1:9" s="48" customFormat="1" ht="39.6" customHeight="1">
      <c r="A85" s="60">
        <f t="shared" ca="1" si="2"/>
        <v>59</v>
      </c>
      <c r="B85" s="52" t="s">
        <v>330</v>
      </c>
      <c r="C85" s="52" t="s">
        <v>326</v>
      </c>
      <c r="D85" s="54" t="s">
        <v>328</v>
      </c>
      <c r="E85" s="54"/>
      <c r="F85" s="52"/>
      <c r="G85" s="52"/>
      <c r="H85" s="52"/>
      <c r="I85" s="60"/>
    </row>
    <row r="86" spans="1:9" s="48" customFormat="1" ht="13.8">
      <c r="A86" s="165"/>
      <c r="B86" s="195" t="s">
        <v>197</v>
      </c>
      <c r="C86" s="196"/>
      <c r="D86" s="197"/>
      <c r="E86" s="65"/>
      <c r="F86" s="62"/>
      <c r="G86" s="62"/>
      <c r="H86" s="62"/>
      <c r="I86" s="65"/>
    </row>
    <row r="87" spans="1:9" s="48" customFormat="1" ht="47.4" customHeight="1">
      <c r="A87" s="60">
        <f ca="1">IF(OFFSET(A87,-1,0) ="",OFFSET(A87,-2,0)+1,OFFSET(A87,-1,0)+1 )</f>
        <v>60</v>
      </c>
      <c r="B87" s="52" t="s">
        <v>331</v>
      </c>
      <c r="C87" s="52" t="s">
        <v>332</v>
      </c>
      <c r="D87" s="53" t="s">
        <v>333</v>
      </c>
      <c r="E87" s="54"/>
      <c r="F87" s="52"/>
      <c r="G87" s="52"/>
      <c r="H87" s="52"/>
      <c r="I87" s="60"/>
    </row>
    <row r="88" spans="1:9" s="48" customFormat="1" ht="47.4" customHeight="1">
      <c r="A88" s="60">
        <f ca="1">IF(OFFSET(A88,-1,0) ="",OFFSET(A88,-2,0)+1,OFFSET(A88,-1,0)+1 )</f>
        <v>61</v>
      </c>
      <c r="B88" s="52" t="s">
        <v>334</v>
      </c>
      <c r="C88" s="52" t="s">
        <v>338</v>
      </c>
      <c r="D88" s="54" t="s">
        <v>335</v>
      </c>
      <c r="E88" s="54"/>
      <c r="F88" s="52"/>
      <c r="G88" s="52"/>
      <c r="H88" s="52"/>
      <c r="I88" s="60"/>
    </row>
    <row r="89" spans="1:9" s="48" customFormat="1" ht="47.4" customHeight="1">
      <c r="A89" s="60">
        <f ca="1">IF(OFFSET(A89,-1,0) ="",OFFSET(A89,-2,0)+1,OFFSET(A89,-1,0)+1 )</f>
        <v>62</v>
      </c>
      <c r="B89" s="52" t="s">
        <v>356</v>
      </c>
      <c r="C89" s="52" t="s">
        <v>357</v>
      </c>
      <c r="D89" s="53" t="s">
        <v>358</v>
      </c>
      <c r="E89" s="54"/>
      <c r="F89" s="52"/>
      <c r="G89" s="52"/>
      <c r="H89" s="52"/>
      <c r="I89" s="60"/>
    </row>
    <row r="90" spans="1:9" s="48" customFormat="1" ht="46.2" customHeight="1">
      <c r="A90" s="60">
        <f t="shared" ca="1" si="2"/>
        <v>63</v>
      </c>
      <c r="B90" s="52" t="s">
        <v>198</v>
      </c>
      <c r="C90" s="52" t="s">
        <v>336</v>
      </c>
      <c r="D90" s="54" t="s">
        <v>337</v>
      </c>
      <c r="E90" s="54"/>
      <c r="F90" s="52"/>
      <c r="G90" s="52"/>
      <c r="H90" s="52"/>
      <c r="I90" s="166"/>
    </row>
    <row r="91" spans="1:9" s="48" customFormat="1" ht="45" customHeight="1">
      <c r="A91" s="60">
        <f t="shared" ca="1" si="2"/>
        <v>64</v>
      </c>
      <c r="B91" s="52" t="s">
        <v>354</v>
      </c>
      <c r="C91" s="52" t="s">
        <v>355</v>
      </c>
      <c r="D91" s="54" t="s">
        <v>352</v>
      </c>
      <c r="E91" s="54"/>
      <c r="F91" s="52"/>
      <c r="G91" s="52"/>
      <c r="H91" s="52"/>
      <c r="I91" s="60"/>
    </row>
    <row r="92" spans="1:9" s="48" customFormat="1" ht="40.799999999999997" customHeight="1">
      <c r="A92" s="60">
        <f t="shared" ca="1" si="2"/>
        <v>65</v>
      </c>
      <c r="B92" s="52" t="s">
        <v>348</v>
      </c>
      <c r="C92" s="52" t="s">
        <v>349</v>
      </c>
      <c r="D92" s="53" t="s">
        <v>350</v>
      </c>
      <c r="E92" s="54"/>
      <c r="F92" s="52"/>
      <c r="G92" s="52"/>
      <c r="H92" s="52"/>
      <c r="I92" s="166"/>
    </row>
    <row r="93" spans="1:9" s="48" customFormat="1" ht="45" customHeight="1">
      <c r="A93" s="60">
        <f t="shared" ca="1" si="2"/>
        <v>66</v>
      </c>
      <c r="B93" s="52" t="s">
        <v>353</v>
      </c>
      <c r="C93" s="52" t="s">
        <v>351</v>
      </c>
      <c r="D93" s="54" t="s">
        <v>352</v>
      </c>
      <c r="E93" s="54"/>
      <c r="F93" s="52"/>
      <c r="G93" s="52"/>
      <c r="H93" s="52"/>
      <c r="I93" s="60"/>
    </row>
    <row r="94" spans="1:9" s="48" customFormat="1" ht="43.8" customHeight="1">
      <c r="A94" s="60">
        <f t="shared" ca="1" si="2"/>
        <v>67</v>
      </c>
      <c r="B94" s="52" t="s">
        <v>339</v>
      </c>
      <c r="C94" s="52" t="s">
        <v>342</v>
      </c>
      <c r="D94" s="54" t="s">
        <v>345</v>
      </c>
      <c r="E94" s="54"/>
      <c r="F94" s="52"/>
      <c r="G94" s="52"/>
      <c r="H94" s="52"/>
      <c r="I94" s="60"/>
    </row>
    <row r="95" spans="1:9" s="48" customFormat="1" ht="43.8" customHeight="1">
      <c r="A95" s="60">
        <f t="shared" ca="1" si="2"/>
        <v>68</v>
      </c>
      <c r="B95" s="52" t="s">
        <v>340</v>
      </c>
      <c r="C95" s="52" t="s">
        <v>343</v>
      </c>
      <c r="D95" s="54" t="s">
        <v>346</v>
      </c>
      <c r="E95" s="54"/>
      <c r="F95" s="52"/>
      <c r="G95" s="52"/>
      <c r="H95" s="52"/>
      <c r="I95" s="60"/>
    </row>
    <row r="96" spans="1:9" s="48" customFormat="1" ht="45.6" customHeight="1">
      <c r="A96" s="60">
        <f t="shared" ca="1" si="2"/>
        <v>69</v>
      </c>
      <c r="B96" s="52" t="s">
        <v>341</v>
      </c>
      <c r="C96" s="52" t="s">
        <v>344</v>
      </c>
      <c r="D96" s="54" t="s">
        <v>347</v>
      </c>
      <c r="E96" s="54"/>
      <c r="F96" s="52"/>
      <c r="G96" s="52"/>
      <c r="H96" s="52"/>
      <c r="I96" s="60"/>
    </row>
    <row r="98" spans="2:4" ht="257.39999999999998" customHeight="1">
      <c r="B98" s="168"/>
      <c r="C98" s="167"/>
      <c r="D98" s="167"/>
    </row>
  </sheetData>
  <mergeCells count="19">
    <mergeCell ref="A1:D1"/>
    <mergeCell ref="A2:D2"/>
    <mergeCell ref="B6:D6"/>
    <mergeCell ref="B7:D7"/>
    <mergeCell ref="B8:D8"/>
    <mergeCell ref="F16:H16"/>
    <mergeCell ref="B18:D18"/>
    <mergeCell ref="B38:D38"/>
    <mergeCell ref="B52:D52"/>
    <mergeCell ref="E2:E3"/>
    <mergeCell ref="C3:D3"/>
    <mergeCell ref="B4:D4"/>
    <mergeCell ref="B5:D5"/>
    <mergeCell ref="B31:D31"/>
    <mergeCell ref="B86:D86"/>
    <mergeCell ref="B61:D61"/>
    <mergeCell ref="B67:D67"/>
    <mergeCell ref="B80:D80"/>
    <mergeCell ref="B83:D83"/>
  </mergeCells>
  <dataValidations count="4">
    <dataValidation showDropDown="1" showErrorMessage="1" sqref="F16:H17" xr:uid="{00000000-0002-0000-0400-000000000000}"/>
    <dataValidation allowBlank="1" showInputMessage="1" showErrorMessage="1" sqref="F18:H19" xr:uid="{00000000-0002-0000-0400-000001000000}"/>
    <dataValidation type="list" allowBlank="1" showErrorMessage="1" sqref="F97:H123" xr:uid="{00000000-0002-0000-0400-000002000000}">
      <formula1>#REF!</formula1>
      <formula2>0</formula2>
    </dataValidation>
    <dataValidation type="list" allowBlank="1" sqref="F20:H96"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59"/>
  <sheetViews>
    <sheetView showGridLines="0" zoomScaleNormal="100" workbookViewId="0">
      <selection activeCell="I16" sqref="I16"/>
    </sheetView>
  </sheetViews>
  <sheetFormatPr defaultColWidth="9.109375" defaultRowHeight="13.8"/>
  <cols>
    <col min="1" max="1" width="4" style="74" customWidth="1"/>
    <col min="2" max="2" width="16.109375" style="75" customWidth="1"/>
    <col min="3" max="3" width="19" style="75" customWidth="1"/>
    <col min="4" max="4" width="20.44140625" style="75" customWidth="1"/>
    <col min="5" max="5" width="16.33203125" style="75" customWidth="1"/>
    <col min="6" max="6" width="19" style="75" customWidth="1"/>
    <col min="7" max="7" width="15" style="77" customWidth="1"/>
    <col min="8" max="8" width="23.5546875" style="77" customWidth="1"/>
    <col min="9" max="9" width="25.44140625" style="77" customWidth="1"/>
    <col min="10" max="10" width="21" style="77" customWidth="1"/>
    <col min="11" max="11" width="11.44140625" style="77" customWidth="1"/>
    <col min="12" max="12" width="17.33203125" style="77" customWidth="1"/>
    <col min="13" max="13" width="17.33203125" style="75" customWidth="1"/>
    <col min="14" max="14" width="14.109375" style="75" customWidth="1"/>
    <col min="15" max="15" width="18.44140625" style="75" customWidth="1"/>
    <col min="16" max="16384" width="9.109375" style="75"/>
  </cols>
  <sheetData>
    <row r="1" spans="1:12">
      <c r="G1" s="76" t="s">
        <v>86</v>
      </c>
    </row>
    <row r="2" spans="1:12" s="79" customFormat="1" ht="24.6">
      <c r="A2" s="78"/>
      <c r="C2" s="224" t="s">
        <v>87</v>
      </c>
      <c r="D2" s="224"/>
      <c r="E2" s="224"/>
      <c r="F2" s="224"/>
      <c r="G2" s="224"/>
      <c r="H2" s="80" t="s">
        <v>88</v>
      </c>
      <c r="I2" s="81"/>
      <c r="J2" s="81"/>
      <c r="K2" s="81"/>
      <c r="L2" s="81"/>
    </row>
    <row r="3" spans="1:12" s="79" customFormat="1" ht="22.8">
      <c r="A3" s="78"/>
      <c r="C3" s="225" t="s">
        <v>89</v>
      </c>
      <c r="D3" s="225"/>
      <c r="E3" s="151"/>
      <c r="F3" s="226" t="s">
        <v>90</v>
      </c>
      <c r="G3" s="226"/>
      <c r="H3" s="81"/>
      <c r="I3" s="81"/>
      <c r="J3" s="82"/>
      <c r="K3" s="81"/>
      <c r="L3" s="81"/>
    </row>
    <row r="4" spans="1:12">
      <c r="A4" s="78"/>
      <c r="D4" s="83"/>
      <c r="E4" s="83"/>
      <c r="H4" s="84"/>
    </row>
    <row r="5" spans="1:12" s="85" customFormat="1" ht="14.4">
      <c r="A5" s="78"/>
      <c r="D5" s="86"/>
      <c r="E5" s="86"/>
      <c r="G5" s="87"/>
      <c r="H5" s="88"/>
      <c r="I5" s="87"/>
      <c r="J5" s="87"/>
      <c r="K5" s="87"/>
      <c r="L5" s="87"/>
    </row>
    <row r="6" spans="1:12" ht="21.75" customHeight="1">
      <c r="B6" s="208" t="s">
        <v>91</v>
      </c>
      <c r="C6" s="208"/>
      <c r="D6" s="89"/>
      <c r="E6" s="89"/>
      <c r="F6" s="89"/>
      <c r="G6" s="90"/>
      <c r="H6" s="90"/>
    </row>
    <row r="7" spans="1:12">
      <c r="B7" s="91" t="s">
        <v>92</v>
      </c>
      <c r="C7" s="92"/>
      <c r="D7" s="92"/>
      <c r="E7" s="92"/>
      <c r="F7" s="92"/>
      <c r="G7" s="93"/>
    </row>
    <row r="8" spans="1:12">
      <c r="A8" s="94" t="s">
        <v>48</v>
      </c>
      <c r="B8" s="154" t="s">
        <v>93</v>
      </c>
      <c r="C8" s="154" t="s">
        <v>94</v>
      </c>
      <c r="D8" s="154" t="s">
        <v>95</v>
      </c>
      <c r="E8" s="154" t="s">
        <v>96</v>
      </c>
      <c r="F8" s="154" t="s">
        <v>97</v>
      </c>
      <c r="G8" s="154" t="s">
        <v>98</v>
      </c>
      <c r="H8" s="154" t="s">
        <v>99</v>
      </c>
      <c r="I8" s="153" t="s">
        <v>100</v>
      </c>
      <c r="L8" s="75"/>
    </row>
    <row r="9" spans="1:12" s="120" customFormat="1" ht="14.4">
      <c r="A9" s="116"/>
      <c r="B9" s="117" t="s">
        <v>101</v>
      </c>
      <c r="C9" s="117" t="s">
        <v>102</v>
      </c>
      <c r="D9" s="117" t="s">
        <v>103</v>
      </c>
      <c r="E9" s="117" t="s">
        <v>104</v>
      </c>
      <c r="F9" s="117" t="s">
        <v>105</v>
      </c>
      <c r="G9" s="117" t="s">
        <v>106</v>
      </c>
      <c r="H9" s="117" t="s">
        <v>107</v>
      </c>
      <c r="I9" s="118"/>
      <c r="J9" s="119"/>
      <c r="K9" s="119"/>
    </row>
    <row r="10" spans="1:12">
      <c r="A10" s="95">
        <v>1</v>
      </c>
      <c r="B10" s="96" t="s">
        <v>56</v>
      </c>
      <c r="C10" s="96" t="s">
        <v>108</v>
      </c>
      <c r="D10" s="96" t="s">
        <v>109</v>
      </c>
      <c r="E10" s="96" t="s">
        <v>110</v>
      </c>
      <c r="F10" s="96" t="s">
        <v>111</v>
      </c>
      <c r="G10" s="96" t="s">
        <v>112</v>
      </c>
      <c r="H10" s="96" t="s">
        <v>112</v>
      </c>
      <c r="I10" s="97"/>
      <c r="L10" s="75"/>
    </row>
    <row r="11" spans="1:12" ht="20.25" customHeight="1">
      <c r="A11" s="95">
        <v>2</v>
      </c>
      <c r="B11" s="96" t="s">
        <v>57</v>
      </c>
      <c r="C11" s="96" t="s">
        <v>113</v>
      </c>
      <c r="D11" s="96" t="s">
        <v>114</v>
      </c>
      <c r="E11" s="96" t="s">
        <v>115</v>
      </c>
      <c r="F11" s="96" t="s">
        <v>111</v>
      </c>
      <c r="G11" s="96" t="s">
        <v>112</v>
      </c>
      <c r="H11" s="96" t="s">
        <v>116</v>
      </c>
      <c r="I11" s="97" t="s">
        <v>117</v>
      </c>
      <c r="L11" s="75"/>
    </row>
    <row r="12" spans="1:12" ht="15" customHeight="1">
      <c r="B12" s="98"/>
      <c r="C12" s="92"/>
      <c r="D12" s="92"/>
      <c r="E12" s="92"/>
      <c r="F12" s="92"/>
      <c r="G12" s="93"/>
    </row>
    <row r="13" spans="1:12" ht="21.75" customHeight="1">
      <c r="B13" s="208" t="s">
        <v>118</v>
      </c>
      <c r="C13" s="208"/>
      <c r="D13" s="208"/>
      <c r="E13" s="89"/>
      <c r="F13" s="89"/>
      <c r="G13" s="90"/>
      <c r="H13" s="90"/>
    </row>
    <row r="14" spans="1:12">
      <c r="B14" s="91" t="s">
        <v>119</v>
      </c>
      <c r="C14" s="92"/>
      <c r="D14" s="92"/>
      <c r="E14" s="92"/>
      <c r="F14" s="92"/>
      <c r="G14" s="93"/>
    </row>
    <row r="15" spans="1:12" ht="31.5" customHeight="1">
      <c r="A15" s="94" t="s">
        <v>48</v>
      </c>
      <c r="B15" s="154" t="s">
        <v>120</v>
      </c>
      <c r="C15" s="154" t="s">
        <v>31</v>
      </c>
      <c r="D15" s="154" t="s">
        <v>33</v>
      </c>
      <c r="E15" s="154" t="s">
        <v>116</v>
      </c>
      <c r="F15" s="154" t="s">
        <v>35</v>
      </c>
      <c r="G15" s="154" t="s">
        <v>121</v>
      </c>
      <c r="L15" s="75"/>
    </row>
    <row r="16" spans="1:12" s="120" customFormat="1" ht="52.8">
      <c r="A16" s="116"/>
      <c r="B16" s="117" t="s">
        <v>101</v>
      </c>
      <c r="C16" s="121" t="s">
        <v>122</v>
      </c>
      <c r="D16" s="121" t="s">
        <v>123</v>
      </c>
      <c r="E16" s="121" t="s">
        <v>124</v>
      </c>
      <c r="F16" s="121" t="s">
        <v>125</v>
      </c>
      <c r="G16" s="121" t="s">
        <v>126</v>
      </c>
      <c r="H16" s="119"/>
      <c r="I16" s="119"/>
      <c r="J16" s="119"/>
      <c r="K16" s="119"/>
    </row>
    <row r="17" spans="1:12">
      <c r="A17" s="95">
        <v>1</v>
      </c>
      <c r="B17" s="96" t="s">
        <v>56</v>
      </c>
      <c r="C17" s="99">
        <f>'User Story 1'!D11</f>
        <v>0</v>
      </c>
      <c r="D17" s="99">
        <f>'User Story 1'!D12</f>
        <v>0</v>
      </c>
      <c r="E17" s="99">
        <f>'User Story 1'!D14</f>
        <v>0</v>
      </c>
      <c r="F17" s="99">
        <f>'User Story 1'!D13</f>
        <v>0</v>
      </c>
      <c r="G17" s="99">
        <f>'User Story 1'!D15</f>
        <v>0</v>
      </c>
      <c r="L17" s="75"/>
    </row>
    <row r="18" spans="1:12" ht="20.25" customHeight="1">
      <c r="A18" s="95">
        <v>2</v>
      </c>
      <c r="B18" s="96" t="s">
        <v>72</v>
      </c>
      <c r="C18" s="99">
        <f>SUM(C17:C17)</f>
        <v>0</v>
      </c>
      <c r="D18" s="99">
        <f>SUM(D17:D17)</f>
        <v>0</v>
      </c>
      <c r="E18" s="99">
        <f>SUM(E17:E17)</f>
        <v>0</v>
      </c>
      <c r="F18" s="99">
        <f>SUM(F17:F17)</f>
        <v>0</v>
      </c>
      <c r="G18" s="99">
        <f>SUM(G17:G17)</f>
        <v>0</v>
      </c>
      <c r="L18" s="75"/>
    </row>
    <row r="19" spans="1:12" ht="20.25" customHeight="1">
      <c r="A19" s="101"/>
      <c r="B19" s="102"/>
      <c r="C19" s="115" t="s">
        <v>127</v>
      </c>
      <c r="D19" s="114" t="e">
        <f>SUM(C18,D18,G18)/SUM(C18:G18)</f>
        <v>#DIV/0!</v>
      </c>
      <c r="E19" s="103"/>
      <c r="F19" s="103"/>
      <c r="G19" s="103"/>
      <c r="L19" s="75"/>
    </row>
    <row r="20" spans="1:12">
      <c r="B20" s="98"/>
      <c r="C20" s="92"/>
      <c r="D20" s="92"/>
      <c r="E20" s="92"/>
      <c r="F20" s="92"/>
      <c r="G20" s="93"/>
    </row>
    <row r="21" spans="1:12" ht="21.75" customHeight="1">
      <c r="B21" s="208" t="s">
        <v>128</v>
      </c>
      <c r="C21" s="208"/>
      <c r="D21" s="208"/>
      <c r="E21" s="89"/>
      <c r="F21" s="89"/>
      <c r="G21" s="90"/>
      <c r="H21" s="90"/>
    </row>
    <row r="22" spans="1:12" ht="21.75" customHeight="1">
      <c r="B22" s="91" t="s">
        <v>129</v>
      </c>
      <c r="C22" s="152"/>
      <c r="D22" s="152"/>
      <c r="E22" s="89"/>
      <c r="F22" s="89"/>
      <c r="G22" s="90"/>
      <c r="H22" s="90"/>
    </row>
    <row r="23" spans="1:12" ht="14.4">
      <c r="B23" s="100" t="s">
        <v>130</v>
      </c>
      <c r="C23" s="92"/>
      <c r="D23" s="92"/>
      <c r="E23" s="92"/>
      <c r="F23" s="92"/>
      <c r="G23" s="93"/>
    </row>
    <row r="24" spans="1:12" ht="18.75" customHeight="1">
      <c r="A24" s="94" t="s">
        <v>48</v>
      </c>
      <c r="B24" s="154" t="s">
        <v>131</v>
      </c>
      <c r="C24" s="154" t="s">
        <v>132</v>
      </c>
      <c r="D24" s="154" t="s">
        <v>133</v>
      </c>
      <c r="E24" s="154" t="s">
        <v>134</v>
      </c>
      <c r="F24" s="154" t="s">
        <v>135</v>
      </c>
      <c r="G24" s="227" t="s">
        <v>83</v>
      </c>
      <c r="H24" s="228"/>
    </row>
    <row r="25" spans="1:12">
      <c r="A25" s="95">
        <v>1</v>
      </c>
      <c r="B25" s="96" t="s">
        <v>136</v>
      </c>
      <c r="C25" s="99" t="e">
        <f>COUNTIFS(#REF!, "*Critical*",#REF!,"*Open*")</f>
        <v>#REF!</v>
      </c>
      <c r="D25" s="99" t="e">
        <f>COUNTIFS(#REF!, "*Critical*",#REF!,"*Resolved*")</f>
        <v>#REF!</v>
      </c>
      <c r="E25" s="99" t="e">
        <f>COUNTIFS(#REF!, "*Critical*",#REF!,"*Reopened*")</f>
        <v>#REF!</v>
      </c>
      <c r="F25" s="99" t="e">
        <f>COUNTIFS(#REF!, "*Critical*",#REF!,"*Closed*") + COUNTIFS(#REF!, "*Critical*",#REF!,"*Ready for client test*")</f>
        <v>#REF!</v>
      </c>
      <c r="G25" s="219"/>
      <c r="H25" s="220"/>
    </row>
    <row r="26" spans="1:12" ht="20.25" customHeight="1">
      <c r="A26" s="95">
        <v>2</v>
      </c>
      <c r="B26" s="96" t="s">
        <v>137</v>
      </c>
      <c r="C26" s="99" t="e">
        <f>COUNTIFS(#REF!, "*Major*",#REF!,"*Open*")</f>
        <v>#REF!</v>
      </c>
      <c r="D26" s="99" t="e">
        <f>COUNTIFS(#REF!, "*Major*",#REF!,"*Resolved*")</f>
        <v>#REF!</v>
      </c>
      <c r="E26" s="99" t="e">
        <f>COUNTIFS(#REF!, "*Major*",#REF!,"*Reopened*")</f>
        <v>#REF!</v>
      </c>
      <c r="F26" s="99" t="e">
        <f>COUNTIFS(#REF!, "*Major*",#REF!,"*Closed*") + COUNTIFS(#REF!, "*Major*",#REF!,"*Ready for client test*")</f>
        <v>#REF!</v>
      </c>
      <c r="G26" s="219"/>
      <c r="H26" s="220"/>
    </row>
    <row r="27" spans="1:12" ht="20.25" customHeight="1">
      <c r="A27" s="95">
        <v>3</v>
      </c>
      <c r="B27" s="96" t="s">
        <v>138</v>
      </c>
      <c r="C27" s="99" t="e">
        <f>COUNTIFS(#REF!, "*Normal*",#REF!,"*Open*")</f>
        <v>#REF!</v>
      </c>
      <c r="D27" s="99" t="e">
        <f>COUNTIFS(#REF!, "*Normal*",#REF!,"*Resolved*")</f>
        <v>#REF!</v>
      </c>
      <c r="E27" s="99" t="e">
        <f>COUNTIFS(#REF!, "*Normal*",#REF!,"*Reopened*")</f>
        <v>#REF!</v>
      </c>
      <c r="F27" s="99" t="e">
        <f>COUNTIFS(#REF!, "*Normal*",#REF!,"*Closed*") + COUNTIFS(#REF!, "*Normal*",#REF!,"*Ready for client test*")</f>
        <v>#REF!</v>
      </c>
      <c r="G27" s="219"/>
      <c r="H27" s="220"/>
    </row>
    <row r="28" spans="1:12" ht="20.25" customHeight="1">
      <c r="A28" s="95">
        <v>4</v>
      </c>
      <c r="B28" s="96" t="s">
        <v>139</v>
      </c>
      <c r="C28" s="99" t="e">
        <f>COUNTIFS(#REF!, "*Minor*",#REF!,"*Open*")</f>
        <v>#REF!</v>
      </c>
      <c r="D28" s="99" t="e">
        <f>COUNTIFS(#REF!, "*Minor*",#REF!,"*Resolved*")</f>
        <v>#REF!</v>
      </c>
      <c r="E28" s="99" t="e">
        <f>COUNTIFS(#REF!, "*Minor*",#REF!,"*Reopened*")</f>
        <v>#REF!</v>
      </c>
      <c r="F28" s="99" t="e">
        <f>COUNTIFS(#REF!, "*Minor*",#REF!,"*Closed*") + COUNTIFS(#REF!, "*Minor*",#REF!,"*Ready for client test*")</f>
        <v>#REF!</v>
      </c>
      <c r="G28" s="219"/>
      <c r="H28" s="220"/>
    </row>
    <row r="29" spans="1:12" ht="20.25" customHeight="1">
      <c r="A29" s="95"/>
      <c r="B29" s="94" t="s">
        <v>72</v>
      </c>
      <c r="C29" s="94" t="e">
        <f>SUM(C25:C28)</f>
        <v>#REF!</v>
      </c>
      <c r="D29" s="94">
        <v>0</v>
      </c>
      <c r="E29" s="94">
        <v>0</v>
      </c>
      <c r="F29" s="94" t="e">
        <f>SUM(F25:F28)</f>
        <v>#REF!</v>
      </c>
      <c r="G29" s="219"/>
      <c r="H29" s="220"/>
    </row>
    <row r="30" spans="1:12" ht="20.25" customHeight="1">
      <c r="A30" s="101"/>
      <c r="B30" s="102"/>
      <c r="C30" s="103"/>
      <c r="D30" s="103"/>
      <c r="E30" s="103"/>
      <c r="F30" s="103"/>
      <c r="G30" s="103"/>
      <c r="H30" s="103"/>
    </row>
    <row r="31" spans="1:12" ht="14.4">
      <c r="B31" s="100" t="s">
        <v>140</v>
      </c>
      <c r="C31" s="92"/>
      <c r="D31" s="92"/>
      <c r="E31" s="92"/>
      <c r="F31" s="92"/>
      <c r="G31" s="93"/>
    </row>
    <row r="32" spans="1:12" ht="18.75" customHeight="1">
      <c r="A32" s="94" t="s">
        <v>48</v>
      </c>
      <c r="B32" s="154" t="s">
        <v>141</v>
      </c>
      <c r="C32" s="154" t="s">
        <v>142</v>
      </c>
      <c r="D32" s="154" t="s">
        <v>143</v>
      </c>
      <c r="E32" s="154" t="s">
        <v>97</v>
      </c>
      <c r="F32" s="213" t="s">
        <v>100</v>
      </c>
      <c r="G32" s="215"/>
    </row>
    <row r="33" spans="1:12" s="120" customFormat="1" ht="14.4">
      <c r="A33" s="116"/>
      <c r="B33" s="117" t="s">
        <v>144</v>
      </c>
      <c r="C33" s="121" t="s">
        <v>145</v>
      </c>
      <c r="D33" s="121" t="s">
        <v>146</v>
      </c>
      <c r="E33" s="121" t="s">
        <v>105</v>
      </c>
      <c r="F33" s="222"/>
      <c r="G33" s="223"/>
      <c r="H33" s="119"/>
      <c r="I33" s="119"/>
      <c r="J33" s="119"/>
      <c r="K33" s="119"/>
      <c r="L33" s="119"/>
    </row>
    <row r="34" spans="1:12">
      <c r="A34" s="95">
        <v>1</v>
      </c>
      <c r="B34" s="96" t="s">
        <v>85</v>
      </c>
      <c r="C34" s="99" t="s">
        <v>147</v>
      </c>
      <c r="D34" s="99" t="s">
        <v>139</v>
      </c>
      <c r="E34" s="99" t="s">
        <v>111</v>
      </c>
      <c r="F34" s="219"/>
      <c r="G34" s="220"/>
    </row>
    <row r="35" spans="1:12" ht="20.25" customHeight="1">
      <c r="A35" s="95">
        <v>2</v>
      </c>
      <c r="B35" s="96" t="s">
        <v>84</v>
      </c>
      <c r="C35" s="99" t="s">
        <v>148</v>
      </c>
      <c r="D35" s="99" t="s">
        <v>139</v>
      </c>
      <c r="E35" s="99" t="s">
        <v>111</v>
      </c>
      <c r="F35" s="219"/>
      <c r="G35" s="220"/>
    </row>
    <row r="36" spans="1:12" ht="20.25" customHeight="1">
      <c r="A36" s="101"/>
      <c r="B36" s="102"/>
      <c r="C36" s="103"/>
      <c r="D36" s="103"/>
      <c r="E36" s="103"/>
      <c r="F36" s="103"/>
      <c r="G36" s="103"/>
      <c r="H36" s="103"/>
    </row>
    <row r="37" spans="1:12" ht="21.75" customHeight="1">
      <c r="B37" s="208" t="s">
        <v>149</v>
      </c>
      <c r="C37" s="208"/>
      <c r="D37" s="89"/>
      <c r="E37" s="89"/>
      <c r="F37" s="89"/>
      <c r="G37" s="90"/>
      <c r="H37" s="90"/>
    </row>
    <row r="38" spans="1:12">
      <c r="B38" s="91" t="s">
        <v>150</v>
      </c>
      <c r="C38" s="92"/>
      <c r="D38" s="92"/>
      <c r="E38" s="92"/>
      <c r="F38" s="92"/>
      <c r="G38" s="93"/>
    </row>
    <row r="39" spans="1:12" ht="18.75" customHeight="1">
      <c r="A39" s="94" t="s">
        <v>48</v>
      </c>
      <c r="B39" s="154" t="s">
        <v>52</v>
      </c>
      <c r="C39" s="221" t="s">
        <v>151</v>
      </c>
      <c r="D39" s="221"/>
      <c r="E39" s="221" t="s">
        <v>152</v>
      </c>
      <c r="F39" s="221"/>
      <c r="G39" s="221"/>
      <c r="H39" s="94" t="s">
        <v>153</v>
      </c>
    </row>
    <row r="40" spans="1:12" ht="34.5" customHeight="1">
      <c r="A40" s="95">
        <v>1</v>
      </c>
      <c r="B40" s="155" t="s">
        <v>154</v>
      </c>
      <c r="C40" s="218" t="s">
        <v>155</v>
      </c>
      <c r="D40" s="218"/>
      <c r="E40" s="218" t="s">
        <v>156</v>
      </c>
      <c r="F40" s="218"/>
      <c r="G40" s="218"/>
      <c r="H40" s="104"/>
    </row>
    <row r="41" spans="1:12" ht="34.5" customHeight="1">
      <c r="A41" s="95">
        <v>2</v>
      </c>
      <c r="B41" s="155" t="s">
        <v>154</v>
      </c>
      <c r="C41" s="218" t="s">
        <v>155</v>
      </c>
      <c r="D41" s="218"/>
      <c r="E41" s="218" t="s">
        <v>156</v>
      </c>
      <c r="F41" s="218"/>
      <c r="G41" s="218"/>
      <c r="H41" s="104"/>
    </row>
    <row r="42" spans="1:12" ht="34.5" customHeight="1">
      <c r="A42" s="95">
        <v>3</v>
      </c>
      <c r="B42" s="155" t="s">
        <v>154</v>
      </c>
      <c r="C42" s="218" t="s">
        <v>155</v>
      </c>
      <c r="D42" s="218"/>
      <c r="E42" s="218" t="s">
        <v>156</v>
      </c>
      <c r="F42" s="218"/>
      <c r="G42" s="218"/>
      <c r="H42" s="104"/>
    </row>
    <row r="43" spans="1:12">
      <c r="B43" s="105"/>
      <c r="C43" s="105"/>
      <c r="D43" s="105"/>
      <c r="E43" s="106"/>
      <c r="F43" s="92"/>
      <c r="G43" s="93"/>
    </row>
    <row r="44" spans="1:12" ht="21.75" customHeight="1">
      <c r="B44" s="208" t="s">
        <v>157</v>
      </c>
      <c r="C44" s="208"/>
      <c r="D44" s="89"/>
      <c r="E44" s="89"/>
      <c r="F44" s="89"/>
      <c r="G44" s="90"/>
      <c r="H44" s="90"/>
    </row>
    <row r="45" spans="1:12">
      <c r="B45" s="91" t="s">
        <v>158</v>
      </c>
      <c r="C45" s="105"/>
      <c r="D45" s="105"/>
      <c r="E45" s="106"/>
      <c r="F45" s="92"/>
      <c r="G45" s="93"/>
    </row>
    <row r="46" spans="1:12" s="108" customFormat="1" ht="21" customHeight="1">
      <c r="A46" s="209" t="s">
        <v>48</v>
      </c>
      <c r="B46" s="211" t="s">
        <v>159</v>
      </c>
      <c r="C46" s="213" t="s">
        <v>160</v>
      </c>
      <c r="D46" s="214"/>
      <c r="E46" s="214"/>
      <c r="F46" s="215"/>
      <c r="G46" s="216" t="s">
        <v>127</v>
      </c>
      <c r="H46" s="216" t="s">
        <v>159</v>
      </c>
      <c r="I46" s="206" t="s">
        <v>161</v>
      </c>
      <c r="J46" s="107"/>
      <c r="K46" s="107"/>
      <c r="L46" s="107"/>
    </row>
    <row r="47" spans="1:12">
      <c r="A47" s="210"/>
      <c r="B47" s="212"/>
      <c r="C47" s="109" t="s">
        <v>136</v>
      </c>
      <c r="D47" s="109" t="s">
        <v>137</v>
      </c>
      <c r="E47" s="110" t="s">
        <v>138</v>
      </c>
      <c r="F47" s="110" t="s">
        <v>139</v>
      </c>
      <c r="G47" s="217"/>
      <c r="H47" s="217"/>
      <c r="I47" s="207"/>
    </row>
    <row r="48" spans="1:12" ht="39.6">
      <c r="A48" s="210"/>
      <c r="B48" s="212"/>
      <c r="C48" s="123" t="s">
        <v>162</v>
      </c>
      <c r="D48" s="123" t="s">
        <v>163</v>
      </c>
      <c r="E48" s="123" t="s">
        <v>164</v>
      </c>
      <c r="F48" s="123" t="s">
        <v>165</v>
      </c>
      <c r="G48" s="122" t="s">
        <v>166</v>
      </c>
      <c r="H48" s="122" t="s">
        <v>167</v>
      </c>
      <c r="I48" s="122" t="s">
        <v>167</v>
      </c>
    </row>
    <row r="49" spans="1:9" ht="39.6">
      <c r="A49" s="95">
        <v>1</v>
      </c>
      <c r="B49" s="116" t="s">
        <v>168</v>
      </c>
      <c r="C49" s="123" t="s">
        <v>162</v>
      </c>
      <c r="D49" s="123" t="s">
        <v>163</v>
      </c>
      <c r="E49" s="123" t="s">
        <v>164</v>
      </c>
      <c r="F49" s="123" t="s">
        <v>165</v>
      </c>
      <c r="G49" s="111" t="s">
        <v>166</v>
      </c>
      <c r="H49" s="111" t="s">
        <v>167</v>
      </c>
      <c r="I49" s="111" t="s">
        <v>167</v>
      </c>
    </row>
    <row r="50" spans="1:9">
      <c r="A50" s="95">
        <v>2</v>
      </c>
      <c r="B50" s="95" t="s">
        <v>55</v>
      </c>
      <c r="C50" s="111">
        <v>0</v>
      </c>
      <c r="D50" s="111">
        <v>0</v>
      </c>
      <c r="E50" s="111">
        <v>0</v>
      </c>
      <c r="F50" s="111" t="e">
        <f>SUM(C29:E29)</f>
        <v>#REF!</v>
      </c>
      <c r="G50" s="124" t="e">
        <f>D19</f>
        <v>#DIV/0!</v>
      </c>
      <c r="H50" s="111" t="s">
        <v>167</v>
      </c>
      <c r="I50" s="111" t="s">
        <v>167</v>
      </c>
    </row>
    <row r="51" spans="1:9" ht="18.75" customHeight="1">
      <c r="B51" s="112"/>
    </row>
    <row r="52" spans="1:9">
      <c r="B52" s="113"/>
    </row>
    <row r="53" spans="1:9">
      <c r="B53" s="113"/>
    </row>
    <row r="54" spans="1:9">
      <c r="B54" s="113"/>
    </row>
    <row r="55" spans="1:9">
      <c r="B55" s="113"/>
    </row>
    <row r="56" spans="1:9">
      <c r="B56" s="113"/>
    </row>
    <row r="57" spans="1:9">
      <c r="B57" s="113"/>
    </row>
    <row r="58" spans="1:9">
      <c r="B58" s="113"/>
    </row>
    <row r="59" spans="1:9">
      <c r="B59" s="113"/>
    </row>
  </sheetData>
  <mergeCells count="32">
    <mergeCell ref="G29:H29"/>
    <mergeCell ref="C2:G2"/>
    <mergeCell ref="C3:D3"/>
    <mergeCell ref="F3:G3"/>
    <mergeCell ref="B6:C6"/>
    <mergeCell ref="B13:D13"/>
    <mergeCell ref="B21:D21"/>
    <mergeCell ref="G24:H24"/>
    <mergeCell ref="G25:H25"/>
    <mergeCell ref="G26:H26"/>
    <mergeCell ref="G27:H27"/>
    <mergeCell ref="G28:H28"/>
    <mergeCell ref="F32:G32"/>
    <mergeCell ref="F34:G34"/>
    <mergeCell ref="F35:G35"/>
    <mergeCell ref="B37:C37"/>
    <mergeCell ref="C39:D39"/>
    <mergeCell ref="E39:G39"/>
    <mergeCell ref="F33:G33"/>
    <mergeCell ref="C40:D40"/>
    <mergeCell ref="E40:G40"/>
    <mergeCell ref="C41:D41"/>
    <mergeCell ref="E41:G41"/>
    <mergeCell ref="C42:D42"/>
    <mergeCell ref="E42:G42"/>
    <mergeCell ref="I46:I47"/>
    <mergeCell ref="B44:C44"/>
    <mergeCell ref="A46:A48"/>
    <mergeCell ref="B46:B48"/>
    <mergeCell ref="C46:F46"/>
    <mergeCell ref="G46:G47"/>
    <mergeCell ref="H46:H47"/>
  </mergeCells>
  <conditionalFormatting sqref="H49">
    <cfRule type="cellIs" dxfId="5" priority="5" operator="equal">
      <formula>"FAIL"</formula>
    </cfRule>
    <cfRule type="cellIs" dxfId="4" priority="6" operator="equal">
      <formula>"PASS"</formula>
    </cfRule>
  </conditionalFormatting>
  <conditionalFormatting sqref="I49:I50">
    <cfRule type="cellIs" dxfId="3" priority="3" operator="equal">
      <formula>"FAIL"</formula>
    </cfRule>
    <cfRule type="cellIs" dxfId="2" priority="4" operator="equal">
      <formula>"PASS"</formula>
    </cfRule>
  </conditionalFormatting>
  <conditionalFormatting sqref="H50">
    <cfRule type="cellIs" dxfId="1" priority="1" operator="equal">
      <formula>"FAIL"</formula>
    </cfRule>
    <cfRule type="cellIs" dxfId="0" priority="2" operator="equal">
      <formula>"PASS"</formula>
    </cfRule>
  </conditionalFormatting>
  <dataValidations count="1">
    <dataValidation type="list" allowBlank="1" showInputMessage="1" showErrorMessage="1" sqref="H49:I50"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kim anh</cp:lastModifiedBy>
  <cp:revision/>
  <dcterms:created xsi:type="dcterms:W3CDTF">2016-08-15T09:08:57Z</dcterms:created>
  <dcterms:modified xsi:type="dcterms:W3CDTF">2022-10-23T05:35:47Z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