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onl\NashTechHW\"/>
    </mc:Choice>
  </mc:AlternateContent>
  <xr:revisionPtr revIDLastSave="0" documentId="13_ncr:1_{A420AC54-1966-41AC-B594-11A125B83EB3}" xr6:coauthVersionLast="47" xr6:coauthVersionMax="47" xr10:uidLastSave="{00000000-0000-0000-0000-000000000000}"/>
  <bookViews>
    <workbookView xWindow="8136" yWindow="60" windowWidth="17352" windowHeight="12408" tabRatio="840" activeTab="4" xr2:uid="{00000000-000D-0000-FFFF-FFFF00000000}"/>
  </bookViews>
  <sheets>
    <sheet name="Record of Change" sheetId="4" r:id="rId1"/>
    <sheet name="Instruction" sheetId="5" r:id="rId2"/>
    <sheet name="Cover" sheetId="6" r:id="rId3"/>
    <sheet name="Common checklist" sheetId="7" r:id="rId4"/>
    <sheet name="User Story 1" sheetId="8" r:id="rId5"/>
    <sheet name="Test report" sheetId="10" r:id="rId6"/>
  </sheets>
  <externalReferences>
    <externalReference r:id="rId7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0" l="1"/>
  <c r="F27" i="10"/>
  <c r="F26" i="10"/>
  <c r="F25" i="10"/>
  <c r="E28" i="10"/>
  <c r="E27" i="10"/>
  <c r="E26" i="10"/>
  <c r="E25" i="10"/>
  <c r="D28" i="10"/>
  <c r="D27" i="10"/>
  <c r="D26" i="10"/>
  <c r="D25" i="10"/>
  <c r="C28" i="10" l="1"/>
  <c r="C27" i="10"/>
  <c r="C26" i="10"/>
  <c r="C25" i="10"/>
  <c r="C29" i="10" l="1"/>
  <c r="F50" i="10" s="1"/>
  <c r="C11" i="8"/>
  <c r="B11" i="8"/>
  <c r="D11" i="8"/>
  <c r="C17" i="10" s="1"/>
  <c r="F29" i="10"/>
  <c r="D15" i="8"/>
  <c r="G17" i="10" s="1"/>
  <c r="G18" i="10" s="1"/>
  <c r="C15" i="8"/>
  <c r="B15" i="8"/>
  <c r="C18" i="10" l="1"/>
  <c r="A21" i="8"/>
  <c r="D14" i="8"/>
  <c r="E17" i="10" s="1"/>
  <c r="E18" i="10" s="1"/>
  <c r="C14" i="8"/>
  <c r="B14" i="8"/>
  <c r="D13" i="8"/>
  <c r="C13" i="8"/>
  <c r="B13" i="8"/>
  <c r="D12" i="8"/>
  <c r="D17" i="10" s="1"/>
  <c r="D18" i="10" s="1"/>
  <c r="C12" i="8"/>
  <c r="B12" i="8"/>
  <c r="D9" i="8"/>
  <c r="C9" i="8"/>
  <c r="B9" i="8"/>
  <c r="A22" i="8" l="1"/>
  <c r="A23" i="8" s="1"/>
  <c r="B10" i="8"/>
  <c r="D10" i="8"/>
  <c r="F17" i="10"/>
  <c r="F18" i="10" s="1"/>
  <c r="D19" i="10" s="1"/>
  <c r="G50" i="10" s="1"/>
  <c r="C10" i="8"/>
  <c r="A24" i="8" l="1"/>
  <c r="A25" i="8" s="1"/>
  <c r="A26" i="8" s="1"/>
  <c r="A27" i="8" s="1"/>
  <c r="A29" i="8" s="1"/>
  <c r="A30" i="8" s="1"/>
  <c r="A31" i="8" s="1"/>
  <c r="A32" i="8" s="1"/>
  <c r="A33" i="8" s="1"/>
  <c r="A34" i="8" s="1"/>
  <c r="A35" i="8" s="1"/>
  <c r="A37" i="8" s="1"/>
  <c r="A38" i="8" s="1"/>
  <c r="A39" i="8" s="1"/>
  <c r="A40" i="8" s="1"/>
  <c r="A41" i="8" s="1"/>
  <c r="A42" i="8" s="1"/>
  <c r="A43" i="8" s="1"/>
  <c r="A44" i="8" s="1"/>
  <c r="A46" i="8" l="1"/>
  <c r="A47" i="8" s="1"/>
  <c r="A48" i="8" s="1"/>
  <c r="A49" i="8" s="1"/>
  <c r="A51" i="8" s="1"/>
  <c r="A52" i="8" s="1"/>
  <c r="A53" i="8" s="1"/>
  <c r="A55" i="8" s="1"/>
  <c r="A56" i="8" s="1"/>
  <c r="A57" i="8" s="1"/>
  <c r="A58" i="8" s="1"/>
  <c r="A59" i="8" s="1"/>
  <c r="A60" i="8" s="1"/>
  <c r="A61" i="8" l="1"/>
  <c r="A62" i="8" s="1"/>
  <c r="A63" i="8" s="1"/>
  <c r="A65" i="8" s="1"/>
  <c r="A66" i="8" s="1"/>
  <c r="A68" i="8" s="1"/>
  <c r="A69" i="8" s="1"/>
  <c r="A70" i="8" s="1"/>
  <c r="A71" i="8" s="1"/>
  <c r="A72" i="8" s="1"/>
  <c r="A73" i="8" s="1"/>
  <c r="A74" i="8" s="1"/>
  <c r="A75" i="8" s="1"/>
  <c r="A76" i="8" s="1"/>
  <c r="A78" i="8" s="1"/>
  <c r="A79" i="8" s="1"/>
  <c r="A80" i="8" s="1"/>
  <c r="A8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Nhan Nguyen Hoang</author>
  </authors>
  <commentList>
    <comment ref="D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Nhan Nguyen Hoang:</t>
        </r>
        <r>
          <rPr>
            <sz val="9"/>
            <color indexed="81"/>
            <rFont val="Tahoma"/>
            <family val="2"/>
          </rPr>
          <t xml:space="preserve">
Yes/No/NA
NA: there is no page to check.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4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4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31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40" authorId="1" shapeId="0" xr:uid="{E9B3C8CF-FF68-4167-99C5-EBA4F342CFAE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2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3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6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<sst xmlns="http://schemas.openxmlformats.org/spreadsheetml/2006/main" count="301" uniqueCount="236">
  <si>
    <r>
      <t xml:space="preserve">Security Classification: </t>
    </r>
    <r>
      <rPr>
        <b/>
        <sz val="11"/>
        <rFont val="Cambria"/>
        <family val="2"/>
        <scheme val="major"/>
      </rPr>
      <t>Confidential</t>
    </r>
  </si>
  <si>
    <t>Document History</t>
  </si>
  <si>
    <t>Document Location</t>
  </si>
  <si>
    <t>File Name</t>
  </si>
  <si>
    <t>Location</t>
  </si>
  <si>
    <t>Process Asset Library</t>
  </si>
  <si>
    <t>Document Version History</t>
  </si>
  <si>
    <t>Version</t>
  </si>
  <si>
    <t>Effective Date</t>
  </si>
  <si>
    <t>Author</t>
  </si>
  <si>
    <t>Details</t>
  </si>
  <si>
    <t>Reviewer</t>
  </si>
  <si>
    <t>Approvers</t>
  </si>
  <si>
    <t>For previous versions, please refer PIP_Master List</t>
  </si>
  <si>
    <r>
      <t xml:space="preserve">Security Classification: </t>
    </r>
    <r>
      <rPr>
        <b/>
        <sz val="11"/>
        <color rgb="FF002E36"/>
        <rFont val="Arial"/>
        <family val="2"/>
      </rPr>
      <t>Confidential</t>
    </r>
  </si>
  <si>
    <t>Instruction</t>
  </si>
  <si>
    <t>&lt;&lt;Client Logo&gt;&gt;</t>
  </si>
  <si>
    <t>&lt;&lt;Client Name&gt;&gt;</t>
  </si>
  <si>
    <t>&lt;&lt;Project Name&gt;&gt;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</si>
  <si>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</si>
  <si>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</si>
  <si>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</si>
  <si>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 xml:space="preserve">QC will perform tests and give the result in the test case. </t>
  </si>
  <si>
    <t>2. How to Use</t>
  </si>
  <si>
    <t>Test Case List</t>
  </si>
  <si>
    <t>List all test cases sheet in the file. Each function has a sheet. Generally, each sheet is test case of a UC</t>
  </si>
  <si>
    <t>Other sheets</t>
  </si>
  <si>
    <t>There is no specific template for using the test case in the scrum process. It depends on the project, the QC will define how to write test case.</t>
  </si>
  <si>
    <t>However, how to write test case must be defined in the test strategy/test plan.</t>
  </si>
  <si>
    <t>There are two samples: "user story 1" and "user story 2"</t>
  </si>
  <si>
    <t>3. Test Result</t>
  </si>
  <si>
    <t>Passed</t>
  </si>
  <si>
    <t>The actual result is met the expected result</t>
  </si>
  <si>
    <t>Failed</t>
  </si>
  <si>
    <r>
      <t>The actual result is</t>
    </r>
    <r>
      <rPr>
        <b/>
        <sz val="10"/>
        <color indexed="10"/>
        <rFont val="Arial"/>
        <family val="2"/>
      </rPr>
      <t xml:space="preserve"> NOT</t>
    </r>
    <r>
      <rPr>
        <sz val="10"/>
        <rFont val="Arial"/>
        <family val="2"/>
      </rPr>
      <t xml:space="preserve"> met the expected result</t>
    </r>
  </si>
  <si>
    <t>Not Run</t>
  </si>
  <si>
    <t>By some reasons, the cases can't be run: The system has bug and the case can't be run.</t>
  </si>
  <si>
    <t>4. Bug is not met any case in the test cases</t>
  </si>
  <si>
    <t>During testing, the QC is able to find a bug which is not met any case in the test case. In this situation, QC need to add the case into the related function as an ad-hoc case.</t>
  </si>
  <si>
    <t>The step: is the step to reproduce bug.</t>
  </si>
  <si>
    <t>The expected result: mention the actual and expected result of the bug</t>
  </si>
  <si>
    <t>Test case #18: Ad-hoc testing</t>
  </si>
  <si>
    <t>Detail the task as the bug description</t>
  </si>
  <si>
    <t xml:space="preserve">Actual result:
 -
 -
Expectation:
 -
 - </t>
  </si>
  <si>
    <t>5. Test Report</t>
  </si>
  <si>
    <t>The test report is using for all sprints of the project.</t>
  </si>
  <si>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</si>
  <si>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</si>
  <si>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</si>
  <si>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</si>
  <si>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</si>
  <si>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</si>
  <si>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</si>
  <si>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</si>
  <si>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Common checklist</t>
  </si>
  <si>
    <t>Sprint 1</t>
  </si>
  <si>
    <t>User Story 1</t>
  </si>
  <si>
    <t>User Story 2</t>
  </si>
  <si>
    <t>Sprint 2</t>
  </si>
  <si>
    <t>Sprint 3</t>
  </si>
  <si>
    <t>Common Checklist</t>
  </si>
  <si>
    <t>Checking item</t>
  </si>
  <si>
    <t>Expectation</t>
  </si>
  <si>
    <t>Result</t>
  </si>
  <si>
    <t>* Note:</t>
  </si>
  <si>
    <t>[ x ] has verified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</si>
  <si>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</si>
  <si>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</si>
  <si>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</si>
  <si>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</si>
  <si>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</si>
  <si>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</si>
  <si>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</si>
  <si>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</si>
  <si>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</si>
  <si>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</si>
  <si>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</si>
  <si>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</si>
  <si>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</si>
  <si>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</si>
  <si>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</si>
  <si>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</si>
  <si>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</si>
  <si>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</si>
  <si>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US1-1</t>
  </si>
  <si>
    <t>US3-1</t>
  </si>
  <si>
    <r>
      <t xml:space="preserve">Security Classification: </t>
    </r>
    <r>
      <rPr>
        <b/>
        <sz val="11"/>
        <rFont val="Arial"/>
        <family val="2"/>
      </rPr>
      <t>Confidential</t>
    </r>
  </si>
  <si>
    <t>End Sprint Test report</t>
  </si>
  <si>
    <t>&lt;&lt;&lt;&lt;Client Logo&gt;&gt;&gt;&gt;</t>
  </si>
  <si>
    <t>&lt;&lt;&lt;&lt;Client Name&gt;&gt;&gt;&gt;</t>
  </si>
  <si>
    <t>&lt;&lt;&lt;&lt;Project Name&gt;&gt;&gt;&gt;</t>
  </si>
  <si>
    <t>1. Scope of sprint</t>
  </si>
  <si>
    <t>&lt;&lt;List all the User story which be tested in this sprint, Epic ID and Epic Name field can be removed / modified  if needed&gt;&gt;</t>
  </si>
  <si>
    <t>US ID</t>
  </si>
  <si>
    <t>US Summary</t>
  </si>
  <si>
    <t>Epic ID</t>
  </si>
  <si>
    <t>Epic Name</t>
  </si>
  <si>
    <t>Environment</t>
  </si>
  <si>
    <t>Dev Status</t>
  </si>
  <si>
    <t>QC status</t>
  </si>
  <si>
    <t>Notes</t>
  </si>
  <si>
    <t>&lt;&lt;US ID&gt;&gt;</t>
  </si>
  <si>
    <t>&lt;&lt;US Summary&gt;&gt;</t>
  </si>
  <si>
    <t>&lt;&lt;Epic ID&gt;&gt;</t>
  </si>
  <si>
    <t>&lt;&lt;Epic Name&gt;&gt;</t>
  </si>
  <si>
    <t>&lt;&lt;Environment&gt;&gt;</t>
  </si>
  <si>
    <t>&lt;&lt;Dev status&gt;&gt;</t>
  </si>
  <si>
    <t>&lt;&lt;QC status&gt;&gt;</t>
  </si>
  <si>
    <t>US summary</t>
  </si>
  <si>
    <t>PRT-1</t>
  </si>
  <si>
    <t>Epic name 1</t>
  </si>
  <si>
    <t>PROD</t>
  </si>
  <si>
    <t>Done</t>
  </si>
  <si>
    <t>US summary 2</t>
  </si>
  <si>
    <t>PRT-4</t>
  </si>
  <si>
    <t>Epic name 2</t>
  </si>
  <si>
    <t>N/A</t>
  </si>
  <si>
    <t>Out of scope of testing</t>
  </si>
  <si>
    <t>2. Test case status in summary</t>
  </si>
  <si>
    <t>&lt;&lt;List all the test case which be tested for each User story in this sprint&gt;&gt;</t>
  </si>
  <si>
    <t xml:space="preserve">US ID </t>
  </si>
  <si>
    <t>Passed in previous builds</t>
  </si>
  <si>
    <t>&lt;&lt;number of passed&gt;&gt;</t>
  </si>
  <si>
    <t>&lt;&lt;number of fail cases&gt;&gt;</t>
  </si>
  <si>
    <t>&lt;&lt;number of n/a&gt;&gt;</t>
  </si>
  <si>
    <t>&lt;&lt;number of not run&gt;&gt;</t>
  </si>
  <si>
    <t>&lt;&lt;number of passed in previous build&gt;&gt;</t>
  </si>
  <si>
    <t>Test coverage</t>
  </si>
  <si>
    <t xml:space="preserve">3. Bug status </t>
  </si>
  <si>
    <t>&lt;&lt;The summary information for bugs found in this sprint&gt;&gt;</t>
  </si>
  <si>
    <t>3.1 Bug summary</t>
  </si>
  <si>
    <t> Total</t>
  </si>
  <si>
    <t>New</t>
  </si>
  <si>
    <t>Resolved</t>
  </si>
  <si>
    <t>Reopened</t>
  </si>
  <si>
    <t>Verified / Closed</t>
  </si>
  <si>
    <t>Critical</t>
  </si>
  <si>
    <t>Major</t>
  </si>
  <si>
    <t>Normal</t>
  </si>
  <si>
    <t>Minor</t>
  </si>
  <si>
    <t>3.2 Open Bug</t>
  </si>
  <si>
    <t>Bug ID</t>
  </si>
  <si>
    <t>Bug Summary</t>
  </si>
  <si>
    <t>Priority</t>
  </si>
  <si>
    <t>&lt;&lt;Bug ID&gt;&gt;</t>
  </si>
  <si>
    <t>&lt;&lt;Bug summary&gt;&gt;</t>
  </si>
  <si>
    <t>&lt;&lt;Priority&gt;&gt;</t>
  </si>
  <si>
    <t>Bug summary 1</t>
  </si>
  <si>
    <t>Bug summary</t>
  </si>
  <si>
    <t>4. Risk &amp; Issue</t>
  </si>
  <si>
    <t>&lt;&lt;Describe the risk, issue, recommendation from QC point of view for this project&gt;&gt;</t>
  </si>
  <si>
    <t>Mitigation Strategy</t>
  </si>
  <si>
    <t>Contingency (Risk is realized)</t>
  </si>
  <si>
    <t>Created Date</t>
  </si>
  <si>
    <t>&lt;&lt;Risk which happened in this project&gt;&gt;</t>
  </si>
  <si>
    <t>&lt;&lt;propose an action to solve this risk&gt;&gt;</t>
  </si>
  <si>
    <t>&lt;&lt;The action needs when the risk is become to issue&gt;&gt;</t>
  </si>
  <si>
    <t>5. QC evaluation</t>
  </si>
  <si>
    <t>&lt;&lt;Describe the QC evaluation for each sprint based on the DoD of project&gt;&gt;</t>
  </si>
  <si>
    <t>DoD Criteria</t>
  </si>
  <si>
    <t>Number of  Defects</t>
  </si>
  <si>
    <t>QC End Sprint report status</t>
  </si>
  <si>
    <t>&lt;&lt;number of open critical bugs&gt;</t>
  </si>
  <si>
    <t xml:space="preserve">&lt;&lt;number of open major bugs&gt;&gt; </t>
  </si>
  <si>
    <t>&lt;&lt;number of open normal bugs&gt;&gt;</t>
  </si>
  <si>
    <t>&lt;&lt;number of open minor bugs&gt;&gt;</t>
  </si>
  <si>
    <t>100% </t>
  </si>
  <si>
    <t>PASS</t>
  </si>
  <si>
    <t>&lt;&lt;Sprint number&gt;&gt;</t>
  </si>
  <si>
    <t>Kim Anh</t>
  </si>
  <si>
    <t>Sign in with phone number function</t>
  </si>
  <si>
    <t>Assignment2_KimAnh_MiddleTerm.xltx</t>
  </si>
  <si>
    <t>1. Validation field</t>
  </si>
  <si>
    <t xml:space="preserve">Verify initial data in phone number field is blank </t>
  </si>
  <si>
    <t>Verify required notice when sign up but phone number field is empty</t>
  </si>
  <si>
    <t>1.1 Phone number</t>
  </si>
  <si>
    <t>Verify show error message when input space in phone number field</t>
  </si>
  <si>
    <t>Verify show error message when input alphabet and character in phone number field</t>
  </si>
  <si>
    <t>Verify total numeric characters input is 10</t>
  </si>
  <si>
    <t>Verify total numeric characters input is less than 10 and more than 0</t>
  </si>
  <si>
    <t>Verify show error message when phone number input already exists in system</t>
  </si>
  <si>
    <t>1.2 SMS Verification code</t>
  </si>
  <si>
    <t xml:space="preserve">Verify initial data in SMS code field is blank </t>
  </si>
  <si>
    <t>Verify show error message when total numeric characters input is more than 10</t>
  </si>
  <si>
    <t>Verify show error message when total numeric characters input is more than 6</t>
  </si>
  <si>
    <t>Verify show error message when SMS code field is empty</t>
  </si>
  <si>
    <t>Verify show error message when total numeric characters input is more than 0 and less than 6</t>
  </si>
  <si>
    <t>Verify show error message when input alphabet and characters in sms code field</t>
  </si>
  <si>
    <t>Verify show error message when input 6 numeric characters but wrong data compared to data from sms phone</t>
  </si>
  <si>
    <t xml:space="preserve">Verify input exactly 6 numeric characters sms code received from phone </t>
  </si>
  <si>
    <t>1.3 Password</t>
  </si>
  <si>
    <t xml:space="preserve">Verify initial data in password field is blank </t>
  </si>
  <si>
    <t>Verify show error message when password contains only alphabetic characters</t>
  </si>
  <si>
    <t>Verify show error message when password contains only numeric characters</t>
  </si>
  <si>
    <t>Verify when enter tab space in password field</t>
  </si>
  <si>
    <t>Verify show error message when total alphabetic and numberic characters in password is less than 6</t>
  </si>
  <si>
    <t>Verify show error message when total alphabetic and numberic characters in password is more than 50</t>
  </si>
  <si>
    <t>Verify when total alphabetic and numberic characters in password is between 6 and 50</t>
  </si>
  <si>
    <t>1.4 Birthday</t>
  </si>
  <si>
    <t xml:space="preserve">Verify initial data in birthday field is blank </t>
  </si>
  <si>
    <t>Verify show error message when enter wrong format of day/month/year in field</t>
  </si>
  <si>
    <t>Verify show error message when enter correct format of day/month/year but day after current day in field</t>
  </si>
  <si>
    <t xml:space="preserve">Verify birthday field content can be blank </t>
  </si>
  <si>
    <t>1.5 Gender</t>
  </si>
  <si>
    <t xml:space="preserve">Verify initial data in gender field is blank </t>
  </si>
  <si>
    <t xml:space="preserve">Verify gender field content can be blank </t>
  </si>
  <si>
    <t>Verify gender field can be click on to select option</t>
  </si>
  <si>
    <t>1.5 Fullname</t>
  </si>
  <si>
    <t>Verify when enter only tab/spaces in fullname field</t>
  </si>
  <si>
    <t>Verify show error message when let password field empty</t>
  </si>
  <si>
    <t xml:space="preserve">Verify initial data in fullname field is blank </t>
  </si>
  <si>
    <t>Verify show error message when let fullname field empty</t>
  </si>
  <si>
    <t>Verify show error message when total characters in fullname is less than 6</t>
  </si>
  <si>
    <t>Verify show error message when total characters in fullname is more than 50</t>
  </si>
  <si>
    <t>Verify when total characters in fullname field is between 6 and 50</t>
  </si>
  <si>
    <t>Verify show error message when enter character is not alphabetic or numeric in fullname field</t>
  </si>
  <si>
    <t>Verify when enter character are alphabetic and numeric in fullname field</t>
  </si>
  <si>
    <t>1.6 Checkbox</t>
  </si>
  <si>
    <t>Verify default value checkbox is checked</t>
  </si>
  <si>
    <t>Verfiy checkbox can be click on to uncheck or check</t>
  </si>
  <si>
    <t>2. Function</t>
  </si>
  <si>
    <t>Verify user can click on button sign up with Email and go to page sign up with Email</t>
  </si>
  <si>
    <t>Verify when phone number is validation, button Slide to get SMS code can be clicked on and new field is displayed</t>
  </si>
  <si>
    <t xml:space="preserve">Verify slide sms code field can be hold and slide </t>
  </si>
  <si>
    <t>Verify sms code is sent to correct phone number in acceptable time</t>
  </si>
  <si>
    <t>Verify eye icon can be click to shown/hide password into * in password field</t>
  </si>
  <si>
    <t>Verify show error message when drag sms code slide but phone number does not exist</t>
  </si>
  <si>
    <t>Verify show error message when drag sms code slide but phone number is invalid</t>
  </si>
  <si>
    <t>Verify show error message when drag sms code slide but phone number is empty</t>
  </si>
  <si>
    <t>Verify button sign up can be clicked on and when all field is validation new account is created</t>
  </si>
  <si>
    <t>Verify user can click on button sign up with Facebook and a pop up confirmation is displayed</t>
  </si>
  <si>
    <t>Verify when pop up Facebook show, user can click to confirmed and move to sign up with Facebook page</t>
  </si>
  <si>
    <t>Verify user can click on button sign up with Google and a pop up confirmation is displayed</t>
  </si>
  <si>
    <t>Verify when pop up Google show, user can click to select account and move to sign up with Google page</t>
  </si>
  <si>
    <t>Verify input full name with text and more than 50 spaces after text</t>
  </si>
  <si>
    <t xml:space="preserve">Verify create account failed when click on button sign up but any field is invalid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</si>
</sst>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 dd\ yyyy"/>
    <numFmt numFmtId="165" formatCode="[$-409]d\-mmm\-yy;@"/>
    <numFmt numFmtId="166" formatCode="[$-409]mmmm\ d\,\ yyyy;@"/>
  </numFmts>
  <fonts count="6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10"/>
      <name val="Arial"/>
      <family val="2"/>
    </font>
    <font>
      <sz val="11"/>
      <name val="ＭＳ Ｐゴシック"/>
      <family val="2"/>
      <charset val="128"/>
    </font>
    <font>
      <b/>
      <i/>
      <sz val="10"/>
      <name val="Arial"/>
      <family val="2"/>
    </font>
    <font>
      <b/>
      <sz val="11"/>
      <color rgb="FF002E36"/>
      <name val="Arial"/>
      <family val="2"/>
    </font>
    <font>
      <b/>
      <sz val="18"/>
      <color rgb="FFCC2337"/>
      <name val="Arial"/>
      <family val="2"/>
    </font>
    <font>
      <sz val="11"/>
      <color rgb="FF002E36"/>
      <name val="Cambria"/>
      <family val="2"/>
      <scheme val="major"/>
    </font>
    <font>
      <sz val="10"/>
      <name val="Cambria"/>
      <family val="2"/>
      <scheme val="major"/>
    </font>
    <font>
      <b/>
      <sz val="10"/>
      <color indexed="60"/>
      <name val="Cambria"/>
      <family val="2"/>
      <scheme val="major"/>
    </font>
    <font>
      <i/>
      <sz val="10"/>
      <color indexed="17"/>
      <name val="Cambria"/>
      <family val="2"/>
      <scheme val="major"/>
    </font>
    <font>
      <u/>
      <sz val="10"/>
      <color indexed="12"/>
      <name val="Cambria"/>
      <family val="2"/>
      <scheme val="major"/>
    </font>
    <font>
      <b/>
      <sz val="20"/>
      <color indexed="10"/>
      <name val="Cambria"/>
      <family val="2"/>
      <scheme val="major"/>
    </font>
    <font>
      <sz val="11"/>
      <name val="Cambria"/>
      <family val="2"/>
      <scheme val="major"/>
    </font>
    <font>
      <b/>
      <sz val="11"/>
      <name val="Cambria"/>
      <family val="2"/>
      <scheme val="major"/>
    </font>
    <font>
      <sz val="11"/>
      <color theme="1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6"/>
      <color indexed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7"/>
      <name val="Arial"/>
      <family val="2"/>
    </font>
    <font>
      <b/>
      <sz val="16"/>
      <color rgb="FF00336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sz val="11"/>
      <color theme="1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u/>
      <sz val="10"/>
      <color rgb="FF7EA1D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4"/>
      <color rgb="FF6D829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2E3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2E36"/>
      <name val="Arial"/>
      <family val="2"/>
    </font>
    <font>
      <i/>
      <sz val="10"/>
      <name val="Arial"/>
      <family val="2"/>
    </font>
    <font>
      <i/>
      <sz val="10"/>
      <color rgb="FF002E36"/>
      <name val="Arial"/>
      <family val="2"/>
    </font>
    <font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20"/>
      <color theme="6"/>
      <name val="Arial"/>
      <family val="2"/>
    </font>
    <font>
      <b/>
      <sz val="20"/>
      <color theme="6"/>
      <name val="Cambria"/>
      <family val="2"/>
      <scheme val="major"/>
    </font>
    <font>
      <b/>
      <sz val="18"/>
      <color theme="6"/>
      <name val="Cambria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ACF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8EB63E"/>
        <bgColor indexed="41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7EA1D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5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6D6D6"/>
      </left>
      <right/>
      <top/>
      <bottom style="thin">
        <color rgb="FFD6D6D6"/>
      </bottom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7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166" fontId="41" fillId="0" borderId="0"/>
    <xf numFmtId="166" fontId="1" fillId="0" borderId="0"/>
    <xf numFmtId="166" fontId="8" fillId="0" borderId="0"/>
    <xf numFmtId="166" fontId="1" fillId="14" borderId="0"/>
    <xf numFmtId="166" fontId="1" fillId="14" borderId="0"/>
    <xf numFmtId="166" fontId="1" fillId="0" borderId="0">
      <alignment horizontal="left" vertical="top" wrapText="1" indent="2"/>
    </xf>
    <xf numFmtId="166" fontId="25" fillId="0" borderId="19" applyFont="0"/>
    <xf numFmtId="2" fontId="53" fillId="0" borderId="0">
      <alignment horizontal="center" vertical="center" wrapText="1"/>
    </xf>
    <xf numFmtId="166" fontId="25" fillId="15" borderId="19">
      <alignment horizontal="left" vertical="center"/>
    </xf>
    <xf numFmtId="166" fontId="25" fillId="16" borderId="19" applyAlignment="0">
      <alignment horizontal="center" vertical="center"/>
    </xf>
    <xf numFmtId="166" fontId="52" fillId="0" borderId="0">
      <alignment horizontal="left"/>
    </xf>
    <xf numFmtId="166" fontId="1" fillId="0" borderId="0"/>
    <xf numFmtId="166" fontId="54" fillId="4" borderId="0">
      <alignment horizontal="center" vertical="center" wrapText="1"/>
    </xf>
    <xf numFmtId="166" fontId="52" fillId="0" borderId="0">
      <alignment vertical="center"/>
    </xf>
    <xf numFmtId="166" fontId="52" fillId="0" borderId="0">
      <alignment vertical="center"/>
    </xf>
    <xf numFmtId="9" fontId="8" fillId="0" borderId="0" applyFont="0" applyFill="0" applyBorder="0" applyAlignment="0" applyProtection="0"/>
    <xf numFmtId="166" fontId="55" fillId="17" borderId="2">
      <alignment horizontal="center" vertical="center" wrapText="1"/>
    </xf>
    <xf numFmtId="166" fontId="52" fillId="18" borderId="2">
      <alignment horizontal="center" vertical="center" wrapText="1"/>
    </xf>
    <xf numFmtId="166" fontId="56" fillId="0" borderId="0"/>
    <xf numFmtId="166" fontId="57" fillId="0" borderId="0" applyNumberFormat="0" applyFill="0" applyBorder="0" applyAlignment="0" applyProtection="0"/>
  </cellStyleXfs>
  <cellXfs count="226">
    <xf numFmtId="0" fontId="0" fillId="0" borderId="0" xfId="0"/>
    <xf numFmtId="0" fontId="1" fillId="0" borderId="0" xfId="0" applyFont="1"/>
    <xf numFmtId="0" fontId="1" fillId="0" borderId="0" xfId="1"/>
    <xf numFmtId="0" fontId="1" fillId="0" borderId="0" xfId="1" applyAlignment="1">
      <alignment horizontal="left"/>
    </xf>
    <xf numFmtId="0" fontId="11" fillId="0" borderId="0" xfId="1" applyFont="1"/>
    <xf numFmtId="0" fontId="9" fillId="6" borderId="1" xfId="5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6" borderId="0" xfId="0" applyFont="1" applyFill="1" applyAlignment="1">
      <alignment horizontal="left" indent="1"/>
    </xf>
    <xf numFmtId="0" fontId="15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 applyAlignment="1">
      <alignment horizontal="left" indent="1"/>
    </xf>
    <xf numFmtId="0" fontId="17" fillId="6" borderId="0" xfId="0" applyFont="1" applyFill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20" fillId="0" borderId="0" xfId="0" applyFont="1"/>
    <xf numFmtId="0" fontId="13" fillId="3" borderId="0" xfId="1" applyFont="1" applyFill="1"/>
    <xf numFmtId="1" fontId="13" fillId="6" borderId="1" xfId="0" applyNumberFormat="1" applyFont="1" applyFill="1" applyBorder="1" applyAlignment="1">
      <alignment horizontal="left" vertical="top"/>
    </xf>
    <xf numFmtId="49" fontId="13" fillId="6" borderId="1" xfId="0" applyNumberFormat="1" applyFont="1" applyFill="1" applyBorder="1" applyAlignment="1">
      <alignment horizontal="left" vertical="top"/>
    </xf>
    <xf numFmtId="0" fontId="16" fillId="6" borderId="1" xfId="4" applyNumberFormat="1" applyFont="1" applyFill="1" applyBorder="1" applyAlignment="1" applyProtection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6" applyAlignment="1">
      <alignment vertical="center" wrapText="1"/>
    </xf>
    <xf numFmtId="0" fontId="22" fillId="0" borderId="0" xfId="6" applyFont="1" applyAlignment="1">
      <alignment vertical="top"/>
    </xf>
    <xf numFmtId="0" fontId="23" fillId="0" borderId="0" xfId="6" applyFont="1" applyAlignment="1">
      <alignment vertical="top"/>
    </xf>
    <xf numFmtId="0" fontId="23" fillId="0" borderId="0" xfId="6" applyFont="1" applyAlignment="1">
      <alignment horizontal="left" vertical="top" wrapText="1"/>
    </xf>
    <xf numFmtId="0" fontId="1" fillId="0" borderId="0" xfId="6" applyAlignment="1">
      <alignment vertical="top" wrapText="1"/>
    </xf>
    <xf numFmtId="0" fontId="25" fillId="0" borderId="0" xfId="6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27" fillId="0" borderId="0" xfId="6" applyFont="1" applyAlignment="1">
      <alignment horizontal="left" vertical="top" wrapText="1"/>
    </xf>
    <xf numFmtId="0" fontId="1" fillId="0" borderId="0" xfId="6" applyAlignment="1">
      <alignment horizontal="left" vertical="top" wrapText="1"/>
    </xf>
    <xf numFmtId="0" fontId="7" fillId="0" borderId="0" xfId="6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6" xfId="6" applyBorder="1" applyAlignment="1">
      <alignment horizontal="left" vertical="top" wrapText="1"/>
    </xf>
    <xf numFmtId="0" fontId="26" fillId="0" borderId="6" xfId="6" applyFont="1" applyBorder="1" applyAlignment="1">
      <alignment horizontal="left" vertical="top" wrapText="1"/>
    </xf>
    <xf numFmtId="0" fontId="30" fillId="0" borderId="0" xfId="1" applyFont="1"/>
    <xf numFmtId="0" fontId="26" fillId="0" borderId="0" xfId="0" applyFont="1"/>
    <xf numFmtId="0" fontId="33" fillId="0" borderId="0" xfId="5" applyFont="1" applyAlignment="1">
      <alignment wrapText="1"/>
    </xf>
    <xf numFmtId="0" fontId="1" fillId="0" borderId="0" xfId="0" applyFont="1" applyAlignment="1">
      <alignment wrapText="1"/>
    </xf>
    <xf numFmtId="0" fontId="33" fillId="0" borderId="0" xfId="5" applyFont="1" applyAlignment="1">
      <alignment horizontal="left" wrapText="1"/>
    </xf>
    <xf numFmtId="0" fontId="34" fillId="0" borderId="0" xfId="0" applyFont="1"/>
    <xf numFmtId="0" fontId="25" fillId="0" borderId="0" xfId="0" applyFont="1"/>
    <xf numFmtId="0" fontId="26" fillId="6" borderId="0" xfId="0" applyFont="1" applyFill="1"/>
    <xf numFmtId="0" fontId="26" fillId="6" borderId="0" xfId="0" applyFont="1" applyFill="1" applyAlignment="1">
      <alignment vertical="top"/>
    </xf>
    <xf numFmtId="0" fontId="1" fillId="6" borderId="0" xfId="0" applyFont="1" applyFill="1"/>
    <xf numFmtId="0" fontId="6" fillId="0" borderId="0" xfId="0" applyFont="1" applyAlignment="1">
      <alignment horizontal="left" vertical="center"/>
    </xf>
    <xf numFmtId="0" fontId="36" fillId="0" borderId="0" xfId="0" applyFont="1"/>
    <xf numFmtId="0" fontId="36" fillId="3" borderId="0" xfId="0" applyFont="1" applyFill="1"/>
    <xf numFmtId="0" fontId="26" fillId="6" borderId="6" xfId="0" applyFont="1" applyFill="1" applyBorder="1"/>
    <xf numFmtId="0" fontId="26" fillId="6" borderId="6" xfId="0" applyFont="1" applyFill="1" applyBorder="1" applyAlignment="1">
      <alignment horizontal="center" wrapText="1"/>
    </xf>
    <xf numFmtId="0" fontId="1" fillId="6" borderId="6" xfId="5" applyFont="1" applyFill="1" applyBorder="1" applyAlignment="1">
      <alignment horizontal="left" vertical="top" wrapText="1"/>
    </xf>
    <xf numFmtId="0" fontId="1" fillId="9" borderId="6" xfId="0" quotePrefix="1" applyFont="1" applyFill="1" applyBorder="1" applyAlignment="1">
      <alignment horizontal="left" vertical="top" wrapText="1"/>
    </xf>
    <xf numFmtId="0" fontId="1" fillId="6" borderId="6" xfId="0" quotePrefix="1" applyFont="1" applyFill="1" applyBorder="1" applyAlignment="1">
      <alignment horizontal="left" vertical="top" wrapText="1"/>
    </xf>
    <xf numFmtId="0" fontId="26" fillId="6" borderId="6" xfId="0" applyFont="1" applyFill="1" applyBorder="1" applyAlignment="1">
      <alignment vertical="top" wrapText="1"/>
    </xf>
    <xf numFmtId="0" fontId="26" fillId="6" borderId="9" xfId="0" applyFont="1" applyFill="1" applyBorder="1" applyAlignment="1">
      <alignment horizontal="center" wrapText="1"/>
    </xf>
    <xf numFmtId="0" fontId="26" fillId="6" borderId="10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 vertical="top" wrapText="1"/>
    </xf>
    <xf numFmtId="0" fontId="1" fillId="0" borderId="6" xfId="0" applyFont="1" applyBorder="1"/>
    <xf numFmtId="0" fontId="1" fillId="0" borderId="6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37" fillId="10" borderId="6" xfId="5" applyFont="1" applyFill="1" applyBorder="1" applyAlignment="1">
      <alignment horizontal="center" vertical="top" wrapText="1"/>
    </xf>
    <xf numFmtId="0" fontId="3" fillId="11" borderId="6" xfId="5" applyFont="1" applyFill="1" applyBorder="1" applyAlignment="1">
      <alignment horizontal="left" vertical="center"/>
    </xf>
    <xf numFmtId="0" fontId="37" fillId="11" borderId="6" xfId="5" applyFont="1" applyFill="1" applyBorder="1" applyAlignment="1">
      <alignment horizontal="left" vertical="center"/>
    </xf>
    <xf numFmtId="0" fontId="37" fillId="10" borderId="6" xfId="0" applyFont="1" applyFill="1" applyBorder="1"/>
    <xf numFmtId="0" fontId="38" fillId="0" borderId="0" xfId="1" applyFont="1"/>
    <xf numFmtId="0" fontId="18" fillId="0" borderId="0" xfId="1" applyFont="1" applyAlignment="1">
      <alignment horizontal="right"/>
    </xf>
    <xf numFmtId="0" fontId="40" fillId="4" borderId="4" xfId="4" applyFont="1" applyFill="1" applyBorder="1" applyAlignment="1">
      <alignment horizontal="left" vertical="top" wrapText="1"/>
    </xf>
    <xf numFmtId="0" fontId="3" fillId="10" borderId="6" xfId="5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6" fillId="6" borderId="6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36" fillId="0" borderId="0" xfId="7" applyNumberFormat="1" applyFont="1" applyAlignment="1">
      <alignment horizontal="center" vertical="top"/>
    </xf>
    <xf numFmtId="166" fontId="36" fillId="0" borderId="0" xfId="7" applyFont="1" applyAlignment="1">
      <alignment vertical="top"/>
    </xf>
    <xf numFmtId="0" fontId="38" fillId="3" borderId="0" xfId="8" applyNumberFormat="1" applyFont="1" applyFill="1" applyAlignment="1">
      <alignment horizontal="right" vertical="top"/>
    </xf>
    <xf numFmtId="0" fontId="36" fillId="0" borderId="0" xfId="7" applyNumberFormat="1" applyFont="1" applyAlignment="1">
      <alignment vertical="top"/>
    </xf>
    <xf numFmtId="0" fontId="1" fillId="0" borderId="0" xfId="7" applyNumberFormat="1" applyFont="1" applyAlignment="1">
      <alignment horizontal="center" vertical="top"/>
    </xf>
    <xf numFmtId="166" fontId="1" fillId="0" borderId="0" xfId="7" applyFont="1" applyAlignment="1">
      <alignment vertical="top"/>
    </xf>
    <xf numFmtId="0" fontId="1" fillId="0" borderId="0" xfId="7" applyNumberFormat="1" applyFont="1" applyAlignment="1">
      <alignment horizontal="right" vertical="top"/>
    </xf>
    <xf numFmtId="0" fontId="1" fillId="0" borderId="0" xfId="7" applyNumberFormat="1" applyFont="1" applyAlignment="1">
      <alignment vertical="top"/>
    </xf>
    <xf numFmtId="0" fontId="6" fillId="0" borderId="0" xfId="7" applyNumberFormat="1" applyFont="1" applyAlignment="1">
      <alignment vertical="top"/>
    </xf>
    <xf numFmtId="166" fontId="36" fillId="0" borderId="0" xfId="7" applyFont="1" applyAlignment="1">
      <alignment vertical="top" wrapText="1"/>
    </xf>
    <xf numFmtId="0" fontId="36" fillId="0" borderId="0" xfId="7" applyNumberFormat="1" applyFont="1" applyAlignment="1">
      <alignment vertical="top" wrapText="1"/>
    </xf>
    <xf numFmtId="166" fontId="41" fillId="0" borderId="0" xfId="7" applyAlignment="1">
      <alignment vertical="top"/>
    </xf>
    <xf numFmtId="166" fontId="41" fillId="0" borderId="0" xfId="7" applyAlignment="1">
      <alignment vertical="top" wrapText="1"/>
    </xf>
    <xf numFmtId="0" fontId="41" fillId="0" borderId="0" xfId="7" applyNumberFormat="1" applyAlignment="1">
      <alignment vertical="top"/>
    </xf>
    <xf numFmtId="0" fontId="41" fillId="0" borderId="0" xfId="7" applyNumberFormat="1" applyAlignment="1">
      <alignment vertical="top" wrapText="1"/>
    </xf>
    <xf numFmtId="166" fontId="45" fillId="3" borderId="0" xfId="7" applyFont="1" applyFill="1" applyAlignment="1">
      <alignment vertical="top" wrapText="1"/>
    </xf>
    <xf numFmtId="0" fontId="45" fillId="3" borderId="0" xfId="7" applyNumberFormat="1" applyFont="1" applyFill="1" applyAlignment="1">
      <alignment vertical="top" wrapText="1"/>
    </xf>
    <xf numFmtId="166" fontId="46" fillId="0" borderId="0" xfId="7" applyFont="1" applyAlignment="1">
      <alignment vertical="top"/>
    </xf>
    <xf numFmtId="166" fontId="47" fillId="0" borderId="0" xfId="7" applyFont="1" applyAlignment="1">
      <alignment vertical="top"/>
    </xf>
    <xf numFmtId="0" fontId="47" fillId="0" borderId="0" xfId="7" applyNumberFormat="1" applyFont="1" applyAlignment="1">
      <alignment vertical="top"/>
    </xf>
    <xf numFmtId="0" fontId="3" fillId="2" borderId="6" xfId="7" applyNumberFormat="1" applyFont="1" applyFill="1" applyBorder="1" applyAlignment="1">
      <alignment horizontal="center" vertical="center" wrapText="1"/>
    </xf>
    <xf numFmtId="0" fontId="1" fillId="6" borderId="6" xfId="9" applyNumberFormat="1" applyFont="1" applyFill="1" applyBorder="1" applyAlignment="1">
      <alignment horizontal="left" vertical="top"/>
    </xf>
    <xf numFmtId="166" fontId="48" fillId="0" borderId="6" xfId="7" applyFont="1" applyBorder="1" applyAlignment="1">
      <alignment horizontal="left" vertical="top" wrapText="1"/>
    </xf>
    <xf numFmtId="166" fontId="48" fillId="0" borderId="11" xfId="7" applyFont="1" applyBorder="1" applyAlignment="1">
      <alignment horizontal="left" vertical="top" wrapText="1"/>
    </xf>
    <xf numFmtId="166" fontId="49" fillId="0" borderId="0" xfId="7" applyFont="1" applyAlignment="1">
      <alignment vertical="top"/>
    </xf>
    <xf numFmtId="0" fontId="48" fillId="0" borderId="6" xfId="7" applyNumberFormat="1" applyFont="1" applyBorder="1" applyAlignment="1">
      <alignment horizontal="center" vertical="top" wrapText="1"/>
    </xf>
    <xf numFmtId="166" fontId="50" fillId="0" borderId="0" xfId="7" applyFont="1" applyAlignment="1">
      <alignment vertical="center"/>
    </xf>
    <xf numFmtId="0" fontId="1" fillId="6" borderId="0" xfId="9" applyNumberFormat="1" applyFont="1" applyFill="1" applyAlignment="1">
      <alignment horizontal="left" vertical="top"/>
    </xf>
    <xf numFmtId="166" fontId="48" fillId="0" borderId="0" xfId="7" applyFont="1" applyAlignment="1">
      <alignment horizontal="left" vertical="top" wrapText="1"/>
    </xf>
    <xf numFmtId="0" fontId="48" fillId="0" borderId="0" xfId="7" applyNumberFormat="1" applyFont="1" applyAlignment="1">
      <alignment horizontal="center" vertical="top" wrapText="1"/>
    </xf>
    <xf numFmtId="0" fontId="51" fillId="0" borderId="6" xfId="7" applyNumberFormat="1" applyFont="1" applyBorder="1" applyAlignment="1">
      <alignment horizontal="left" vertical="top" wrapText="1"/>
    </xf>
    <xf numFmtId="166" fontId="51" fillId="0" borderId="0" xfId="7" applyFont="1" applyAlignment="1">
      <alignment horizontal="left" vertical="top" wrapText="1"/>
    </xf>
    <xf numFmtId="166" fontId="51" fillId="0" borderId="0" xfId="7" applyFont="1" applyAlignment="1">
      <alignment horizontal="justify" vertical="top" wrapText="1"/>
    </xf>
    <xf numFmtId="0" fontId="36" fillId="0" borderId="0" xfId="7" applyNumberFormat="1" applyFont="1" applyAlignment="1">
      <alignment horizontal="left" vertical="top"/>
    </xf>
    <xf numFmtId="166" fontId="36" fillId="0" borderId="0" xfId="7" applyFont="1" applyAlignment="1">
      <alignment horizontal="left" vertical="top"/>
    </xf>
    <xf numFmtId="0" fontId="47" fillId="13" borderId="6" xfId="7" applyNumberFormat="1" applyFont="1" applyFill="1" applyBorder="1" applyAlignment="1">
      <alignment horizontal="center" vertical="top" wrapText="1"/>
    </xf>
    <xf numFmtId="0" fontId="51" fillId="13" borderId="6" xfId="7" applyNumberFormat="1" applyFont="1" applyFill="1" applyBorder="1" applyAlignment="1">
      <alignment horizontal="center" vertical="top" wrapText="1"/>
    </xf>
    <xf numFmtId="0" fontId="1" fillId="6" borderId="6" xfId="9" applyNumberFormat="1" applyFont="1" applyFill="1" applyBorder="1" applyAlignment="1">
      <alignment horizontal="center" vertical="top"/>
    </xf>
    <xf numFmtId="165" fontId="52" fillId="0" borderId="0" xfId="8" applyNumberFormat="1" applyFont="1" applyAlignment="1">
      <alignment horizontal="left" vertical="top"/>
    </xf>
    <xf numFmtId="165" fontId="1" fillId="0" borderId="0" xfId="8" applyNumberFormat="1" applyAlignment="1">
      <alignment vertical="top"/>
    </xf>
    <xf numFmtId="10" fontId="58" fillId="0" borderId="0" xfId="7" applyNumberFormat="1" applyFont="1" applyAlignment="1">
      <alignment horizontal="center" vertical="top" wrapText="1"/>
    </xf>
    <xf numFmtId="0" fontId="59" fillId="0" borderId="0" xfId="7" applyNumberFormat="1" applyFont="1" applyAlignment="1">
      <alignment horizontal="center" vertical="top" wrapText="1"/>
    </xf>
    <xf numFmtId="0" fontId="60" fillId="6" borderId="6" xfId="9" applyNumberFormat="1" applyFont="1" applyFill="1" applyBorder="1" applyAlignment="1">
      <alignment horizontal="left" vertical="top"/>
    </xf>
    <xf numFmtId="166" fontId="61" fillId="0" borderId="6" xfId="7" applyFont="1" applyBorder="1" applyAlignment="1">
      <alignment horizontal="left" vertical="top" wrapText="1"/>
    </xf>
    <xf numFmtId="166" fontId="61" fillId="0" borderId="11" xfId="7" applyFont="1" applyBorder="1" applyAlignment="1">
      <alignment horizontal="left" vertical="top" wrapText="1"/>
    </xf>
    <xf numFmtId="0" fontId="62" fillId="0" borderId="0" xfId="7" applyNumberFormat="1" applyFont="1" applyAlignment="1">
      <alignment vertical="top"/>
    </xf>
    <xf numFmtId="166" fontId="62" fillId="0" borderId="0" xfId="7" applyFont="1" applyAlignment="1">
      <alignment vertical="top"/>
    </xf>
    <xf numFmtId="0" fontId="61" fillId="0" borderId="6" xfId="7" applyNumberFormat="1" applyFont="1" applyBorder="1" applyAlignment="1">
      <alignment horizontal="center" vertical="top" wrapText="1"/>
    </xf>
    <xf numFmtId="0" fontId="63" fillId="13" borderId="6" xfId="7" applyNumberFormat="1" applyFont="1" applyFill="1" applyBorder="1" applyAlignment="1">
      <alignment horizontal="center" vertical="top" wrapText="1"/>
    </xf>
    <xf numFmtId="0" fontId="46" fillId="13" borderId="6" xfId="7" applyNumberFormat="1" applyFont="1" applyFill="1" applyBorder="1" applyAlignment="1">
      <alignment horizontal="center" vertical="top" wrapText="1"/>
    </xf>
    <xf numFmtId="10" fontId="1" fillId="6" borderId="6" xfId="9" applyNumberFormat="1" applyFont="1" applyFill="1" applyBorder="1" applyAlignment="1">
      <alignment horizontal="center" vertical="top"/>
    </xf>
    <xf numFmtId="0" fontId="1" fillId="0" borderId="6" xfId="8" applyNumberFormat="1" applyBorder="1" applyAlignment="1">
      <alignment horizontal="left" vertical="top" wrapText="1" indent="1"/>
    </xf>
    <xf numFmtId="164" fontId="1" fillId="0" borderId="6" xfId="2" applyNumberFormat="1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166" fontId="1" fillId="0" borderId="6" xfId="8" applyBorder="1" applyAlignment="1">
      <alignment horizontal="left" vertical="top" wrapText="1"/>
    </xf>
    <xf numFmtId="0" fontId="3" fillId="19" borderId="4" xfId="0" applyFont="1" applyFill="1" applyBorder="1" applyAlignment="1">
      <alignment vertical="top"/>
    </xf>
    <xf numFmtId="0" fontId="66" fillId="6" borderId="0" xfId="0" applyFont="1" applyFill="1" applyAlignment="1">
      <alignment horizontal="center"/>
    </xf>
    <xf numFmtId="1" fontId="21" fillId="20" borderId="1" xfId="0" applyNumberFormat="1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0" fontId="24" fillId="21" borderId="6" xfId="6" applyFont="1" applyFill="1" applyBorder="1" applyAlignment="1">
      <alignment horizontal="center" vertical="center" wrapText="1"/>
    </xf>
    <xf numFmtId="0" fontId="32" fillId="21" borderId="6" xfId="5" applyFont="1" applyFill="1" applyBorder="1" applyAlignment="1">
      <alignment horizontal="left" vertical="center" wrapText="1"/>
    </xf>
    <xf numFmtId="0" fontId="3" fillId="19" borderId="6" xfId="5" applyFont="1" applyFill="1" applyBorder="1" applyAlignment="1">
      <alignment horizontal="left" vertical="top" wrapText="1"/>
    </xf>
    <xf numFmtId="0" fontId="32" fillId="19" borderId="6" xfId="5" applyFont="1" applyFill="1" applyBorder="1" applyAlignment="1">
      <alignment horizontal="left" vertical="center" wrapText="1"/>
    </xf>
    <xf numFmtId="0" fontId="3" fillId="22" borderId="6" xfId="5" applyFont="1" applyFill="1" applyBorder="1" applyAlignment="1">
      <alignment horizontal="left" vertical="center" wrapText="1"/>
    </xf>
    <xf numFmtId="0" fontId="3" fillId="22" borderId="6" xfId="5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top" wrapText="1"/>
    </xf>
    <xf numFmtId="166" fontId="57" fillId="0" borderId="0" xfId="26" applyFill="1" applyBorder="1" applyAlignment="1">
      <alignment horizontal="left" vertical="top" wrapText="1"/>
    </xf>
    <xf numFmtId="0" fontId="1" fillId="3" borderId="0" xfId="1" applyFill="1"/>
    <xf numFmtId="0" fontId="1" fillId="23" borderId="22" xfId="1" applyFill="1" applyBorder="1" applyAlignment="1">
      <alignment vertical="center" wrapText="1"/>
    </xf>
    <xf numFmtId="0" fontId="1" fillId="0" borderId="23" xfId="3" applyBorder="1" applyAlignment="1">
      <alignment vertical="top" wrapText="1"/>
    </xf>
    <xf numFmtId="0" fontId="1" fillId="0" borderId="6" xfId="3" applyBorder="1" applyAlignment="1">
      <alignment vertical="top" wrapText="1"/>
    </xf>
    <xf numFmtId="0" fontId="38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1" fillId="0" borderId="0" xfId="1" applyFont="1" applyAlignment="1">
      <alignment horizontal="left" vertical="center"/>
    </xf>
    <xf numFmtId="0" fontId="38" fillId="0" borderId="0" xfId="1" applyFont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6" fontId="44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166" fontId="46" fillId="0" borderId="6" xfId="7" applyFont="1" applyBorder="1" applyAlignment="1">
      <alignment horizontal="left" vertical="top" wrapText="1"/>
    </xf>
    <xf numFmtId="0" fontId="1" fillId="0" borderId="16" xfId="8" applyNumberFormat="1" applyBorder="1" applyAlignment="1">
      <alignment horizontal="left" vertical="top" wrapText="1" indent="1"/>
    </xf>
    <xf numFmtId="164" fontId="1" fillId="0" borderId="16" xfId="2" applyNumberFormat="1" applyFill="1" applyBorder="1" applyAlignment="1">
      <alignment horizontal="left" vertical="top" wrapText="1"/>
    </xf>
    <xf numFmtId="0" fontId="1" fillId="0" borderId="16" xfId="2" applyFill="1" applyBorder="1" applyAlignment="1">
      <alignment horizontal="left" vertical="top" wrapText="1"/>
    </xf>
    <xf numFmtId="0" fontId="1" fillId="0" borderId="16" xfId="3" applyBorder="1" applyAlignment="1">
      <alignment vertical="top" wrapText="1"/>
    </xf>
    <xf numFmtId="166" fontId="1" fillId="0" borderId="16" xfId="8" applyBorder="1" applyAlignment="1">
      <alignment horizontal="left" vertical="top" wrapText="1"/>
    </xf>
    <xf numFmtId="3" fontId="1" fillId="6" borderId="6" xfId="0" quotePrefix="1" applyNumberFormat="1" applyFont="1" applyFill="1" applyBorder="1" applyAlignment="1">
      <alignment horizontal="left" vertical="top" wrapText="1"/>
    </xf>
    <xf numFmtId="0" fontId="3" fillId="11" borderId="14" xfId="5" applyFont="1" applyFill="1" applyBorder="1" applyAlignment="1">
      <alignment horizontal="left" vertical="center"/>
    </xf>
    <xf numFmtId="0" fontId="3" fillId="11" borderId="15" xfId="5" applyFont="1" applyFill="1" applyBorder="1" applyAlignment="1">
      <alignment horizontal="left" vertical="center"/>
    </xf>
    <xf numFmtId="0" fontId="3" fillId="11" borderId="11" xfId="5" applyFont="1" applyFill="1" applyBorder="1" applyAlignment="1">
      <alignment horizontal="left" vertical="center"/>
    </xf>
    <xf numFmtId="0" fontId="2" fillId="21" borderId="20" xfId="1" applyFont="1" applyFill="1" applyBorder="1" applyAlignment="1">
      <alignment horizontal="left" vertical="top" wrapText="1"/>
    </xf>
    <xf numFmtId="0" fontId="2" fillId="21" borderId="21" xfId="1" applyFont="1" applyFill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2" fillId="2" borderId="4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" fillId="7" borderId="1" xfId="1" applyFill="1" applyBorder="1" applyAlignment="1">
      <alignment horizontal="center" vertical="center" wrapText="1"/>
    </xf>
    <xf numFmtId="0" fontId="1" fillId="7" borderId="25" xfId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3" fillId="0" borderId="4" xfId="1" applyFont="1" applyBorder="1" applyAlignment="1">
      <alignment horizontal="left" vertical="top" wrapText="1"/>
    </xf>
    <xf numFmtId="0" fontId="3" fillId="19" borderId="4" xfId="0" applyFont="1" applyFill="1" applyBorder="1" applyAlignment="1">
      <alignment horizontal="center" vertical="top"/>
    </xf>
    <xf numFmtId="0" fontId="3" fillId="19" borderId="5" xfId="0" applyFont="1" applyFill="1" applyBorder="1" applyAlignment="1">
      <alignment horizontal="center" vertical="top"/>
    </xf>
    <xf numFmtId="0" fontId="3" fillId="19" borderId="3" xfId="0" applyFont="1" applyFill="1" applyBorder="1" applyAlignment="1">
      <alignment horizontal="center" vertical="top"/>
    </xf>
    <xf numFmtId="0" fontId="38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64" fillId="8" borderId="0" xfId="1" applyFont="1" applyFill="1" applyAlignment="1">
      <alignment horizontal="center"/>
    </xf>
    <xf numFmtId="0" fontId="31" fillId="0" borderId="0" xfId="1" applyFont="1" applyAlignment="1">
      <alignment horizontal="left" vertical="center"/>
    </xf>
    <xf numFmtId="0" fontId="1" fillId="6" borderId="4" xfId="5" applyFont="1" applyFill="1" applyBorder="1" applyAlignment="1">
      <alignment horizontal="left" vertical="top" wrapText="1"/>
    </xf>
    <xf numFmtId="0" fontId="1" fillId="6" borderId="5" xfId="5" applyFont="1" applyFill="1" applyBorder="1" applyAlignment="1">
      <alignment horizontal="left" vertical="top" wrapText="1"/>
    </xf>
    <xf numFmtId="0" fontId="1" fillId="6" borderId="3" xfId="5" applyFont="1" applyFill="1" applyBorder="1" applyAlignment="1">
      <alignment horizontal="left" vertical="top" wrapText="1"/>
    </xf>
    <xf numFmtId="0" fontId="38" fillId="0" borderId="0" xfId="1" applyFont="1" applyAlignment="1">
      <alignment horizontal="left" vertical="top" wrapText="1"/>
    </xf>
    <xf numFmtId="0" fontId="38" fillId="0" borderId="0" xfId="1" applyFont="1" applyAlignment="1">
      <alignment horizontal="left" vertical="top"/>
    </xf>
    <xf numFmtId="0" fontId="65" fillId="8" borderId="0" xfId="1" applyFont="1" applyFill="1" applyAlignment="1">
      <alignment horizontal="center" vertical="top"/>
    </xf>
    <xf numFmtId="0" fontId="39" fillId="0" borderId="0" xfId="6" applyFont="1" applyAlignment="1">
      <alignment horizontal="left" vertical="top" wrapText="1"/>
    </xf>
    <xf numFmtId="0" fontId="38" fillId="0" borderId="0" xfId="6" applyFont="1" applyAlignment="1">
      <alignment horizontal="left" vertical="top" wrapText="1"/>
    </xf>
    <xf numFmtId="0" fontId="64" fillId="8" borderId="0" xfId="0" applyFont="1" applyFill="1" applyAlignment="1">
      <alignment horizontal="center"/>
    </xf>
    <xf numFmtId="0" fontId="3" fillId="11" borderId="14" xfId="5" applyFont="1" applyFill="1" applyBorder="1" applyAlignment="1">
      <alignment horizontal="left" vertical="center"/>
    </xf>
    <xf numFmtId="0" fontId="3" fillId="11" borderId="15" xfId="5" applyFont="1" applyFill="1" applyBorder="1" applyAlignment="1">
      <alignment horizontal="left" vertical="center"/>
    </xf>
    <xf numFmtId="0" fontId="3" fillId="11" borderId="11" xfId="5" applyFont="1" applyFill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4" fillId="8" borderId="0" xfId="0" applyFont="1" applyFill="1" applyAlignment="1">
      <alignment horizontal="center" vertical="center"/>
    </xf>
    <xf numFmtId="0" fontId="1" fillId="0" borderId="6" xfId="5" quotePrefix="1" applyFont="1" applyBorder="1" applyAlignment="1">
      <alignment horizontal="left" vertical="top" wrapText="1"/>
    </xf>
    <xf numFmtId="0" fontId="1" fillId="0" borderId="6" xfId="5" applyFont="1" applyBorder="1" applyAlignment="1">
      <alignment horizontal="left" vertical="top" wrapText="1"/>
    </xf>
    <xf numFmtId="165" fontId="1" fillId="0" borderId="6" xfId="5" applyNumberFormat="1" applyFont="1" applyBorder="1" applyAlignment="1">
      <alignment horizontal="left" vertical="top" wrapText="1"/>
    </xf>
    <xf numFmtId="0" fontId="3" fillId="19" borderId="7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8" fillId="0" borderId="14" xfId="7" applyNumberFormat="1" applyFont="1" applyBorder="1" applyAlignment="1">
      <alignment horizontal="left" vertical="top" wrapText="1"/>
    </xf>
    <xf numFmtId="0" fontId="48" fillId="0" borderId="11" xfId="7" applyNumberFormat="1" applyFont="1" applyBorder="1" applyAlignment="1">
      <alignment horizontal="left" vertical="top" wrapText="1"/>
    </xf>
    <xf numFmtId="166" fontId="43" fillId="12" borderId="0" xfId="7" applyFont="1" applyFill="1" applyAlignment="1">
      <alignment horizontal="center" vertical="top"/>
    </xf>
    <xf numFmtId="166" fontId="44" fillId="0" borderId="0" xfId="7" applyFont="1" applyAlignment="1">
      <alignment horizontal="left" vertical="top"/>
    </xf>
    <xf numFmtId="166" fontId="44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8" xfId="7" applyFont="1" applyFill="1" applyBorder="1" applyAlignment="1">
      <alignment horizontal="center" vertical="center" wrapText="1"/>
    </xf>
    <xf numFmtId="166" fontId="3" fillId="2" borderId="0" xfId="7" applyFont="1" applyFill="1" applyAlignment="1">
      <alignment horizontal="center" vertical="center" wrapText="1"/>
    </xf>
    <xf numFmtId="166" fontId="3" fillId="2" borderId="14" xfId="7" applyFont="1" applyFill="1" applyBorder="1" applyAlignment="1">
      <alignment horizontal="center" vertical="center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0" fontId="61" fillId="0" borderId="14" xfId="7" applyNumberFormat="1" applyFont="1" applyBorder="1" applyAlignment="1">
      <alignment horizontal="left" vertical="top" wrapText="1"/>
    </xf>
    <xf numFmtId="0" fontId="61" fillId="0" borderId="11" xfId="7" applyNumberFormat="1" applyFont="1" applyBorder="1" applyAlignment="1">
      <alignment horizontal="left" vertical="top" wrapText="1"/>
    </xf>
    <xf numFmtId="166" fontId="46" fillId="0" borderId="6" xfId="7" applyFont="1" applyBorder="1" applyAlignment="1">
      <alignment horizontal="left" vertical="top" wrapText="1"/>
    </xf>
    <xf numFmtId="0" fontId="3" fillId="2" borderId="12" xfId="7" applyNumberFormat="1" applyFont="1" applyFill="1" applyBorder="1" applyAlignment="1">
      <alignment horizontal="center" vertical="center" wrapText="1"/>
    </xf>
    <xf numFmtId="0" fontId="3" fillId="2" borderId="10" xfId="7" applyNumberFormat="1" applyFont="1" applyFill="1" applyBorder="1" applyAlignment="1">
      <alignment horizontal="center" vertical="center" wrapText="1"/>
    </xf>
    <xf numFmtId="0" fontId="3" fillId="2" borderId="13" xfId="7" applyNumberFormat="1" applyFont="1" applyFill="1" applyBorder="1" applyAlignment="1">
      <alignment horizontal="center" vertical="center" wrapText="1"/>
    </xf>
    <xf numFmtId="0" fontId="3" fillId="2" borderId="17" xfId="7" applyNumberFormat="1" applyFont="1" applyFill="1" applyBorder="1" applyAlignment="1">
      <alignment horizontal="center" vertical="center" wrapText="1"/>
    </xf>
    <xf numFmtId="166" fontId="3" fillId="2" borderId="16" xfId="7" applyFont="1" applyFill="1" applyBorder="1" applyAlignment="1">
      <alignment horizontal="center" vertical="center" wrapText="1"/>
    </xf>
    <xf numFmtId="166" fontId="3" fillId="2" borderId="18" xfId="7" applyFont="1" applyFill="1" applyBorder="1" applyAlignment="1">
      <alignment horizontal="center" vertical="center" wrapText="1"/>
    </xf>
    <xf numFmtId="166" fontId="3" fillId="2" borderId="15" xfId="7" applyFont="1" applyFill="1" applyBorder="1" applyAlignment="1">
      <alignment horizontal="center" vertical="center" wrapText="1"/>
    </xf>
    <xf numFmtId="0" fontId="3" fillId="2" borderId="16" xfId="7" applyNumberFormat="1" applyFont="1" applyFill="1" applyBorder="1" applyAlignment="1">
      <alignment horizontal="center" vertical="center" wrapText="1"/>
    </xf>
    <xf numFmtId="0" fontId="3" fillId="2" borderId="7" xfId="7" applyNumberFormat="1" applyFont="1" applyFill="1" applyBorder="1" applyAlignment="1">
      <alignment horizontal="center" vertical="center" wrapText="1"/>
    </xf>
    <xf numFmtId="0" fontId="37" fillId="10" borderId="6" xfId="0" applyFont="1" applyFill="1" applyBorder="1" applyAlignment="1">
      <alignment horizontal="left" vertical="top"/>
    </xf>
  </cellXfs>
  <cellStyles count="27">
    <cellStyle name="background" xfId="10" xr:uid="{00000000-0005-0000-0000-000000000000}"/>
    <cellStyle name="background 2" xfId="11" xr:uid="{00000000-0005-0000-0000-000001000000}"/>
    <cellStyle name="body_tyext" xfId="12" xr:uid="{00000000-0005-0000-0000-000002000000}"/>
    <cellStyle name="cell" xfId="13" xr:uid="{00000000-0005-0000-0000-000003000000}"/>
    <cellStyle name="document title" xfId="14" xr:uid="{00000000-0005-0000-0000-000004000000}"/>
    <cellStyle name="group" xfId="15" xr:uid="{00000000-0005-0000-0000-000005000000}"/>
    <cellStyle name="Header" xfId="16" xr:uid="{00000000-0005-0000-0000-000006000000}"/>
    <cellStyle name="Heading" xfId="17" xr:uid="{00000000-0005-0000-0000-000007000000}"/>
    <cellStyle name="Hyperlink" xfId="4" builtinId="8"/>
    <cellStyle name="Hyperlink 2" xfId="26" xr:uid="{00000000-0005-0000-0000-000009000000}"/>
    <cellStyle name="Normal" xfId="0" builtinId="0"/>
    <cellStyle name="Normal 2" xfId="1" xr:uid="{00000000-0005-0000-0000-00000B000000}"/>
    <cellStyle name="Normal 2 2" xfId="3" xr:uid="{00000000-0005-0000-0000-00000C000000}"/>
    <cellStyle name="Normal 2 3" xfId="8" xr:uid="{00000000-0005-0000-0000-00000D000000}"/>
    <cellStyle name="Normal 3" xfId="7" xr:uid="{00000000-0005-0000-0000-00000E000000}"/>
    <cellStyle name="Normal 4" xfId="9" xr:uid="{00000000-0005-0000-0000-00000F000000}"/>
    <cellStyle name="Normal 6" xfId="18" xr:uid="{00000000-0005-0000-0000-000010000000}"/>
    <cellStyle name="Normal_GUI - Checklist" xfId="6" xr:uid="{00000000-0005-0000-0000-000011000000}"/>
    <cellStyle name="Normal_Sheet1" xfId="5" xr:uid="{00000000-0005-0000-0000-000012000000}"/>
    <cellStyle name="page title" xfId="19" xr:uid="{00000000-0005-0000-0000-000013000000}"/>
    <cellStyle name="Paragrap title" xfId="20" xr:uid="{00000000-0005-0000-0000-000014000000}"/>
    <cellStyle name="Paragrap title 2" xfId="21" xr:uid="{00000000-0005-0000-0000-000015000000}"/>
    <cellStyle name="Percent 2" xfId="22" xr:uid="{00000000-0005-0000-0000-000016000000}"/>
    <cellStyle name="Table header" xfId="23" xr:uid="{00000000-0005-0000-0000-000017000000}"/>
    <cellStyle name="Table header 2" xfId="24" xr:uid="{00000000-0005-0000-0000-000018000000}"/>
    <cellStyle name="table_cell" xfId="2" xr:uid="{00000000-0005-0000-0000-000019000000}"/>
    <cellStyle name="標準_040802 債権ＤＢ" xfId="25" xr:uid="{00000000-0005-0000-0000-00001A000000}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00000000-0011-0000-FFFF-FFFF00000000}">
      <tableStyleElement type="wholeTable" dxfId="15"/>
      <tableStyleElement type="headerRow" dxfId="14"/>
    </tableStyle>
    <tableStyle name="NashTech Table Style 2" pivot="0" count="3" xr9:uid="{00000000-0011-0000-FFFF-FFFF01000000}">
      <tableStyleElement type="wholeTable" dxfId="13"/>
      <tableStyleElement type="headerRow" dxfId="12"/>
      <tableStyleElement type="firstRowStripe" dxfId="11"/>
    </tableStyle>
    <tableStyle name="NashTech Table Style 4" pivot="0" count="3" xr9:uid="{00000000-0011-0000-FFFF-FFFF02000000}">
      <tableStyleElement type="wholeTable" dxfId="10"/>
      <tableStyleElement type="headerRow" dxfId="9"/>
      <tableStyleElement type="firstColumnStripe" dxfId="8"/>
    </tableStyle>
    <tableStyle name="Table Style 1" pivot="0" count="2" xr9:uid="{00000000-0011-0000-FFFF-FFFF03000000}">
      <tableStyleElement type="wholeTable" dxfId="7"/>
      <tableStyleElement type="headerRow" dxfId="6"/>
    </tableStyle>
  </tableStyles>
  <colors>
    <mruColors>
      <color rgb="FF6D829F"/>
      <color rgb="FFBFBFB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171450</xdr:rowOff>
    </xdr:from>
    <xdr:to>
      <xdr:col>0</xdr:col>
      <xdr:colOff>857250</xdr:colOff>
      <xdr:row>3</xdr:row>
      <xdr:rowOff>57150</xdr:rowOff>
    </xdr:to>
    <xdr:pic>
      <xdr:nvPicPr>
        <xdr:cNvPr id="3" name="Picture 2" descr="image5335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858520</xdr:colOff>
      <xdr:row>4</xdr:row>
      <xdr:rowOff>125095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25220" cy="11252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showGridLines="0" workbookViewId="0">
      <selection activeCell="C25" sqref="C25"/>
    </sheetView>
  </sheetViews>
  <sheetFormatPr defaultColWidth="0" defaultRowHeight="13.8" zeroHeight="1"/>
  <cols>
    <col min="1" max="1" width="12" style="17" customWidth="1"/>
    <col min="2" max="2" width="17" style="17" customWidth="1"/>
    <col min="3" max="3" width="16.5546875" style="17" customWidth="1"/>
    <col min="4" max="4" width="31.44140625" style="17" customWidth="1"/>
    <col min="5" max="5" width="34.44140625" style="17" customWidth="1"/>
    <col min="6" max="6" width="12.33203125" style="17" customWidth="1"/>
    <col min="7" max="16384" width="0" style="17" hidden="1"/>
  </cols>
  <sheetData>
    <row r="1" spans="1:6">
      <c r="A1" s="15"/>
      <c r="B1" s="16"/>
      <c r="C1" s="16"/>
      <c r="D1" s="16"/>
      <c r="E1" s="67" t="s">
        <v>0</v>
      </c>
      <c r="F1" s="16"/>
    </row>
    <row r="2" spans="1:6" ht="21">
      <c r="A2" s="37" t="s">
        <v>1</v>
      </c>
      <c r="B2" s="18"/>
      <c r="C2" s="18"/>
      <c r="D2" s="18"/>
      <c r="E2" s="18"/>
      <c r="F2" s="18"/>
    </row>
    <row r="3" spans="1:6">
      <c r="A3" s="18"/>
      <c r="B3" s="18"/>
      <c r="C3" s="18"/>
      <c r="D3" s="18"/>
      <c r="E3" s="18"/>
      <c r="F3" s="18"/>
    </row>
    <row r="4" spans="1:6" ht="15" customHeight="1">
      <c r="A4" s="168" t="s">
        <v>2</v>
      </c>
      <c r="B4" s="169"/>
      <c r="C4" s="169"/>
      <c r="D4" s="169"/>
      <c r="E4" s="170"/>
      <c r="F4" s="18"/>
    </row>
    <row r="5" spans="1:6">
      <c r="A5" s="171" t="s">
        <v>3</v>
      </c>
      <c r="B5" s="171"/>
      <c r="C5" s="172" t="s">
        <v>4</v>
      </c>
      <c r="D5" s="172"/>
      <c r="E5" s="172"/>
      <c r="F5" s="18"/>
    </row>
    <row r="6" spans="1:6" ht="29.25" customHeight="1">
      <c r="A6" s="173" t="s">
        <v>171</v>
      </c>
      <c r="B6" s="174"/>
      <c r="C6" s="167" t="s">
        <v>5</v>
      </c>
      <c r="D6" s="167"/>
      <c r="E6" s="167"/>
      <c r="F6" s="18"/>
    </row>
    <row r="7" spans="1:6" ht="29.25" customHeight="1">
      <c r="A7" s="139"/>
      <c r="B7" s="139"/>
      <c r="C7" s="140"/>
      <c r="D7" s="140"/>
      <c r="E7" s="140"/>
      <c r="F7" s="18"/>
    </row>
    <row r="8" spans="1:6" s="141" customFormat="1" ht="29.25" customHeight="1">
      <c r="A8" s="165" t="s">
        <v>6</v>
      </c>
      <c r="B8" s="166"/>
      <c r="C8" s="166"/>
      <c r="D8" s="166"/>
      <c r="E8" s="166"/>
      <c r="F8" s="166"/>
    </row>
    <row r="9" spans="1:6" s="141" customFormat="1" ht="15" customHeight="1">
      <c r="A9" s="142" t="s">
        <v>7</v>
      </c>
      <c r="B9" s="142" t="s">
        <v>8</v>
      </c>
      <c r="C9" s="142" t="s">
        <v>9</v>
      </c>
      <c r="D9" s="142" t="s">
        <v>10</v>
      </c>
      <c r="E9" s="142" t="s">
        <v>11</v>
      </c>
      <c r="F9" s="142" t="s">
        <v>12</v>
      </c>
    </row>
    <row r="10" spans="1:6" s="141" customFormat="1" ht="13.2">
      <c r="A10" s="125"/>
      <c r="B10" s="126"/>
      <c r="C10" s="127"/>
      <c r="D10" s="144"/>
      <c r="E10" s="128"/>
      <c r="F10" s="143"/>
    </row>
    <row r="11" spans="1:6" s="141" customFormat="1" ht="13.2">
      <c r="A11" s="125"/>
      <c r="B11" s="126"/>
      <c r="C11" s="127"/>
      <c r="D11" s="144"/>
      <c r="E11" s="128"/>
      <c r="F11" s="143"/>
    </row>
    <row r="12" spans="1:6" s="141" customFormat="1" ht="13.2">
      <c r="A12" s="156"/>
      <c r="B12" s="157"/>
      <c r="C12" s="158"/>
      <c r="D12" s="159"/>
      <c r="E12" s="160"/>
      <c r="F12" s="143"/>
    </row>
    <row r="13" spans="1:6" s="141" customFormat="1" ht="30" customHeight="1">
      <c r="A13" s="167" t="s">
        <v>13</v>
      </c>
      <c r="B13" s="167"/>
      <c r="C13" s="167"/>
      <c r="D13" s="167"/>
      <c r="E13" s="167"/>
      <c r="F13" s="167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</row>
    <row r="20" spans="1:6"/>
    <row r="21" spans="1:6"/>
    <row r="22" spans="1:6"/>
    <row r="23" spans="1:6"/>
    <row r="24" spans="1:6"/>
    <row r="25" spans="1:6"/>
    <row r="26" spans="1:6"/>
    <row r="27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mergeCells count="7">
    <mergeCell ref="A8:F8"/>
    <mergeCell ref="A13:F13"/>
    <mergeCell ref="A4:E4"/>
    <mergeCell ref="A5:B5"/>
    <mergeCell ref="C5:E5"/>
    <mergeCell ref="A6:B6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showGridLines="0" topLeftCell="A76" zoomScaleNormal="100" workbookViewId="0"/>
  </sheetViews>
  <sheetFormatPr defaultColWidth="9.109375" defaultRowHeight="13.2"/>
  <cols>
    <col min="1" max="1" width="17.33203125" style="2" customWidth="1"/>
    <col min="2" max="2" width="11.44140625" style="2" customWidth="1"/>
    <col min="3" max="3" width="18.6640625" style="2" customWidth="1"/>
    <col min="4" max="4" width="21.109375" style="2" customWidth="1"/>
    <col min="5" max="16384" width="9.109375" style="2"/>
  </cols>
  <sheetData>
    <row r="1" spans="1:11" s="1" customFormat="1" ht="13.8">
      <c r="B1" s="34"/>
      <c r="C1" s="34"/>
      <c r="D1" s="34"/>
      <c r="E1" s="34"/>
      <c r="F1" s="34"/>
      <c r="G1" s="34"/>
      <c r="H1" s="34"/>
      <c r="I1" s="149" t="s">
        <v>14</v>
      </c>
      <c r="J1" s="34"/>
      <c r="K1" s="34"/>
    </row>
    <row r="2" spans="1:11" ht="25.5" customHeight="1">
      <c r="B2" s="180" t="s">
        <v>15</v>
      </c>
      <c r="C2" s="180"/>
      <c r="D2" s="180"/>
      <c r="E2" s="180"/>
      <c r="F2" s="180"/>
      <c r="G2" s="180"/>
      <c r="H2" s="180"/>
      <c r="I2" s="180"/>
      <c r="J2" s="178" t="s">
        <v>16</v>
      </c>
      <c r="K2" s="178"/>
    </row>
    <row r="3" spans="1:11" ht="28.5" customHeight="1">
      <c r="B3" s="181" t="s">
        <v>17</v>
      </c>
      <c r="C3" s="181"/>
      <c r="D3" s="181"/>
      <c r="E3" s="181"/>
      <c r="F3" s="179" t="s">
        <v>18</v>
      </c>
      <c r="G3" s="179"/>
      <c r="H3" s="179"/>
      <c r="I3" s="179"/>
      <c r="J3" s="178"/>
      <c r="K3" s="178"/>
    </row>
    <row r="4" spans="1:11" ht="18" customHeight="1">
      <c r="B4" s="147"/>
      <c r="C4" s="147"/>
      <c r="D4" s="147"/>
      <c r="E4" s="147"/>
      <c r="F4" s="146"/>
      <c r="G4" s="146"/>
      <c r="H4" s="146"/>
      <c r="I4" s="146"/>
      <c r="J4" s="145"/>
      <c r="K4" s="145"/>
    </row>
    <row r="6" spans="1:11" ht="22.8">
      <c r="A6" s="4" t="s">
        <v>19</v>
      </c>
    </row>
    <row r="7" spans="1:11">
      <c r="A7" s="185" t="s">
        <v>20</v>
      </c>
      <c r="B7" s="185"/>
      <c r="C7" s="185"/>
      <c r="D7" s="185"/>
      <c r="E7" s="185"/>
      <c r="F7" s="185"/>
      <c r="G7" s="185"/>
      <c r="H7" s="185"/>
      <c r="I7" s="185"/>
    </row>
    <row r="8" spans="1:11" ht="20.25" customHeight="1">
      <c r="A8" s="185"/>
      <c r="B8" s="185"/>
      <c r="C8" s="185"/>
      <c r="D8" s="185"/>
      <c r="E8" s="185"/>
      <c r="F8" s="185"/>
      <c r="G8" s="185"/>
      <c r="H8" s="185"/>
      <c r="I8" s="185"/>
    </row>
    <row r="9" spans="1:11">
      <c r="A9" s="185" t="s">
        <v>21</v>
      </c>
      <c r="B9" s="185"/>
      <c r="C9" s="185"/>
      <c r="D9" s="185"/>
      <c r="E9" s="185"/>
      <c r="F9" s="185"/>
      <c r="G9" s="185"/>
      <c r="H9" s="185"/>
      <c r="I9" s="185"/>
    </row>
    <row r="10" spans="1:11" ht="21" customHeight="1">
      <c r="A10" s="185"/>
      <c r="B10" s="185"/>
      <c r="C10" s="185"/>
      <c r="D10" s="185"/>
      <c r="E10" s="185"/>
      <c r="F10" s="185"/>
      <c r="G10" s="185"/>
      <c r="H10" s="185"/>
      <c r="I10" s="185"/>
    </row>
    <row r="11" spans="1:11" ht="13.8">
      <c r="A11" s="186" t="s">
        <v>22</v>
      </c>
      <c r="B11" s="186"/>
      <c r="C11" s="186"/>
      <c r="D11" s="186"/>
      <c r="E11" s="186"/>
      <c r="F11" s="186"/>
      <c r="G11" s="186"/>
      <c r="H11" s="186"/>
      <c r="I11" s="186"/>
    </row>
    <row r="12" spans="1:11">
      <c r="A12" s="3"/>
      <c r="B12" s="3"/>
      <c r="C12" s="3"/>
      <c r="D12" s="3"/>
      <c r="E12" s="3"/>
      <c r="F12" s="3"/>
      <c r="G12" s="3"/>
      <c r="H12" s="3"/>
      <c r="I12" s="3"/>
    </row>
    <row r="13" spans="1:11" ht="22.8">
      <c r="A13" s="4" t="s">
        <v>23</v>
      </c>
    </row>
    <row r="14" spans="1:11">
      <c r="A14" s="129" t="s">
        <v>24</v>
      </c>
      <c r="B14" s="182" t="s">
        <v>25</v>
      </c>
      <c r="C14" s="183"/>
      <c r="D14" s="183"/>
      <c r="E14" s="183"/>
      <c r="F14" s="183"/>
      <c r="G14" s="183"/>
      <c r="H14" s="183"/>
      <c r="I14" s="183"/>
      <c r="J14" s="183"/>
      <c r="K14" s="184"/>
    </row>
    <row r="15" spans="1:11" ht="14.25" customHeight="1">
      <c r="A15" s="129" t="s">
        <v>26</v>
      </c>
      <c r="B15" s="182" t="s">
        <v>27</v>
      </c>
      <c r="C15" s="183"/>
      <c r="D15" s="183"/>
      <c r="E15" s="183"/>
      <c r="F15" s="183"/>
      <c r="G15" s="183"/>
      <c r="H15" s="183"/>
      <c r="I15" s="183"/>
      <c r="J15" s="183"/>
      <c r="K15" s="184"/>
    </row>
    <row r="16" spans="1:11" ht="14.25" customHeight="1">
      <c r="A16" s="129"/>
      <c r="B16" s="182" t="s">
        <v>28</v>
      </c>
      <c r="C16" s="183"/>
      <c r="D16" s="183"/>
      <c r="E16" s="183"/>
      <c r="F16" s="183"/>
      <c r="G16" s="183"/>
      <c r="H16" s="183"/>
      <c r="I16" s="183"/>
      <c r="J16" s="183"/>
      <c r="K16" s="184"/>
    </row>
    <row r="17" spans="1:14" ht="14.25" customHeight="1">
      <c r="A17" s="129"/>
      <c r="B17" s="182" t="s">
        <v>29</v>
      </c>
      <c r="C17" s="183"/>
      <c r="D17" s="183"/>
      <c r="E17" s="183"/>
      <c r="F17" s="183"/>
      <c r="G17" s="183"/>
      <c r="H17" s="183"/>
      <c r="I17" s="183"/>
      <c r="J17" s="183"/>
      <c r="K17" s="184"/>
    </row>
    <row r="19" spans="1:14" ht="22.8">
      <c r="A19" s="4" t="s">
        <v>30</v>
      </c>
    </row>
    <row r="20" spans="1:14">
      <c r="A20" s="129" t="s">
        <v>31</v>
      </c>
      <c r="B20" s="182" t="s">
        <v>32</v>
      </c>
      <c r="C20" s="183"/>
      <c r="D20" s="183"/>
      <c r="E20" s="183"/>
      <c r="F20" s="183"/>
      <c r="G20" s="184"/>
    </row>
    <row r="21" spans="1:14" ht="12.75" customHeight="1">
      <c r="A21" s="129" t="s">
        <v>33</v>
      </c>
      <c r="B21" s="182" t="s">
        <v>34</v>
      </c>
      <c r="C21" s="183"/>
      <c r="D21" s="183"/>
      <c r="E21" s="183"/>
      <c r="F21" s="183"/>
      <c r="G21" s="184"/>
    </row>
    <row r="22" spans="1:14" ht="12.75" customHeight="1">
      <c r="A22" s="129" t="s">
        <v>35</v>
      </c>
      <c r="B22" s="182" t="s">
        <v>36</v>
      </c>
      <c r="C22" s="183"/>
      <c r="D22" s="183"/>
      <c r="E22" s="183"/>
      <c r="F22" s="183"/>
      <c r="G22" s="184"/>
    </row>
    <row r="24" spans="1:14" ht="22.8">
      <c r="A24" s="4" t="s">
        <v>37</v>
      </c>
    </row>
    <row r="25" spans="1:14" ht="13.8">
      <c r="A25" s="148" t="s">
        <v>38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66"/>
    </row>
    <row r="26" spans="1:14" ht="13.8">
      <c r="A26" s="148" t="s">
        <v>39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66"/>
    </row>
    <row r="27" spans="1:14" ht="13.8">
      <c r="A27" s="148" t="s">
        <v>40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66"/>
    </row>
    <row r="29" spans="1:14" ht="21.75" customHeight="1">
      <c r="B29" s="175" t="s">
        <v>41</v>
      </c>
      <c r="C29" s="176"/>
      <c r="D29" s="177"/>
    </row>
    <row r="30" spans="1:14" ht="90" customHeight="1">
      <c r="B30" s="5"/>
      <c r="C30" s="6" t="s">
        <v>42</v>
      </c>
      <c r="D30" s="6" t="s">
        <v>43</v>
      </c>
    </row>
    <row r="32" spans="1:14" ht="22.8">
      <c r="A32" s="4" t="s">
        <v>44</v>
      </c>
    </row>
    <row r="33" spans="1:1" ht="13.8">
      <c r="A33" s="148" t="s">
        <v>45</v>
      </c>
    </row>
  </sheetData>
  <mergeCells count="15">
    <mergeCell ref="B29:D29"/>
    <mergeCell ref="J2:K3"/>
    <mergeCell ref="F3:I3"/>
    <mergeCell ref="B2:I2"/>
    <mergeCell ref="B3:E3"/>
    <mergeCell ref="B14:K14"/>
    <mergeCell ref="B15:K15"/>
    <mergeCell ref="B16:K16"/>
    <mergeCell ref="B17:K17"/>
    <mergeCell ref="B20:G20"/>
    <mergeCell ref="B21:G21"/>
    <mergeCell ref="B22:G22"/>
    <mergeCell ref="A7:I8"/>
    <mergeCell ref="A9:I10"/>
    <mergeCell ref="A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zoomScaleNormal="100" workbookViewId="0">
      <selection activeCell="A2" sqref="A2:F2"/>
    </sheetView>
  </sheetViews>
  <sheetFormatPr defaultColWidth="9.109375" defaultRowHeight="13.2"/>
  <cols>
    <col min="1" max="1" width="8.5546875" style="13" customWidth="1"/>
    <col min="2" max="2" width="9.33203125" style="8" customWidth="1"/>
    <col min="3" max="3" width="14.5546875" style="8" customWidth="1"/>
    <col min="4" max="4" width="29.33203125" style="8" customWidth="1"/>
    <col min="5" max="5" width="31.33203125" style="8" customWidth="1"/>
    <col min="6" max="6" width="31.109375" style="8" customWidth="1"/>
    <col min="7" max="7" width="11.88671875" style="8" customWidth="1"/>
    <col min="8" max="16384" width="9.109375" style="8"/>
  </cols>
  <sheetData>
    <row r="1" spans="1:10" ht="13.8">
      <c r="A1" s="7"/>
      <c r="B1" s="7"/>
      <c r="C1" s="7"/>
      <c r="D1" s="7"/>
      <c r="F1" s="7"/>
      <c r="G1" s="7"/>
      <c r="H1" s="7"/>
      <c r="I1" s="7"/>
      <c r="J1" s="7"/>
    </row>
    <row r="2" spans="1:10" s="9" customFormat="1" ht="24.6">
      <c r="A2" s="187" t="s">
        <v>46</v>
      </c>
      <c r="B2" s="187"/>
      <c r="C2" s="187"/>
      <c r="D2" s="187"/>
      <c r="E2" s="187"/>
      <c r="F2" s="187"/>
    </row>
    <row r="3" spans="1:10">
      <c r="A3" s="10"/>
      <c r="B3" s="11"/>
      <c r="E3" s="12"/>
    </row>
    <row r="5" spans="1:10" ht="24.6">
      <c r="A5" s="8"/>
      <c r="D5" s="130" t="s">
        <v>47</v>
      </c>
      <c r="E5" s="14"/>
    </row>
    <row r="6" spans="1:10">
      <c r="A6" s="8"/>
    </row>
    <row r="7" spans="1:10" ht="20.25" customHeight="1">
      <c r="A7" s="131" t="s">
        <v>48</v>
      </c>
      <c r="B7" s="131" t="s">
        <v>49</v>
      </c>
      <c r="C7" s="132" t="s">
        <v>50</v>
      </c>
      <c r="D7" s="132" t="s">
        <v>51</v>
      </c>
      <c r="E7" s="132" t="s">
        <v>52</v>
      </c>
      <c r="F7" s="132" t="s">
        <v>53</v>
      </c>
    </row>
    <row r="8" spans="1:10" ht="14.4">
      <c r="A8" s="19">
        <v>1</v>
      </c>
      <c r="B8" s="19"/>
      <c r="C8" s="20" t="s">
        <v>54</v>
      </c>
      <c r="D8" t="s">
        <v>54</v>
      </c>
      <c r="E8" s="21"/>
      <c r="F8" s="22"/>
    </row>
    <row r="9" spans="1:10" ht="14.4">
      <c r="A9" s="19">
        <v>2</v>
      </c>
      <c r="B9" s="19" t="s">
        <v>55</v>
      </c>
      <c r="C9" s="20" t="s">
        <v>56</v>
      </c>
      <c r="D9" t="s">
        <v>56</v>
      </c>
      <c r="E9" s="21"/>
      <c r="F9" s="22"/>
    </row>
    <row r="10" spans="1:10" ht="14.4">
      <c r="A10" s="19">
        <v>3</v>
      </c>
      <c r="B10" s="19" t="s">
        <v>55</v>
      </c>
      <c r="C10" s="20" t="s">
        <v>57</v>
      </c>
      <c r="D10" t="s">
        <v>57</v>
      </c>
      <c r="E10" s="22"/>
      <c r="F10" s="22"/>
    </row>
    <row r="11" spans="1:10" ht="13.8">
      <c r="A11" s="19">
        <v>4</v>
      </c>
      <c r="B11" s="19" t="s">
        <v>58</v>
      </c>
      <c r="C11" s="20"/>
      <c r="D11" s="68"/>
      <c r="E11" s="22"/>
      <c r="F11" s="22"/>
    </row>
    <row r="12" spans="1:10" ht="13.8">
      <c r="A12" s="19">
        <v>5</v>
      </c>
      <c r="B12" s="19" t="s">
        <v>58</v>
      </c>
      <c r="C12" s="20"/>
      <c r="D12" s="68"/>
      <c r="E12" s="22"/>
      <c r="F12" s="22"/>
    </row>
    <row r="13" spans="1:10" ht="13.8">
      <c r="A13" s="19">
        <v>6</v>
      </c>
      <c r="B13" s="19" t="s">
        <v>59</v>
      </c>
      <c r="C13" s="20"/>
      <c r="D13" s="68"/>
      <c r="E13" s="22"/>
      <c r="F13" s="22"/>
    </row>
    <row r="14" spans="1:10" ht="13.8">
      <c r="A14" s="19">
        <v>7</v>
      </c>
      <c r="B14" s="19" t="s">
        <v>59</v>
      </c>
      <c r="C14" s="20"/>
      <c r="D14" s="68"/>
      <c r="E14" s="22"/>
      <c r="F14" s="22"/>
    </row>
    <row r="15" spans="1:10" ht="13.8">
      <c r="A15" s="19"/>
      <c r="B15" s="19"/>
      <c r="C15" s="20"/>
      <c r="D15" s="68"/>
      <c r="E15" s="22"/>
      <c r="F15" s="22"/>
    </row>
    <row r="16" spans="1:10" ht="13.8">
      <c r="A16" s="19"/>
      <c r="B16" s="19"/>
      <c r="C16" s="20"/>
      <c r="D16" s="68"/>
      <c r="E16" s="22"/>
      <c r="F16" s="2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showGridLines="0" topLeftCell="A5" workbookViewId="0">
      <selection activeCell="C14" sqref="C14"/>
    </sheetView>
  </sheetViews>
  <sheetFormatPr defaultColWidth="8.109375" defaultRowHeight="13.2"/>
  <cols>
    <col min="1" max="1" width="3.33203125" style="24" customWidth="1"/>
    <col min="2" max="2" width="35.44140625" style="24" customWidth="1"/>
    <col min="3" max="3" width="42" style="24" customWidth="1"/>
    <col min="4" max="4" width="30.109375" style="32" customWidth="1"/>
    <col min="5" max="5" width="14.6640625" style="24" customWidth="1"/>
    <col min="6" max="16384" width="8.109375" style="24"/>
  </cols>
  <sheetData>
    <row r="1" spans="1:11" s="1" customFormat="1" ht="13.8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24.6">
      <c r="A2" s="190" t="s">
        <v>60</v>
      </c>
      <c r="B2" s="190"/>
      <c r="C2" s="190"/>
      <c r="D2" s="190"/>
      <c r="E2" s="150"/>
      <c r="F2" s="23"/>
      <c r="G2" s="23"/>
      <c r="H2" s="23"/>
      <c r="I2" s="23"/>
      <c r="J2" s="23"/>
      <c r="K2" s="23"/>
    </row>
    <row r="3" spans="1:11" s="1" customFormat="1" ht="13.8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1">
      <c r="A4" s="25"/>
      <c r="B4" s="26"/>
      <c r="C4" s="26"/>
      <c r="D4" s="27"/>
      <c r="E4" s="28"/>
    </row>
    <row r="5" spans="1:11" ht="24">
      <c r="A5" s="133" t="s">
        <v>48</v>
      </c>
      <c r="B5" s="133" t="s">
        <v>61</v>
      </c>
      <c r="C5" s="133" t="s">
        <v>62</v>
      </c>
      <c r="D5" s="133" t="s">
        <v>63</v>
      </c>
      <c r="E5" s="29"/>
    </row>
    <row r="6" spans="1:11">
      <c r="A6" s="35">
        <v>1</v>
      </c>
      <c r="B6" s="36"/>
      <c r="C6" s="36"/>
      <c r="D6" s="35"/>
    </row>
    <row r="7" spans="1:11">
      <c r="A7" s="35">
        <v>2</v>
      </c>
      <c r="B7" s="36"/>
      <c r="C7" s="36"/>
      <c r="D7" s="35"/>
    </row>
    <row r="8" spans="1:11">
      <c r="A8" s="35">
        <v>3</v>
      </c>
      <c r="B8" s="36"/>
      <c r="C8" s="36"/>
      <c r="D8" s="35"/>
    </row>
    <row r="9" spans="1:11">
      <c r="A9" s="35">
        <v>4</v>
      </c>
      <c r="B9" s="35"/>
      <c r="C9" s="35"/>
      <c r="D9" s="35"/>
    </row>
    <row r="10" spans="1:11">
      <c r="A10" s="35">
        <v>5</v>
      </c>
      <c r="B10" s="36"/>
      <c r="C10" s="36"/>
      <c r="D10" s="35"/>
    </row>
    <row r="11" spans="1:11">
      <c r="A11" s="35">
        <v>6</v>
      </c>
      <c r="B11" s="36"/>
      <c r="C11" s="36"/>
      <c r="D11" s="35"/>
      <c r="E11" s="29"/>
      <c r="F11" s="29"/>
    </row>
    <row r="12" spans="1:11">
      <c r="A12" s="35">
        <v>7</v>
      </c>
      <c r="B12" s="36"/>
      <c r="C12" s="36"/>
      <c r="D12" s="35"/>
      <c r="E12" s="29"/>
      <c r="F12" s="29"/>
    </row>
    <row r="13" spans="1:11">
      <c r="A13" s="35">
        <v>8</v>
      </c>
      <c r="B13" s="36"/>
      <c r="C13" s="36"/>
      <c r="D13" s="35"/>
      <c r="E13" s="29"/>
      <c r="F13" s="29"/>
    </row>
    <row r="14" spans="1:11">
      <c r="A14" s="35">
        <v>9</v>
      </c>
      <c r="B14" s="35"/>
      <c r="C14" s="35"/>
      <c r="D14" s="35"/>
      <c r="E14" s="29"/>
      <c r="F14" s="29"/>
    </row>
    <row r="16" spans="1:11" ht="13.8">
      <c r="A16" s="188" t="s">
        <v>64</v>
      </c>
      <c r="B16" s="188"/>
      <c r="C16" s="30"/>
      <c r="D16" s="31"/>
    </row>
    <row r="17" spans="1:4" ht="13.8">
      <c r="A17" s="189" t="s">
        <v>65</v>
      </c>
      <c r="B17" s="189"/>
    </row>
    <row r="20" spans="1:4">
      <c r="A20" s="33"/>
      <c r="B20" s="30"/>
      <c r="C20" s="30"/>
      <c r="D20" s="31"/>
    </row>
  </sheetData>
  <mergeCells count="3">
    <mergeCell ref="A16:B16"/>
    <mergeCell ref="A17:B17"/>
    <mergeCell ref="A2:D2"/>
  </mergeCells>
  <dataValidations count="1">
    <dataValidation type="list" allowBlank="1" showInputMessage="1" showErrorMessage="1" sqref="D6:D14" xr:uid="{00000000-0002-0000-0300-000000000000}">
      <formula1>"Yes,No,NA"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1"/>
  <sheetViews>
    <sheetView showGridLines="0" tabSelected="1" topLeftCell="A70" zoomScaleNormal="100" workbookViewId="0">
      <selection activeCell="A82" sqref="A82:XFD82"/>
    </sheetView>
  </sheetViews>
  <sheetFormatPr defaultColWidth="9.109375" defaultRowHeight="13.2"/>
  <cols>
    <col min="1" max="1" width="11.33203125" style="73" customWidth="1"/>
    <col min="2" max="4" width="35.109375" style="46" customWidth="1"/>
    <col min="5" max="5" width="32.109375" style="46" customWidth="1"/>
    <col min="6" max="8" width="9.6640625" style="46" customWidth="1"/>
    <col min="9" max="9" width="17.6640625" style="46" customWidth="1"/>
    <col min="10" max="16384" width="9.109375" style="46"/>
  </cols>
  <sheetData>
    <row r="1" spans="1:24" s="1" customFormat="1" ht="13.8">
      <c r="A1" s="194"/>
      <c r="B1" s="194"/>
      <c r="C1" s="194"/>
      <c r="D1" s="194"/>
      <c r="E1" s="34"/>
      <c r="F1" s="34"/>
      <c r="G1" s="34"/>
      <c r="H1" s="34"/>
      <c r="I1" s="34"/>
      <c r="J1" s="34"/>
    </row>
    <row r="2" spans="1:24" s="1" customFormat="1" ht="31.5" customHeight="1">
      <c r="A2" s="195" t="s">
        <v>60</v>
      </c>
      <c r="B2" s="195"/>
      <c r="C2" s="195"/>
      <c r="D2" s="195"/>
      <c r="E2" s="200"/>
      <c r="F2" s="23"/>
      <c r="G2" s="23"/>
      <c r="H2" s="23"/>
      <c r="I2" s="23"/>
      <c r="J2" s="23"/>
    </row>
    <row r="3" spans="1:24" s="1" customFormat="1" ht="26.4" customHeight="1">
      <c r="A3" s="47"/>
      <c r="C3" s="201"/>
      <c r="D3" s="201"/>
      <c r="E3" s="200"/>
      <c r="F3" s="23"/>
      <c r="G3" s="23"/>
      <c r="H3" s="23"/>
      <c r="I3" s="23"/>
      <c r="J3" s="23"/>
    </row>
    <row r="4" spans="1:24" s="38" customFormat="1" ht="43.2" customHeight="1">
      <c r="A4" s="134" t="s">
        <v>56</v>
      </c>
      <c r="B4" s="197" t="s">
        <v>170</v>
      </c>
      <c r="C4" s="197"/>
      <c r="D4" s="197"/>
      <c r="E4" s="39"/>
      <c r="F4" s="39"/>
      <c r="G4" s="39"/>
      <c r="H4" s="40"/>
      <c r="I4" s="40"/>
      <c r="X4" s="38" t="s">
        <v>66</v>
      </c>
    </row>
    <row r="5" spans="1:24" s="38" customFormat="1" ht="144.75" customHeight="1">
      <c r="A5" s="134" t="s">
        <v>52</v>
      </c>
      <c r="B5" s="196"/>
      <c r="C5" s="197"/>
      <c r="D5" s="197"/>
      <c r="E5" s="39"/>
      <c r="F5" s="39"/>
      <c r="G5" s="39"/>
      <c r="H5" s="40"/>
      <c r="I5" s="40"/>
      <c r="X5" s="38" t="s">
        <v>67</v>
      </c>
    </row>
    <row r="6" spans="1:24" s="38" customFormat="1" ht="26.4">
      <c r="A6" s="134" t="s">
        <v>68</v>
      </c>
      <c r="B6" s="196"/>
      <c r="C6" s="197"/>
      <c r="D6" s="197"/>
      <c r="E6" s="39"/>
      <c r="F6" s="39"/>
      <c r="G6" s="39"/>
      <c r="H6" s="40"/>
      <c r="I6" s="40"/>
    </row>
    <row r="7" spans="1:24" s="38" customFormat="1">
      <c r="A7" s="134" t="s">
        <v>69</v>
      </c>
      <c r="B7" s="197" t="s">
        <v>169</v>
      </c>
      <c r="C7" s="197"/>
      <c r="D7" s="197"/>
      <c r="E7" s="39"/>
      <c r="F7" s="39"/>
      <c r="G7" s="39"/>
      <c r="H7" s="41"/>
      <c r="I7" s="40"/>
      <c r="X7" s="42"/>
    </row>
    <row r="8" spans="1:24" s="43" customFormat="1">
      <c r="A8" s="134" t="s">
        <v>70</v>
      </c>
      <c r="B8" s="198"/>
      <c r="C8" s="198"/>
      <c r="D8" s="198"/>
      <c r="E8" s="39"/>
    </row>
    <row r="9" spans="1:24" s="43" customFormat="1">
      <c r="A9" s="135" t="s">
        <v>71</v>
      </c>
      <c r="B9" s="69" t="str">
        <f>F17</f>
        <v>Internal Build 03112011</v>
      </c>
      <c r="C9" s="69" t="str">
        <f>G17</f>
        <v>Internal build 14112011</v>
      </c>
      <c r="D9" s="69" t="str">
        <f>H17</f>
        <v>External build 16112011</v>
      </c>
    </row>
    <row r="10" spans="1:24" s="43" customFormat="1">
      <c r="A10" s="136" t="s">
        <v>72</v>
      </c>
      <c r="B10" s="70">
        <f>SUM(B11:B14)</f>
        <v>0</v>
      </c>
      <c r="C10" s="70">
        <f>SUM(C11:C14)</f>
        <v>0</v>
      </c>
      <c r="D10" s="70">
        <f>SUM(D11:D14)</f>
        <v>0</v>
      </c>
    </row>
    <row r="11" spans="1:24" s="43" customFormat="1">
      <c r="A11" s="136" t="s">
        <v>31</v>
      </c>
      <c r="B11" s="71">
        <f>COUNTIF($F$18:$F$49602,"*Passed")</f>
        <v>0</v>
      </c>
      <c r="C11" s="71">
        <f>COUNTIF($G$18:$G$49602,"*Passed")</f>
        <v>0</v>
      </c>
      <c r="D11" s="71">
        <f>COUNTIF($H$18:$H$49602,"*Passed")</f>
        <v>0</v>
      </c>
    </row>
    <row r="12" spans="1:24" s="43" customFormat="1">
      <c r="A12" s="136" t="s">
        <v>33</v>
      </c>
      <c r="B12" s="71">
        <f>COUNTIF($F$18:$F$49322,"*Failed*")</f>
        <v>0</v>
      </c>
      <c r="C12" s="71">
        <f>COUNTIF($G$18:$G$49322,"*Failed*")</f>
        <v>0</v>
      </c>
      <c r="D12" s="71">
        <f>COUNTIF($H$18:$H$49322,"*Failed*")</f>
        <v>0</v>
      </c>
    </row>
    <row r="13" spans="1:24" s="43" customFormat="1">
      <c r="A13" s="136" t="s">
        <v>35</v>
      </c>
      <c r="B13" s="71">
        <f>COUNTIF($F$18:$F$49322,"*Not Run*")</f>
        <v>0</v>
      </c>
      <c r="C13" s="71">
        <f>COUNTIF($G$18:$G$49322,"*Not Run*")</f>
        <v>0</v>
      </c>
      <c r="D13" s="71">
        <f>COUNTIF($H$18:$H$49322,"*Not Run*")</f>
        <v>0</v>
      </c>
      <c r="E13" s="1"/>
      <c r="F13" s="1"/>
      <c r="G13" s="1"/>
      <c r="H13" s="1"/>
      <c r="I13" s="1"/>
    </row>
    <row r="14" spans="1:24" s="43" customFormat="1">
      <c r="A14" s="136" t="s">
        <v>73</v>
      </c>
      <c r="B14" s="71">
        <f>COUNTIF($F$18:$F$49322,"*NA*")</f>
        <v>0</v>
      </c>
      <c r="C14" s="71">
        <f>COUNTIF($G$18:$G$49322,"*NA*")</f>
        <v>0</v>
      </c>
      <c r="D14" s="71">
        <f>COUNTIF($H$18:$H$49322,"*NA*")</f>
        <v>0</v>
      </c>
      <c r="E14" s="1"/>
      <c r="F14" s="1"/>
      <c r="G14" s="1"/>
      <c r="H14" s="1"/>
      <c r="I14" s="1"/>
    </row>
    <row r="15" spans="1:24" s="43" customFormat="1" ht="39.6">
      <c r="A15" s="136" t="s">
        <v>74</v>
      </c>
      <c r="B15" s="71">
        <f>COUNTIF($F$18:$F$49322,"*Passed in previous build*")</f>
        <v>0</v>
      </c>
      <c r="C15" s="71">
        <f>COUNTIF($G$18:$G$49322,"*Passed in previous build*")</f>
        <v>0</v>
      </c>
      <c r="D15" s="71">
        <f>COUNTIF($H$18:$H$49322,"*Passed in previous build*")</f>
        <v>0</v>
      </c>
      <c r="E15" s="1"/>
      <c r="F15" s="1"/>
      <c r="G15" s="1"/>
      <c r="H15" s="1"/>
      <c r="I15" s="1"/>
    </row>
    <row r="16" spans="1:24" s="44" customFormat="1" ht="15" customHeight="1">
      <c r="A16" s="72"/>
      <c r="B16" s="50"/>
      <c r="C16" s="50"/>
      <c r="D16" s="51"/>
      <c r="E16" s="56"/>
      <c r="F16" s="199" t="s">
        <v>71</v>
      </c>
      <c r="G16" s="199"/>
      <c r="H16" s="199"/>
      <c r="I16" s="57"/>
    </row>
    <row r="17" spans="1:9" s="44" customFormat="1" ht="39.6">
      <c r="A17" s="137" t="s">
        <v>75</v>
      </c>
      <c r="B17" s="138" t="s">
        <v>76</v>
      </c>
      <c r="C17" s="138" t="s">
        <v>77</v>
      </c>
      <c r="D17" s="138" t="s">
        <v>78</v>
      </c>
      <c r="E17" s="138" t="s">
        <v>79</v>
      </c>
      <c r="F17" s="138" t="s">
        <v>80</v>
      </c>
      <c r="G17" s="138" t="s">
        <v>81</v>
      </c>
      <c r="H17" s="138" t="s">
        <v>82</v>
      </c>
      <c r="I17" s="138" t="s">
        <v>83</v>
      </c>
    </row>
    <row r="18" spans="1:9" s="44" customFormat="1" ht="15.75" customHeight="1">
      <c r="A18" s="63"/>
      <c r="B18" s="191" t="s">
        <v>172</v>
      </c>
      <c r="C18" s="192"/>
      <c r="D18" s="193"/>
      <c r="E18" s="63"/>
      <c r="F18" s="64"/>
      <c r="G18" s="64"/>
      <c r="H18" s="64"/>
      <c r="I18" s="63"/>
    </row>
    <row r="19" spans="1:9" s="44" customFormat="1" ht="15.75" customHeight="1">
      <c r="A19" s="63"/>
      <c r="B19" s="162" t="s">
        <v>175</v>
      </c>
      <c r="C19" s="163"/>
      <c r="D19" s="164"/>
      <c r="E19" s="63"/>
      <c r="F19" s="64"/>
      <c r="G19" s="64"/>
      <c r="H19" s="64"/>
      <c r="I19" s="63"/>
    </row>
    <row r="20" spans="1:9" s="45" customFormat="1" ht="28.2" customHeight="1">
      <c r="A20" s="52">
        <v>1</v>
      </c>
      <c r="B20" s="52" t="s">
        <v>173</v>
      </c>
      <c r="C20" s="52"/>
      <c r="D20" s="53"/>
      <c r="E20" s="54"/>
      <c r="F20" s="52"/>
      <c r="G20" s="52"/>
      <c r="H20" s="52"/>
      <c r="I20" s="55"/>
    </row>
    <row r="21" spans="1:9" s="45" customFormat="1" ht="31.8" customHeight="1">
      <c r="A21" s="60">
        <f t="shared" ref="A21:A27" ca="1" si="0">IF(OFFSET(A21,-1,0) ="",OFFSET(A21,-2,0)+1,OFFSET(A21,-1,0)+1 )</f>
        <v>2</v>
      </c>
      <c r="B21" s="52" t="s">
        <v>174</v>
      </c>
      <c r="C21" s="52"/>
      <c r="D21" s="53"/>
      <c r="E21" s="54"/>
      <c r="F21" s="52"/>
      <c r="G21" s="52"/>
      <c r="H21" s="52"/>
      <c r="I21" s="55"/>
    </row>
    <row r="22" spans="1:9" s="45" customFormat="1" ht="42" customHeight="1">
      <c r="A22" s="60">
        <f t="shared" ca="1" si="0"/>
        <v>3</v>
      </c>
      <c r="B22" s="52" t="s">
        <v>177</v>
      </c>
      <c r="C22" s="52"/>
      <c r="D22" s="58"/>
      <c r="E22" s="161"/>
      <c r="F22" s="52"/>
      <c r="G22" s="52"/>
      <c r="H22" s="52"/>
      <c r="I22" s="55"/>
    </row>
    <row r="23" spans="1:9" s="45" customFormat="1" ht="31.2" customHeight="1">
      <c r="A23" s="60">
        <f t="shared" ca="1" si="0"/>
        <v>4</v>
      </c>
      <c r="B23" s="52" t="s">
        <v>176</v>
      </c>
      <c r="C23" s="52"/>
      <c r="D23" s="58"/>
      <c r="E23" s="161"/>
      <c r="F23" s="52"/>
      <c r="G23" s="52"/>
      <c r="H23" s="52"/>
      <c r="I23" s="55"/>
    </row>
    <row r="24" spans="1:9" s="48" customFormat="1" ht="32.4" customHeight="1">
      <c r="A24" s="60">
        <f t="shared" ca="1" si="0"/>
        <v>5</v>
      </c>
      <c r="B24" s="52" t="s">
        <v>178</v>
      </c>
      <c r="C24" s="52"/>
      <c r="D24" s="54"/>
      <c r="E24" s="161"/>
      <c r="F24" s="52"/>
      <c r="G24" s="52"/>
      <c r="H24" s="52"/>
      <c r="I24" s="59"/>
    </row>
    <row r="25" spans="1:9" s="48" customFormat="1" ht="32.4" customHeight="1">
      <c r="A25" s="60">
        <f t="shared" ca="1" si="0"/>
        <v>6</v>
      </c>
      <c r="B25" s="52" t="s">
        <v>179</v>
      </c>
      <c r="C25" s="52"/>
      <c r="D25" s="54"/>
      <c r="E25" s="161"/>
      <c r="F25" s="52"/>
      <c r="G25" s="52"/>
      <c r="H25" s="52"/>
      <c r="I25" s="59"/>
    </row>
    <row r="26" spans="1:9" s="48" customFormat="1" ht="32.4" customHeight="1">
      <c r="A26" s="60">
        <f t="shared" ca="1" si="0"/>
        <v>7</v>
      </c>
      <c r="B26" s="52" t="s">
        <v>183</v>
      </c>
      <c r="C26" s="52"/>
      <c r="D26" s="54"/>
      <c r="E26" s="161"/>
      <c r="F26" s="52"/>
      <c r="G26" s="52"/>
      <c r="H26" s="52"/>
      <c r="I26" s="59"/>
    </row>
    <row r="27" spans="1:9" s="48" customFormat="1" ht="34.200000000000003" customHeight="1">
      <c r="A27" s="60">
        <f t="shared" ca="1" si="0"/>
        <v>8</v>
      </c>
      <c r="B27" s="52" t="s">
        <v>180</v>
      </c>
      <c r="C27" s="52"/>
      <c r="D27" s="54"/>
      <c r="E27" s="161"/>
      <c r="F27" s="52"/>
      <c r="G27" s="52"/>
      <c r="H27" s="52"/>
      <c r="I27" s="59"/>
    </row>
    <row r="28" spans="1:9" s="48" customFormat="1" ht="13.8">
      <c r="A28" s="225"/>
      <c r="B28" s="191" t="s">
        <v>181</v>
      </c>
      <c r="C28" s="192"/>
      <c r="D28" s="193"/>
      <c r="E28" s="65"/>
      <c r="F28" s="62"/>
      <c r="G28" s="62"/>
      <c r="H28" s="62"/>
      <c r="I28" s="65"/>
    </row>
    <row r="29" spans="1:9" s="48" customFormat="1" ht="28.2" customHeight="1">
      <c r="A29" s="60">
        <f t="shared" ref="A29:A34" ca="1" si="1">IF(OFFSET(A29,-1,0) ="",OFFSET(A29,-2,0)+1,OFFSET(A29,-1,0)+1 )</f>
        <v>9</v>
      </c>
      <c r="B29" s="52" t="s">
        <v>182</v>
      </c>
      <c r="C29" s="52"/>
      <c r="D29" s="54"/>
      <c r="E29" s="54"/>
      <c r="F29" s="52"/>
      <c r="G29" s="52"/>
      <c r="H29" s="52"/>
      <c r="I29" s="59"/>
    </row>
    <row r="30" spans="1:9" s="48" customFormat="1" ht="28.8" customHeight="1">
      <c r="A30" s="60">
        <f t="shared" ca="1" si="1"/>
        <v>10</v>
      </c>
      <c r="B30" s="52" t="s">
        <v>185</v>
      </c>
      <c r="C30" s="52"/>
      <c r="D30" s="53"/>
      <c r="E30" s="54"/>
      <c r="F30" s="52"/>
      <c r="G30" s="52"/>
      <c r="H30" s="52"/>
      <c r="I30" s="60"/>
    </row>
    <row r="31" spans="1:9" s="48" customFormat="1" ht="28.8" customHeight="1">
      <c r="A31" s="60">
        <f t="shared" ca="1" si="1"/>
        <v>11</v>
      </c>
      <c r="B31" s="52" t="s">
        <v>187</v>
      </c>
      <c r="C31" s="52"/>
      <c r="D31" s="53"/>
      <c r="E31" s="54"/>
      <c r="F31" s="52"/>
      <c r="G31" s="52"/>
      <c r="H31" s="52"/>
      <c r="I31" s="60"/>
    </row>
    <row r="32" spans="1:9" s="48" customFormat="1" ht="35.4" customHeight="1">
      <c r="A32" s="60">
        <f t="shared" ca="1" si="1"/>
        <v>12</v>
      </c>
      <c r="B32" s="52" t="s">
        <v>184</v>
      </c>
      <c r="C32" s="52"/>
      <c r="D32" s="58"/>
      <c r="E32" s="161"/>
      <c r="F32" s="52"/>
      <c r="G32" s="52"/>
      <c r="H32" s="52"/>
      <c r="I32" s="60"/>
    </row>
    <row r="33" spans="1:9" s="48" customFormat="1" ht="45.6" customHeight="1">
      <c r="A33" s="60">
        <f t="shared" ca="1" si="1"/>
        <v>13</v>
      </c>
      <c r="B33" s="52" t="s">
        <v>186</v>
      </c>
      <c r="C33" s="52"/>
      <c r="D33" s="58"/>
      <c r="E33" s="161"/>
      <c r="F33" s="52"/>
      <c r="G33" s="52"/>
      <c r="H33" s="52"/>
      <c r="I33" s="60"/>
    </row>
    <row r="34" spans="1:9" s="48" customFormat="1" ht="49.2" customHeight="1">
      <c r="A34" s="60">
        <f t="shared" ca="1" si="1"/>
        <v>14</v>
      </c>
      <c r="B34" s="52" t="s">
        <v>188</v>
      </c>
      <c r="C34" s="52"/>
      <c r="D34" s="54"/>
      <c r="E34" s="161"/>
      <c r="F34" s="52"/>
      <c r="G34" s="52"/>
      <c r="H34" s="52"/>
      <c r="I34" s="60"/>
    </row>
    <row r="35" spans="1:9" s="48" customFormat="1" ht="39.6" customHeight="1">
      <c r="A35" s="60">
        <f t="shared" ref="A35:A81" ca="1" si="2">IF(OFFSET(A35,-1,0) ="",OFFSET(A35,-2,0)+1,OFFSET(A35,-1,0)+1 )</f>
        <v>15</v>
      </c>
      <c r="B35" s="52" t="s">
        <v>189</v>
      </c>
      <c r="C35" s="52"/>
      <c r="D35" s="54"/>
      <c r="E35" s="161"/>
      <c r="F35" s="52"/>
      <c r="G35" s="52"/>
      <c r="H35" s="52"/>
      <c r="I35" s="60"/>
    </row>
    <row r="36" spans="1:9" s="48" customFormat="1" ht="13.8">
      <c r="A36" s="225"/>
      <c r="B36" s="191" t="s">
        <v>190</v>
      </c>
      <c r="C36" s="192"/>
      <c r="D36" s="193"/>
      <c r="E36" s="65"/>
      <c r="F36" s="62"/>
      <c r="G36" s="62"/>
      <c r="H36" s="62"/>
      <c r="I36" s="65"/>
    </row>
    <row r="37" spans="1:9" s="49" customFormat="1" ht="29.4" customHeight="1">
      <c r="A37" s="61">
        <f t="shared" ca="1" si="2"/>
        <v>16</v>
      </c>
      <c r="B37" s="52" t="s">
        <v>191</v>
      </c>
      <c r="C37" s="52"/>
      <c r="D37" s="54"/>
      <c r="E37" s="161"/>
      <c r="F37" s="52"/>
      <c r="G37" s="52"/>
      <c r="H37" s="52"/>
      <c r="I37" s="61"/>
    </row>
    <row r="38" spans="1:9" s="48" customFormat="1" ht="42.6" customHeight="1">
      <c r="A38" s="60">
        <f t="shared" ca="1" si="2"/>
        <v>17</v>
      </c>
      <c r="B38" s="52" t="s">
        <v>192</v>
      </c>
      <c r="C38" s="52"/>
      <c r="D38" s="54"/>
      <c r="E38" s="54"/>
      <c r="F38" s="52"/>
      <c r="G38" s="52"/>
      <c r="H38" s="52"/>
      <c r="I38" s="60"/>
    </row>
    <row r="39" spans="1:9" s="48" customFormat="1" ht="46.2" customHeight="1">
      <c r="A39" s="60">
        <f t="shared" ca="1" si="2"/>
        <v>18</v>
      </c>
      <c r="B39" s="52" t="s">
        <v>193</v>
      </c>
      <c r="C39" s="52"/>
      <c r="D39" s="54"/>
      <c r="E39" s="54"/>
      <c r="F39" s="52"/>
      <c r="G39" s="52"/>
      <c r="H39" s="52"/>
      <c r="I39" s="60"/>
    </row>
    <row r="40" spans="1:9" s="48" customFormat="1" ht="37.799999999999997" customHeight="1">
      <c r="A40" s="60">
        <f t="shared" ca="1" si="2"/>
        <v>19</v>
      </c>
      <c r="B40" s="52" t="s">
        <v>194</v>
      </c>
      <c r="C40" s="52"/>
      <c r="D40" s="54"/>
      <c r="E40" s="54"/>
      <c r="F40" s="52"/>
      <c r="G40" s="52"/>
      <c r="H40" s="52"/>
      <c r="I40" s="60"/>
    </row>
    <row r="41" spans="1:9" s="48" customFormat="1" ht="36.6" customHeight="1">
      <c r="A41" s="60">
        <f ca="1">IF(OFFSET(A41,-1,0) ="",OFFSET(A41,-2,0)+1,OFFSET(A41,-1,0)+1 )</f>
        <v>20</v>
      </c>
      <c r="B41" s="52" t="s">
        <v>209</v>
      </c>
      <c r="C41" s="52"/>
      <c r="D41" s="54"/>
      <c r="E41" s="58"/>
      <c r="F41" s="52"/>
      <c r="G41" s="52"/>
      <c r="H41" s="52"/>
      <c r="I41" s="60"/>
    </row>
    <row r="42" spans="1:9" s="48" customFormat="1" ht="47.4" customHeight="1">
      <c r="A42" s="60">
        <f t="shared" ca="1" si="2"/>
        <v>21</v>
      </c>
      <c r="B42" s="52" t="s">
        <v>195</v>
      </c>
      <c r="C42" s="52"/>
      <c r="D42" s="54"/>
      <c r="E42" s="54"/>
      <c r="F42" s="52"/>
      <c r="G42" s="52"/>
      <c r="H42" s="52"/>
      <c r="I42" s="60"/>
    </row>
    <row r="43" spans="1:9" s="48" customFormat="1" ht="52.8" customHeight="1">
      <c r="A43" s="60">
        <f t="shared" ca="1" si="2"/>
        <v>22</v>
      </c>
      <c r="B43" s="52" t="s">
        <v>196</v>
      </c>
      <c r="C43" s="52"/>
      <c r="D43" s="54"/>
      <c r="E43" s="54"/>
      <c r="F43" s="52"/>
      <c r="G43" s="52"/>
      <c r="H43" s="52"/>
      <c r="I43" s="60"/>
    </row>
    <row r="44" spans="1:9" s="48" customFormat="1" ht="46.2" customHeight="1">
      <c r="A44" s="60">
        <f t="shared" ca="1" si="2"/>
        <v>23</v>
      </c>
      <c r="B44" s="52" t="s">
        <v>197</v>
      </c>
      <c r="C44" s="52"/>
      <c r="D44" s="54"/>
      <c r="E44" s="54"/>
      <c r="F44" s="52"/>
      <c r="G44" s="52"/>
      <c r="H44" s="52"/>
      <c r="I44" s="60"/>
    </row>
    <row r="45" spans="1:9" s="48" customFormat="1" ht="13.8">
      <c r="A45" s="225"/>
      <c r="B45" s="191" t="s">
        <v>198</v>
      </c>
      <c r="C45" s="192"/>
      <c r="D45" s="193"/>
      <c r="E45" s="65"/>
      <c r="F45" s="62"/>
      <c r="G45" s="62"/>
      <c r="H45" s="62"/>
      <c r="I45" s="65"/>
    </row>
    <row r="46" spans="1:9" s="48" customFormat="1" ht="33.6" customHeight="1">
      <c r="A46" s="60">
        <f ca="1">IF(OFFSET(A46,-1,0) ="",OFFSET(A46,-2,0)+1,OFFSET(A46,-1,0)+1 )</f>
        <v>24</v>
      </c>
      <c r="B46" s="52" t="s">
        <v>199</v>
      </c>
      <c r="C46" s="52"/>
      <c r="D46" s="54"/>
      <c r="E46" s="54"/>
      <c r="F46" s="52"/>
      <c r="G46" s="52"/>
      <c r="H46" s="52"/>
      <c r="I46" s="60"/>
    </row>
    <row r="47" spans="1:9" s="48" customFormat="1" ht="36" customHeight="1">
      <c r="A47" s="60">
        <f ca="1">IF(OFFSET(A47,-1,0) ="",OFFSET(A47,-3,0)+1,OFFSET(A47,-1,0)+1 )</f>
        <v>25</v>
      </c>
      <c r="B47" s="52" t="s">
        <v>200</v>
      </c>
      <c r="C47" s="52"/>
      <c r="D47" s="54"/>
      <c r="E47" s="54"/>
      <c r="F47" s="52"/>
      <c r="G47" s="52"/>
      <c r="H47" s="52"/>
      <c r="I47" s="60"/>
    </row>
    <row r="48" spans="1:9" s="48" customFormat="1" ht="48" customHeight="1">
      <c r="A48" s="60">
        <f t="shared" ca="1" si="2"/>
        <v>26</v>
      </c>
      <c r="B48" s="52" t="s">
        <v>201</v>
      </c>
      <c r="C48" s="52"/>
      <c r="D48" s="54"/>
      <c r="E48" s="54"/>
      <c r="F48" s="52"/>
      <c r="G48" s="52"/>
      <c r="H48" s="52"/>
      <c r="I48" s="60"/>
    </row>
    <row r="49" spans="1:9" s="48" customFormat="1" ht="37.200000000000003" customHeight="1">
      <c r="A49" s="60">
        <f t="shared" ca="1" si="2"/>
        <v>27</v>
      </c>
      <c r="B49" s="52" t="s">
        <v>202</v>
      </c>
      <c r="C49" s="52"/>
      <c r="D49" s="54"/>
      <c r="E49" s="54"/>
      <c r="F49" s="52"/>
      <c r="G49" s="52"/>
      <c r="H49" s="52"/>
      <c r="I49" s="60"/>
    </row>
    <row r="50" spans="1:9" s="48" customFormat="1" ht="13.8">
      <c r="A50" s="225"/>
      <c r="B50" s="191" t="s">
        <v>203</v>
      </c>
      <c r="C50" s="192"/>
      <c r="D50" s="193"/>
      <c r="E50" s="65"/>
      <c r="F50" s="62"/>
      <c r="G50" s="62"/>
      <c r="H50" s="62"/>
      <c r="I50" s="65"/>
    </row>
    <row r="51" spans="1:9" s="48" customFormat="1" ht="21.6" customHeight="1">
      <c r="A51" s="60">
        <f t="shared" ca="1" si="2"/>
        <v>28</v>
      </c>
      <c r="B51" s="52" t="s">
        <v>204</v>
      </c>
      <c r="C51" s="52"/>
      <c r="D51" s="54"/>
      <c r="E51" s="54"/>
      <c r="F51" s="52"/>
      <c r="G51" s="52"/>
      <c r="H51" s="52"/>
      <c r="I51" s="60"/>
    </row>
    <row r="52" spans="1:9" s="48" customFormat="1" ht="21.6" customHeight="1">
      <c r="A52" s="60">
        <f t="shared" ca="1" si="2"/>
        <v>29</v>
      </c>
      <c r="B52" s="52" t="s">
        <v>205</v>
      </c>
      <c r="C52" s="52"/>
      <c r="D52" s="54"/>
      <c r="E52" s="54"/>
      <c r="F52" s="52"/>
      <c r="G52" s="52"/>
      <c r="H52" s="52"/>
      <c r="I52" s="60"/>
    </row>
    <row r="53" spans="1:9" s="48" customFormat="1" ht="28.2" customHeight="1">
      <c r="A53" s="60">
        <f t="shared" ca="1" si="2"/>
        <v>30</v>
      </c>
      <c r="B53" s="52" t="s">
        <v>206</v>
      </c>
      <c r="C53" s="52"/>
      <c r="D53" s="54"/>
      <c r="E53" s="54"/>
      <c r="F53" s="52"/>
      <c r="G53" s="52"/>
      <c r="H53" s="52"/>
      <c r="I53" s="60"/>
    </row>
    <row r="54" spans="1:9" s="48" customFormat="1" ht="13.8">
      <c r="A54" s="225"/>
      <c r="B54" s="191" t="s">
        <v>207</v>
      </c>
      <c r="C54" s="192"/>
      <c r="D54" s="193"/>
      <c r="E54" s="65"/>
      <c r="F54" s="62"/>
      <c r="G54" s="62"/>
      <c r="H54" s="62"/>
      <c r="I54" s="65"/>
    </row>
    <row r="55" spans="1:9" s="48" customFormat="1" ht="36.6" customHeight="1">
      <c r="A55" s="60">
        <f t="shared" ca="1" si="2"/>
        <v>31</v>
      </c>
      <c r="B55" s="52" t="s">
        <v>210</v>
      </c>
      <c r="C55" s="52"/>
      <c r="D55" s="54"/>
      <c r="E55" s="54"/>
      <c r="F55" s="52"/>
      <c r="G55" s="52"/>
      <c r="H55" s="52"/>
      <c r="I55" s="60"/>
    </row>
    <row r="56" spans="1:9" s="48" customFormat="1" ht="32.4" customHeight="1">
      <c r="A56" s="60">
        <f t="shared" ca="1" si="2"/>
        <v>32</v>
      </c>
      <c r="B56" s="52" t="s">
        <v>208</v>
      </c>
      <c r="C56" s="52"/>
      <c r="D56" s="54"/>
      <c r="E56" s="54"/>
      <c r="F56" s="52"/>
      <c r="G56" s="52"/>
      <c r="H56" s="52"/>
      <c r="I56" s="60"/>
    </row>
    <row r="57" spans="1:9" s="48" customFormat="1" ht="34.799999999999997" customHeight="1">
      <c r="A57" s="60">
        <f t="shared" ca="1" si="2"/>
        <v>33</v>
      </c>
      <c r="B57" s="52" t="s">
        <v>211</v>
      </c>
      <c r="C57" s="52"/>
      <c r="D57" s="54"/>
      <c r="E57" s="54"/>
      <c r="F57" s="52"/>
      <c r="G57" s="52"/>
      <c r="H57" s="52"/>
      <c r="I57" s="60"/>
    </row>
    <row r="58" spans="1:9" s="48" customFormat="1" ht="34.200000000000003" customHeight="1">
      <c r="A58" s="60">
        <f t="shared" ca="1" si="2"/>
        <v>34</v>
      </c>
      <c r="B58" s="52" t="s">
        <v>212</v>
      </c>
      <c r="C58" s="52"/>
      <c r="D58" s="54"/>
      <c r="E58" s="54"/>
      <c r="F58" s="52"/>
      <c r="G58" s="52"/>
      <c r="H58" s="52"/>
      <c r="I58" s="60"/>
    </row>
    <row r="59" spans="1:9" s="48" customFormat="1" ht="30.6" customHeight="1">
      <c r="A59" s="60">
        <f t="shared" ca="1" si="2"/>
        <v>35</v>
      </c>
      <c r="B59" s="52" t="s">
        <v>213</v>
      </c>
      <c r="C59" s="52"/>
      <c r="D59" s="54"/>
      <c r="E59" s="54"/>
      <c r="F59" s="52"/>
      <c r="G59" s="52"/>
      <c r="H59" s="52"/>
      <c r="I59" s="60"/>
    </row>
    <row r="60" spans="1:9" s="48" customFormat="1" ht="33.6" customHeight="1">
      <c r="A60" s="60">
        <f t="shared" ca="1" si="2"/>
        <v>36</v>
      </c>
      <c r="B60" s="52" t="s">
        <v>214</v>
      </c>
      <c r="C60" s="52"/>
      <c r="D60" s="54"/>
      <c r="E60" s="54"/>
      <c r="F60" s="52"/>
      <c r="G60" s="52"/>
      <c r="H60" s="52"/>
      <c r="I60" s="60"/>
    </row>
    <row r="61" spans="1:9" s="48" customFormat="1" ht="33.6" customHeight="1">
      <c r="A61" s="60">
        <f t="shared" ca="1" si="2"/>
        <v>37</v>
      </c>
      <c r="B61" s="52" t="s">
        <v>234</v>
      </c>
      <c r="C61" s="52"/>
      <c r="D61" s="54"/>
      <c r="E61" s="54"/>
      <c r="F61" s="52"/>
      <c r="G61" s="52"/>
      <c r="H61" s="52"/>
      <c r="I61" s="60"/>
    </row>
    <row r="62" spans="1:9" s="48" customFormat="1" ht="42" customHeight="1">
      <c r="A62" s="60">
        <f t="shared" ca="1" si="2"/>
        <v>38</v>
      </c>
      <c r="B62" s="52" t="s">
        <v>215</v>
      </c>
      <c r="C62" s="52"/>
      <c r="D62" s="54"/>
      <c r="E62" s="54"/>
      <c r="F62" s="52"/>
      <c r="G62" s="52"/>
      <c r="H62" s="52"/>
      <c r="I62" s="60"/>
    </row>
    <row r="63" spans="1:9" s="48" customFormat="1" ht="32.4" customHeight="1">
      <c r="A63" s="60">
        <f t="shared" ca="1" si="2"/>
        <v>39</v>
      </c>
      <c r="B63" s="52" t="s">
        <v>216</v>
      </c>
      <c r="C63" s="52"/>
      <c r="D63" s="54"/>
      <c r="E63" s="54"/>
      <c r="F63" s="52"/>
      <c r="G63" s="52"/>
      <c r="H63" s="52"/>
      <c r="I63" s="60"/>
    </row>
    <row r="64" spans="1:9" s="48" customFormat="1" ht="13.8">
      <c r="A64" s="225"/>
      <c r="B64" s="191" t="s">
        <v>217</v>
      </c>
      <c r="C64" s="192"/>
      <c r="D64" s="193"/>
      <c r="E64" s="65"/>
      <c r="F64" s="62"/>
      <c r="G64" s="62"/>
      <c r="H64" s="62"/>
      <c r="I64" s="65"/>
    </row>
    <row r="65" spans="1:9" s="48" customFormat="1" ht="31.2" customHeight="1">
      <c r="A65" s="60">
        <f t="shared" ca="1" si="2"/>
        <v>40</v>
      </c>
      <c r="B65" s="52" t="s">
        <v>218</v>
      </c>
      <c r="C65" s="52"/>
      <c r="D65" s="54"/>
      <c r="E65" s="54"/>
      <c r="F65" s="52"/>
      <c r="G65" s="52"/>
      <c r="H65" s="52"/>
      <c r="I65" s="60"/>
    </row>
    <row r="66" spans="1:9" s="48" customFormat="1" ht="55.8" customHeight="1">
      <c r="A66" s="60">
        <f t="shared" ca="1" si="2"/>
        <v>41</v>
      </c>
      <c r="B66" s="52" t="s">
        <v>219</v>
      </c>
      <c r="C66" s="52"/>
      <c r="D66" s="54"/>
      <c r="E66" s="54"/>
      <c r="F66" s="52"/>
      <c r="G66" s="52"/>
      <c r="H66" s="52"/>
      <c r="I66" s="60"/>
    </row>
    <row r="67" spans="1:9" s="48" customFormat="1" ht="13.8">
      <c r="A67" s="225"/>
      <c r="B67" s="191" t="s">
        <v>220</v>
      </c>
      <c r="C67" s="192"/>
      <c r="D67" s="193"/>
      <c r="E67" s="65"/>
      <c r="F67" s="62"/>
      <c r="G67" s="62"/>
      <c r="H67" s="62"/>
      <c r="I67" s="65"/>
    </row>
    <row r="68" spans="1:9" s="48" customFormat="1" ht="47.4" customHeight="1">
      <c r="A68" s="60">
        <f t="shared" ca="1" si="2"/>
        <v>42</v>
      </c>
      <c r="B68" s="52" t="s">
        <v>222</v>
      </c>
      <c r="C68" s="52"/>
      <c r="D68" s="54"/>
      <c r="E68" s="54"/>
      <c r="F68" s="52"/>
      <c r="G68" s="52"/>
      <c r="H68" s="52"/>
      <c r="I68" s="60"/>
    </row>
    <row r="69" spans="1:9" s="48" customFormat="1" ht="40.799999999999997" customHeight="1">
      <c r="A69" s="60">
        <f t="shared" ca="1" si="2"/>
        <v>43</v>
      </c>
      <c r="B69" s="52" t="s">
        <v>223</v>
      </c>
      <c r="C69" s="52"/>
      <c r="D69" s="54"/>
      <c r="E69" s="54"/>
      <c r="F69" s="52"/>
      <c r="G69" s="52"/>
      <c r="H69" s="52"/>
      <c r="I69" s="60"/>
    </row>
    <row r="70" spans="1:9" s="48" customFormat="1" ht="40.799999999999997" customHeight="1">
      <c r="A70" s="60">
        <f t="shared" ca="1" si="2"/>
        <v>44</v>
      </c>
      <c r="B70" s="52" t="s">
        <v>224</v>
      </c>
      <c r="C70" s="52"/>
      <c r="D70" s="54"/>
      <c r="E70" s="54"/>
      <c r="F70" s="52"/>
      <c r="G70" s="52"/>
      <c r="H70" s="52"/>
      <c r="I70" s="60"/>
    </row>
    <row r="71" spans="1:9" s="48" customFormat="1" ht="46.2" customHeight="1">
      <c r="A71" s="60">
        <f t="shared" ca="1" si="2"/>
        <v>45</v>
      </c>
      <c r="B71" s="52" t="s">
        <v>225</v>
      </c>
      <c r="C71" s="52"/>
      <c r="D71" s="54"/>
      <c r="E71" s="54"/>
      <c r="F71" s="52"/>
      <c r="G71" s="52"/>
      <c r="H71" s="52"/>
      <c r="I71" s="60"/>
    </row>
    <row r="72" spans="1:9" s="48" customFormat="1" ht="50.4" customHeight="1">
      <c r="A72" s="60">
        <f t="shared" ca="1" si="2"/>
        <v>46</v>
      </c>
      <c r="B72" s="52" t="s">
        <v>227</v>
      </c>
      <c r="C72" s="52"/>
      <c r="D72" s="54"/>
      <c r="E72" s="54"/>
      <c r="F72" s="52"/>
      <c r="G72" s="52"/>
      <c r="H72" s="52"/>
      <c r="I72" s="60"/>
    </row>
    <row r="73" spans="1:9" s="48" customFormat="1" ht="50.4" customHeight="1">
      <c r="A73" s="60">
        <f t="shared" ca="1" si="2"/>
        <v>47</v>
      </c>
      <c r="B73" s="52" t="s">
        <v>226</v>
      </c>
      <c r="C73" s="52"/>
      <c r="D73" s="54"/>
      <c r="E73" s="54"/>
      <c r="F73" s="52"/>
      <c r="G73" s="52"/>
      <c r="H73" s="52"/>
      <c r="I73" s="60"/>
    </row>
    <row r="74" spans="1:9" s="48" customFormat="1" ht="43.8" customHeight="1">
      <c r="A74" s="60">
        <f t="shared" ca="1" si="2"/>
        <v>48</v>
      </c>
      <c r="B74" s="52" t="s">
        <v>228</v>
      </c>
      <c r="C74" s="52"/>
      <c r="D74" s="54"/>
      <c r="E74" s="54"/>
      <c r="F74" s="52"/>
      <c r="G74" s="52"/>
      <c r="H74" s="52"/>
      <c r="I74" s="60"/>
    </row>
    <row r="75" spans="1:9" s="48" customFormat="1" ht="42" customHeight="1">
      <c r="A75" s="60">
        <f t="shared" ca="1" si="2"/>
        <v>49</v>
      </c>
      <c r="B75" s="52" t="s">
        <v>229</v>
      </c>
      <c r="C75" s="52"/>
      <c r="D75" s="54"/>
      <c r="E75" s="54"/>
      <c r="F75" s="52"/>
      <c r="G75" s="52"/>
      <c r="H75" s="52"/>
      <c r="I75" s="60"/>
    </row>
    <row r="76" spans="1:9" s="48" customFormat="1" ht="43.8" customHeight="1">
      <c r="A76" s="60">
        <f t="shared" ca="1" si="2"/>
        <v>50</v>
      </c>
      <c r="B76" s="52" t="s">
        <v>221</v>
      </c>
      <c r="C76" s="52"/>
      <c r="D76" s="54"/>
      <c r="E76" s="54"/>
      <c r="F76" s="52"/>
      <c r="G76" s="52"/>
      <c r="H76" s="52"/>
      <c r="I76" s="60"/>
    </row>
    <row r="77" spans="1:9" s="48" customFormat="1" ht="43.8" customHeight="1">
      <c r="A77" s="60"/>
      <c r="B77" s="52" t="s">
        <v>230</v>
      </c>
      <c r="C77" s="52"/>
      <c r="D77" s="54"/>
      <c r="E77" s="54"/>
      <c r="F77" s="52"/>
      <c r="G77" s="52"/>
      <c r="H77" s="52"/>
      <c r="I77" s="60"/>
    </row>
    <row r="78" spans="1:9" s="48" customFormat="1" ht="44.4" customHeight="1">
      <c r="A78" s="60">
        <f t="shared" ca="1" si="2"/>
        <v>51</v>
      </c>
      <c r="B78" s="52" t="s">
        <v>231</v>
      </c>
      <c r="C78" s="52"/>
      <c r="D78" s="54"/>
      <c r="E78" s="54"/>
      <c r="F78" s="52"/>
      <c r="G78" s="52"/>
      <c r="H78" s="52"/>
      <c r="I78" s="60"/>
    </row>
    <row r="79" spans="1:9" s="48" customFormat="1" ht="45.6" customHeight="1">
      <c r="A79" s="60">
        <f t="shared" ca="1" si="2"/>
        <v>52</v>
      </c>
      <c r="B79" s="52" t="s">
        <v>232</v>
      </c>
      <c r="C79" s="52"/>
      <c r="D79" s="54"/>
      <c r="E79" s="54"/>
      <c r="F79" s="52"/>
      <c r="G79" s="52"/>
      <c r="H79" s="52"/>
      <c r="I79" s="60"/>
    </row>
    <row r="80" spans="1:9" s="48" customFormat="1" ht="46.8" customHeight="1">
      <c r="A80" s="60">
        <f t="shared" ca="1" si="2"/>
        <v>53</v>
      </c>
      <c r="B80" s="52" t="s">
        <v>233</v>
      </c>
      <c r="C80" s="52"/>
      <c r="D80" s="54"/>
      <c r="E80" s="54"/>
      <c r="F80" s="52"/>
      <c r="G80" s="52"/>
      <c r="H80" s="52"/>
      <c r="I80" s="60"/>
    </row>
    <row r="81" spans="1:9" s="48" customFormat="1" ht="40.799999999999997" customHeight="1">
      <c r="A81" s="60">
        <f t="shared" ca="1" si="2"/>
        <v>54</v>
      </c>
      <c r="B81" s="52" t="s">
        <v>235</v>
      </c>
      <c r="C81" s="52"/>
      <c r="D81" s="54"/>
      <c r="E81" s="54"/>
      <c r="F81" s="52"/>
      <c r="G81" s="52"/>
      <c r="H81" s="52"/>
      <c r="I81" s="60"/>
    </row>
  </sheetData>
  <mergeCells count="18">
    <mergeCell ref="B50:D50"/>
    <mergeCell ref="B54:D54"/>
    <mergeCell ref="B64:D64"/>
    <mergeCell ref="B67:D67"/>
    <mergeCell ref="F16:H16"/>
    <mergeCell ref="B18:D18"/>
    <mergeCell ref="E2:E3"/>
    <mergeCell ref="C3:D3"/>
    <mergeCell ref="B4:D4"/>
    <mergeCell ref="B5:D5"/>
    <mergeCell ref="B28:D28"/>
    <mergeCell ref="A1:D1"/>
    <mergeCell ref="A2:D2"/>
    <mergeCell ref="B6:D6"/>
    <mergeCell ref="B7:D7"/>
    <mergeCell ref="B8:D8"/>
    <mergeCell ref="B36:D36"/>
    <mergeCell ref="B45:D45"/>
  </mergeCells>
  <dataValidations count="4">
    <dataValidation showDropDown="1" showErrorMessage="1" sqref="F16:H17" xr:uid="{00000000-0002-0000-0400-000000000000}"/>
    <dataValidation allowBlank="1" showInputMessage="1" showErrorMessage="1" sqref="F18:H19" xr:uid="{00000000-0002-0000-0400-000001000000}"/>
    <dataValidation type="list" allowBlank="1" showErrorMessage="1" sqref="F82:H108" xr:uid="{00000000-0002-0000-0400-000002000000}">
      <formula1>#REF!</formula1>
      <formula2>0</formula2>
    </dataValidation>
    <dataValidation type="list" allowBlank="1" sqref="F20:H81" xr:uid="{00000000-0002-0000-0400-000003000000}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L59"/>
  <sheetViews>
    <sheetView showGridLines="0" zoomScaleNormal="100" workbookViewId="0">
      <selection activeCell="I16" sqref="I16"/>
    </sheetView>
  </sheetViews>
  <sheetFormatPr defaultColWidth="9.109375" defaultRowHeight="13.8"/>
  <cols>
    <col min="1" max="1" width="4" style="74" customWidth="1"/>
    <col min="2" max="2" width="16.109375" style="75" customWidth="1"/>
    <col min="3" max="3" width="19" style="75" customWidth="1"/>
    <col min="4" max="4" width="20.44140625" style="75" customWidth="1"/>
    <col min="5" max="5" width="16.33203125" style="75" customWidth="1"/>
    <col min="6" max="6" width="19" style="75" customWidth="1"/>
    <col min="7" max="7" width="15" style="77" customWidth="1"/>
    <col min="8" max="8" width="23.5546875" style="77" customWidth="1"/>
    <col min="9" max="9" width="25.44140625" style="77" customWidth="1"/>
    <col min="10" max="10" width="21" style="77" customWidth="1"/>
    <col min="11" max="11" width="11.44140625" style="77" customWidth="1"/>
    <col min="12" max="12" width="17.33203125" style="77" customWidth="1"/>
    <col min="13" max="13" width="17.33203125" style="75" customWidth="1"/>
    <col min="14" max="14" width="14.109375" style="75" customWidth="1"/>
    <col min="15" max="15" width="18.44140625" style="75" customWidth="1"/>
    <col min="16" max="16384" width="9.109375" style="75"/>
  </cols>
  <sheetData>
    <row r="1" spans="1:12">
      <c r="G1" s="76" t="s">
        <v>86</v>
      </c>
    </row>
    <row r="2" spans="1:12" s="79" customFormat="1" ht="24.6">
      <c r="A2" s="78"/>
      <c r="C2" s="204" t="s">
        <v>87</v>
      </c>
      <c r="D2" s="204"/>
      <c r="E2" s="204"/>
      <c r="F2" s="204"/>
      <c r="G2" s="204"/>
      <c r="H2" s="80" t="s">
        <v>88</v>
      </c>
      <c r="I2" s="81"/>
      <c r="J2" s="81"/>
      <c r="K2" s="81"/>
      <c r="L2" s="81"/>
    </row>
    <row r="3" spans="1:12" s="79" customFormat="1" ht="22.8">
      <c r="A3" s="78"/>
      <c r="C3" s="205" t="s">
        <v>89</v>
      </c>
      <c r="D3" s="205"/>
      <c r="E3" s="151"/>
      <c r="F3" s="206" t="s">
        <v>90</v>
      </c>
      <c r="G3" s="206"/>
      <c r="H3" s="81"/>
      <c r="I3" s="81"/>
      <c r="J3" s="82"/>
      <c r="K3" s="81"/>
      <c r="L3" s="81"/>
    </row>
    <row r="4" spans="1:12">
      <c r="A4" s="78"/>
      <c r="D4" s="83"/>
      <c r="E4" s="83"/>
      <c r="H4" s="84"/>
    </row>
    <row r="5" spans="1:12" s="85" customFormat="1" ht="14.4">
      <c r="A5" s="78"/>
      <c r="D5" s="86"/>
      <c r="E5" s="86"/>
      <c r="G5" s="87"/>
      <c r="H5" s="88"/>
      <c r="I5" s="87"/>
      <c r="J5" s="87"/>
      <c r="K5" s="87"/>
      <c r="L5" s="87"/>
    </row>
    <row r="6" spans="1:12" ht="21.75" customHeight="1">
      <c r="B6" s="207" t="s">
        <v>91</v>
      </c>
      <c r="C6" s="207"/>
      <c r="D6" s="89"/>
      <c r="E6" s="89"/>
      <c r="F6" s="89"/>
      <c r="G6" s="90"/>
      <c r="H6" s="90"/>
    </row>
    <row r="7" spans="1:12">
      <c r="B7" s="91" t="s">
        <v>92</v>
      </c>
      <c r="C7" s="92"/>
      <c r="D7" s="92"/>
      <c r="E7" s="92"/>
      <c r="F7" s="92"/>
      <c r="G7" s="93"/>
    </row>
    <row r="8" spans="1:12">
      <c r="A8" s="94" t="s">
        <v>48</v>
      </c>
      <c r="B8" s="154" t="s">
        <v>93</v>
      </c>
      <c r="C8" s="154" t="s">
        <v>94</v>
      </c>
      <c r="D8" s="154" t="s">
        <v>95</v>
      </c>
      <c r="E8" s="154" t="s">
        <v>96</v>
      </c>
      <c r="F8" s="154" t="s">
        <v>97</v>
      </c>
      <c r="G8" s="154" t="s">
        <v>98</v>
      </c>
      <c r="H8" s="154" t="s">
        <v>99</v>
      </c>
      <c r="I8" s="153" t="s">
        <v>100</v>
      </c>
      <c r="L8" s="75"/>
    </row>
    <row r="9" spans="1:12" s="120" customFormat="1" ht="14.4">
      <c r="A9" s="116"/>
      <c r="B9" s="117" t="s">
        <v>101</v>
      </c>
      <c r="C9" s="117" t="s">
        <v>102</v>
      </c>
      <c r="D9" s="117" t="s">
        <v>103</v>
      </c>
      <c r="E9" s="117" t="s">
        <v>104</v>
      </c>
      <c r="F9" s="117" t="s">
        <v>105</v>
      </c>
      <c r="G9" s="117" t="s">
        <v>106</v>
      </c>
      <c r="H9" s="117" t="s">
        <v>107</v>
      </c>
      <c r="I9" s="118"/>
      <c r="J9" s="119"/>
      <c r="K9" s="119"/>
    </row>
    <row r="10" spans="1:12">
      <c r="A10" s="95">
        <v>1</v>
      </c>
      <c r="B10" s="96" t="s">
        <v>56</v>
      </c>
      <c r="C10" s="96" t="s">
        <v>108</v>
      </c>
      <c r="D10" s="96" t="s">
        <v>109</v>
      </c>
      <c r="E10" s="96" t="s">
        <v>110</v>
      </c>
      <c r="F10" s="96" t="s">
        <v>111</v>
      </c>
      <c r="G10" s="96" t="s">
        <v>112</v>
      </c>
      <c r="H10" s="96" t="s">
        <v>112</v>
      </c>
      <c r="I10" s="97"/>
      <c r="L10" s="75"/>
    </row>
    <row r="11" spans="1:12" ht="20.25" customHeight="1">
      <c r="A11" s="95">
        <v>2</v>
      </c>
      <c r="B11" s="96" t="s">
        <v>57</v>
      </c>
      <c r="C11" s="96" t="s">
        <v>113</v>
      </c>
      <c r="D11" s="96" t="s">
        <v>114</v>
      </c>
      <c r="E11" s="96" t="s">
        <v>115</v>
      </c>
      <c r="F11" s="96" t="s">
        <v>111</v>
      </c>
      <c r="G11" s="96" t="s">
        <v>112</v>
      </c>
      <c r="H11" s="96" t="s">
        <v>116</v>
      </c>
      <c r="I11" s="97" t="s">
        <v>117</v>
      </c>
      <c r="L11" s="75"/>
    </row>
    <row r="12" spans="1:12" ht="15" customHeight="1">
      <c r="B12" s="98"/>
      <c r="C12" s="92"/>
      <c r="D12" s="92"/>
      <c r="E12" s="92"/>
      <c r="F12" s="92"/>
      <c r="G12" s="93"/>
    </row>
    <row r="13" spans="1:12" ht="21.75" customHeight="1">
      <c r="B13" s="207" t="s">
        <v>118</v>
      </c>
      <c r="C13" s="207"/>
      <c r="D13" s="207"/>
      <c r="E13" s="89"/>
      <c r="F13" s="89"/>
      <c r="G13" s="90"/>
      <c r="H13" s="90"/>
    </row>
    <row r="14" spans="1:12">
      <c r="B14" s="91" t="s">
        <v>119</v>
      </c>
      <c r="C14" s="92"/>
      <c r="D14" s="92"/>
      <c r="E14" s="92"/>
      <c r="F14" s="92"/>
      <c r="G14" s="93"/>
    </row>
    <row r="15" spans="1:12" ht="31.5" customHeight="1">
      <c r="A15" s="94" t="s">
        <v>48</v>
      </c>
      <c r="B15" s="154" t="s">
        <v>120</v>
      </c>
      <c r="C15" s="154" t="s">
        <v>31</v>
      </c>
      <c r="D15" s="154" t="s">
        <v>33</v>
      </c>
      <c r="E15" s="154" t="s">
        <v>116</v>
      </c>
      <c r="F15" s="154" t="s">
        <v>35</v>
      </c>
      <c r="G15" s="154" t="s">
        <v>121</v>
      </c>
      <c r="L15" s="75"/>
    </row>
    <row r="16" spans="1:12" s="120" customFormat="1" ht="52.8">
      <c r="A16" s="116"/>
      <c r="B16" s="117" t="s">
        <v>101</v>
      </c>
      <c r="C16" s="121" t="s">
        <v>122</v>
      </c>
      <c r="D16" s="121" t="s">
        <v>123</v>
      </c>
      <c r="E16" s="121" t="s">
        <v>124</v>
      </c>
      <c r="F16" s="121" t="s">
        <v>125</v>
      </c>
      <c r="G16" s="121" t="s">
        <v>126</v>
      </c>
      <c r="H16" s="119"/>
      <c r="I16" s="119"/>
      <c r="J16" s="119"/>
      <c r="K16" s="119"/>
    </row>
    <row r="17" spans="1:12">
      <c r="A17" s="95">
        <v>1</v>
      </c>
      <c r="B17" s="96" t="s">
        <v>56</v>
      </c>
      <c r="C17" s="99">
        <f>'User Story 1'!D11</f>
        <v>0</v>
      </c>
      <c r="D17" s="99">
        <f>'User Story 1'!D12</f>
        <v>0</v>
      </c>
      <c r="E17" s="99">
        <f>'User Story 1'!D14</f>
        <v>0</v>
      </c>
      <c r="F17" s="99">
        <f>'User Story 1'!D13</f>
        <v>0</v>
      </c>
      <c r="G17" s="99">
        <f>'User Story 1'!D15</f>
        <v>0</v>
      </c>
      <c r="L17" s="75"/>
    </row>
    <row r="18" spans="1:12" ht="20.25" customHeight="1">
      <c r="A18" s="95">
        <v>2</v>
      </c>
      <c r="B18" s="96" t="s">
        <v>72</v>
      </c>
      <c r="C18" s="99">
        <f>SUM(C17:C17)</f>
        <v>0</v>
      </c>
      <c r="D18" s="99">
        <f>SUM(D17:D17)</f>
        <v>0</v>
      </c>
      <c r="E18" s="99">
        <f>SUM(E17:E17)</f>
        <v>0</v>
      </c>
      <c r="F18" s="99">
        <f>SUM(F17:F17)</f>
        <v>0</v>
      </c>
      <c r="G18" s="99">
        <f>SUM(G17:G17)</f>
        <v>0</v>
      </c>
      <c r="L18" s="75"/>
    </row>
    <row r="19" spans="1:12" ht="20.25" customHeight="1">
      <c r="A19" s="101"/>
      <c r="B19" s="102"/>
      <c r="C19" s="115" t="s">
        <v>127</v>
      </c>
      <c r="D19" s="114" t="e">
        <f>SUM(C18,D18,G18)/SUM(C18:G18)</f>
        <v>#DIV/0!</v>
      </c>
      <c r="E19" s="103"/>
      <c r="F19" s="103"/>
      <c r="G19" s="103"/>
      <c r="L19" s="75"/>
    </row>
    <row r="20" spans="1:12">
      <c r="B20" s="98"/>
      <c r="C20" s="92"/>
      <c r="D20" s="92"/>
      <c r="E20" s="92"/>
      <c r="F20" s="92"/>
      <c r="G20" s="93"/>
    </row>
    <row r="21" spans="1:12" ht="21.75" customHeight="1">
      <c r="B21" s="207" t="s">
        <v>128</v>
      </c>
      <c r="C21" s="207"/>
      <c r="D21" s="207"/>
      <c r="E21" s="89"/>
      <c r="F21" s="89"/>
      <c r="G21" s="90"/>
      <c r="H21" s="90"/>
    </row>
    <row r="22" spans="1:12" ht="21.75" customHeight="1">
      <c r="B22" s="91" t="s">
        <v>129</v>
      </c>
      <c r="C22" s="152"/>
      <c r="D22" s="152"/>
      <c r="E22" s="89"/>
      <c r="F22" s="89"/>
      <c r="G22" s="90"/>
      <c r="H22" s="90"/>
    </row>
    <row r="23" spans="1:12" ht="14.4">
      <c r="B23" s="100" t="s">
        <v>130</v>
      </c>
      <c r="C23" s="92"/>
      <c r="D23" s="92"/>
      <c r="E23" s="92"/>
      <c r="F23" s="92"/>
      <c r="G23" s="93"/>
    </row>
    <row r="24" spans="1:12" ht="18.75" customHeight="1">
      <c r="A24" s="94" t="s">
        <v>48</v>
      </c>
      <c r="B24" s="154" t="s">
        <v>131</v>
      </c>
      <c r="C24" s="154" t="s">
        <v>132</v>
      </c>
      <c r="D24" s="154" t="s">
        <v>133</v>
      </c>
      <c r="E24" s="154" t="s">
        <v>134</v>
      </c>
      <c r="F24" s="154" t="s">
        <v>135</v>
      </c>
      <c r="G24" s="208" t="s">
        <v>83</v>
      </c>
      <c r="H24" s="209"/>
    </row>
    <row r="25" spans="1:12">
      <c r="A25" s="95">
        <v>1</v>
      </c>
      <c r="B25" s="96" t="s">
        <v>136</v>
      </c>
      <c r="C25" s="99" t="e">
        <f>COUNTIFS(#REF!, "*Critical*",#REF!,"*Open*")</f>
        <v>#REF!</v>
      </c>
      <c r="D25" s="99" t="e">
        <f>COUNTIFS(#REF!, "*Critical*",#REF!,"*Resolved*")</f>
        <v>#REF!</v>
      </c>
      <c r="E25" s="99" t="e">
        <f>COUNTIFS(#REF!, "*Critical*",#REF!,"*Reopened*")</f>
        <v>#REF!</v>
      </c>
      <c r="F25" s="99" t="e">
        <f>COUNTIFS(#REF!, "*Critical*",#REF!,"*Closed*") + COUNTIFS(#REF!, "*Critical*",#REF!,"*Ready for client test*")</f>
        <v>#REF!</v>
      </c>
      <c r="G25" s="202"/>
      <c r="H25" s="203"/>
    </row>
    <row r="26" spans="1:12" ht="20.25" customHeight="1">
      <c r="A26" s="95">
        <v>2</v>
      </c>
      <c r="B26" s="96" t="s">
        <v>137</v>
      </c>
      <c r="C26" s="99" t="e">
        <f>COUNTIFS(#REF!, "*Major*",#REF!,"*Open*")</f>
        <v>#REF!</v>
      </c>
      <c r="D26" s="99" t="e">
        <f>COUNTIFS(#REF!, "*Major*",#REF!,"*Resolved*")</f>
        <v>#REF!</v>
      </c>
      <c r="E26" s="99" t="e">
        <f>COUNTIFS(#REF!, "*Major*",#REF!,"*Reopened*")</f>
        <v>#REF!</v>
      </c>
      <c r="F26" s="99" t="e">
        <f>COUNTIFS(#REF!, "*Major*",#REF!,"*Closed*") + COUNTIFS(#REF!, "*Major*",#REF!,"*Ready for client test*")</f>
        <v>#REF!</v>
      </c>
      <c r="G26" s="202"/>
      <c r="H26" s="203"/>
    </row>
    <row r="27" spans="1:12" ht="20.25" customHeight="1">
      <c r="A27" s="95">
        <v>3</v>
      </c>
      <c r="B27" s="96" t="s">
        <v>138</v>
      </c>
      <c r="C27" s="99" t="e">
        <f>COUNTIFS(#REF!, "*Normal*",#REF!,"*Open*")</f>
        <v>#REF!</v>
      </c>
      <c r="D27" s="99" t="e">
        <f>COUNTIFS(#REF!, "*Normal*",#REF!,"*Resolved*")</f>
        <v>#REF!</v>
      </c>
      <c r="E27" s="99" t="e">
        <f>COUNTIFS(#REF!, "*Normal*",#REF!,"*Reopened*")</f>
        <v>#REF!</v>
      </c>
      <c r="F27" s="99" t="e">
        <f>COUNTIFS(#REF!, "*Normal*",#REF!,"*Closed*") + COUNTIFS(#REF!, "*Normal*",#REF!,"*Ready for client test*")</f>
        <v>#REF!</v>
      </c>
      <c r="G27" s="202"/>
      <c r="H27" s="203"/>
    </row>
    <row r="28" spans="1:12" ht="20.25" customHeight="1">
      <c r="A28" s="95">
        <v>4</v>
      </c>
      <c r="B28" s="96" t="s">
        <v>139</v>
      </c>
      <c r="C28" s="99" t="e">
        <f>COUNTIFS(#REF!, "*Minor*",#REF!,"*Open*")</f>
        <v>#REF!</v>
      </c>
      <c r="D28" s="99" t="e">
        <f>COUNTIFS(#REF!, "*Minor*",#REF!,"*Resolved*")</f>
        <v>#REF!</v>
      </c>
      <c r="E28" s="99" t="e">
        <f>COUNTIFS(#REF!, "*Minor*",#REF!,"*Reopened*")</f>
        <v>#REF!</v>
      </c>
      <c r="F28" s="99" t="e">
        <f>COUNTIFS(#REF!, "*Minor*",#REF!,"*Closed*") + COUNTIFS(#REF!, "*Minor*",#REF!,"*Ready for client test*")</f>
        <v>#REF!</v>
      </c>
      <c r="G28" s="202"/>
      <c r="H28" s="203"/>
    </row>
    <row r="29" spans="1:12" ht="20.25" customHeight="1">
      <c r="A29" s="95"/>
      <c r="B29" s="94" t="s">
        <v>72</v>
      </c>
      <c r="C29" s="94" t="e">
        <f>SUM(C25:C28)</f>
        <v>#REF!</v>
      </c>
      <c r="D29" s="94">
        <v>0</v>
      </c>
      <c r="E29" s="94">
        <v>0</v>
      </c>
      <c r="F29" s="94" t="e">
        <f>SUM(F25:F28)</f>
        <v>#REF!</v>
      </c>
      <c r="G29" s="202"/>
      <c r="H29" s="203"/>
    </row>
    <row r="30" spans="1:12" ht="20.25" customHeight="1">
      <c r="A30" s="101"/>
      <c r="B30" s="102"/>
      <c r="C30" s="103"/>
      <c r="D30" s="103"/>
      <c r="E30" s="103"/>
      <c r="F30" s="103"/>
      <c r="G30" s="103"/>
      <c r="H30" s="103"/>
    </row>
    <row r="31" spans="1:12" ht="14.4">
      <c r="B31" s="100" t="s">
        <v>140</v>
      </c>
      <c r="C31" s="92"/>
      <c r="D31" s="92"/>
      <c r="E31" s="92"/>
      <c r="F31" s="92"/>
      <c r="G31" s="93"/>
    </row>
    <row r="32" spans="1:12" ht="18.75" customHeight="1">
      <c r="A32" s="94" t="s">
        <v>48</v>
      </c>
      <c r="B32" s="154" t="s">
        <v>141</v>
      </c>
      <c r="C32" s="154" t="s">
        <v>142</v>
      </c>
      <c r="D32" s="154" t="s">
        <v>143</v>
      </c>
      <c r="E32" s="154" t="s">
        <v>97</v>
      </c>
      <c r="F32" s="210" t="s">
        <v>100</v>
      </c>
      <c r="G32" s="211"/>
    </row>
    <row r="33" spans="1:12" s="120" customFormat="1" ht="14.4">
      <c r="A33" s="116"/>
      <c r="B33" s="117" t="s">
        <v>144</v>
      </c>
      <c r="C33" s="121" t="s">
        <v>145</v>
      </c>
      <c r="D33" s="121" t="s">
        <v>146</v>
      </c>
      <c r="E33" s="121" t="s">
        <v>105</v>
      </c>
      <c r="F33" s="213"/>
      <c r="G33" s="214"/>
      <c r="H33" s="119"/>
      <c r="I33" s="119"/>
      <c r="J33" s="119"/>
      <c r="K33" s="119"/>
      <c r="L33" s="119"/>
    </row>
    <row r="34" spans="1:12">
      <c r="A34" s="95">
        <v>1</v>
      </c>
      <c r="B34" s="96" t="s">
        <v>85</v>
      </c>
      <c r="C34" s="99" t="s">
        <v>147</v>
      </c>
      <c r="D34" s="99" t="s">
        <v>139</v>
      </c>
      <c r="E34" s="99" t="s">
        <v>111</v>
      </c>
      <c r="F34" s="202"/>
      <c r="G34" s="203"/>
    </row>
    <row r="35" spans="1:12" ht="20.25" customHeight="1">
      <c r="A35" s="95">
        <v>2</v>
      </c>
      <c r="B35" s="96" t="s">
        <v>84</v>
      </c>
      <c r="C35" s="99" t="s">
        <v>148</v>
      </c>
      <c r="D35" s="99" t="s">
        <v>139</v>
      </c>
      <c r="E35" s="99" t="s">
        <v>111</v>
      </c>
      <c r="F35" s="202"/>
      <c r="G35" s="203"/>
    </row>
    <row r="36" spans="1:12" ht="20.25" customHeight="1">
      <c r="A36" s="101"/>
      <c r="B36" s="102"/>
      <c r="C36" s="103"/>
      <c r="D36" s="103"/>
      <c r="E36" s="103"/>
      <c r="F36" s="103"/>
      <c r="G36" s="103"/>
      <c r="H36" s="103"/>
    </row>
    <row r="37" spans="1:12" ht="21.75" customHeight="1">
      <c r="B37" s="207" t="s">
        <v>149</v>
      </c>
      <c r="C37" s="207"/>
      <c r="D37" s="89"/>
      <c r="E37" s="89"/>
      <c r="F37" s="89"/>
      <c r="G37" s="90"/>
      <c r="H37" s="90"/>
    </row>
    <row r="38" spans="1:12">
      <c r="B38" s="91" t="s">
        <v>150</v>
      </c>
      <c r="C38" s="92"/>
      <c r="D38" s="92"/>
      <c r="E38" s="92"/>
      <c r="F38" s="92"/>
      <c r="G38" s="93"/>
    </row>
    <row r="39" spans="1:12" ht="18.75" customHeight="1">
      <c r="A39" s="94" t="s">
        <v>48</v>
      </c>
      <c r="B39" s="154" t="s">
        <v>52</v>
      </c>
      <c r="C39" s="212" t="s">
        <v>151</v>
      </c>
      <c r="D39" s="212"/>
      <c r="E39" s="212" t="s">
        <v>152</v>
      </c>
      <c r="F39" s="212"/>
      <c r="G39" s="212"/>
      <c r="H39" s="94" t="s">
        <v>153</v>
      </c>
    </row>
    <row r="40" spans="1:12" ht="34.5" customHeight="1">
      <c r="A40" s="95">
        <v>1</v>
      </c>
      <c r="B40" s="155" t="s">
        <v>154</v>
      </c>
      <c r="C40" s="215" t="s">
        <v>155</v>
      </c>
      <c r="D40" s="215"/>
      <c r="E40" s="215" t="s">
        <v>156</v>
      </c>
      <c r="F40" s="215"/>
      <c r="G40" s="215"/>
      <c r="H40" s="104"/>
    </row>
    <row r="41" spans="1:12" ht="34.5" customHeight="1">
      <c r="A41" s="95">
        <v>2</v>
      </c>
      <c r="B41" s="155" t="s">
        <v>154</v>
      </c>
      <c r="C41" s="215" t="s">
        <v>155</v>
      </c>
      <c r="D41" s="215"/>
      <c r="E41" s="215" t="s">
        <v>156</v>
      </c>
      <c r="F41" s="215"/>
      <c r="G41" s="215"/>
      <c r="H41" s="104"/>
    </row>
    <row r="42" spans="1:12" ht="34.5" customHeight="1">
      <c r="A42" s="95">
        <v>3</v>
      </c>
      <c r="B42" s="155" t="s">
        <v>154</v>
      </c>
      <c r="C42" s="215" t="s">
        <v>155</v>
      </c>
      <c r="D42" s="215"/>
      <c r="E42" s="215" t="s">
        <v>156</v>
      </c>
      <c r="F42" s="215"/>
      <c r="G42" s="215"/>
      <c r="H42" s="104"/>
    </row>
    <row r="43" spans="1:12">
      <c r="B43" s="105"/>
      <c r="C43" s="105"/>
      <c r="D43" s="105"/>
      <c r="E43" s="106"/>
      <c r="F43" s="92"/>
      <c r="G43" s="93"/>
    </row>
    <row r="44" spans="1:12" ht="21.75" customHeight="1">
      <c r="B44" s="207" t="s">
        <v>157</v>
      </c>
      <c r="C44" s="207"/>
      <c r="D44" s="89"/>
      <c r="E44" s="89"/>
      <c r="F44" s="89"/>
      <c r="G44" s="90"/>
      <c r="H44" s="90"/>
    </row>
    <row r="45" spans="1:12">
      <c r="B45" s="91" t="s">
        <v>158</v>
      </c>
      <c r="C45" s="105"/>
      <c r="D45" s="105"/>
      <c r="E45" s="106"/>
      <c r="F45" s="92"/>
      <c r="G45" s="93"/>
    </row>
    <row r="46" spans="1:12" s="108" customFormat="1" ht="21" customHeight="1">
      <c r="A46" s="218" t="s">
        <v>48</v>
      </c>
      <c r="B46" s="220" t="s">
        <v>159</v>
      </c>
      <c r="C46" s="210" t="s">
        <v>160</v>
      </c>
      <c r="D46" s="222"/>
      <c r="E46" s="222"/>
      <c r="F46" s="211"/>
      <c r="G46" s="223" t="s">
        <v>127</v>
      </c>
      <c r="H46" s="223" t="s">
        <v>159</v>
      </c>
      <c r="I46" s="216" t="s">
        <v>161</v>
      </c>
      <c r="J46" s="107"/>
      <c r="K46" s="107"/>
      <c r="L46" s="107"/>
    </row>
    <row r="47" spans="1:12">
      <c r="A47" s="219"/>
      <c r="B47" s="221"/>
      <c r="C47" s="109" t="s">
        <v>136</v>
      </c>
      <c r="D47" s="109" t="s">
        <v>137</v>
      </c>
      <c r="E47" s="110" t="s">
        <v>138</v>
      </c>
      <c r="F47" s="110" t="s">
        <v>139</v>
      </c>
      <c r="G47" s="224"/>
      <c r="H47" s="224"/>
      <c r="I47" s="217"/>
    </row>
    <row r="48" spans="1:12" ht="39.6">
      <c r="A48" s="219"/>
      <c r="B48" s="221"/>
      <c r="C48" s="123" t="s">
        <v>162</v>
      </c>
      <c r="D48" s="123" t="s">
        <v>163</v>
      </c>
      <c r="E48" s="123" t="s">
        <v>164</v>
      </c>
      <c r="F48" s="123" t="s">
        <v>165</v>
      </c>
      <c r="G48" s="122" t="s">
        <v>166</v>
      </c>
      <c r="H48" s="122" t="s">
        <v>167</v>
      </c>
      <c r="I48" s="122" t="s">
        <v>167</v>
      </c>
    </row>
    <row r="49" spans="1:9" ht="39.6">
      <c r="A49" s="95">
        <v>1</v>
      </c>
      <c r="B49" s="116" t="s">
        <v>168</v>
      </c>
      <c r="C49" s="123" t="s">
        <v>162</v>
      </c>
      <c r="D49" s="123" t="s">
        <v>163</v>
      </c>
      <c r="E49" s="123" t="s">
        <v>164</v>
      </c>
      <c r="F49" s="123" t="s">
        <v>165</v>
      </c>
      <c r="G49" s="111" t="s">
        <v>166</v>
      </c>
      <c r="H49" s="111" t="s">
        <v>167</v>
      </c>
      <c r="I49" s="111" t="s">
        <v>167</v>
      </c>
    </row>
    <row r="50" spans="1:9">
      <c r="A50" s="95">
        <v>2</v>
      </c>
      <c r="B50" s="95" t="s">
        <v>55</v>
      </c>
      <c r="C50" s="111">
        <v>0</v>
      </c>
      <c r="D50" s="111">
        <v>0</v>
      </c>
      <c r="E50" s="111">
        <v>0</v>
      </c>
      <c r="F50" s="111" t="e">
        <f>SUM(C29:E29)</f>
        <v>#REF!</v>
      </c>
      <c r="G50" s="124" t="e">
        <f>D19</f>
        <v>#DIV/0!</v>
      </c>
      <c r="H50" s="111" t="s">
        <v>167</v>
      </c>
      <c r="I50" s="111" t="s">
        <v>167</v>
      </c>
    </row>
    <row r="51" spans="1:9" ht="18.75" customHeight="1">
      <c r="B51" s="112"/>
    </row>
    <row r="52" spans="1:9">
      <c r="B52" s="113"/>
    </row>
    <row r="53" spans="1:9">
      <c r="B53" s="113"/>
    </row>
    <row r="54" spans="1:9">
      <c r="B54" s="113"/>
    </row>
    <row r="55" spans="1:9">
      <c r="B55" s="113"/>
    </row>
    <row r="56" spans="1:9">
      <c r="B56" s="113"/>
    </row>
    <row r="57" spans="1:9">
      <c r="B57" s="113"/>
    </row>
    <row r="58" spans="1:9">
      <c r="B58" s="113"/>
    </row>
    <row r="59" spans="1:9">
      <c r="B59" s="113"/>
    </row>
  </sheetData>
  <mergeCells count="32">
    <mergeCell ref="I46:I47"/>
    <mergeCell ref="B44:C44"/>
    <mergeCell ref="A46:A48"/>
    <mergeCell ref="B46:B48"/>
    <mergeCell ref="C46:F46"/>
    <mergeCell ref="G46:G47"/>
    <mergeCell ref="H46:H47"/>
    <mergeCell ref="C40:D40"/>
    <mergeCell ref="E40:G40"/>
    <mergeCell ref="C41:D41"/>
    <mergeCell ref="E41:G41"/>
    <mergeCell ref="C42:D42"/>
    <mergeCell ref="E42:G42"/>
    <mergeCell ref="F32:G32"/>
    <mergeCell ref="F34:G34"/>
    <mergeCell ref="F35:G35"/>
    <mergeCell ref="B37:C37"/>
    <mergeCell ref="C39:D39"/>
    <mergeCell ref="E39:G39"/>
    <mergeCell ref="F33:G33"/>
    <mergeCell ref="G29:H29"/>
    <mergeCell ref="C2:G2"/>
    <mergeCell ref="C3:D3"/>
    <mergeCell ref="F3:G3"/>
    <mergeCell ref="B6:C6"/>
    <mergeCell ref="B13:D13"/>
    <mergeCell ref="B21:D21"/>
    <mergeCell ref="G24:H24"/>
    <mergeCell ref="G25:H25"/>
    <mergeCell ref="G26:H26"/>
    <mergeCell ref="G27:H27"/>
    <mergeCell ref="G28:H28"/>
  </mergeCells>
  <conditionalFormatting sqref="H49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49:I5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5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49:I50" xr:uid="{00000000-0002-0000-07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3E4FA-795A-4742-A021-9CDC3210C5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 of Change</vt:lpstr>
      <vt:lpstr>Instruction</vt:lpstr>
      <vt:lpstr>Cover</vt:lpstr>
      <vt:lpstr>Common checklist</vt:lpstr>
      <vt:lpstr>User Story 1</vt:lpstr>
      <vt:lpstr>Test report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keywords/>
  <dc:description/>
  <cp:lastModifiedBy>kim anh</cp:lastModifiedBy>
  <cp:revision/>
  <dcterms:created xsi:type="dcterms:W3CDTF">2016-08-15T09:08:57Z</dcterms:created>
  <dcterms:modified xsi:type="dcterms:W3CDTF">2022-10-19T05:27:59Z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