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D:\gitonl\NashTechHW\MiddleAssignment\"/>
    </mc:Choice>
  </mc:AlternateContent>
  <xr:revisionPtr revIDLastSave="0" documentId="13_ncr:1_{02527B41-D8C1-4653-9AF1-D629DB9FB18E}" xr6:coauthVersionLast="47" xr6:coauthVersionMax="47" xr10:uidLastSave="{00000000-0000-0000-0000-000000000000}"/>
  <bookViews>
    <workbookView xWindow="-108" yWindow="-108" windowWidth="23256" windowHeight="13176" tabRatio="840" activeTab="4" xr2:uid="{00000000-000D-0000-FFFF-FFFF00000000}"/>
  </bookViews>
  <sheets>
    <sheet name="Record of Change" sheetId="4" r:id="rId1"/>
    <sheet name="Instruction" sheetId="5" r:id="rId2"/>
    <sheet name="Cover" sheetId="6" r:id="rId3"/>
    <sheet name="Common checklist" sheetId="7" r:id="rId4"/>
    <sheet name="AddAddress" sheetId="11"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39" i="11" l="1"/>
  <c r="A40" i="11" s="1"/>
  <c r="A41" i="11" s="1"/>
  <c r="A42" i="11" s="1"/>
  <c r="A43" i="11" s="1"/>
  <c r="A45" i="11" s="1"/>
  <c r="A46" i="11" s="1"/>
  <c r="A20" i="11"/>
  <c r="A21" i="11" s="1"/>
  <c r="A22" i="11" s="1"/>
  <c r="A23" i="11" s="1"/>
  <c r="A24" i="11" s="1"/>
  <c r="A25" i="11" s="1"/>
  <c r="A26" i="11" s="1"/>
  <c r="A27" i="11" s="1"/>
  <c r="A28" i="11" s="1"/>
  <c r="A29" i="11" s="1"/>
  <c r="A30" i="11" s="1"/>
  <c r="A31" i="11" s="1"/>
  <c r="A33" i="11" s="1"/>
  <c r="A34" i="11" s="1"/>
  <c r="A35" i="11" s="1"/>
  <c r="D15" i="11"/>
  <c r="C15" i="11"/>
  <c r="B15" i="11"/>
  <c r="D14" i="11"/>
  <c r="C14" i="11"/>
  <c r="B14" i="11"/>
  <c r="D13" i="11"/>
  <c r="C13" i="11"/>
  <c r="B13" i="11"/>
  <c r="D12" i="11"/>
  <c r="C12" i="11"/>
  <c r="B12" i="11"/>
  <c r="D11" i="11"/>
  <c r="C11" i="11"/>
  <c r="B11" i="11"/>
  <c r="D9" i="11"/>
  <c r="C9" i="11"/>
  <c r="B9" i="11"/>
  <c r="F28" i="10"/>
  <c r="F27" i="10"/>
  <c r="F26" i="10"/>
  <c r="F25" i="10"/>
  <c r="E28" i="10"/>
  <c r="E27" i="10"/>
  <c r="E26" i="10"/>
  <c r="E25" i="10"/>
  <c r="D28" i="10"/>
  <c r="D27" i="10"/>
  <c r="D26" i="10"/>
  <c r="D25" i="10"/>
  <c r="A47" i="11" l="1"/>
  <c r="A36" i="11"/>
  <c r="A37" i="11" s="1"/>
  <c r="C10" i="11"/>
  <c r="D10" i="11"/>
  <c r="B10" i="11"/>
  <c r="C28" i="10"/>
  <c r="C27" i="10"/>
  <c r="C26" i="10"/>
  <c r="C25" i="10"/>
  <c r="A48" i="11" l="1"/>
  <c r="A49" i="11" s="1"/>
  <c r="A50" i="11" s="1"/>
  <c r="A51" i="11" s="1"/>
  <c r="A52" i="11" s="1"/>
  <c r="A53" i="11" s="1"/>
  <c r="A54" i="11" s="1"/>
  <c r="A55" i="11" s="1"/>
  <c r="A57" i="11" s="1"/>
  <c r="A58" i="11" s="1"/>
  <c r="A59" i="11" s="1"/>
  <c r="A60" i="11" s="1"/>
  <c r="A61" i="11" s="1"/>
  <c r="A62" i="11" s="1"/>
  <c r="A64" i="11" s="1"/>
  <c r="C29" i="10"/>
  <c r="F50" i="10" s="1"/>
  <c r="C17" i="10"/>
  <c r="F29" i="10"/>
  <c r="G17" i="10"/>
  <c r="G18" i="10" s="1"/>
  <c r="A65" i="11" l="1"/>
  <c r="A66" i="11" s="1"/>
  <c r="A67" i="11" s="1"/>
  <c r="A68" i="11" s="1"/>
  <c r="A69" i="11" s="1"/>
  <c r="A71" i="11" s="1"/>
  <c r="C18" i="10"/>
  <c r="E17" i="10"/>
  <c r="E18" i="10" s="1"/>
  <c r="D17" i="10"/>
  <c r="D18" i="10" s="1"/>
  <c r="A72" i="11" l="1"/>
  <c r="A73" i="11" s="1"/>
  <c r="A74" i="11" s="1"/>
  <c r="A75" i="11" s="1"/>
  <c r="F17" i="10"/>
  <c r="F18" i="10" s="1"/>
  <c r="D19" i="10" s="1"/>
  <c r="G50" i="10" s="1"/>
  <c r="A76" i="11" l="1"/>
  <c r="A78" i="11" s="1"/>
  <c r="A80" i="11" l="1"/>
  <c r="A81" i="11" s="1"/>
  <c r="A82" i="11" s="1"/>
  <c r="A83" i="11" s="1"/>
  <c r="A84" i="11" s="1"/>
  <c r="A85" i="11" s="1"/>
  <c r="A8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4638D735-3338-4ACB-884C-5AEECA928571}">
      <text>
        <r>
          <rPr>
            <b/>
            <sz val="8"/>
            <color indexed="8"/>
            <rFont val="Times New Roman"/>
            <family val="1"/>
          </rPr>
          <t xml:space="preserve">Pass
Fail
Untested
N/A
</t>
        </r>
      </text>
    </comment>
    <comment ref="G17" authorId="0" shapeId="0" xr:uid="{958368FD-1F5F-4C86-85D5-645B4A6911F6}">
      <text>
        <r>
          <rPr>
            <b/>
            <sz val="8"/>
            <color indexed="8"/>
            <rFont val="Times New Roman"/>
            <family val="1"/>
          </rPr>
          <t xml:space="preserve">Pass
Fail
Untested
N/A
</t>
        </r>
      </text>
    </comment>
    <comment ref="H17" authorId="0" shapeId="0" xr:uid="{8E0A9FDD-750E-4D9C-80DE-3BCE1938AC45}">
      <text>
        <r>
          <rPr>
            <b/>
            <sz val="8"/>
            <color indexed="8"/>
            <rFont val="Times New Roman"/>
            <family val="1"/>
          </rPr>
          <t xml:space="preserve">Pass
Fail
Untested
N/A
</t>
        </r>
      </text>
    </comment>
    <comment ref="F51" authorId="1" shapeId="0" xr:uid="{073323BE-72A4-46EF-AF04-E5BD437D9F37}">
      <text>
        <r>
          <rPr>
            <b/>
            <sz val="9"/>
            <color indexed="81"/>
            <rFont val="Tahoma"/>
            <family val="2"/>
          </rPr>
          <t>Nguyen Dao Thai Binh:</t>
        </r>
        <r>
          <rPr>
            <sz val="9"/>
            <color indexed="81"/>
            <rFont val="Tahoma"/>
            <family val="2"/>
          </rPr>
          <t xml:space="preserve">
Bug ID: 13057</t>
        </r>
      </text>
    </comment>
    <comment ref="F53" authorId="1" shapeId="0" xr:uid="{69EEAAA7-87E6-4980-93E9-4926575ED903}">
      <text>
        <r>
          <rPr>
            <b/>
            <sz val="9"/>
            <color indexed="81"/>
            <rFont val="Tahoma"/>
            <family val="2"/>
          </rPr>
          <t>Nguyen Dao Thi Binh:</t>
        </r>
        <r>
          <rPr>
            <sz val="9"/>
            <color indexed="81"/>
            <rFont val="Tahoma"/>
            <family val="2"/>
          </rPr>
          <t xml:space="preserve">
Bug ID: 13057</t>
        </r>
      </text>
    </comment>
    <comment ref="F54" authorId="1" shapeId="0" xr:uid="{BC993B95-4A93-400C-B4BA-F447EBAC2371}">
      <text>
        <r>
          <rPr>
            <b/>
            <sz val="9"/>
            <color indexed="81"/>
            <rFont val="Tahoma"/>
            <family val="2"/>
          </rPr>
          <t>Nguyen Dao Thi Binh:</t>
        </r>
        <r>
          <rPr>
            <sz val="9"/>
            <color indexed="81"/>
            <rFont val="Tahoma"/>
            <family val="2"/>
          </rPr>
          <t xml:space="preserve">
Bug ID: 13057</t>
        </r>
      </text>
    </comment>
    <comment ref="F57" authorId="1" shapeId="0" xr:uid="{A4230CFF-1218-4D54-A97C-8680A86CE33C}">
      <text>
        <r>
          <rPr>
            <b/>
            <sz val="9"/>
            <color indexed="81"/>
            <rFont val="Tahoma"/>
            <family val="2"/>
          </rPr>
          <t>Nguyen Dao Thi Binh:</t>
        </r>
        <r>
          <rPr>
            <sz val="9"/>
            <color indexed="81"/>
            <rFont val="Tahoma"/>
            <family val="2"/>
          </rPr>
          <t xml:space="preserve">
Bug ID: 13057</t>
        </r>
      </text>
    </comment>
  </commentList>
</comments>
</file>

<file path=xl/sharedStrings.xml><?xml version="1.0" encoding="utf-8"?>
<sst xmlns="http://schemas.openxmlformats.org/spreadsheetml/2006/main" count="431" uniqueCount="344">
  <si>
    <r>
      <t xml:space="preserve">Security Classification: </t>
    </r>
    <r>
      <rPr>
        <b/>
        <sz val="11"/>
        <rFont val="Cambria"/>
        <family val="2"/>
        <scheme val="major"/>
      </rPr>
      <t>Confidential</t>
    </r>
  </si>
  <si>
    <t>Document History</t>
  </si>
  <si>
    <t>Document Location</t>
  </si>
  <si>
    <t>File Name</t>
  </si>
  <si>
    <t>Location</t>
  </si>
  <si>
    <t>Process Asset Library</t>
  </si>
  <si>
    <t>Document Version History</t>
  </si>
  <si>
    <t>Version</t>
  </si>
  <si>
    <t>Effective Date</t>
  </si>
  <si>
    <t>Author</t>
  </si>
  <si>
    <t>Details</t>
  </si>
  <si>
    <t>Reviewer</t>
  </si>
  <si>
    <t>Approvers</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</si>
  <si>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</si>
  <si>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</si>
  <si>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</si>
  <si>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</si>
  <si>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</si>
  <si>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</si>
  <si>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</si>
  <si>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</si>
  <si>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</si>
  <si>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</si>
  <si>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</si>
  <si>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</si>
  <si>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</si>
  <si>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</si>
  <si>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</si>
  <si>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</si>
  <si>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</si>
  <si>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</si>
  <si>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</si>
  <si>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</si>
  <si>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</si>
  <si>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</si>
  <si>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</si>
  <si>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</si>
  <si>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</si>
  <si>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</si>
  <si>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</si>
  <si>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</si>
  <si>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</si>
  <si>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</si>
  <si>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</si>
  <si>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</si>
  <si>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</si>
  <si>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</si>
  <si>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</si>
  <si>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</si>
  <si>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</si>
  <si>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</si>
  <si>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</si>
  <si>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</si>
  <si>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</si>
  <si>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</si>
  <si>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</si>
  <si>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</si>
  <si>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</si>
  <si>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</si>
  <si>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</si>
  <si>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</si>
  <si>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</si>
  <si>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</si>
  <si>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</si>
  <si>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</si>
  <si>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</si>
  <si>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</si>
  <si>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</si>
  <si>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</si>
  <si>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</si>
  <si>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</si>
  <si>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</si>
  <si>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</si>
  <si>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</si>
  <si>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</si>
  <si>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</si>
  <si>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</si>
  <si>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</si>
  <si>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</si>
  <si>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</si>
  <si>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</si>
  <si>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</si>
  <si>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</si>
  <si>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</si>
  <si>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</si>
  <si>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</si>
  <si>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</si>
  <si>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</si>
  <si>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</si>
  <si>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</si>
  <si>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</si>
  <si>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</si>
  <si>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</si>
  <si>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</si>
  <si>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</si>
  <si>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</si>
  <si>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</si>
  <si>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</si>
  <si>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</si>
  <si>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</si>
  <si>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</si>
  <si>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</si>
  <si>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</si>
  <si>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</si>
  <si>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</si>
  <si>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</si>
  <si>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</si>
  <si>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</si>
  <si>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</si>
  <si>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</si>
  <si>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</si>
  <si>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</si>
  <si>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</si>
  <si>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</si>
  <si>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</si>
  <si>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</si>
  <si>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</si>
  <si>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</si>
  <si>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</si>
  <si>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</si>
  <si>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</si>
  <si>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</si>
  <si>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</si>
  <si>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</si>
  <si>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</si>
  <si>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</si>
  <si>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</si>
  <si>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</si>
  <si>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</si>
  <si>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</si>
  <si>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</si>
  <si>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</si>
  <si>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</si>
  <si>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</si>
  <si>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</si>
  <si>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</si>
  <si>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</si>
  <si>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</si>
  <si>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</si>
  <si>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</si>
  <si>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</si>
  <si>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</si>
  <si>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</si>
  <si>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</si>
  <si>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</si>
  <si>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</si>
  <si>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</si>
  <si>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</si>
  <si>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</si>
  <si>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</si>
  <si>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</si>
  <si>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</si>
  <si>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</si>
  <si>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</si>
  <si>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</si>
  <si>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</si>
  <si>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</si>
  <si>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</si>
  <si>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</si>
  <si>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</si>
  <si>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</si>
  <si>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</si>
  <si>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</si>
  <si>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</si>
  <si>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</si>
  <si>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</si>
  <si>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</si>
  <si>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</si>
  <si>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</si>
  <si>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Kim Anh</t>
  </si>
  <si>
    <t>Assignment2_KimAnh_MiddleTerm.xltx</t>
  </si>
  <si>
    <t>1. Validation field</t>
  </si>
  <si>
    <t>2. Function</t>
  </si>
  <si>
    <t>1.1 Fullname</t>
  </si>
  <si>
    <t>1.2 Phone number</t>
  </si>
  <si>
    <t>1.3 Address</t>
  </si>
  <si>
    <t>Verify error when total numeric characters input is less than 10 and more than 0</t>
  </si>
  <si>
    <t>Verify error when total numeric characters input is more than 10</t>
  </si>
  <si>
    <t>Verify error when total characters inputted is more than 350</t>
  </si>
  <si>
    <t>Verify error when total characters in Address field is less than 5</t>
  </si>
  <si>
    <t>Verify error when total characters in in Address field is minlength 5</t>
  </si>
  <si>
    <t>Verify error when total characters in in Address field is maxlength 350</t>
  </si>
  <si>
    <t>Verify when total characters in in Address field is between 5 and 350</t>
  </si>
  <si>
    <t>1.4 Province</t>
  </si>
  <si>
    <t>1.5 District</t>
  </si>
  <si>
    <t>Add new Address function</t>
  </si>
  <si>
    <t>1. Access to Lazada page
2.Open add new address page</t>
  </si>
  <si>
    <t>1.6 Ward</t>
  </si>
  <si>
    <t>1.7 Button</t>
  </si>
  <si>
    <t>Check default value</t>
  </si>
  <si>
    <t>Add new address successfully as Home</t>
  </si>
  <si>
    <t>Add new address successfully as Office</t>
  </si>
  <si>
    <t>Check function when click on CANCEL button with all inputed fields</t>
  </si>
  <si>
    <t>Check function when click on CANCEL button without inputed fields</t>
  </si>
  <si>
    <t>Add new address duplicate with the existing address</t>
  </si>
  <si>
    <t>Add multiple address for one person (same phone, name)</t>
  </si>
  <si>
    <t xml:space="preserve">Check automatically trim space </t>
  </si>
  <si>
    <t>Check clear inputted data by click on x icon</t>
  </si>
  <si>
    <t>Check province's initial data</t>
  </si>
  <si>
    <t>Check mandatory field</t>
  </si>
  <si>
    <t>Check province's dropdown value when select a value</t>
  </si>
  <si>
    <t>Check province's dropdown value when select second value</t>
  </si>
  <si>
    <t>Check Province allow to input data or not</t>
  </si>
  <si>
    <t>Check Full Name when input &lt; 2 characters(1 character)</t>
  </si>
  <si>
    <t>Check Full Name when input = 2 characters</t>
  </si>
  <si>
    <t>Check Full Name when input characters from 2 to 50 characters</t>
  </si>
  <si>
    <t>Check Full Name when input more than 50 characters</t>
  </si>
  <si>
    <t>Check Full Name when input 50 characters</t>
  </si>
  <si>
    <t>Check Full Name when input special characters</t>
  </si>
  <si>
    <t>Check Full Name when input HTML code , Java Script, SQL injection</t>
  </si>
  <si>
    <t>Check allow copy &amp; paste data into Full Name</t>
  </si>
  <si>
    <t>Check required Full Name field</t>
  </si>
  <si>
    <t>Check phone number field when input alphabetic characters</t>
  </si>
  <si>
    <t>Check phone number field when input special characters</t>
  </si>
  <si>
    <t>Check Phone number field when input HTML code , Java Script, SQL injection</t>
  </si>
  <si>
    <t xml:space="preserve">Check phone number when enter space between numeric </t>
  </si>
  <si>
    <t>Check allowing copy &amp; paste data into Phone number field</t>
  </si>
  <si>
    <t>Check total numeric characters input is 10 and valid</t>
  </si>
  <si>
    <t>Check required Address field</t>
  </si>
  <si>
    <t>Check Address field when input special characters</t>
  </si>
  <si>
    <t>Check automatically trim space from front and end of inputted text when submit</t>
  </si>
  <si>
    <t>Check district's dropdown value when select a value</t>
  </si>
  <si>
    <t>Check district's dropdown value when select second value</t>
  </si>
  <si>
    <t>Check District allow to input data or not</t>
  </si>
  <si>
    <t>Check Ward allow to input data or not</t>
  </si>
  <si>
    <t>Check ward's dropdown value when select a value</t>
  </si>
  <si>
    <t>Check ward's dropdown value when select second value</t>
  </si>
  <si>
    <t>Verify drop down values of field depened on choosen Ward in district field</t>
  </si>
  <si>
    <t>Verify drop down values of field depened on choosen District in province field</t>
  </si>
  <si>
    <t>1. Observe Full name field</t>
  </si>
  <si>
    <t>3. Button save is clickable 
And error message " Please enter your Full name" is displayed under fullname field</t>
  </si>
  <si>
    <t>No error message is displayed and save successfully</t>
  </si>
  <si>
    <t>Check required Phone number field</t>
  </si>
  <si>
    <t>1. Observe Phone number field</t>
  </si>
  <si>
    <t>Check data display in the dropdown box with scroll bar</t>
  </si>
  <si>
    <t>1. Observe Address field</t>
  </si>
  <si>
    <t>1. Observe Province field</t>
  </si>
  <si>
    <t>1. Click on Province selection
2. Observe field</t>
  </si>
  <si>
    <t xml:space="preserve">1. Click on Province selection
2. Click on a value in list 
3. Click on another value in list
4. Enter valid value for all mandatory field
5. Click on save button </t>
  </si>
  <si>
    <t>3. First value is not selected anymore and second value is displayed in selection field</t>
  </si>
  <si>
    <t xml:space="preserve">1. Click on Province selection
2. Enter a text into field
3. Click on save button </t>
  </si>
  <si>
    <t>2. Can not enter a text'
3. Save failed and Error message "Please select your province" is displayed under Province field</t>
  </si>
  <si>
    <t>1. Observe District field</t>
  </si>
  <si>
    <t>1. Let district field empty
2. Enter valid value for all mandatory field
3. Click on save button</t>
  </si>
  <si>
    <t>2.1. Data is valid district according to province value above
2.2. Data is sorting ascending 
2.3. There is scroll bar to scroll up and down selecting value</t>
  </si>
  <si>
    <t>1. Choose a value in province field
1. Click on District selection
2. Observe field</t>
  </si>
  <si>
    <t>2. Can not enter a text'
3. Save failed and Error message "Please select your District" is displayed under District field</t>
  </si>
  <si>
    <t xml:space="preserve">1. Click on District selection
2. Enter a text into field
3. Click on save button </t>
  </si>
  <si>
    <t>1. Observe Ward field</t>
  </si>
  <si>
    <t>There is a place holder "Please choose your Ward" displayed in field</t>
  </si>
  <si>
    <t>Save failed and Error message "Please select your district" is displayed under Ward field</t>
  </si>
  <si>
    <t>1. Let ward field empty
2. Enter valid value for all mandatory field
3. Click on save button</t>
  </si>
  <si>
    <t>1. Choose a value in province field
2. Choose a value in district field
1. Click on Ward selection
2. Observe field</t>
  </si>
  <si>
    <t xml:space="preserve">1. Click on District selection
2. Click on a value in list 
3. Enter valid value for all mandatory field
4. Click on save button </t>
  </si>
  <si>
    <t xml:space="preserve">1. Click on District selection
2. Click on a value in list 
3. Click on another value in list
4. Enter valid value for all mandatory field
5. Click on save button </t>
  </si>
  <si>
    <t xml:space="preserve">1. Click on Ward selection
2. Click on a value in list 
3. Enter valid value for all mandatory field
4. Click on save button </t>
  </si>
  <si>
    <t xml:space="preserve">1. Click on Ward selection
2. Click on a value in list 
3. Click on another value in list
4. Enter valid value for all mandatory field
5. Click on save button </t>
  </si>
  <si>
    <t xml:space="preserve">1. Click on Ward selection
2. Enter a text into field
3. Click on save button </t>
  </si>
  <si>
    <t>2. Can not enter a text'
3. Save failed and Error message "Please select your Ward" is displayed under Ward field</t>
  </si>
  <si>
    <t>1. Enter valid value for all mandatory field 
2. Click on label button Home
3. Click on save button</t>
  </si>
  <si>
    <t>1. Enter valid value for all mandatory field 
2. Click on label button Office
3. Click on save button</t>
  </si>
  <si>
    <t>2. Button can be choosen 
3. Address after saving should be labeled as Home</t>
  </si>
  <si>
    <t>2. Button can be choosen 
3. Address after saving should be labeled as Office address</t>
  </si>
  <si>
    <t>Add new address unsuccessfully when input invalid at all fields</t>
  </si>
  <si>
    <t>1. Enter invalid value for all mandatory field 
2. Click on save button</t>
  </si>
  <si>
    <t>Check default value label</t>
  </si>
  <si>
    <t>1. Observer label button field</t>
  </si>
  <si>
    <t>Default label should be Home button</t>
  </si>
  <si>
    <t xml:space="preserve">1. Enter valid value for all mandatory field 
2. Click on CANCEL button
</t>
  </si>
  <si>
    <t>2. Page redirect to address list screen 
And no address is added after click CANCEL button</t>
  </si>
  <si>
    <t xml:space="preserve">1. Let all field empty
2. Click on CANCEL button
</t>
  </si>
  <si>
    <t>Check Address field when input HTML code , Java Script, SQL injection</t>
  </si>
  <si>
    <t>1. Enter valid value and similar to existed address for all mandatory field
2. Click on save button</t>
  </si>
  <si>
    <t>1. Enter full name existed
2. Enter phone number existed 
3. Enter address is different with existed address list 
4. Click on save button</t>
  </si>
  <si>
    <t>4. Page redirect to address list screen 
 No error message is displayed and address is saved on top successfully</t>
  </si>
  <si>
    <t>2. Page redirect to address list screen 
 No error message is displayed and address is saved on top successfully</t>
  </si>
  <si>
    <t>1.'There is a place holder "First Last" displayed in field</t>
  </si>
  <si>
    <t>3.Save failed and Error message "The length should be 2-50 characters" is displayed under fullname field</t>
  </si>
  <si>
    <t>3.No error message is displayed and save successfully</t>
  </si>
  <si>
    <t>abcdefghijklmnopqrstuvwxyzabcdefghijklmnopqrstuvwxyz</t>
  </si>
  <si>
    <t>abcdefghijklmnopqrstuvwxyzabcdefghijklmnopqrstuvwx</t>
  </si>
  <si>
    <t xml:space="preserve"> 3. Save failed and Error message "Please enter alphabetic or numeric characters" is displayed under fullname field</t>
  </si>
  <si>
    <t>1. Enter text contains special character into field
2. Enter valid value for all mandatory field
3. Click on save button</t>
  </si>
  <si>
    <t>"@#&amp;"</t>
  </si>
  <si>
    <t xml:space="preserve"> 3.Save failed and Error message "Please enter alphabetic or numeric characters" is displayed under fullname field</t>
  </si>
  <si>
    <t>3.Full Name after saving should display without spaces in front of and end of text</t>
  </si>
  <si>
    <t xml:space="preserve">3.Data is cleared </t>
  </si>
  <si>
    <t>1. Enter "Kim Anh" into field
2. Click on x icon
3. Observe fullname field</t>
  </si>
  <si>
    <t>1. Enter "Kim Anh" into field
2. Copy text in field 
3. Clear text in field
4. Paste text to field
5. Observe field</t>
  </si>
  <si>
    <t>2. Text can be clicked to copy
5. Text is displayed in field after pasting</t>
  </si>
  <si>
    <t>1.There is a place holder "Please enter your phone number" displayed in field</t>
  </si>
  <si>
    <t>3.Save failed and Error message "Please enter your phone number" is displayed under phone number field</t>
  </si>
  <si>
    <t>3.Save failed and Error message "Please enter only numeric characters" is displayed under phone number field</t>
  </si>
  <si>
    <t>1. Let fullname field empty
2. Enter valid value for all mandatory field
3. Click on Save button</t>
  </si>
  <si>
    <t>1. Enter 1 character into field
2. Enter valid value for all mandatory field
3. Click on Save button</t>
  </si>
  <si>
    <t>1. Enter 2 character into field
2. Enter valid value for all mandatory field
3. Click on Save button</t>
  </si>
  <si>
    <t>1. Enter text contains 2 to 50 characters into field
2. Enter valid value for all mandatory field
3. Click on Save button</t>
  </si>
  <si>
    <t>1. Enter more than 50 character into field
2. Enter valid value for all mandatory field
3. Click on Save button</t>
  </si>
  <si>
    <t>1. Enter exactly 50 characters into field
2. Enter valid value for all mandatory field
3. Click on Save button</t>
  </si>
  <si>
    <t>1. Enter "     Kim Anh    " into field
2. Enter valid value for all mandatory field
3. Click on Save button</t>
  </si>
  <si>
    <t>1. Enter text "&lt;code&gt;full name&lt;/code&gt;" into field
2. Enter valid value for all mandatory field
3. Click on Save button</t>
  </si>
  <si>
    <t>1. Let phone number field empty
2. Enter valid value for all mandatory field
3. Click on Save button</t>
  </si>
  <si>
    <t>1. Enter only alphabetic characters into field
2. Enter valid value for all mandatory field
3. Click on Save button</t>
  </si>
  <si>
    <t xml:space="preserve"> 3.Save failed and Error message "Please enter only numeric characters" is displayed under phone number field</t>
  </si>
  <si>
    <t>1. Enter text contains special characters into field
2. Enter valid value for all mandatory field
3. Click on Save button</t>
  </si>
  <si>
    <t>"&amp;"</t>
  </si>
  <si>
    <t>1. Enter text "&lt;code&gt;phonenumber&lt;/code&gt;" into field
2. Enter valid value for all mandatory field
3. Click on Save button</t>
  </si>
  <si>
    <t xml:space="preserve"> 3. Save failed and Error message "Please enter only numeric characters" is displayed under phone number field</t>
  </si>
  <si>
    <t>1. Enter phone number with space between numbers into field
2. Enter valid value for all mandatory field
3. Click on Save button</t>
  </si>
  <si>
    <t>1. Enter a phone number into field
2. Click on x icon
3. Observe phone number field</t>
  </si>
  <si>
    <t>1. Enter a phone number into field
2. Copy text in field 
3. Clear text in field
4. Paste text to field
5. Observe field</t>
  </si>
  <si>
    <t>1. Enter 10 numberic characters of phone number into field
2. Enter valid value for all mandatory field
3. Click on Save button</t>
  </si>
  <si>
    <t>3.Save failed and Error message "The length of phone number should be 10 characters" is displayed under phone number field</t>
  </si>
  <si>
    <t>1. Enter less than 10 numberic characters into field
2. Enter valid value for all mandatory field
3. Click on Save button</t>
  </si>
  <si>
    <t>1. Enter "09879932113435" into field
2. Enter valid value for all mandatory field
3. Click on Save button</t>
  </si>
  <si>
    <t xml:space="preserve"> 3.Save failed and Error message "The length of phone number should be 10 characters" is displayed under phone number field</t>
  </si>
  <si>
    <t>1.There is a place holder "Please enter your address" displayed in field</t>
  </si>
  <si>
    <t>3.Save failed and Error message "Please enter your Address" is displayed under Address field</t>
  </si>
  <si>
    <t>1. Let address field empty
2. Enter valid value for all mandatory field
3. Click on Save button</t>
  </si>
  <si>
    <t xml:space="preserve"> 3.Save failed and Error message "Please enter alphabetic or numeric characters" is displayed under address field</t>
  </si>
  <si>
    <t>1. Enter "     24 Nguyen Trai Ngo 3   " into field
2. Enter valid value for all mandatory field
3. Click on save button</t>
  </si>
  <si>
    <t>3. Address after saving should display without spaces in front of and end of text</t>
  </si>
  <si>
    <t xml:space="preserve">3. Data is cleared </t>
  </si>
  <si>
    <t>1. Enter text into field
2. Click on x icon
3. Observe Address field</t>
  </si>
  <si>
    <t>1. Enter text "&lt;code&gt;address&lt;/code&gt;" into field
2. Enter valid value for all mandatory field
3. Click on Save button</t>
  </si>
  <si>
    <t>1. Enter text contains special characters "24 Nguyen Trai @3" into field
2. Enter valid value for all mandatory field
3. Click on Save button</t>
  </si>
  <si>
    <t>1. Enter a text contains 351 chatecters into field
2. Enter valid value for all mandatory field
3. Click on Save button</t>
  </si>
  <si>
    <t>3. Save failed and Error message "The length should be 5 - 350 characters" is displayed under Address field</t>
  </si>
  <si>
    <t>1. Enter text contains 4 characters into field
2. Enter valid value for all mandatory field
3. Click on Save button</t>
  </si>
  <si>
    <t>3. No error message is displayed and save successfully</t>
  </si>
  <si>
    <t>3 . No error message is displayed and save successfully</t>
  </si>
  <si>
    <t>1. Enter text contains exactly 350 characters into field
2. Enter valid value for all mandatory field
3. Click on Save button</t>
  </si>
  <si>
    <t>1. Enter text contains 5 alphanumeric characters into field
2. Enter valid value for all mandatory field
3. Click on Save button</t>
  </si>
  <si>
    <t>1. Enter text contains 5-350 alphanumeric characters into field
2. Enter valid value for all mandatory field
3. Click on Save button</t>
  </si>
  <si>
    <t>1. There is a place holder "Please choose your province" displayed in field</t>
  </si>
  <si>
    <t>1. Let province field empty
2. Enter valid value for all mandatory field
3. Click on Save button</t>
  </si>
  <si>
    <t>3. Save failed and Error message "Please select your province" is displayed under Province field</t>
  </si>
  <si>
    <t>2.1. Data is valid province of 63 provinces in Vietnam
2.2. Data is sorting ascending 
2.3. There is scroll bar to scroll up and down selecting value and user can click hold to scroll up and down</t>
  </si>
  <si>
    <t xml:space="preserve">1. Click on Province selection
2. Click on a value in list 
3. Enter valid value for all mandatory field
4. Click on Save button </t>
  </si>
  <si>
    <t>4. No error message is displayed and save successfully</t>
  </si>
  <si>
    <t>1.There is a place holder "Please choose your district" displayed in field</t>
  </si>
  <si>
    <t>1. Save failed and Error message "Please select your district" is displayed under District field</t>
  </si>
  <si>
    <t>2.1. Data is valid Ward according to district value above
2.2. Data is sorting ascending 
2.3. There is scroll bar to scroll up and down selecting value and user can click hold to scroll up and down</t>
  </si>
  <si>
    <t>2. Save 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</si>
</sst>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9">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0"/>
      <name val="Arial"/>
      <family val="2"/>
      <charset val="1"/>
    </font>
    <font>
      <sz val="10"/>
      <color rgb="FF000000"/>
      <name val="Arial"/>
      <family val="2"/>
      <charset val="1"/>
    </font>
  </fonts>
  <fills count="25">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FFFFFF"/>
        <bgColor rgb="FFF2F2F2"/>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3" fontId="1" fillId="6" borderId="6" xfId="0" quotePrefix="1" applyNumberFormat="1" applyFont="1" applyFill="1" applyBorder="1" applyAlignment="1">
      <alignment horizontal="left" vertical="top" wrapText="1"/>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37" fillId="10" borderId="6" xfId="0" applyFont="1" applyFill="1" applyBorder="1" applyAlignment="1">
      <alignment horizontal="left" vertical="top"/>
    </xf>
    <xf numFmtId="0" fontId="1" fillId="0" borderId="6" xfId="0" applyFont="1" applyBorder="1" applyAlignment="1">
      <alignment horizontal="left" vertical="top" wrapText="1"/>
    </xf>
    <xf numFmtId="0" fontId="1" fillId="6" borderId="0" xfId="0" applyFont="1" applyFill="1" applyAlignment="1">
      <alignment vertical="top" wrapText="1"/>
    </xf>
    <xf numFmtId="0" fontId="1" fillId="6" borderId="0" xfId="0" applyFont="1" applyFill="1" applyAlignment="1">
      <alignment horizontal="left" wrapText="1"/>
    </xf>
    <xf numFmtId="0" fontId="67" fillId="24" borderId="6" xfId="0" applyFont="1" applyFill="1" applyBorder="1" applyAlignment="1">
      <alignment horizontal="left" vertical="top"/>
    </xf>
    <xf numFmtId="0" fontId="67" fillId="24" borderId="6" xfId="5" applyFont="1" applyFill="1" applyBorder="1" applyAlignment="1">
      <alignment horizontal="left" vertical="top" wrapText="1"/>
    </xf>
    <xf numFmtId="0" fontId="67" fillId="24" borderId="6" xfId="0" applyFont="1" applyFill="1" applyBorder="1" applyAlignment="1">
      <alignment horizontal="left" vertical="top" wrapText="1"/>
    </xf>
    <xf numFmtId="0" fontId="68" fillId="24" borderId="6" xfId="0" applyFont="1" applyFill="1" applyBorder="1" applyAlignment="1">
      <alignment vertical="top"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0" fontId="5" fillId="0" borderId="0" xfId="0" applyFont="1" applyAlignment="1">
      <alignment horizontal="center" vertical="center"/>
    </xf>
    <xf numFmtId="0" fontId="6" fillId="0" borderId="0" xfId="0" applyFont="1" applyAlignment="1">
      <alignment horizontal="right" vertical="center"/>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3" fillId="19" borderId="7" xfId="0" applyFont="1" applyFill="1" applyBorder="1" applyAlignment="1">
      <alignment horizontal="center"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TableStyleMedium2"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C25" sqref="C25"/>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65" t="s">
        <v>0</v>
      </c>
      <c r="F1" s="16"/>
    </row>
    <row r="2" spans="1:6" ht="21">
      <c r="A2" s="37" t="s">
        <v>1</v>
      </c>
      <c r="B2" s="18"/>
      <c r="C2" s="18"/>
      <c r="D2" s="18"/>
      <c r="E2" s="18"/>
      <c r="F2" s="18"/>
    </row>
    <row r="3" spans="1:6">
      <c r="A3" s="18"/>
      <c r="B3" s="18"/>
      <c r="C3" s="18"/>
      <c r="D3" s="18"/>
      <c r="E3" s="18"/>
      <c r="F3" s="18"/>
    </row>
    <row r="4" spans="1:6" ht="15" customHeight="1">
      <c r="A4" s="174" t="s">
        <v>2</v>
      </c>
      <c r="B4" s="175"/>
      <c r="C4" s="175"/>
      <c r="D4" s="175"/>
      <c r="E4" s="176"/>
      <c r="F4" s="18"/>
    </row>
    <row r="5" spans="1:6">
      <c r="A5" s="177" t="s">
        <v>3</v>
      </c>
      <c r="B5" s="177"/>
      <c r="C5" s="178" t="s">
        <v>4</v>
      </c>
      <c r="D5" s="178"/>
      <c r="E5" s="178"/>
      <c r="F5" s="18"/>
    </row>
    <row r="6" spans="1:6" ht="29.25" customHeight="1">
      <c r="A6" s="179" t="s">
        <v>170</v>
      </c>
      <c r="B6" s="180"/>
      <c r="C6" s="173" t="s">
        <v>5</v>
      </c>
      <c r="D6" s="173"/>
      <c r="E6" s="173"/>
      <c r="F6" s="18"/>
    </row>
    <row r="7" spans="1:6" ht="29.25" customHeight="1">
      <c r="A7" s="137"/>
      <c r="B7" s="137"/>
      <c r="C7" s="138"/>
      <c r="D7" s="138"/>
      <c r="E7" s="138"/>
      <c r="F7" s="18"/>
    </row>
    <row r="8" spans="1:6" s="139" customFormat="1" ht="29.25" customHeight="1">
      <c r="A8" s="171" t="s">
        <v>6</v>
      </c>
      <c r="B8" s="172"/>
      <c r="C8" s="172"/>
      <c r="D8" s="172"/>
      <c r="E8" s="172"/>
      <c r="F8" s="172"/>
    </row>
    <row r="9" spans="1:6" s="139" customFormat="1" ht="15" customHeight="1">
      <c r="A9" s="140" t="s">
        <v>7</v>
      </c>
      <c r="B9" s="140" t="s">
        <v>8</v>
      </c>
      <c r="C9" s="140" t="s">
        <v>9</v>
      </c>
      <c r="D9" s="140" t="s">
        <v>10</v>
      </c>
      <c r="E9" s="140" t="s">
        <v>11</v>
      </c>
      <c r="F9" s="140" t="s">
        <v>12</v>
      </c>
    </row>
    <row r="10" spans="1:6" s="139" customFormat="1" ht="13.2">
      <c r="A10" s="123"/>
      <c r="B10" s="124"/>
      <c r="C10" s="125"/>
      <c r="D10" s="142"/>
      <c r="E10" s="126"/>
      <c r="F10" s="141"/>
    </row>
    <row r="11" spans="1:6" s="139" customFormat="1" ht="13.2">
      <c r="A11" s="123"/>
      <c r="B11" s="124"/>
      <c r="C11" s="125"/>
      <c r="D11" s="142"/>
      <c r="E11" s="126"/>
      <c r="F11" s="141"/>
    </row>
    <row r="12" spans="1:6" s="139" customFormat="1" ht="13.2">
      <c r="A12" s="154"/>
      <c r="B12" s="155"/>
      <c r="C12" s="156"/>
      <c r="D12" s="157"/>
      <c r="E12" s="158"/>
      <c r="F12" s="141"/>
    </row>
    <row r="13" spans="1:6" s="139" customFormat="1" ht="30" customHeight="1">
      <c r="A13" s="173" t="s">
        <v>13</v>
      </c>
      <c r="B13" s="173"/>
      <c r="C13" s="173"/>
      <c r="D13" s="173"/>
      <c r="E13" s="173"/>
      <c r="F13" s="173"/>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topLeftCell="A76"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47" t="s">
        <v>14</v>
      </c>
      <c r="J1" s="34"/>
      <c r="K1" s="34"/>
    </row>
    <row r="2" spans="1:11" ht="25.5" customHeight="1">
      <c r="B2" s="186" t="s">
        <v>15</v>
      </c>
      <c r="C2" s="186"/>
      <c r="D2" s="186"/>
      <c r="E2" s="186"/>
      <c r="F2" s="186"/>
      <c r="G2" s="186"/>
      <c r="H2" s="186"/>
      <c r="I2" s="186"/>
      <c r="J2" s="184" t="s">
        <v>16</v>
      </c>
      <c r="K2" s="184"/>
    </row>
    <row r="3" spans="1:11" ht="28.5" customHeight="1">
      <c r="B3" s="187" t="s">
        <v>17</v>
      </c>
      <c r="C3" s="187"/>
      <c r="D3" s="187"/>
      <c r="E3" s="187"/>
      <c r="F3" s="185" t="s">
        <v>18</v>
      </c>
      <c r="G3" s="185"/>
      <c r="H3" s="185"/>
      <c r="I3" s="185"/>
      <c r="J3" s="184"/>
      <c r="K3" s="184"/>
    </row>
    <row r="4" spans="1:11" ht="18" customHeight="1">
      <c r="B4" s="145"/>
      <c r="C4" s="145"/>
      <c r="D4" s="145"/>
      <c r="E4" s="145"/>
      <c r="F4" s="144"/>
      <c r="G4" s="144"/>
      <c r="H4" s="144"/>
      <c r="I4" s="144"/>
      <c r="J4" s="143"/>
      <c r="K4" s="143"/>
    </row>
    <row r="6" spans="1:11" ht="22.8">
      <c r="A6" s="4" t="s">
        <v>19</v>
      </c>
    </row>
    <row r="7" spans="1:11">
      <c r="A7" s="191" t="s">
        <v>20</v>
      </c>
      <c r="B7" s="191"/>
      <c r="C7" s="191"/>
      <c r="D7" s="191"/>
      <c r="E7" s="191"/>
      <c r="F7" s="191"/>
      <c r="G7" s="191"/>
      <c r="H7" s="191"/>
      <c r="I7" s="191"/>
    </row>
    <row r="8" spans="1:11" ht="20.25" customHeight="1">
      <c r="A8" s="191"/>
      <c r="B8" s="191"/>
      <c r="C8" s="191"/>
      <c r="D8" s="191"/>
      <c r="E8" s="191"/>
      <c r="F8" s="191"/>
      <c r="G8" s="191"/>
      <c r="H8" s="191"/>
      <c r="I8" s="191"/>
    </row>
    <row r="9" spans="1:11">
      <c r="A9" s="191" t="s">
        <v>21</v>
      </c>
      <c r="B9" s="191"/>
      <c r="C9" s="191"/>
      <c r="D9" s="191"/>
      <c r="E9" s="191"/>
      <c r="F9" s="191"/>
      <c r="G9" s="191"/>
      <c r="H9" s="191"/>
      <c r="I9" s="191"/>
    </row>
    <row r="10" spans="1:11" ht="21" customHeight="1">
      <c r="A10" s="191"/>
      <c r="B10" s="191"/>
      <c r="C10" s="191"/>
      <c r="D10" s="191"/>
      <c r="E10" s="191"/>
      <c r="F10" s="191"/>
      <c r="G10" s="191"/>
      <c r="H10" s="191"/>
      <c r="I10" s="191"/>
    </row>
    <row r="11" spans="1:11" ht="13.8">
      <c r="A11" s="192" t="s">
        <v>22</v>
      </c>
      <c r="B11" s="192"/>
      <c r="C11" s="192"/>
      <c r="D11" s="192"/>
      <c r="E11" s="192"/>
      <c r="F11" s="192"/>
      <c r="G11" s="192"/>
      <c r="H11" s="192"/>
      <c r="I11" s="192"/>
    </row>
    <row r="12" spans="1:11">
      <c r="A12" s="3"/>
      <c r="B12" s="3"/>
      <c r="C12" s="3"/>
      <c r="D12" s="3"/>
      <c r="E12" s="3"/>
      <c r="F12" s="3"/>
      <c r="G12" s="3"/>
      <c r="H12" s="3"/>
      <c r="I12" s="3"/>
    </row>
    <row r="13" spans="1:11" ht="22.8">
      <c r="A13" s="4" t="s">
        <v>23</v>
      </c>
    </row>
    <row r="14" spans="1:11">
      <c r="A14" s="127" t="s">
        <v>24</v>
      </c>
      <c r="B14" s="188" t="s">
        <v>25</v>
      </c>
      <c r="C14" s="189"/>
      <c r="D14" s="189"/>
      <c r="E14" s="189"/>
      <c r="F14" s="189"/>
      <c r="G14" s="189"/>
      <c r="H14" s="189"/>
      <c r="I14" s="189"/>
      <c r="J14" s="189"/>
      <c r="K14" s="190"/>
    </row>
    <row r="15" spans="1:11" ht="14.25" customHeight="1">
      <c r="A15" s="127" t="s">
        <v>26</v>
      </c>
      <c r="B15" s="188" t="s">
        <v>27</v>
      </c>
      <c r="C15" s="189"/>
      <c r="D15" s="189"/>
      <c r="E15" s="189"/>
      <c r="F15" s="189"/>
      <c r="G15" s="189"/>
      <c r="H15" s="189"/>
      <c r="I15" s="189"/>
      <c r="J15" s="189"/>
      <c r="K15" s="190"/>
    </row>
    <row r="16" spans="1:11" ht="14.25" customHeight="1">
      <c r="A16" s="127"/>
      <c r="B16" s="188" t="s">
        <v>28</v>
      </c>
      <c r="C16" s="189"/>
      <c r="D16" s="189"/>
      <c r="E16" s="189"/>
      <c r="F16" s="189"/>
      <c r="G16" s="189"/>
      <c r="H16" s="189"/>
      <c r="I16" s="189"/>
      <c r="J16" s="189"/>
      <c r="K16" s="190"/>
    </row>
    <row r="17" spans="1:14" ht="14.25" customHeight="1">
      <c r="A17" s="127"/>
      <c r="B17" s="188" t="s">
        <v>29</v>
      </c>
      <c r="C17" s="189"/>
      <c r="D17" s="189"/>
      <c r="E17" s="189"/>
      <c r="F17" s="189"/>
      <c r="G17" s="189"/>
      <c r="H17" s="189"/>
      <c r="I17" s="189"/>
      <c r="J17" s="189"/>
      <c r="K17" s="190"/>
    </row>
    <row r="19" spans="1:14" ht="22.8">
      <c r="A19" s="4" t="s">
        <v>30</v>
      </c>
    </row>
    <row r="20" spans="1:14">
      <c r="A20" s="127" t="s">
        <v>31</v>
      </c>
      <c r="B20" s="188" t="s">
        <v>32</v>
      </c>
      <c r="C20" s="189"/>
      <c r="D20" s="189"/>
      <c r="E20" s="189"/>
      <c r="F20" s="189"/>
      <c r="G20" s="190"/>
    </row>
    <row r="21" spans="1:14" ht="12.75" customHeight="1">
      <c r="A21" s="127" t="s">
        <v>33</v>
      </c>
      <c r="B21" s="188" t="s">
        <v>34</v>
      </c>
      <c r="C21" s="189"/>
      <c r="D21" s="189"/>
      <c r="E21" s="189"/>
      <c r="F21" s="189"/>
      <c r="G21" s="190"/>
    </row>
    <row r="22" spans="1:14" ht="12.75" customHeight="1">
      <c r="A22" s="127" t="s">
        <v>35</v>
      </c>
      <c r="B22" s="188" t="s">
        <v>36</v>
      </c>
      <c r="C22" s="189"/>
      <c r="D22" s="189"/>
      <c r="E22" s="189"/>
      <c r="F22" s="189"/>
      <c r="G22" s="190"/>
    </row>
    <row r="24" spans="1:14" ht="22.8">
      <c r="A24" s="4" t="s">
        <v>37</v>
      </c>
    </row>
    <row r="25" spans="1:14" ht="13.8">
      <c r="A25" s="146" t="s">
        <v>38</v>
      </c>
      <c r="C25" s="146"/>
      <c r="D25" s="146"/>
      <c r="E25" s="146"/>
      <c r="F25" s="146"/>
      <c r="G25" s="146"/>
      <c r="H25" s="146"/>
      <c r="I25" s="146"/>
      <c r="J25" s="146"/>
      <c r="K25" s="146"/>
      <c r="L25" s="146"/>
      <c r="M25" s="146"/>
      <c r="N25" s="64"/>
    </row>
    <row r="26" spans="1:14" ht="13.8">
      <c r="A26" s="146" t="s">
        <v>39</v>
      </c>
      <c r="C26" s="146"/>
      <c r="D26" s="146"/>
      <c r="E26" s="146"/>
      <c r="F26" s="146"/>
      <c r="G26" s="146"/>
      <c r="H26" s="146"/>
      <c r="I26" s="146"/>
      <c r="J26" s="146"/>
      <c r="K26" s="146"/>
      <c r="L26" s="146"/>
      <c r="M26" s="146"/>
      <c r="N26" s="64"/>
    </row>
    <row r="27" spans="1:14" ht="13.8">
      <c r="A27" s="146" t="s">
        <v>40</v>
      </c>
      <c r="C27" s="146"/>
      <c r="D27" s="146"/>
      <c r="E27" s="146"/>
      <c r="F27" s="146"/>
      <c r="G27" s="146"/>
      <c r="H27" s="146"/>
      <c r="I27" s="146"/>
      <c r="J27" s="146"/>
      <c r="K27" s="146"/>
      <c r="L27" s="146"/>
      <c r="M27" s="146"/>
      <c r="N27" s="64"/>
    </row>
    <row r="29" spans="1:14" ht="21.75" customHeight="1">
      <c r="B29" s="181" t="s">
        <v>41</v>
      </c>
      <c r="C29" s="182"/>
      <c r="D29" s="183"/>
    </row>
    <row r="30" spans="1:14" ht="90" customHeight="1">
      <c r="B30" s="5"/>
      <c r="C30" s="6" t="s">
        <v>42</v>
      </c>
      <c r="D30" s="6" t="s">
        <v>43</v>
      </c>
    </row>
    <row r="32" spans="1:14" ht="22.8">
      <c r="A32" s="4" t="s">
        <v>44</v>
      </c>
    </row>
    <row r="33" spans="1:1" ht="13.8">
      <c r="A33" s="146" t="s">
        <v>45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193" t="s">
        <v>46</v>
      </c>
      <c r="B2" s="193"/>
      <c r="C2" s="193"/>
      <c r="D2" s="193"/>
      <c r="E2" s="193"/>
      <c r="F2" s="193"/>
    </row>
    <row r="3" spans="1:10">
      <c r="A3" s="10"/>
      <c r="B3" s="11"/>
      <c r="E3" s="12"/>
    </row>
    <row r="5" spans="1:10" ht="24.6">
      <c r="A5" s="8"/>
      <c r="D5" s="128" t="s">
        <v>47</v>
      </c>
      <c r="E5" s="14"/>
    </row>
    <row r="6" spans="1:10">
      <c r="A6" s="8"/>
    </row>
    <row r="7" spans="1:10" ht="20.25" customHeight="1">
      <c r="A7" s="129" t="s">
        <v>48</v>
      </c>
      <c r="B7" s="129" t="s">
        <v>49</v>
      </c>
      <c r="C7" s="130" t="s">
        <v>50</v>
      </c>
      <c r="D7" s="130" t="s">
        <v>51</v>
      </c>
      <c r="E7" s="130" t="s">
        <v>52</v>
      </c>
      <c r="F7" s="130" t="s">
        <v>53</v>
      </c>
    </row>
    <row r="8" spans="1:10" ht="14.4">
      <c r="A8" s="19">
        <v>1</v>
      </c>
      <c r="B8" s="19"/>
      <c r="C8" s="20" t="s">
        <v>54</v>
      </c>
      <c r="D8" t="s">
        <v>54</v>
      </c>
      <c r="E8" s="21"/>
      <c r="F8" s="22"/>
    </row>
    <row r="9" spans="1:10" ht="14.4">
      <c r="A9" s="19">
        <v>2</v>
      </c>
      <c r="B9" s="19" t="s">
        <v>55</v>
      </c>
      <c r="C9" s="20" t="s">
        <v>56</v>
      </c>
      <c r="D9" t="s">
        <v>56</v>
      </c>
      <c r="E9" s="21"/>
      <c r="F9" s="22"/>
    </row>
    <row r="10" spans="1:10" ht="14.4">
      <c r="A10" s="19">
        <v>3</v>
      </c>
      <c r="B10" s="19" t="s">
        <v>55</v>
      </c>
      <c r="C10" s="20" t="s">
        <v>57</v>
      </c>
      <c r="D10" t="s">
        <v>57</v>
      </c>
      <c r="E10" s="22"/>
      <c r="F10" s="22"/>
    </row>
    <row r="11" spans="1:10" ht="13.8">
      <c r="A11" s="19">
        <v>4</v>
      </c>
      <c r="B11" s="19" t="s">
        <v>58</v>
      </c>
      <c r="C11" s="20"/>
      <c r="D11" s="66"/>
      <c r="E11" s="22"/>
      <c r="F11" s="22"/>
    </row>
    <row r="12" spans="1:10" ht="13.8">
      <c r="A12" s="19">
        <v>5</v>
      </c>
      <c r="B12" s="19" t="s">
        <v>58</v>
      </c>
      <c r="C12" s="20"/>
      <c r="D12" s="66"/>
      <c r="E12" s="22"/>
      <c r="F12" s="22"/>
    </row>
    <row r="13" spans="1:10" ht="13.8">
      <c r="A13" s="19">
        <v>6</v>
      </c>
      <c r="B13" s="19" t="s">
        <v>59</v>
      </c>
      <c r="C13" s="20"/>
      <c r="D13" s="66"/>
      <c r="E13" s="22"/>
      <c r="F13" s="22"/>
    </row>
    <row r="14" spans="1:10" ht="13.8">
      <c r="A14" s="19">
        <v>7</v>
      </c>
      <c r="B14" s="19" t="s">
        <v>59</v>
      </c>
      <c r="C14" s="20"/>
      <c r="D14" s="66"/>
      <c r="E14" s="22"/>
      <c r="F14" s="22"/>
    </row>
    <row r="15" spans="1:10" ht="13.8">
      <c r="A15" s="19"/>
      <c r="B15" s="19"/>
      <c r="C15" s="20"/>
      <c r="D15" s="66"/>
      <c r="E15" s="22"/>
      <c r="F15" s="22"/>
    </row>
    <row r="16" spans="1:10" ht="13.8">
      <c r="A16" s="19"/>
      <c r="B16" s="19"/>
      <c r="C16" s="20"/>
      <c r="D16" s="66"/>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election activeCell="C24" sqref="C24"/>
    </sheetView>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196" t="s">
        <v>60</v>
      </c>
      <c r="B2" s="196"/>
      <c r="C2" s="196"/>
      <c r="D2" s="196"/>
      <c r="E2" s="148"/>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31" t="s">
        <v>48</v>
      </c>
      <c r="B5" s="131" t="s">
        <v>61</v>
      </c>
      <c r="C5" s="131" t="s">
        <v>62</v>
      </c>
      <c r="D5" s="131" t="s">
        <v>63</v>
      </c>
      <c r="E5" s="29"/>
    </row>
    <row r="6" spans="1:11">
      <c r="A6" s="35">
        <v>1</v>
      </c>
      <c r="B6" s="36"/>
      <c r="C6" s="36"/>
      <c r="D6" s="35"/>
    </row>
    <row r="7" spans="1:11">
      <c r="A7" s="35">
        <v>2</v>
      </c>
      <c r="B7" s="36"/>
      <c r="C7" s="36"/>
      <c r="D7" s="35"/>
    </row>
    <row r="8" spans="1:11">
      <c r="A8" s="35">
        <v>3</v>
      </c>
      <c r="B8" s="36"/>
      <c r="C8" s="36"/>
      <c r="D8" s="35"/>
    </row>
    <row r="9" spans="1:11">
      <c r="A9" s="35">
        <v>4</v>
      </c>
      <c r="B9" s="35"/>
      <c r="C9" s="35"/>
      <c r="D9" s="35"/>
    </row>
    <row r="10" spans="1:11">
      <c r="A10" s="35">
        <v>5</v>
      </c>
      <c r="B10" s="36"/>
      <c r="C10" s="36"/>
      <c r="D10" s="35"/>
    </row>
    <row r="11" spans="1:11">
      <c r="A11" s="35">
        <v>6</v>
      </c>
      <c r="B11" s="36"/>
      <c r="C11" s="36"/>
      <c r="D11" s="35"/>
      <c r="E11" s="29"/>
      <c r="F11" s="29"/>
    </row>
    <row r="12" spans="1:11">
      <c r="A12" s="35">
        <v>7</v>
      </c>
      <c r="B12" s="36"/>
      <c r="C12" s="36"/>
      <c r="D12" s="35"/>
      <c r="E12" s="29"/>
      <c r="F12" s="29"/>
    </row>
    <row r="13" spans="1:11">
      <c r="A13" s="35">
        <v>8</v>
      </c>
      <c r="B13" s="36"/>
      <c r="C13" s="36"/>
      <c r="D13" s="35"/>
      <c r="E13" s="29"/>
      <c r="F13" s="29"/>
    </row>
    <row r="14" spans="1:11">
      <c r="A14" s="35">
        <v>9</v>
      </c>
      <c r="B14" s="35"/>
      <c r="C14" s="35"/>
      <c r="D14" s="35"/>
      <c r="E14" s="29"/>
      <c r="F14" s="29"/>
    </row>
    <row r="16" spans="1:11" ht="13.8">
      <c r="A16" s="194" t="s">
        <v>64</v>
      </c>
      <c r="B16" s="194"/>
      <c r="C16" s="30"/>
      <c r="D16" s="31"/>
    </row>
    <row r="17" spans="1:4" ht="13.8">
      <c r="A17" s="195" t="s">
        <v>65</v>
      </c>
      <c r="B17" s="195"/>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6F4C1-1C31-443D-9515-0EE98AA34601}">
  <dimension ref="A1:X88"/>
  <sheetViews>
    <sheetView showGridLines="0" tabSelected="1" topLeftCell="A82" zoomScaleNormal="100" workbookViewId="0">
      <selection activeCell="E82" sqref="E82"/>
    </sheetView>
  </sheetViews>
  <sheetFormatPr defaultColWidth="9.109375" defaultRowHeight="13.2"/>
  <cols>
    <col min="1" max="1" width="11.33203125" style="71" customWidth="1"/>
    <col min="2" max="2" width="42.44140625" style="46" customWidth="1"/>
    <col min="3" max="3" width="51.44140625" style="46" customWidth="1"/>
    <col min="4" max="4" width="40.6640625" style="46" customWidth="1"/>
    <col min="5" max="5" width="32.109375" style="46" customWidth="1"/>
    <col min="6" max="8" width="9.6640625" style="46" customWidth="1"/>
    <col min="9" max="9" width="17.6640625" style="46" customWidth="1"/>
    <col min="10" max="16384" width="9.109375" style="46"/>
  </cols>
  <sheetData>
    <row r="1" spans="1:24" s="1" customFormat="1" ht="13.8">
      <c r="A1" s="200"/>
      <c r="B1" s="200"/>
      <c r="C1" s="200"/>
      <c r="D1" s="200"/>
      <c r="E1" s="34"/>
      <c r="F1" s="34"/>
      <c r="G1" s="34"/>
      <c r="H1" s="34"/>
      <c r="I1" s="34"/>
      <c r="J1" s="34"/>
    </row>
    <row r="2" spans="1:24" s="1" customFormat="1" ht="31.5" customHeight="1">
      <c r="A2" s="201" t="s">
        <v>60</v>
      </c>
      <c r="B2" s="201"/>
      <c r="C2" s="201"/>
      <c r="D2" s="201"/>
      <c r="E2" s="202"/>
      <c r="F2" s="23"/>
      <c r="G2" s="23"/>
      <c r="H2" s="23"/>
      <c r="I2" s="23"/>
      <c r="J2" s="23"/>
    </row>
    <row r="3" spans="1:24" s="1" customFormat="1" ht="26.4" customHeight="1">
      <c r="A3" s="47"/>
      <c r="C3" s="203"/>
      <c r="D3" s="203"/>
      <c r="E3" s="202"/>
      <c r="F3" s="23"/>
      <c r="G3" s="23"/>
      <c r="H3" s="23"/>
      <c r="I3" s="23"/>
      <c r="J3" s="23"/>
    </row>
    <row r="4" spans="1:24" s="38" customFormat="1" ht="43.2" customHeight="1">
      <c r="A4" s="132" t="s">
        <v>56</v>
      </c>
      <c r="B4" s="198" t="s">
        <v>185</v>
      </c>
      <c r="C4" s="198"/>
      <c r="D4" s="198"/>
      <c r="E4" s="39"/>
      <c r="F4" s="39"/>
      <c r="G4" s="39"/>
      <c r="H4" s="40"/>
      <c r="I4" s="40"/>
      <c r="X4" s="38" t="s">
        <v>66</v>
      </c>
    </row>
    <row r="5" spans="1:24" s="38" customFormat="1" ht="144.75" customHeight="1">
      <c r="A5" s="132" t="s">
        <v>52</v>
      </c>
      <c r="B5" s="197"/>
      <c r="C5" s="198"/>
      <c r="D5" s="198"/>
      <c r="E5" s="39"/>
      <c r="F5" s="39"/>
      <c r="G5" s="39"/>
      <c r="H5" s="40"/>
      <c r="I5" s="40"/>
      <c r="X5" s="38" t="s">
        <v>67</v>
      </c>
    </row>
    <row r="6" spans="1:24" s="38" customFormat="1" ht="26.4">
      <c r="A6" s="132" t="s">
        <v>68</v>
      </c>
      <c r="B6" s="197" t="s">
        <v>186</v>
      </c>
      <c r="C6" s="198"/>
      <c r="D6" s="198"/>
      <c r="E6" s="39"/>
      <c r="F6" s="39"/>
      <c r="G6" s="39"/>
      <c r="H6" s="40"/>
      <c r="I6" s="40"/>
    </row>
    <row r="7" spans="1:24" s="38" customFormat="1">
      <c r="A7" s="132" t="s">
        <v>69</v>
      </c>
      <c r="B7" s="198" t="s">
        <v>169</v>
      </c>
      <c r="C7" s="198"/>
      <c r="D7" s="198"/>
      <c r="E7" s="39"/>
      <c r="F7" s="39"/>
      <c r="G7" s="39"/>
      <c r="H7" s="41"/>
      <c r="I7" s="40"/>
      <c r="X7" s="42"/>
    </row>
    <row r="8" spans="1:24" s="43" customFormat="1">
      <c r="A8" s="132" t="s">
        <v>70</v>
      </c>
      <c r="B8" s="199"/>
      <c r="C8" s="199"/>
      <c r="D8" s="199"/>
      <c r="E8" s="39"/>
    </row>
    <row r="9" spans="1:24" s="43" customFormat="1">
      <c r="A9" s="133" t="s">
        <v>71</v>
      </c>
      <c r="B9" s="67" t="str">
        <f>F17</f>
        <v>Internal Build 03112011</v>
      </c>
      <c r="C9" s="67" t="str">
        <f>G17</f>
        <v>Internal build 14112011</v>
      </c>
      <c r="D9" s="67" t="str">
        <f>H17</f>
        <v>External build 16112011</v>
      </c>
    </row>
    <row r="10" spans="1:24" s="43" customFormat="1">
      <c r="A10" s="134" t="s">
        <v>72</v>
      </c>
      <c r="B10" s="68">
        <f>SUM(B11:B14)</f>
        <v>0</v>
      </c>
      <c r="C10" s="68">
        <f>SUM(C11:C14)</f>
        <v>0</v>
      </c>
      <c r="D10" s="68">
        <f>SUM(D11:D14)</f>
        <v>0</v>
      </c>
    </row>
    <row r="11" spans="1:24" s="43" customFormat="1">
      <c r="A11" s="134" t="s">
        <v>31</v>
      </c>
      <c r="B11" s="69">
        <f>COUNTIF($F$18:$F$49607,"*Passed")</f>
        <v>0</v>
      </c>
      <c r="C11" s="69">
        <f>COUNTIF($G$18:$G$49607,"*Passed")</f>
        <v>0</v>
      </c>
      <c r="D11" s="69">
        <f>COUNTIF($H$18:$H$49607,"*Passed")</f>
        <v>0</v>
      </c>
    </row>
    <row r="12" spans="1:24" s="43" customFormat="1">
      <c r="A12" s="134" t="s">
        <v>33</v>
      </c>
      <c r="B12" s="69">
        <f>COUNTIF($F$18:$F$49327,"*Failed*")</f>
        <v>0</v>
      </c>
      <c r="C12" s="69">
        <f>COUNTIF($G$18:$G$49327,"*Failed*")</f>
        <v>0</v>
      </c>
      <c r="D12" s="69">
        <f>COUNTIF($H$18:$H$49327,"*Failed*")</f>
        <v>0</v>
      </c>
    </row>
    <row r="13" spans="1:24" s="43" customFormat="1">
      <c r="A13" s="134" t="s">
        <v>35</v>
      </c>
      <c r="B13" s="69">
        <f>COUNTIF($F$18:$F$49327,"*Not Run*")</f>
        <v>0</v>
      </c>
      <c r="C13" s="69">
        <f>COUNTIF($G$18:$G$49327,"*Not Run*")</f>
        <v>0</v>
      </c>
      <c r="D13" s="69">
        <f>COUNTIF($H$18:$H$49327,"*Not Run*")</f>
        <v>0</v>
      </c>
      <c r="E13" s="1"/>
      <c r="F13" s="1"/>
      <c r="G13" s="1"/>
      <c r="H13" s="1"/>
      <c r="I13" s="1"/>
    </row>
    <row r="14" spans="1:24" s="43" customFormat="1">
      <c r="A14" s="134" t="s">
        <v>73</v>
      </c>
      <c r="B14" s="69">
        <f>COUNTIF($F$18:$F$49327,"*NA*")</f>
        <v>0</v>
      </c>
      <c r="C14" s="69">
        <f>COUNTIF($G$18:$G$49327,"*NA*")</f>
        <v>0</v>
      </c>
      <c r="D14" s="69">
        <f>COUNTIF($H$18:$H$49327,"*NA*")</f>
        <v>0</v>
      </c>
      <c r="E14" s="1"/>
      <c r="F14" s="1"/>
      <c r="G14" s="1"/>
      <c r="H14" s="1"/>
      <c r="I14" s="1"/>
    </row>
    <row r="15" spans="1:24" s="43" customFormat="1" ht="39.6">
      <c r="A15" s="134" t="s">
        <v>74</v>
      </c>
      <c r="B15" s="69">
        <f>COUNTIF($F$18:$F$49327,"*Passed in previous build*")</f>
        <v>0</v>
      </c>
      <c r="C15" s="69">
        <f>COUNTIF($G$18:$G$49327,"*Passed in previous build*")</f>
        <v>0</v>
      </c>
      <c r="D15" s="69">
        <f>COUNTIF($H$18:$H$49327,"*Passed in previous build*")</f>
        <v>0</v>
      </c>
      <c r="E15" s="1"/>
      <c r="F15" s="1"/>
      <c r="G15" s="1"/>
      <c r="H15" s="1"/>
      <c r="I15" s="1"/>
    </row>
    <row r="16" spans="1:24" s="44" customFormat="1" ht="15" customHeight="1">
      <c r="A16" s="70"/>
      <c r="B16" s="49"/>
      <c r="C16" s="49"/>
      <c r="D16" s="50"/>
      <c r="E16" s="55"/>
      <c r="F16" s="207" t="s">
        <v>71</v>
      </c>
      <c r="G16" s="207"/>
      <c r="H16" s="207"/>
      <c r="I16" s="56"/>
    </row>
    <row r="17" spans="1:9" s="44" customFormat="1" ht="39.6">
      <c r="A17" s="135" t="s">
        <v>75</v>
      </c>
      <c r="B17" s="136" t="s">
        <v>76</v>
      </c>
      <c r="C17" s="136" t="s">
        <v>77</v>
      </c>
      <c r="D17" s="136" t="s">
        <v>78</v>
      </c>
      <c r="E17" s="136" t="s">
        <v>79</v>
      </c>
      <c r="F17" s="136" t="s">
        <v>80</v>
      </c>
      <c r="G17" s="136" t="s">
        <v>81</v>
      </c>
      <c r="H17" s="136" t="s">
        <v>82</v>
      </c>
      <c r="I17" s="136" t="s">
        <v>83</v>
      </c>
    </row>
    <row r="18" spans="1:9" s="44" customFormat="1" ht="15.75" customHeight="1">
      <c r="A18" s="61"/>
      <c r="B18" s="204" t="s">
        <v>171</v>
      </c>
      <c r="C18" s="205"/>
      <c r="D18" s="206"/>
      <c r="E18" s="61"/>
      <c r="F18" s="62"/>
      <c r="G18" s="62"/>
      <c r="H18" s="62"/>
      <c r="I18" s="61"/>
    </row>
    <row r="19" spans="1:9" s="48" customFormat="1" ht="24" customHeight="1">
      <c r="A19" s="163"/>
      <c r="B19" s="204" t="s">
        <v>173</v>
      </c>
      <c r="C19" s="205"/>
      <c r="D19" s="206"/>
      <c r="E19" s="63"/>
      <c r="F19" s="60"/>
      <c r="G19" s="60"/>
      <c r="H19" s="60"/>
      <c r="I19" s="63"/>
    </row>
    <row r="20" spans="1:9" s="48" customFormat="1" ht="36.6" customHeight="1">
      <c r="A20" s="59">
        <f t="shared" ref="A20:A31" ca="1" si="0">IF(OFFSET(A20,-1,0) ="",OFFSET(A20,-2,0)+1,OFFSET(A20,-1,0)+1 )</f>
        <v>1</v>
      </c>
      <c r="B20" s="51" t="s">
        <v>189</v>
      </c>
      <c r="C20" s="51" t="s">
        <v>229</v>
      </c>
      <c r="D20" s="52" t="s">
        <v>276</v>
      </c>
      <c r="E20" s="53"/>
      <c r="F20" s="51"/>
      <c r="G20" s="51"/>
      <c r="H20" s="51"/>
      <c r="I20" s="59"/>
    </row>
    <row r="21" spans="1:9" s="48" customFormat="1" ht="68.400000000000006" customHeight="1">
      <c r="A21" s="59">
        <f t="shared" ca="1" si="0"/>
        <v>2</v>
      </c>
      <c r="B21" s="51" t="s">
        <v>211</v>
      </c>
      <c r="C21" s="51" t="s">
        <v>293</v>
      </c>
      <c r="D21" s="52" t="s">
        <v>230</v>
      </c>
      <c r="E21" s="53"/>
      <c r="F21" s="51"/>
      <c r="G21" s="51"/>
      <c r="H21" s="51"/>
      <c r="I21" s="59"/>
    </row>
    <row r="22" spans="1:9" s="48" customFormat="1" ht="65.400000000000006" customHeight="1">
      <c r="A22" s="59">
        <f t="shared" ca="1" si="0"/>
        <v>3</v>
      </c>
      <c r="B22" s="51" t="s">
        <v>203</v>
      </c>
      <c r="C22" s="51" t="s">
        <v>294</v>
      </c>
      <c r="D22" s="52" t="s">
        <v>277</v>
      </c>
      <c r="E22" s="53"/>
      <c r="F22" s="51"/>
      <c r="G22" s="51"/>
      <c r="H22" s="51"/>
      <c r="I22" s="59"/>
    </row>
    <row r="23" spans="1:9" s="48" customFormat="1" ht="66" customHeight="1">
      <c r="A23" s="59">
        <f t="shared" ca="1" si="0"/>
        <v>4</v>
      </c>
      <c r="B23" s="51" t="s">
        <v>204</v>
      </c>
      <c r="C23" s="51" t="s">
        <v>295</v>
      </c>
      <c r="D23" s="53" t="s">
        <v>278</v>
      </c>
      <c r="E23" s="53"/>
      <c r="F23" s="51"/>
      <c r="G23" s="51"/>
      <c r="H23" s="51"/>
      <c r="I23" s="59"/>
    </row>
    <row r="24" spans="1:9" s="48" customFormat="1" ht="75.599999999999994" customHeight="1">
      <c r="A24" s="59">
        <f t="shared" ca="1" si="0"/>
        <v>5</v>
      </c>
      <c r="B24" s="51" t="s">
        <v>205</v>
      </c>
      <c r="C24" s="51" t="s">
        <v>296</v>
      </c>
      <c r="D24" s="53" t="s">
        <v>278</v>
      </c>
      <c r="E24" s="159"/>
      <c r="F24" s="51"/>
      <c r="G24" s="51"/>
      <c r="H24" s="51"/>
      <c r="I24" s="58"/>
    </row>
    <row r="25" spans="1:9" s="48" customFormat="1" ht="87.6" customHeight="1">
      <c r="A25" s="59">
        <f t="shared" ca="1" si="0"/>
        <v>6</v>
      </c>
      <c r="B25" s="51" t="s">
        <v>206</v>
      </c>
      <c r="C25" s="51" t="s">
        <v>297</v>
      </c>
      <c r="D25" s="52" t="s">
        <v>277</v>
      </c>
      <c r="E25" s="53" t="s">
        <v>279</v>
      </c>
      <c r="F25" s="51"/>
      <c r="G25" s="51"/>
      <c r="H25" s="51"/>
      <c r="I25" s="59"/>
    </row>
    <row r="26" spans="1:9" s="48" customFormat="1" ht="85.8" customHeight="1">
      <c r="A26" s="59">
        <f t="shared" ca="1" si="0"/>
        <v>7</v>
      </c>
      <c r="B26" s="51" t="s">
        <v>207</v>
      </c>
      <c r="C26" s="51" t="s">
        <v>298</v>
      </c>
      <c r="D26" s="53" t="s">
        <v>278</v>
      </c>
      <c r="E26" s="53" t="s">
        <v>280</v>
      </c>
      <c r="F26" s="51"/>
      <c r="G26" s="51"/>
      <c r="H26" s="51"/>
      <c r="I26" s="59"/>
    </row>
    <row r="27" spans="1:9" s="48" customFormat="1" ht="54.6" customHeight="1">
      <c r="A27" s="59">
        <f t="shared" ca="1" si="0"/>
        <v>8</v>
      </c>
      <c r="B27" s="51" t="s">
        <v>208</v>
      </c>
      <c r="C27" s="51" t="s">
        <v>282</v>
      </c>
      <c r="D27" s="52" t="s">
        <v>281</v>
      </c>
      <c r="E27" s="53" t="s">
        <v>283</v>
      </c>
      <c r="F27" s="51"/>
      <c r="G27" s="51"/>
      <c r="H27" s="51"/>
      <c r="I27" s="59"/>
    </row>
    <row r="28" spans="1:9" s="48" customFormat="1" ht="70.8" customHeight="1">
      <c r="A28" s="59">
        <f t="shared" ca="1" si="0"/>
        <v>9</v>
      </c>
      <c r="B28" s="51" t="s">
        <v>209</v>
      </c>
      <c r="C28" s="51" t="s">
        <v>300</v>
      </c>
      <c r="D28" s="52" t="s">
        <v>284</v>
      </c>
      <c r="E28" s="53"/>
      <c r="F28" s="51"/>
      <c r="G28" s="51"/>
      <c r="H28" s="51"/>
      <c r="I28" s="59"/>
    </row>
    <row r="29" spans="1:9" s="48" customFormat="1" ht="65.400000000000006" customHeight="1">
      <c r="A29" s="59">
        <f t="shared" ca="1" si="0"/>
        <v>10</v>
      </c>
      <c r="B29" s="51" t="s">
        <v>196</v>
      </c>
      <c r="C29" s="51" t="s">
        <v>299</v>
      </c>
      <c r="D29" s="53" t="s">
        <v>285</v>
      </c>
      <c r="E29" s="53"/>
      <c r="F29" s="51"/>
      <c r="G29" s="51"/>
      <c r="H29" s="51"/>
      <c r="I29" s="59"/>
    </row>
    <row r="30" spans="1:9" s="48" customFormat="1" ht="72" customHeight="1">
      <c r="A30" s="59">
        <f t="shared" ca="1" si="0"/>
        <v>11</v>
      </c>
      <c r="B30" s="51" t="s">
        <v>197</v>
      </c>
      <c r="C30" s="51" t="s">
        <v>287</v>
      </c>
      <c r="D30" s="53" t="s">
        <v>286</v>
      </c>
      <c r="E30" s="53"/>
      <c r="F30" s="51"/>
      <c r="G30" s="51"/>
      <c r="H30" s="51"/>
      <c r="I30" s="59"/>
    </row>
    <row r="31" spans="1:9" s="48" customFormat="1" ht="87.6" customHeight="1">
      <c r="A31" s="59">
        <f t="shared" ca="1" si="0"/>
        <v>12</v>
      </c>
      <c r="B31" s="51" t="s">
        <v>210</v>
      </c>
      <c r="C31" s="51" t="s">
        <v>288</v>
      </c>
      <c r="D31" s="52" t="s">
        <v>289</v>
      </c>
      <c r="E31" s="53"/>
      <c r="F31" s="51"/>
      <c r="G31" s="51"/>
      <c r="H31" s="51"/>
      <c r="I31" s="59"/>
    </row>
    <row r="32" spans="1:9" s="44" customFormat="1" ht="15.75" customHeight="1">
      <c r="A32" s="61"/>
      <c r="B32" s="160" t="s">
        <v>174</v>
      </c>
      <c r="C32" s="161"/>
      <c r="D32" s="162"/>
      <c r="E32" s="61"/>
      <c r="F32" s="62"/>
      <c r="G32" s="62"/>
      <c r="H32" s="62"/>
      <c r="I32" s="61"/>
    </row>
    <row r="33" spans="1:9" s="45" customFormat="1" ht="39" customHeight="1">
      <c r="A33" s="59">
        <f ca="1">IF(OFFSET(A33,-1,0) ="",OFFSET(A33,-2,0)+1,OFFSET(A33,-1,0)+1 )</f>
        <v>13</v>
      </c>
      <c r="B33" s="51" t="s">
        <v>189</v>
      </c>
      <c r="C33" s="51" t="s">
        <v>233</v>
      </c>
      <c r="D33" s="52" t="s">
        <v>290</v>
      </c>
      <c r="E33" s="53"/>
      <c r="F33" s="51"/>
      <c r="G33" s="51"/>
      <c r="H33" s="51"/>
      <c r="I33" s="54"/>
    </row>
    <row r="34" spans="1:9" s="45" customFormat="1" ht="51" customHeight="1">
      <c r="A34" s="59">
        <f ca="1">IF(OFFSET(A34,-1,0) ="",OFFSET(A34,-2,0)+1,OFFSET(A34,-1,0)+1 )</f>
        <v>14</v>
      </c>
      <c r="B34" s="51" t="s">
        <v>232</v>
      </c>
      <c r="C34" s="51" t="s">
        <v>301</v>
      </c>
      <c r="D34" s="52" t="s">
        <v>291</v>
      </c>
      <c r="E34" s="53"/>
      <c r="F34" s="51"/>
      <c r="G34" s="51"/>
      <c r="H34" s="51"/>
      <c r="I34" s="54"/>
    </row>
    <row r="35" spans="1:9" s="45" customFormat="1" ht="66.599999999999994" customHeight="1">
      <c r="A35" s="59">
        <f t="shared" ref="A35:A43" ca="1" si="1">IF(OFFSET(A35,-1,0) ="",OFFSET(A35,-2,0)+1,OFFSET(A35,-1,0)+1 )</f>
        <v>15</v>
      </c>
      <c r="B35" s="51" t="s">
        <v>212</v>
      </c>
      <c r="C35" s="51" t="s">
        <v>302</v>
      </c>
      <c r="D35" s="52" t="s">
        <v>292</v>
      </c>
      <c r="E35" s="159"/>
      <c r="F35" s="51"/>
      <c r="G35" s="51"/>
      <c r="H35" s="51"/>
      <c r="I35" s="54"/>
    </row>
    <row r="36" spans="1:9" s="45" customFormat="1" ht="58.2" customHeight="1">
      <c r="A36" s="59">
        <f t="shared" ca="1" si="1"/>
        <v>16</v>
      </c>
      <c r="B36" s="51" t="s">
        <v>213</v>
      </c>
      <c r="C36" s="51" t="s">
        <v>304</v>
      </c>
      <c r="D36" s="52" t="s">
        <v>303</v>
      </c>
      <c r="E36" s="159" t="s">
        <v>305</v>
      </c>
      <c r="F36" s="51"/>
      <c r="G36" s="51"/>
      <c r="H36" s="51"/>
      <c r="I36" s="54"/>
    </row>
    <row r="37" spans="1:9" s="48" customFormat="1" ht="67.8" customHeight="1">
      <c r="A37" s="59">
        <f ca="1">IF(OFFSET(A37,-1,0) ="",OFFSET(A37,-2,0)+1,OFFSET(A37,-1,0)+1 )</f>
        <v>17</v>
      </c>
      <c r="B37" s="51" t="s">
        <v>214</v>
      </c>
      <c r="C37" s="51" t="s">
        <v>306</v>
      </c>
      <c r="D37" s="52" t="s">
        <v>292</v>
      </c>
      <c r="E37" s="159"/>
      <c r="F37" s="51"/>
      <c r="G37" s="51"/>
      <c r="H37" s="51"/>
      <c r="I37" s="58"/>
    </row>
    <row r="38" spans="1:9" s="48" customFormat="1" ht="62.4" customHeight="1">
      <c r="A38" s="167">
        <v>28</v>
      </c>
      <c r="B38" s="169" t="s">
        <v>215</v>
      </c>
      <c r="C38" s="51" t="s">
        <v>308</v>
      </c>
      <c r="D38" s="52" t="s">
        <v>307</v>
      </c>
      <c r="E38" s="169"/>
      <c r="F38" s="168"/>
      <c r="G38" s="168"/>
      <c r="H38" s="168"/>
      <c r="I38" s="170"/>
    </row>
    <row r="39" spans="1:9" s="48" customFormat="1" ht="69.599999999999994" customHeight="1">
      <c r="A39" s="59">
        <f t="shared" ref="A39:A41" ca="1" si="2">IF(OFFSET(A39,-1,0) ="",OFFSET(A39,-2,0)+1,OFFSET(A39,-1,0)+1 )</f>
        <v>29</v>
      </c>
      <c r="B39" s="51" t="s">
        <v>197</v>
      </c>
      <c r="C39" s="51" t="s">
        <v>309</v>
      </c>
      <c r="D39" s="53" t="s">
        <v>286</v>
      </c>
      <c r="E39" s="159"/>
      <c r="F39" s="51"/>
      <c r="G39" s="51"/>
      <c r="H39" s="51"/>
      <c r="I39" s="58"/>
    </row>
    <row r="40" spans="1:9" s="48" customFormat="1" ht="91.8" customHeight="1">
      <c r="A40" s="59">
        <f t="shared" ca="1" si="2"/>
        <v>30</v>
      </c>
      <c r="B40" s="51" t="s">
        <v>216</v>
      </c>
      <c r="C40" s="51" t="s">
        <v>310</v>
      </c>
      <c r="D40" s="52" t="s">
        <v>289</v>
      </c>
      <c r="E40" s="159"/>
      <c r="F40" s="51"/>
      <c r="G40" s="51"/>
      <c r="H40" s="51"/>
      <c r="I40" s="58"/>
    </row>
    <row r="41" spans="1:9" s="48" customFormat="1" ht="53.4" customHeight="1">
      <c r="A41" s="59">
        <f t="shared" ca="1" si="2"/>
        <v>31</v>
      </c>
      <c r="B41" s="51" t="s">
        <v>217</v>
      </c>
      <c r="C41" s="51" t="s">
        <v>311</v>
      </c>
      <c r="D41" s="53" t="s">
        <v>278</v>
      </c>
      <c r="E41" s="159"/>
      <c r="F41" s="51"/>
      <c r="G41" s="51"/>
      <c r="H41" s="51"/>
      <c r="I41" s="58"/>
    </row>
    <row r="42" spans="1:9" s="48" customFormat="1" ht="63" customHeight="1">
      <c r="A42" s="59">
        <f t="shared" ca="1" si="1"/>
        <v>32</v>
      </c>
      <c r="B42" s="51" t="s">
        <v>176</v>
      </c>
      <c r="C42" s="51" t="s">
        <v>313</v>
      </c>
      <c r="D42" s="52" t="s">
        <v>312</v>
      </c>
      <c r="E42" s="159"/>
      <c r="F42" s="51"/>
      <c r="G42" s="51"/>
      <c r="H42" s="51"/>
      <c r="I42" s="58"/>
    </row>
    <row r="43" spans="1:9" s="48" customFormat="1" ht="63" customHeight="1">
      <c r="A43" s="59">
        <f t="shared" ca="1" si="1"/>
        <v>33</v>
      </c>
      <c r="B43" s="51" t="s">
        <v>177</v>
      </c>
      <c r="C43" s="51" t="s">
        <v>314</v>
      </c>
      <c r="D43" s="52" t="s">
        <v>315</v>
      </c>
      <c r="E43" s="159"/>
      <c r="F43" s="51"/>
      <c r="G43" s="51"/>
      <c r="H43" s="51"/>
      <c r="I43" s="58"/>
    </row>
    <row r="44" spans="1:9" s="48" customFormat="1" ht="13.8">
      <c r="A44" s="163"/>
      <c r="B44" s="204" t="s">
        <v>175</v>
      </c>
      <c r="C44" s="205"/>
      <c r="D44" s="206"/>
      <c r="E44" s="63"/>
      <c r="F44" s="60"/>
      <c r="G44" s="60"/>
      <c r="H44" s="60"/>
      <c r="I44" s="63"/>
    </row>
    <row r="45" spans="1:9" s="48" customFormat="1" ht="46.2" customHeight="1">
      <c r="A45" s="59">
        <f t="shared" ref="A45:A86" ca="1" si="3">IF(OFFSET(A45,-1,0) ="",OFFSET(A45,-2,0)+1,OFFSET(A45,-1,0)+1 )</f>
        <v>34</v>
      </c>
      <c r="B45" s="51" t="s">
        <v>189</v>
      </c>
      <c r="C45" s="51" t="s">
        <v>235</v>
      </c>
      <c r="D45" s="52" t="s">
        <v>316</v>
      </c>
      <c r="E45" s="53"/>
      <c r="F45" s="51"/>
      <c r="G45" s="51"/>
      <c r="H45" s="51"/>
      <c r="I45" s="58"/>
    </row>
    <row r="46" spans="1:9" s="48" customFormat="1" ht="49.8" customHeight="1">
      <c r="A46" s="59">
        <f t="shared" ca="1" si="3"/>
        <v>35</v>
      </c>
      <c r="B46" s="51" t="s">
        <v>218</v>
      </c>
      <c r="C46" s="51" t="s">
        <v>318</v>
      </c>
      <c r="D46" s="52" t="s">
        <v>317</v>
      </c>
      <c r="E46" s="53"/>
      <c r="F46" s="51"/>
      <c r="G46" s="51"/>
      <c r="H46" s="51"/>
      <c r="I46" s="59"/>
    </row>
    <row r="47" spans="1:9" s="45" customFormat="1" ht="78.599999999999994" customHeight="1">
      <c r="A47" s="59">
        <f t="shared" ca="1" si="3"/>
        <v>36</v>
      </c>
      <c r="B47" s="51" t="s">
        <v>219</v>
      </c>
      <c r="C47" s="51" t="s">
        <v>325</v>
      </c>
      <c r="D47" s="52" t="s">
        <v>319</v>
      </c>
      <c r="E47" s="159"/>
      <c r="F47" s="51"/>
      <c r="G47" s="51"/>
      <c r="H47" s="51"/>
      <c r="I47" s="54"/>
    </row>
    <row r="48" spans="1:9" s="48" customFormat="1" ht="67.8" customHeight="1">
      <c r="A48" s="59">
        <f ca="1">IF(OFFSET(A48,-1,0) ="",OFFSET(A48,-2,0)+1,OFFSET(A48,-1,0)+1 )</f>
        <v>37</v>
      </c>
      <c r="B48" s="51" t="s">
        <v>271</v>
      </c>
      <c r="C48" s="51" t="s">
        <v>324</v>
      </c>
      <c r="D48" s="52" t="s">
        <v>319</v>
      </c>
      <c r="E48" s="159"/>
      <c r="F48" s="51"/>
      <c r="G48" s="51"/>
      <c r="H48" s="51"/>
      <c r="I48" s="58"/>
    </row>
    <row r="49" spans="1:9" s="48" customFormat="1" ht="54.6" customHeight="1">
      <c r="A49" s="59">
        <f t="shared" ca="1" si="3"/>
        <v>38</v>
      </c>
      <c r="B49" s="51" t="s">
        <v>220</v>
      </c>
      <c r="C49" s="51" t="s">
        <v>320</v>
      </c>
      <c r="D49" s="53" t="s">
        <v>321</v>
      </c>
      <c r="E49" s="159"/>
      <c r="F49" s="51"/>
      <c r="G49" s="51"/>
      <c r="H49" s="51"/>
      <c r="I49" s="59"/>
    </row>
    <row r="50" spans="1:9" s="48" customFormat="1" ht="64.8" customHeight="1">
      <c r="A50" s="59">
        <f t="shared" ca="1" si="3"/>
        <v>39</v>
      </c>
      <c r="B50" s="51" t="s">
        <v>197</v>
      </c>
      <c r="C50" s="51" t="s">
        <v>323</v>
      </c>
      <c r="D50" s="53" t="s">
        <v>322</v>
      </c>
      <c r="E50" s="53"/>
      <c r="F50" s="51"/>
      <c r="G50" s="51"/>
      <c r="H50" s="51"/>
      <c r="I50" s="59"/>
    </row>
    <row r="51" spans="1:9" s="48" customFormat="1" ht="69.599999999999994" customHeight="1">
      <c r="A51" s="59">
        <f t="shared" ca="1" si="3"/>
        <v>40</v>
      </c>
      <c r="B51" s="51" t="s">
        <v>178</v>
      </c>
      <c r="C51" s="51" t="s">
        <v>326</v>
      </c>
      <c r="D51" s="52" t="s">
        <v>327</v>
      </c>
      <c r="E51" s="53"/>
      <c r="F51" s="51"/>
      <c r="G51" s="51"/>
      <c r="H51" s="51"/>
      <c r="I51" s="59"/>
    </row>
    <row r="52" spans="1:9" s="48" customFormat="1" ht="59.4" customHeight="1">
      <c r="A52" s="59">
        <f ca="1">IF(OFFSET(A52,-1,0) ="",OFFSET(A52,-2,0)+1,OFFSET(A52,-1,0)+1 )</f>
        <v>41</v>
      </c>
      <c r="B52" s="51" t="s">
        <v>179</v>
      </c>
      <c r="C52" s="51" t="s">
        <v>328</v>
      </c>
      <c r="D52" s="52" t="s">
        <v>327</v>
      </c>
      <c r="E52" s="57"/>
      <c r="F52" s="51"/>
      <c r="G52" s="51"/>
      <c r="H52" s="51"/>
      <c r="I52" s="59"/>
    </row>
    <row r="53" spans="1:9" s="48" customFormat="1" ht="64.2" customHeight="1">
      <c r="A53" s="59">
        <f t="shared" ca="1" si="3"/>
        <v>42</v>
      </c>
      <c r="B53" s="51" t="s">
        <v>180</v>
      </c>
      <c r="C53" s="51" t="s">
        <v>332</v>
      </c>
      <c r="D53" s="53" t="s">
        <v>329</v>
      </c>
      <c r="E53" s="53"/>
      <c r="F53" s="51"/>
      <c r="G53" s="51"/>
      <c r="H53" s="51"/>
      <c r="I53" s="164"/>
    </row>
    <row r="54" spans="1:9" s="48" customFormat="1" ht="61.8" customHeight="1">
      <c r="A54" s="59">
        <f t="shared" ca="1" si="3"/>
        <v>43</v>
      </c>
      <c r="B54" s="51" t="s">
        <v>181</v>
      </c>
      <c r="C54" s="51" t="s">
        <v>331</v>
      </c>
      <c r="D54" s="53" t="s">
        <v>330</v>
      </c>
      <c r="E54" s="53"/>
      <c r="F54" s="51"/>
      <c r="G54" s="51"/>
      <c r="H54" s="51"/>
      <c r="I54" s="59"/>
    </row>
    <row r="55" spans="1:9" s="48" customFormat="1" ht="66" customHeight="1">
      <c r="A55" s="59">
        <f t="shared" ca="1" si="3"/>
        <v>44</v>
      </c>
      <c r="B55" s="51" t="s">
        <v>182</v>
      </c>
      <c r="C55" s="51" t="s">
        <v>333</v>
      </c>
      <c r="D55" s="53" t="s">
        <v>329</v>
      </c>
      <c r="E55" s="53"/>
      <c r="F55" s="51"/>
      <c r="G55" s="51"/>
      <c r="H55" s="51"/>
      <c r="I55" s="59"/>
    </row>
    <row r="56" spans="1:9" s="48" customFormat="1" ht="13.8">
      <c r="A56" s="163"/>
      <c r="B56" s="204" t="s">
        <v>183</v>
      </c>
      <c r="C56" s="205"/>
      <c r="D56" s="206"/>
      <c r="E56" s="63"/>
      <c r="F56" s="60"/>
      <c r="G56" s="60"/>
      <c r="H56" s="60"/>
      <c r="I56" s="63"/>
    </row>
    <row r="57" spans="1:9" s="48" customFormat="1" ht="33.6" customHeight="1">
      <c r="A57" s="59">
        <f ca="1">IF(OFFSET(A57,-1,0) ="",OFFSET(A57,-2,0)+1,OFFSET(A57,-1,0)+1 )</f>
        <v>45</v>
      </c>
      <c r="B57" s="51" t="s">
        <v>198</v>
      </c>
      <c r="C57" s="51" t="s">
        <v>236</v>
      </c>
      <c r="D57" s="52" t="s">
        <v>334</v>
      </c>
      <c r="E57" s="53"/>
      <c r="F57" s="51"/>
      <c r="G57" s="51"/>
      <c r="H57" s="51"/>
      <c r="I57" s="59"/>
    </row>
    <row r="58" spans="1:9" s="48" customFormat="1" ht="48" customHeight="1">
      <c r="A58" s="59">
        <f ca="1">IF(OFFSET(A58,-1,0) ="",OFFSET(A58,-3,0)+1,OFFSET(A58,-1,0)+1 )</f>
        <v>46</v>
      </c>
      <c r="B58" s="51" t="s">
        <v>199</v>
      </c>
      <c r="C58" s="51" t="s">
        <v>335</v>
      </c>
      <c r="D58" s="52" t="s">
        <v>336</v>
      </c>
      <c r="E58" s="53"/>
      <c r="F58" s="51"/>
      <c r="G58" s="51"/>
      <c r="H58" s="51"/>
      <c r="I58" s="59"/>
    </row>
    <row r="59" spans="1:9" s="48" customFormat="1" ht="87" customHeight="1">
      <c r="A59" s="59">
        <f t="shared" ca="1" si="3"/>
        <v>47</v>
      </c>
      <c r="B59" s="51" t="s">
        <v>234</v>
      </c>
      <c r="C59" s="51" t="s">
        <v>237</v>
      </c>
      <c r="D59" s="53" t="s">
        <v>337</v>
      </c>
      <c r="E59" s="53"/>
      <c r="F59" s="51"/>
      <c r="G59" s="51"/>
      <c r="H59" s="51"/>
      <c r="I59" s="59"/>
    </row>
    <row r="60" spans="1:9" s="48" customFormat="1" ht="63" customHeight="1">
      <c r="A60" s="59">
        <f t="shared" ca="1" si="3"/>
        <v>48</v>
      </c>
      <c r="B60" s="51" t="s">
        <v>200</v>
      </c>
      <c r="C60" s="51" t="s">
        <v>338</v>
      </c>
      <c r="D60" s="53" t="s">
        <v>339</v>
      </c>
      <c r="E60" s="53"/>
      <c r="F60" s="51"/>
      <c r="G60" s="51"/>
      <c r="H60" s="51"/>
      <c r="I60" s="59"/>
    </row>
    <row r="61" spans="1:9" s="48" customFormat="1" ht="69" customHeight="1">
      <c r="A61" s="59">
        <f t="shared" ca="1" si="3"/>
        <v>49</v>
      </c>
      <c r="B61" s="51" t="s">
        <v>201</v>
      </c>
      <c r="C61" s="51" t="s">
        <v>238</v>
      </c>
      <c r="D61" s="53" t="s">
        <v>239</v>
      </c>
      <c r="E61" s="53"/>
      <c r="F61" s="51"/>
      <c r="G61" s="51"/>
      <c r="H61" s="51"/>
      <c r="I61" s="59"/>
    </row>
    <row r="62" spans="1:9" s="48" customFormat="1" ht="66" customHeight="1">
      <c r="A62" s="59">
        <f t="shared" ca="1" si="3"/>
        <v>50</v>
      </c>
      <c r="B62" s="51" t="s">
        <v>202</v>
      </c>
      <c r="C62" s="51" t="s">
        <v>240</v>
      </c>
      <c r="D62" s="52" t="s">
        <v>241</v>
      </c>
      <c r="E62" s="53"/>
      <c r="F62" s="51"/>
      <c r="G62" s="51"/>
      <c r="H62" s="51"/>
      <c r="I62" s="59"/>
    </row>
    <row r="63" spans="1:9" s="48" customFormat="1" ht="13.8">
      <c r="A63" s="163"/>
      <c r="B63" s="204" t="s">
        <v>184</v>
      </c>
      <c r="C63" s="205"/>
      <c r="D63" s="206"/>
      <c r="E63" s="63"/>
      <c r="F63" s="60"/>
      <c r="G63" s="60"/>
      <c r="H63" s="60"/>
      <c r="I63" s="63"/>
    </row>
    <row r="64" spans="1:9" s="48" customFormat="1" ht="33" customHeight="1">
      <c r="A64" s="59">
        <f t="shared" ca="1" si="3"/>
        <v>51</v>
      </c>
      <c r="B64" s="51" t="s">
        <v>189</v>
      </c>
      <c r="C64" s="51" t="s">
        <v>242</v>
      </c>
      <c r="D64" s="52" t="s">
        <v>340</v>
      </c>
      <c r="E64" s="53"/>
      <c r="F64" s="51"/>
      <c r="G64" s="51"/>
      <c r="H64" s="51"/>
      <c r="I64" s="59"/>
    </row>
    <row r="65" spans="1:9" s="48" customFormat="1" ht="50.4" customHeight="1">
      <c r="A65" s="59">
        <f ca="1">IF(OFFSET(A65,-1,0) ="",OFFSET(A65,-3,0)+1,OFFSET(A65,-1,0)+1 )</f>
        <v>52</v>
      </c>
      <c r="B65" s="51" t="s">
        <v>199</v>
      </c>
      <c r="C65" s="51" t="s">
        <v>243</v>
      </c>
      <c r="D65" s="52" t="s">
        <v>341</v>
      </c>
      <c r="E65" s="53"/>
      <c r="F65" s="51"/>
      <c r="G65" s="51"/>
      <c r="H65" s="51"/>
      <c r="I65" s="59"/>
    </row>
    <row r="66" spans="1:9" s="48" customFormat="1" ht="77.400000000000006" customHeight="1">
      <c r="A66" s="59">
        <f t="shared" ca="1" si="3"/>
        <v>53</v>
      </c>
      <c r="B66" s="51" t="s">
        <v>228</v>
      </c>
      <c r="C66" s="51" t="s">
        <v>245</v>
      </c>
      <c r="D66" s="53" t="s">
        <v>244</v>
      </c>
      <c r="E66" s="53"/>
      <c r="F66" s="51"/>
      <c r="G66" s="51"/>
      <c r="H66" s="51"/>
      <c r="I66" s="59"/>
    </row>
    <row r="67" spans="1:9" s="48" customFormat="1" ht="57.6" customHeight="1">
      <c r="A67" s="59">
        <f t="shared" ca="1" si="3"/>
        <v>54</v>
      </c>
      <c r="B67" s="51" t="s">
        <v>221</v>
      </c>
      <c r="C67" s="51" t="s">
        <v>253</v>
      </c>
      <c r="D67" s="53" t="s">
        <v>231</v>
      </c>
      <c r="E67" s="53"/>
      <c r="F67" s="51"/>
      <c r="G67" s="51"/>
      <c r="H67" s="51"/>
      <c r="I67" s="59"/>
    </row>
    <row r="68" spans="1:9" s="48" customFormat="1" ht="70.2" customHeight="1">
      <c r="A68" s="59">
        <f t="shared" ca="1" si="3"/>
        <v>55</v>
      </c>
      <c r="B68" s="51" t="s">
        <v>222</v>
      </c>
      <c r="C68" s="51" t="s">
        <v>254</v>
      </c>
      <c r="D68" s="53" t="s">
        <v>239</v>
      </c>
      <c r="E68" s="53"/>
      <c r="F68" s="51"/>
      <c r="G68" s="51"/>
      <c r="H68" s="51"/>
      <c r="I68" s="59"/>
    </row>
    <row r="69" spans="1:9" s="48" customFormat="1" ht="49.2" customHeight="1">
      <c r="A69" s="59">
        <f t="shared" ca="1" si="3"/>
        <v>56</v>
      </c>
      <c r="B69" s="51" t="s">
        <v>223</v>
      </c>
      <c r="C69" s="51" t="s">
        <v>247</v>
      </c>
      <c r="D69" s="52" t="s">
        <v>246</v>
      </c>
      <c r="E69" s="53"/>
      <c r="F69" s="51"/>
      <c r="G69" s="51"/>
      <c r="H69" s="51"/>
      <c r="I69" s="59"/>
    </row>
    <row r="70" spans="1:9" s="48" customFormat="1" ht="13.8">
      <c r="A70" s="163"/>
      <c r="B70" s="204" t="s">
        <v>187</v>
      </c>
      <c r="C70" s="205"/>
      <c r="D70" s="206"/>
      <c r="E70" s="63"/>
      <c r="F70" s="60"/>
      <c r="G70" s="60"/>
      <c r="H70" s="60"/>
      <c r="I70" s="63"/>
    </row>
    <row r="71" spans="1:9" s="48" customFormat="1" ht="28.2" customHeight="1">
      <c r="A71" s="59">
        <f t="shared" ca="1" si="3"/>
        <v>57</v>
      </c>
      <c r="B71" s="51" t="s">
        <v>189</v>
      </c>
      <c r="C71" s="51" t="s">
        <v>248</v>
      </c>
      <c r="D71" s="52" t="s">
        <v>249</v>
      </c>
      <c r="E71" s="53"/>
      <c r="F71" s="51"/>
      <c r="G71" s="51"/>
      <c r="H71" s="51"/>
      <c r="I71" s="59"/>
    </row>
    <row r="72" spans="1:9" s="48" customFormat="1" ht="51" customHeight="1">
      <c r="A72" s="59">
        <f ca="1">IF(OFFSET(A72,-1,0) ="",OFFSET(A72,-3,0)+1,OFFSET(A72,-1,0)+1 )</f>
        <v>58</v>
      </c>
      <c r="B72" s="51" t="s">
        <v>199</v>
      </c>
      <c r="C72" s="51" t="s">
        <v>251</v>
      </c>
      <c r="D72" s="52" t="s">
        <v>250</v>
      </c>
      <c r="E72" s="53"/>
      <c r="F72" s="51"/>
      <c r="G72" s="51"/>
      <c r="H72" s="51"/>
      <c r="I72" s="59"/>
    </row>
    <row r="73" spans="1:9" s="48" customFormat="1" ht="88.2" customHeight="1">
      <c r="A73" s="59">
        <f t="shared" ca="1" si="3"/>
        <v>59</v>
      </c>
      <c r="B73" s="51" t="s">
        <v>227</v>
      </c>
      <c r="C73" s="51" t="s">
        <v>252</v>
      </c>
      <c r="D73" s="53" t="s">
        <v>342</v>
      </c>
      <c r="E73" s="53"/>
      <c r="F73" s="51"/>
      <c r="G73" s="51"/>
      <c r="H73" s="51"/>
      <c r="I73" s="59"/>
    </row>
    <row r="74" spans="1:9" s="48" customFormat="1" ht="67.8" customHeight="1">
      <c r="A74" s="59">
        <f t="shared" ca="1" si="3"/>
        <v>60</v>
      </c>
      <c r="B74" s="51" t="s">
        <v>225</v>
      </c>
      <c r="C74" s="51" t="s">
        <v>255</v>
      </c>
      <c r="D74" s="53" t="s">
        <v>339</v>
      </c>
      <c r="E74" s="53"/>
      <c r="F74" s="51"/>
      <c r="G74" s="51"/>
      <c r="H74" s="51"/>
      <c r="I74" s="59"/>
    </row>
    <row r="75" spans="1:9" s="48" customFormat="1" ht="67.2" customHeight="1">
      <c r="A75" s="59">
        <f t="shared" ca="1" si="3"/>
        <v>61</v>
      </c>
      <c r="B75" s="51" t="s">
        <v>226</v>
      </c>
      <c r="C75" s="51" t="s">
        <v>256</v>
      </c>
      <c r="D75" s="53" t="s">
        <v>239</v>
      </c>
      <c r="E75" s="53"/>
      <c r="F75" s="51"/>
      <c r="G75" s="51"/>
      <c r="H75" s="51"/>
      <c r="I75" s="59"/>
    </row>
    <row r="76" spans="1:9" s="48" customFormat="1" ht="51.6" customHeight="1">
      <c r="A76" s="59">
        <f t="shared" ca="1" si="3"/>
        <v>62</v>
      </c>
      <c r="B76" s="51" t="s">
        <v>224</v>
      </c>
      <c r="C76" s="51" t="s">
        <v>257</v>
      </c>
      <c r="D76" s="52" t="s">
        <v>258</v>
      </c>
      <c r="E76" s="53"/>
      <c r="F76" s="51"/>
      <c r="G76" s="51"/>
      <c r="H76" s="51"/>
      <c r="I76" s="59"/>
    </row>
    <row r="77" spans="1:9" s="48" customFormat="1" ht="13.8">
      <c r="A77" s="163"/>
      <c r="B77" s="160" t="s">
        <v>188</v>
      </c>
      <c r="C77" s="161"/>
      <c r="D77" s="162"/>
      <c r="E77" s="63"/>
      <c r="F77" s="60"/>
      <c r="G77" s="60"/>
      <c r="H77" s="60"/>
      <c r="I77" s="63"/>
    </row>
    <row r="78" spans="1:9" s="48" customFormat="1" ht="51.6" customHeight="1">
      <c r="A78" s="59">
        <f ca="1">IF(OFFSET(A78,-1,0) ="",OFFSET(A78,-2,0)+1,OFFSET(A78,-1,0)+1 )</f>
        <v>63</v>
      </c>
      <c r="B78" s="51" t="s">
        <v>265</v>
      </c>
      <c r="C78" s="51" t="s">
        <v>266</v>
      </c>
      <c r="D78" s="52" t="s">
        <v>267</v>
      </c>
      <c r="E78" s="53"/>
      <c r="F78" s="51"/>
      <c r="G78" s="51"/>
      <c r="H78" s="51"/>
      <c r="I78" s="59"/>
    </row>
    <row r="79" spans="1:9" s="48" customFormat="1" ht="13.8">
      <c r="A79" s="163"/>
      <c r="B79" s="160" t="s">
        <v>172</v>
      </c>
      <c r="C79" s="161"/>
      <c r="D79" s="162"/>
      <c r="E79" s="63"/>
      <c r="F79" s="60"/>
      <c r="G79" s="60"/>
      <c r="H79" s="60"/>
      <c r="I79" s="63"/>
    </row>
    <row r="80" spans="1:9" s="48" customFormat="1" ht="53.4" customHeight="1">
      <c r="A80" s="59">
        <f t="shared" ca="1" si="3"/>
        <v>64</v>
      </c>
      <c r="B80" s="53" t="s">
        <v>190</v>
      </c>
      <c r="C80" s="51" t="s">
        <v>259</v>
      </c>
      <c r="D80" s="53" t="s">
        <v>261</v>
      </c>
      <c r="E80" s="53"/>
      <c r="F80" s="51"/>
      <c r="G80" s="51"/>
      <c r="H80" s="51"/>
      <c r="I80" s="59"/>
    </row>
    <row r="81" spans="1:9" s="48" customFormat="1" ht="47.4" customHeight="1">
      <c r="A81" s="59">
        <f t="shared" ca="1" si="3"/>
        <v>65</v>
      </c>
      <c r="B81" s="53" t="s">
        <v>191</v>
      </c>
      <c r="C81" s="51" t="s">
        <v>260</v>
      </c>
      <c r="D81" s="53" t="s">
        <v>262</v>
      </c>
      <c r="E81" s="53"/>
      <c r="F81" s="51"/>
      <c r="G81" s="51"/>
      <c r="H81" s="51"/>
      <c r="I81" s="59"/>
    </row>
    <row r="82" spans="1:9" s="48" customFormat="1" ht="52.8" customHeight="1">
      <c r="A82" s="59">
        <f t="shared" ca="1" si="3"/>
        <v>66</v>
      </c>
      <c r="B82" s="53" t="s">
        <v>263</v>
      </c>
      <c r="C82" s="51" t="s">
        <v>264</v>
      </c>
      <c r="D82" s="52" t="s">
        <v>343</v>
      </c>
      <c r="E82" s="53"/>
      <c r="F82" s="51"/>
      <c r="G82" s="51"/>
      <c r="H82" s="51"/>
      <c r="I82" s="59"/>
    </row>
    <row r="83" spans="1:9" s="48" customFormat="1" ht="51.6" customHeight="1">
      <c r="A83" s="59">
        <f t="shared" ca="1" si="3"/>
        <v>67</v>
      </c>
      <c r="B83" s="53" t="s">
        <v>192</v>
      </c>
      <c r="C83" s="51" t="s">
        <v>268</v>
      </c>
      <c r="D83" s="53" t="s">
        <v>269</v>
      </c>
      <c r="E83" s="53"/>
      <c r="F83" s="51"/>
      <c r="G83" s="51"/>
      <c r="H83" s="51"/>
      <c r="I83" s="59"/>
    </row>
    <row r="84" spans="1:9" s="48" customFormat="1" ht="45.6" customHeight="1">
      <c r="A84" s="59">
        <f t="shared" ca="1" si="3"/>
        <v>68</v>
      </c>
      <c r="B84" s="53" t="s">
        <v>193</v>
      </c>
      <c r="C84" s="51" t="s">
        <v>270</v>
      </c>
      <c r="D84" s="53" t="s">
        <v>269</v>
      </c>
      <c r="E84" s="53"/>
      <c r="F84" s="51"/>
      <c r="G84" s="51"/>
      <c r="H84" s="51"/>
      <c r="I84" s="59"/>
    </row>
    <row r="85" spans="1:9" s="48" customFormat="1" ht="51" customHeight="1">
      <c r="A85" s="59">
        <f t="shared" ca="1" si="3"/>
        <v>69</v>
      </c>
      <c r="B85" s="53" t="s">
        <v>194</v>
      </c>
      <c r="C85" s="51" t="s">
        <v>272</v>
      </c>
      <c r="D85" s="53" t="s">
        <v>275</v>
      </c>
      <c r="E85" s="53"/>
      <c r="F85" s="51"/>
      <c r="G85" s="51"/>
      <c r="H85" s="51"/>
      <c r="I85" s="59"/>
    </row>
    <row r="86" spans="1:9" s="48" customFormat="1" ht="67.8" customHeight="1">
      <c r="A86" s="59">
        <f t="shared" ca="1" si="3"/>
        <v>70</v>
      </c>
      <c r="B86" s="53" t="s">
        <v>195</v>
      </c>
      <c r="C86" s="51" t="s">
        <v>273</v>
      </c>
      <c r="D86" s="53" t="s">
        <v>274</v>
      </c>
      <c r="E86" s="53"/>
      <c r="F86" s="51"/>
      <c r="G86" s="51"/>
      <c r="H86" s="51"/>
      <c r="I86" s="164"/>
    </row>
    <row r="88" spans="1:9" ht="257.39999999999998" customHeight="1">
      <c r="B88" s="166"/>
      <c r="C88" s="165"/>
      <c r="D88" s="165"/>
    </row>
  </sheetData>
  <mergeCells count="16">
    <mergeCell ref="E2:E3"/>
    <mergeCell ref="C3:D3"/>
    <mergeCell ref="B4:D4"/>
    <mergeCell ref="B70:D70"/>
    <mergeCell ref="F16:H16"/>
    <mergeCell ref="B18:D18"/>
    <mergeCell ref="B44:D44"/>
    <mergeCell ref="B56:D56"/>
    <mergeCell ref="B63:D63"/>
    <mergeCell ref="B19:D19"/>
    <mergeCell ref="B5:D5"/>
    <mergeCell ref="B6:D6"/>
    <mergeCell ref="B7:D7"/>
    <mergeCell ref="B8:D8"/>
    <mergeCell ref="A1:D1"/>
    <mergeCell ref="A2:D2"/>
  </mergeCells>
  <dataValidations count="4">
    <dataValidation type="list" allowBlank="1" sqref="F19:H31 F33:H86" xr:uid="{40384C58-70EF-4F40-804D-B935D174E4DF}">
      <formula1>$A$11:$A$15</formula1>
    </dataValidation>
    <dataValidation type="list" allowBlank="1" showErrorMessage="1" sqref="F87:H113" xr:uid="{41ACC179-1FF4-4E3A-8220-4E1B2D364C27}">
      <formula1>#REF!</formula1>
      <formula2>0</formula2>
    </dataValidation>
    <dataValidation allowBlank="1" showInputMessage="1" showErrorMessage="1" sqref="F18:H18 F32:H32" xr:uid="{C8DF9634-1CC7-4133-8D0E-DDF5B9B09287}"/>
    <dataValidation showDropDown="1" showErrorMessage="1" sqref="F16:H17" xr:uid="{C194CD51-4B34-4987-A609-4B2D449F8168}"/>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59"/>
  <sheetViews>
    <sheetView showGridLines="0" zoomScaleNormal="100" workbookViewId="0">
      <selection activeCell="I16" sqref="I16"/>
    </sheetView>
  </sheetViews>
  <sheetFormatPr defaultColWidth="9.109375" defaultRowHeight="13.8"/>
  <cols>
    <col min="1" max="1" width="4" style="72" customWidth="1"/>
    <col min="2" max="2" width="16.109375" style="73" customWidth="1"/>
    <col min="3" max="3" width="19" style="73" customWidth="1"/>
    <col min="4" max="4" width="20.44140625" style="73" customWidth="1"/>
    <col min="5" max="5" width="16.33203125" style="73" customWidth="1"/>
    <col min="6" max="6" width="19" style="73" customWidth="1"/>
    <col min="7" max="7" width="15" style="75" customWidth="1"/>
    <col min="8" max="8" width="23.5546875" style="75" customWidth="1"/>
    <col min="9" max="9" width="25.44140625" style="75" customWidth="1"/>
    <col min="10" max="10" width="21" style="75" customWidth="1"/>
    <col min="11" max="11" width="11.44140625" style="75" customWidth="1"/>
    <col min="12" max="12" width="17.33203125" style="75" customWidth="1"/>
    <col min="13" max="13" width="17.33203125" style="73" customWidth="1"/>
    <col min="14" max="14" width="14.109375" style="73" customWidth="1"/>
    <col min="15" max="15" width="18.44140625" style="73" customWidth="1"/>
    <col min="16" max="16384" width="9.109375" style="73"/>
  </cols>
  <sheetData>
    <row r="1" spans="1:12">
      <c r="G1" s="74" t="s">
        <v>86</v>
      </c>
    </row>
    <row r="2" spans="1:12" s="77" customFormat="1" ht="24.6">
      <c r="A2" s="76"/>
      <c r="C2" s="226" t="s">
        <v>87</v>
      </c>
      <c r="D2" s="226"/>
      <c r="E2" s="226"/>
      <c r="F2" s="226"/>
      <c r="G2" s="226"/>
      <c r="H2" s="78" t="s">
        <v>88</v>
      </c>
      <c r="I2" s="79"/>
      <c r="J2" s="79"/>
      <c r="K2" s="79"/>
      <c r="L2" s="79"/>
    </row>
    <row r="3" spans="1:12" s="77" customFormat="1" ht="22.8">
      <c r="A3" s="76"/>
      <c r="C3" s="227" t="s">
        <v>89</v>
      </c>
      <c r="D3" s="227"/>
      <c r="E3" s="149"/>
      <c r="F3" s="228" t="s">
        <v>90</v>
      </c>
      <c r="G3" s="228"/>
      <c r="H3" s="79"/>
      <c r="I3" s="79"/>
      <c r="J3" s="80"/>
      <c r="K3" s="79"/>
      <c r="L3" s="79"/>
    </row>
    <row r="4" spans="1:12">
      <c r="A4" s="76"/>
      <c r="D4" s="81"/>
      <c r="E4" s="81"/>
      <c r="H4" s="82"/>
    </row>
    <row r="5" spans="1:12" s="83" customFormat="1" ht="14.4">
      <c r="A5" s="76"/>
      <c r="D5" s="84"/>
      <c r="E5" s="84"/>
      <c r="G5" s="85"/>
      <c r="H5" s="86"/>
      <c r="I5" s="85"/>
      <c r="J5" s="85"/>
      <c r="K5" s="85"/>
      <c r="L5" s="85"/>
    </row>
    <row r="6" spans="1:12" ht="21.75" customHeight="1">
      <c r="B6" s="210" t="s">
        <v>91</v>
      </c>
      <c r="C6" s="210"/>
      <c r="D6" s="87"/>
      <c r="E6" s="87"/>
      <c r="F6" s="87"/>
      <c r="G6" s="88"/>
      <c r="H6" s="88"/>
    </row>
    <row r="7" spans="1:12">
      <c r="B7" s="89" t="s">
        <v>92</v>
      </c>
      <c r="C7" s="90"/>
      <c r="D7" s="90"/>
      <c r="E7" s="90"/>
      <c r="F7" s="90"/>
      <c r="G7" s="91"/>
    </row>
    <row r="8" spans="1:12">
      <c r="A8" s="92" t="s">
        <v>48</v>
      </c>
      <c r="B8" s="152" t="s">
        <v>93</v>
      </c>
      <c r="C8" s="152" t="s">
        <v>94</v>
      </c>
      <c r="D8" s="152" t="s">
        <v>95</v>
      </c>
      <c r="E8" s="152" t="s">
        <v>96</v>
      </c>
      <c r="F8" s="152" t="s">
        <v>97</v>
      </c>
      <c r="G8" s="152" t="s">
        <v>98</v>
      </c>
      <c r="H8" s="152" t="s">
        <v>99</v>
      </c>
      <c r="I8" s="151" t="s">
        <v>100</v>
      </c>
      <c r="L8" s="73"/>
    </row>
    <row r="9" spans="1:12" s="118" customFormat="1" ht="14.4">
      <c r="A9" s="114"/>
      <c r="B9" s="115" t="s">
        <v>101</v>
      </c>
      <c r="C9" s="115" t="s">
        <v>102</v>
      </c>
      <c r="D9" s="115" t="s">
        <v>103</v>
      </c>
      <c r="E9" s="115" t="s">
        <v>104</v>
      </c>
      <c r="F9" s="115" t="s">
        <v>105</v>
      </c>
      <c r="G9" s="115" t="s">
        <v>106</v>
      </c>
      <c r="H9" s="115" t="s">
        <v>107</v>
      </c>
      <c r="I9" s="116"/>
      <c r="J9" s="117"/>
      <c r="K9" s="117"/>
    </row>
    <row r="10" spans="1:12">
      <c r="A10" s="93">
        <v>1</v>
      </c>
      <c r="B10" s="94" t="s">
        <v>56</v>
      </c>
      <c r="C10" s="94" t="s">
        <v>108</v>
      </c>
      <c r="D10" s="94" t="s">
        <v>109</v>
      </c>
      <c r="E10" s="94" t="s">
        <v>110</v>
      </c>
      <c r="F10" s="94" t="s">
        <v>111</v>
      </c>
      <c r="G10" s="94" t="s">
        <v>112</v>
      </c>
      <c r="H10" s="94" t="s">
        <v>112</v>
      </c>
      <c r="I10" s="95"/>
      <c r="L10" s="73"/>
    </row>
    <row r="11" spans="1:12" ht="20.25" customHeight="1">
      <c r="A11" s="93">
        <v>2</v>
      </c>
      <c r="B11" s="94" t="s">
        <v>57</v>
      </c>
      <c r="C11" s="94" t="s">
        <v>113</v>
      </c>
      <c r="D11" s="94" t="s">
        <v>114</v>
      </c>
      <c r="E11" s="94" t="s">
        <v>115</v>
      </c>
      <c r="F11" s="94" t="s">
        <v>111</v>
      </c>
      <c r="G11" s="94" t="s">
        <v>112</v>
      </c>
      <c r="H11" s="94" t="s">
        <v>116</v>
      </c>
      <c r="I11" s="95" t="s">
        <v>117</v>
      </c>
      <c r="L11" s="73"/>
    </row>
    <row r="12" spans="1:12" ht="15" customHeight="1">
      <c r="B12" s="96"/>
      <c r="C12" s="90"/>
      <c r="D12" s="90"/>
      <c r="E12" s="90"/>
      <c r="F12" s="90"/>
      <c r="G12" s="91"/>
    </row>
    <row r="13" spans="1:12" ht="21.75" customHeight="1">
      <c r="B13" s="210" t="s">
        <v>118</v>
      </c>
      <c r="C13" s="210"/>
      <c r="D13" s="210"/>
      <c r="E13" s="87"/>
      <c r="F13" s="87"/>
      <c r="G13" s="88"/>
      <c r="H13" s="88"/>
    </row>
    <row r="14" spans="1:12">
      <c r="B14" s="89" t="s">
        <v>119</v>
      </c>
      <c r="C14" s="90"/>
      <c r="D14" s="90"/>
      <c r="E14" s="90"/>
      <c r="F14" s="90"/>
      <c r="G14" s="91"/>
    </row>
    <row r="15" spans="1:12" ht="31.5" customHeight="1">
      <c r="A15" s="92" t="s">
        <v>48</v>
      </c>
      <c r="B15" s="152" t="s">
        <v>120</v>
      </c>
      <c r="C15" s="152" t="s">
        <v>31</v>
      </c>
      <c r="D15" s="152" t="s">
        <v>33</v>
      </c>
      <c r="E15" s="152" t="s">
        <v>116</v>
      </c>
      <c r="F15" s="152" t="s">
        <v>35</v>
      </c>
      <c r="G15" s="152" t="s">
        <v>121</v>
      </c>
      <c r="L15" s="73"/>
    </row>
    <row r="16" spans="1:12" s="118" customFormat="1" ht="52.8">
      <c r="A16" s="114"/>
      <c r="B16" s="115" t="s">
        <v>101</v>
      </c>
      <c r="C16" s="119" t="s">
        <v>122</v>
      </c>
      <c r="D16" s="119" t="s">
        <v>123</v>
      </c>
      <c r="E16" s="119" t="s">
        <v>124</v>
      </c>
      <c r="F16" s="119" t="s">
        <v>125</v>
      </c>
      <c r="G16" s="119" t="s">
        <v>126</v>
      </c>
      <c r="H16" s="117"/>
      <c r="I16" s="117"/>
      <c r="J16" s="117"/>
      <c r="K16" s="117"/>
    </row>
    <row r="17" spans="1:12">
      <c r="A17" s="93">
        <v>1</v>
      </c>
      <c r="B17" s="94" t="s">
        <v>56</v>
      </c>
      <c r="C17" s="97" t="e">
        <f>#REF!</f>
        <v>#REF!</v>
      </c>
      <c r="D17" s="97" t="e">
        <f>#REF!</f>
        <v>#REF!</v>
      </c>
      <c r="E17" s="97" t="e">
        <f>#REF!</f>
        <v>#REF!</v>
      </c>
      <c r="F17" s="97" t="e">
        <f>#REF!</f>
        <v>#REF!</v>
      </c>
      <c r="G17" s="97" t="e">
        <f>#REF!</f>
        <v>#REF!</v>
      </c>
      <c r="L17" s="73"/>
    </row>
    <row r="18" spans="1:12" ht="20.25" customHeight="1">
      <c r="A18" s="93">
        <v>2</v>
      </c>
      <c r="B18" s="94" t="s">
        <v>72</v>
      </c>
      <c r="C18" s="97" t="e">
        <f>SUM(C17:C17)</f>
        <v>#REF!</v>
      </c>
      <c r="D18" s="97" t="e">
        <f>SUM(D17:D17)</f>
        <v>#REF!</v>
      </c>
      <c r="E18" s="97" t="e">
        <f>SUM(E17:E17)</f>
        <v>#REF!</v>
      </c>
      <c r="F18" s="97" t="e">
        <f>SUM(F17:F17)</f>
        <v>#REF!</v>
      </c>
      <c r="G18" s="97" t="e">
        <f>SUM(G17:G17)</f>
        <v>#REF!</v>
      </c>
      <c r="L18" s="73"/>
    </row>
    <row r="19" spans="1:12" ht="20.25" customHeight="1">
      <c r="A19" s="99"/>
      <c r="B19" s="100"/>
      <c r="C19" s="113" t="s">
        <v>127</v>
      </c>
      <c r="D19" s="112" t="e">
        <f>SUM(C18,D18,G18)/SUM(C18:G18)</f>
        <v>#REF!</v>
      </c>
      <c r="E19" s="101"/>
      <c r="F19" s="101"/>
      <c r="G19" s="101"/>
      <c r="L19" s="73"/>
    </row>
    <row r="20" spans="1:12">
      <c r="B20" s="96"/>
      <c r="C20" s="90"/>
      <c r="D20" s="90"/>
      <c r="E20" s="90"/>
      <c r="F20" s="90"/>
      <c r="G20" s="91"/>
    </row>
    <row r="21" spans="1:12" ht="21.75" customHeight="1">
      <c r="B21" s="210" t="s">
        <v>128</v>
      </c>
      <c r="C21" s="210"/>
      <c r="D21" s="210"/>
      <c r="E21" s="87"/>
      <c r="F21" s="87"/>
      <c r="G21" s="88"/>
      <c r="H21" s="88"/>
    </row>
    <row r="22" spans="1:12" ht="21.75" customHeight="1">
      <c r="B22" s="89" t="s">
        <v>129</v>
      </c>
      <c r="C22" s="150"/>
      <c r="D22" s="150"/>
      <c r="E22" s="87"/>
      <c r="F22" s="87"/>
      <c r="G22" s="88"/>
      <c r="H22" s="88"/>
    </row>
    <row r="23" spans="1:12" ht="14.4">
      <c r="B23" s="98" t="s">
        <v>130</v>
      </c>
      <c r="C23" s="90"/>
      <c r="D23" s="90"/>
      <c r="E23" s="90"/>
      <c r="F23" s="90"/>
      <c r="G23" s="91"/>
    </row>
    <row r="24" spans="1:12" ht="18.75" customHeight="1">
      <c r="A24" s="92" t="s">
        <v>48</v>
      </c>
      <c r="B24" s="152" t="s">
        <v>131</v>
      </c>
      <c r="C24" s="152" t="s">
        <v>132</v>
      </c>
      <c r="D24" s="152" t="s">
        <v>133</v>
      </c>
      <c r="E24" s="152" t="s">
        <v>134</v>
      </c>
      <c r="F24" s="152" t="s">
        <v>135</v>
      </c>
      <c r="G24" s="229" t="s">
        <v>83</v>
      </c>
      <c r="H24" s="230"/>
    </row>
    <row r="25" spans="1:12">
      <c r="A25" s="93">
        <v>1</v>
      </c>
      <c r="B25" s="94" t="s">
        <v>136</v>
      </c>
      <c r="C25" s="97" t="e">
        <f>COUNTIFS(#REF!, "*Critical*",#REF!,"*Open*")</f>
        <v>#REF!</v>
      </c>
      <c r="D25" s="97" t="e">
        <f>COUNTIFS(#REF!, "*Critical*",#REF!,"*Resolved*")</f>
        <v>#REF!</v>
      </c>
      <c r="E25" s="97" t="e">
        <f>COUNTIFS(#REF!, "*Critical*",#REF!,"*Reopened*")</f>
        <v>#REF!</v>
      </c>
      <c r="F25" s="97" t="e">
        <f>COUNTIFS(#REF!, "*Critical*",#REF!,"*Closed*") + COUNTIFS(#REF!, "*Critical*",#REF!,"*Ready for client test*")</f>
        <v>#REF!</v>
      </c>
      <c r="G25" s="221"/>
      <c r="H25" s="222"/>
    </row>
    <row r="26" spans="1:12" ht="20.25" customHeight="1">
      <c r="A26" s="93">
        <v>2</v>
      </c>
      <c r="B26" s="94" t="s">
        <v>137</v>
      </c>
      <c r="C26" s="97" t="e">
        <f>COUNTIFS(#REF!, "*Major*",#REF!,"*Open*")</f>
        <v>#REF!</v>
      </c>
      <c r="D26" s="97" t="e">
        <f>COUNTIFS(#REF!, "*Major*",#REF!,"*Resolved*")</f>
        <v>#REF!</v>
      </c>
      <c r="E26" s="97" t="e">
        <f>COUNTIFS(#REF!, "*Major*",#REF!,"*Reopened*")</f>
        <v>#REF!</v>
      </c>
      <c r="F26" s="97" t="e">
        <f>COUNTIFS(#REF!, "*Major*",#REF!,"*Closed*") + COUNTIFS(#REF!, "*Major*",#REF!,"*Ready for client test*")</f>
        <v>#REF!</v>
      </c>
      <c r="G26" s="221"/>
      <c r="H26" s="222"/>
    </row>
    <row r="27" spans="1:12" ht="20.25" customHeight="1">
      <c r="A27" s="93">
        <v>3</v>
      </c>
      <c r="B27" s="94" t="s">
        <v>138</v>
      </c>
      <c r="C27" s="97" t="e">
        <f>COUNTIFS(#REF!, "*Normal*",#REF!,"*Open*")</f>
        <v>#REF!</v>
      </c>
      <c r="D27" s="97" t="e">
        <f>COUNTIFS(#REF!, "*Normal*",#REF!,"*Resolved*")</f>
        <v>#REF!</v>
      </c>
      <c r="E27" s="97" t="e">
        <f>COUNTIFS(#REF!, "*Normal*",#REF!,"*Reopened*")</f>
        <v>#REF!</v>
      </c>
      <c r="F27" s="97" t="e">
        <f>COUNTIFS(#REF!, "*Normal*",#REF!,"*Closed*") + COUNTIFS(#REF!, "*Normal*",#REF!,"*Ready for client test*")</f>
        <v>#REF!</v>
      </c>
      <c r="G27" s="221"/>
      <c r="H27" s="222"/>
    </row>
    <row r="28" spans="1:12" ht="20.25" customHeight="1">
      <c r="A28" s="93">
        <v>4</v>
      </c>
      <c r="B28" s="94" t="s">
        <v>139</v>
      </c>
      <c r="C28" s="97" t="e">
        <f>COUNTIFS(#REF!, "*Minor*",#REF!,"*Open*")</f>
        <v>#REF!</v>
      </c>
      <c r="D28" s="97" t="e">
        <f>COUNTIFS(#REF!, "*Minor*",#REF!,"*Resolved*")</f>
        <v>#REF!</v>
      </c>
      <c r="E28" s="97" t="e">
        <f>COUNTIFS(#REF!, "*Minor*",#REF!,"*Reopened*")</f>
        <v>#REF!</v>
      </c>
      <c r="F28" s="97" t="e">
        <f>COUNTIFS(#REF!, "*Minor*",#REF!,"*Closed*") + COUNTIFS(#REF!, "*Minor*",#REF!,"*Ready for client test*")</f>
        <v>#REF!</v>
      </c>
      <c r="G28" s="221"/>
      <c r="H28" s="222"/>
    </row>
    <row r="29" spans="1:12" ht="20.25" customHeight="1">
      <c r="A29" s="93"/>
      <c r="B29" s="92" t="s">
        <v>72</v>
      </c>
      <c r="C29" s="92" t="e">
        <f>SUM(C25:C28)</f>
        <v>#REF!</v>
      </c>
      <c r="D29" s="92">
        <v>0</v>
      </c>
      <c r="E29" s="92">
        <v>0</v>
      </c>
      <c r="F29" s="92" t="e">
        <f>SUM(F25:F28)</f>
        <v>#REF!</v>
      </c>
      <c r="G29" s="221"/>
      <c r="H29" s="222"/>
    </row>
    <row r="30" spans="1:12" ht="20.25" customHeight="1">
      <c r="A30" s="99"/>
      <c r="B30" s="100"/>
      <c r="C30" s="101"/>
      <c r="D30" s="101"/>
      <c r="E30" s="101"/>
      <c r="F30" s="101"/>
      <c r="G30" s="101"/>
      <c r="H30" s="101"/>
    </row>
    <row r="31" spans="1:12" ht="14.4">
      <c r="B31" s="98" t="s">
        <v>140</v>
      </c>
      <c r="C31" s="90"/>
      <c r="D31" s="90"/>
      <c r="E31" s="90"/>
      <c r="F31" s="90"/>
      <c r="G31" s="91"/>
    </row>
    <row r="32" spans="1:12" ht="18.75" customHeight="1">
      <c r="A32" s="92" t="s">
        <v>48</v>
      </c>
      <c r="B32" s="152" t="s">
        <v>141</v>
      </c>
      <c r="C32" s="152" t="s">
        <v>142</v>
      </c>
      <c r="D32" s="152" t="s">
        <v>143</v>
      </c>
      <c r="E32" s="152" t="s">
        <v>97</v>
      </c>
      <c r="F32" s="215" t="s">
        <v>100</v>
      </c>
      <c r="G32" s="217"/>
    </row>
    <row r="33" spans="1:12" s="118" customFormat="1" ht="14.4">
      <c r="A33" s="114"/>
      <c r="B33" s="115" t="s">
        <v>144</v>
      </c>
      <c r="C33" s="119" t="s">
        <v>145</v>
      </c>
      <c r="D33" s="119" t="s">
        <v>146</v>
      </c>
      <c r="E33" s="119" t="s">
        <v>105</v>
      </c>
      <c r="F33" s="224"/>
      <c r="G33" s="225"/>
      <c r="H33" s="117"/>
      <c r="I33" s="117"/>
      <c r="J33" s="117"/>
      <c r="K33" s="117"/>
      <c r="L33" s="117"/>
    </row>
    <row r="34" spans="1:12">
      <c r="A34" s="93">
        <v>1</v>
      </c>
      <c r="B34" s="94" t="s">
        <v>85</v>
      </c>
      <c r="C34" s="97" t="s">
        <v>147</v>
      </c>
      <c r="D34" s="97" t="s">
        <v>139</v>
      </c>
      <c r="E34" s="97" t="s">
        <v>111</v>
      </c>
      <c r="F34" s="221"/>
      <c r="G34" s="222"/>
    </row>
    <row r="35" spans="1:12" ht="20.25" customHeight="1">
      <c r="A35" s="93">
        <v>2</v>
      </c>
      <c r="B35" s="94" t="s">
        <v>84</v>
      </c>
      <c r="C35" s="97" t="s">
        <v>148</v>
      </c>
      <c r="D35" s="97" t="s">
        <v>139</v>
      </c>
      <c r="E35" s="97" t="s">
        <v>111</v>
      </c>
      <c r="F35" s="221"/>
      <c r="G35" s="222"/>
    </row>
    <row r="36" spans="1:12" ht="20.25" customHeight="1">
      <c r="A36" s="99"/>
      <c r="B36" s="100"/>
      <c r="C36" s="101"/>
      <c r="D36" s="101"/>
      <c r="E36" s="101"/>
      <c r="F36" s="101"/>
      <c r="G36" s="101"/>
      <c r="H36" s="101"/>
    </row>
    <row r="37" spans="1:12" ht="21.75" customHeight="1">
      <c r="B37" s="210" t="s">
        <v>149</v>
      </c>
      <c r="C37" s="210"/>
      <c r="D37" s="87"/>
      <c r="E37" s="87"/>
      <c r="F37" s="87"/>
      <c r="G37" s="88"/>
      <c r="H37" s="88"/>
    </row>
    <row r="38" spans="1:12">
      <c r="B38" s="89" t="s">
        <v>150</v>
      </c>
      <c r="C38" s="90"/>
      <c r="D38" s="90"/>
      <c r="E38" s="90"/>
      <c r="F38" s="90"/>
      <c r="G38" s="91"/>
    </row>
    <row r="39" spans="1:12" ht="18.75" customHeight="1">
      <c r="A39" s="92" t="s">
        <v>48</v>
      </c>
      <c r="B39" s="152" t="s">
        <v>52</v>
      </c>
      <c r="C39" s="223" t="s">
        <v>151</v>
      </c>
      <c r="D39" s="223"/>
      <c r="E39" s="223" t="s">
        <v>152</v>
      </c>
      <c r="F39" s="223"/>
      <c r="G39" s="223"/>
      <c r="H39" s="92" t="s">
        <v>153</v>
      </c>
    </row>
    <row r="40" spans="1:12" ht="34.5" customHeight="1">
      <c r="A40" s="93">
        <v>1</v>
      </c>
      <c r="B40" s="153" t="s">
        <v>154</v>
      </c>
      <c r="C40" s="220" t="s">
        <v>155</v>
      </c>
      <c r="D40" s="220"/>
      <c r="E40" s="220" t="s">
        <v>156</v>
      </c>
      <c r="F40" s="220"/>
      <c r="G40" s="220"/>
      <c r="H40" s="102"/>
    </row>
    <row r="41" spans="1:12" ht="34.5" customHeight="1">
      <c r="A41" s="93">
        <v>2</v>
      </c>
      <c r="B41" s="153" t="s">
        <v>154</v>
      </c>
      <c r="C41" s="220" t="s">
        <v>155</v>
      </c>
      <c r="D41" s="220"/>
      <c r="E41" s="220" t="s">
        <v>156</v>
      </c>
      <c r="F41" s="220"/>
      <c r="G41" s="220"/>
      <c r="H41" s="102"/>
    </row>
    <row r="42" spans="1:12" ht="34.5" customHeight="1">
      <c r="A42" s="93">
        <v>3</v>
      </c>
      <c r="B42" s="153" t="s">
        <v>154</v>
      </c>
      <c r="C42" s="220" t="s">
        <v>155</v>
      </c>
      <c r="D42" s="220"/>
      <c r="E42" s="220" t="s">
        <v>156</v>
      </c>
      <c r="F42" s="220"/>
      <c r="G42" s="220"/>
      <c r="H42" s="102"/>
    </row>
    <row r="43" spans="1:12">
      <c r="B43" s="103"/>
      <c r="C43" s="103"/>
      <c r="D43" s="103"/>
      <c r="E43" s="104"/>
      <c r="F43" s="90"/>
      <c r="G43" s="91"/>
    </row>
    <row r="44" spans="1:12" ht="21.75" customHeight="1">
      <c r="B44" s="210" t="s">
        <v>157</v>
      </c>
      <c r="C44" s="210"/>
      <c r="D44" s="87"/>
      <c r="E44" s="87"/>
      <c r="F44" s="87"/>
      <c r="G44" s="88"/>
      <c r="H44" s="88"/>
    </row>
    <row r="45" spans="1:12">
      <c r="B45" s="89" t="s">
        <v>158</v>
      </c>
      <c r="C45" s="103"/>
      <c r="D45" s="103"/>
      <c r="E45" s="104"/>
      <c r="F45" s="90"/>
      <c r="G45" s="91"/>
    </row>
    <row r="46" spans="1:12" s="106" customFormat="1" ht="21" customHeight="1">
      <c r="A46" s="211" t="s">
        <v>48</v>
      </c>
      <c r="B46" s="213" t="s">
        <v>159</v>
      </c>
      <c r="C46" s="215" t="s">
        <v>160</v>
      </c>
      <c r="D46" s="216"/>
      <c r="E46" s="216"/>
      <c r="F46" s="217"/>
      <c r="G46" s="218" t="s">
        <v>127</v>
      </c>
      <c r="H46" s="218" t="s">
        <v>159</v>
      </c>
      <c r="I46" s="208" t="s">
        <v>161</v>
      </c>
      <c r="J46" s="105"/>
      <c r="K46" s="105"/>
      <c r="L46" s="105"/>
    </row>
    <row r="47" spans="1:12">
      <c r="A47" s="212"/>
      <c r="B47" s="214"/>
      <c r="C47" s="107" t="s">
        <v>136</v>
      </c>
      <c r="D47" s="107" t="s">
        <v>137</v>
      </c>
      <c r="E47" s="108" t="s">
        <v>138</v>
      </c>
      <c r="F47" s="108" t="s">
        <v>139</v>
      </c>
      <c r="G47" s="219"/>
      <c r="H47" s="219"/>
      <c r="I47" s="209"/>
    </row>
    <row r="48" spans="1:12" ht="39.6">
      <c r="A48" s="212"/>
      <c r="B48" s="214"/>
      <c r="C48" s="121" t="s">
        <v>162</v>
      </c>
      <c r="D48" s="121" t="s">
        <v>163</v>
      </c>
      <c r="E48" s="121" t="s">
        <v>164</v>
      </c>
      <c r="F48" s="121" t="s">
        <v>165</v>
      </c>
      <c r="G48" s="120" t="s">
        <v>166</v>
      </c>
      <c r="H48" s="120" t="s">
        <v>167</v>
      </c>
      <c r="I48" s="120" t="s">
        <v>167</v>
      </c>
    </row>
    <row r="49" spans="1:9" ht="39.6">
      <c r="A49" s="93">
        <v>1</v>
      </c>
      <c r="B49" s="114" t="s">
        <v>168</v>
      </c>
      <c r="C49" s="121" t="s">
        <v>162</v>
      </c>
      <c r="D49" s="121" t="s">
        <v>163</v>
      </c>
      <c r="E49" s="121" t="s">
        <v>164</v>
      </c>
      <c r="F49" s="121" t="s">
        <v>165</v>
      </c>
      <c r="G49" s="109" t="s">
        <v>166</v>
      </c>
      <c r="H49" s="109" t="s">
        <v>167</v>
      </c>
      <c r="I49" s="109" t="s">
        <v>167</v>
      </c>
    </row>
    <row r="50" spans="1:9">
      <c r="A50" s="93">
        <v>2</v>
      </c>
      <c r="B50" s="93" t="s">
        <v>55</v>
      </c>
      <c r="C50" s="109">
        <v>0</v>
      </c>
      <c r="D50" s="109">
        <v>0</v>
      </c>
      <c r="E50" s="109">
        <v>0</v>
      </c>
      <c r="F50" s="109" t="e">
        <f>SUM(C29:E29)</f>
        <v>#REF!</v>
      </c>
      <c r="G50" s="122" t="e">
        <f>D19</f>
        <v>#REF!</v>
      </c>
      <c r="H50" s="109" t="s">
        <v>167</v>
      </c>
      <c r="I50" s="109" t="s">
        <v>167</v>
      </c>
    </row>
    <row r="51" spans="1:9" ht="18.75" customHeight="1">
      <c r="B51" s="110"/>
    </row>
    <row r="52" spans="1:9">
      <c r="B52" s="111"/>
    </row>
    <row r="53" spans="1:9">
      <c r="B53" s="111"/>
    </row>
    <row r="54" spans="1:9">
      <c r="B54" s="111"/>
    </row>
    <row r="55" spans="1:9">
      <c r="B55" s="111"/>
    </row>
    <row r="56" spans="1:9">
      <c r="B56" s="111"/>
    </row>
    <row r="57" spans="1:9">
      <c r="B57" s="111"/>
    </row>
    <row r="58" spans="1:9">
      <c r="B58" s="111"/>
    </row>
    <row r="59" spans="1:9">
      <c r="B59" s="111"/>
    </row>
  </sheetData>
  <mergeCells count="32">
    <mergeCell ref="G29:H29"/>
    <mergeCell ref="C2:G2"/>
    <mergeCell ref="C3:D3"/>
    <mergeCell ref="F3:G3"/>
    <mergeCell ref="B6:C6"/>
    <mergeCell ref="B13:D13"/>
    <mergeCell ref="B21:D21"/>
    <mergeCell ref="G24:H24"/>
    <mergeCell ref="G25:H25"/>
    <mergeCell ref="G26:H26"/>
    <mergeCell ref="G27:H27"/>
    <mergeCell ref="G28:H28"/>
    <mergeCell ref="F32:G32"/>
    <mergeCell ref="F34:G34"/>
    <mergeCell ref="F35:G35"/>
    <mergeCell ref="B37:C37"/>
    <mergeCell ref="C39:D39"/>
    <mergeCell ref="E39:G39"/>
    <mergeCell ref="F33:G33"/>
    <mergeCell ref="C40:D40"/>
    <mergeCell ref="E40:G40"/>
    <mergeCell ref="C41:D41"/>
    <mergeCell ref="E41:G41"/>
    <mergeCell ref="C42:D42"/>
    <mergeCell ref="E42:G42"/>
    <mergeCell ref="I46:I47"/>
    <mergeCell ref="B44:C44"/>
    <mergeCell ref="A46:A48"/>
    <mergeCell ref="B46:B48"/>
    <mergeCell ref="C46:F46"/>
    <mergeCell ref="G46:G47"/>
    <mergeCell ref="H46:H47"/>
  </mergeCells>
  <conditionalFormatting sqref="H49">
    <cfRule type="cellIs" dxfId="5" priority="5" operator="equal">
      <formula>"FAIL"</formula>
    </cfRule>
    <cfRule type="cellIs" dxfId="4" priority="6" operator="equal">
      <formula>"PASS"</formula>
    </cfRule>
  </conditionalFormatting>
  <conditionalFormatting sqref="I49:I50">
    <cfRule type="cellIs" dxfId="3" priority="3" operator="equal">
      <formula>"FAIL"</formula>
    </cfRule>
    <cfRule type="cellIs" dxfId="2" priority="4" operator="equal">
      <formula>"PASS"</formula>
    </cfRule>
  </conditionalFormatting>
  <conditionalFormatting sqref="H50">
    <cfRule type="cellIs" dxfId="1" priority="1" operator="equal">
      <formula>"FAIL"</formula>
    </cfRule>
    <cfRule type="cellIs" dxfId="0" priority="2" operator="equal">
      <formula>"PASS"</formula>
    </cfRule>
  </conditionalFormatting>
  <dataValidations count="1">
    <dataValidation type="list" allowBlank="1" showInputMessage="1" showErrorMessage="1" sqref="H49:I50"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AddAddress</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kim anh</cp:lastModifiedBy>
  <cp:revision/>
  <dcterms:created xsi:type="dcterms:W3CDTF">2016-08-15T09:08:57Z</dcterms:created>
  <dcterms:modified xsi:type="dcterms:W3CDTF">2022-11-01T04:12:19Z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