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onl\NashTechHW\MiddleAssignment\"/>
    </mc:Choice>
  </mc:AlternateContent>
  <xr:revisionPtr revIDLastSave="0" documentId="13_ncr:1_{E1891B62-BF1C-4030-9BF0-ADC70AB223ED}" xr6:coauthVersionLast="47" xr6:coauthVersionMax="47" xr10:uidLastSave="{00000000-0000-0000-0000-000000000000}"/>
  <bookViews>
    <workbookView xWindow="4104" yWindow="276" windowWidth="18264" windowHeight="12408" tabRatio="840" activeTab="4" xr2:uid="{00000000-000D-0000-FFFF-FFFF00000000}"/>
  </bookViews>
  <sheets>
    <sheet name="Record of Change" sheetId="4" r:id="rId1"/>
    <sheet name="Instruction" sheetId="5" r:id="rId2"/>
    <sheet name="Cover" sheetId="6" r:id="rId3"/>
    <sheet name="Common checklist" sheetId="7" r:id="rId4"/>
    <sheet name="DeleteAddress" sheetId="8" r:id="rId5"/>
    <sheet name="Test report" sheetId="10" r:id="rId6"/>
  </sheets>
  <externalReferences>
    <externalReference r:id="rId7"/>
  </externalReferences>
  <definedNames>
    <definedName name="abc">#REF!</definedName>
    <definedName name="Check_inputed_mail_address">#REF!</definedName>
    <definedName name="CS_IT_1.1_001">#REF!</definedName>
    <definedName name="CS_IT_1.1_002">#REF!</definedName>
    <definedName name="CS_IT_1.1_003">#REF!</definedName>
    <definedName name="CS_IT_1.1_004">#REF!</definedName>
    <definedName name="Evaluation">#REF!</definedName>
    <definedName name="JaEnNickname">#REF!</definedName>
    <definedName name="Mail_Magazine">#REF!</definedName>
    <definedName name="project_code">#REF!</definedName>
    <definedName name="ProjectName">'[1]Version 1'!#REF!</definedName>
    <definedName name="Result_CS_IT_1.1_001">#REF!</definedName>
    <definedName name="Result_CS_IT_1.1_002">#REF!</definedName>
    <definedName name="Result_CS_IT_1.1_003">#REF!</definedName>
    <definedName name="Result_CS_IT_1.1_004">#REF!</definedName>
    <definedName name="saf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8" i="8" l="1"/>
  <c r="A19" i="8" s="1"/>
  <c r="A20" i="8" s="1"/>
  <c r="A21" i="8" s="1"/>
  <c r="A22" i="8" s="1"/>
  <c r="A23" i="8" s="1"/>
  <c r="F28" i="10"/>
  <c r="F27" i="10"/>
  <c r="F26" i="10"/>
  <c r="F25" i="10"/>
  <c r="E28" i="10"/>
  <c r="E27" i="10"/>
  <c r="E26" i="10"/>
  <c r="E25" i="10"/>
  <c r="D28" i="10"/>
  <c r="D27" i="10"/>
  <c r="D26" i="10"/>
  <c r="D25" i="10"/>
  <c r="A24" i="8" l="1"/>
  <c r="C28" i="10"/>
  <c r="C27" i="10"/>
  <c r="C26" i="10"/>
  <c r="C25" i="10"/>
  <c r="C29" i="10" l="1"/>
  <c r="F50" i="10" s="1"/>
  <c r="C11" i="8"/>
  <c r="B11" i="8"/>
  <c r="D11" i="8"/>
  <c r="C17" i="10" s="1"/>
  <c r="F29" i="10"/>
  <c r="D15" i="8"/>
  <c r="G17" i="10" s="1"/>
  <c r="G18" i="10" s="1"/>
  <c r="C15" i="8"/>
  <c r="B15" i="8"/>
  <c r="C18" i="10" l="1"/>
  <c r="D14" i="8"/>
  <c r="E17" i="10" s="1"/>
  <c r="E18" i="10" s="1"/>
  <c r="C14" i="8"/>
  <c r="B14" i="8"/>
  <c r="D13" i="8"/>
  <c r="C13" i="8"/>
  <c r="B13" i="8"/>
  <c r="D12" i="8"/>
  <c r="D17" i="10" s="1"/>
  <c r="D18" i="10" s="1"/>
  <c r="C12" i="8"/>
  <c r="B12" i="8"/>
  <c r="D9" i="8"/>
  <c r="C9" i="8"/>
  <c r="B9" i="8"/>
  <c r="B10" i="8" l="1"/>
  <c r="D10" i="8"/>
  <c r="F17" i="10"/>
  <c r="F18" i="10" s="1"/>
  <c r="D19" i="10" s="1"/>
  <c r="G50" i="10" s="1"/>
  <c r="C1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Nhan Nguyen Hoang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Nhan Nguyen Hoang:</t>
        </r>
        <r>
          <rPr>
            <sz val="9"/>
            <color indexed="81"/>
            <rFont val="Tahoma"/>
            <family val="2"/>
          </rPr>
          <t xml:space="preserve">
Yes/No/NA
NA: there is no page to check.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7" authorId="0" shapeId="0" xr:uid="{00000000-0006-0000-04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G17" authorId="0" shapeId="0" xr:uid="{00000000-0006-0000-0400-000002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  <comment ref="H17" authorId="0" shapeId="0" xr:uid="{00000000-0006-0000-0400-000003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<sst xmlns="http://schemas.openxmlformats.org/spreadsheetml/2006/main" count="259" uniqueCount="191">
  <si>
    <r>
      <t xml:space="preserve">Security Classification: </t>
    </r>
    <r>
      <rPr>
        <b/>
        <sz val="11"/>
        <rFont val="Cambria"/>
        <family val="2"/>
        <scheme val="major"/>
      </rPr>
      <t>Confidential</t>
    </r>
  </si>
  <si>
    <t>Document History</t>
  </si>
  <si>
    <t>Document Location</t>
  </si>
  <si>
    <t>File Name</t>
  </si>
  <si>
    <t>Location</t>
  </si>
  <si>
    <t>Process Asset Library</t>
  </si>
  <si>
    <t>Document Version History</t>
  </si>
  <si>
    <t>Version</t>
  </si>
  <si>
    <t>Effective Date</t>
  </si>
  <si>
    <t>Author</t>
  </si>
  <si>
    <t>Details</t>
  </si>
  <si>
    <t>Reviewer</t>
  </si>
  <si>
    <t>Approvers</t>
  </si>
  <si>
    <t>For previous versions, please refer PIP_Master List</t>
  </si>
  <si>
    <r>
      <t xml:space="preserve">Security Classification: </t>
    </r>
    <r>
      <rPr>
        <b/>
        <sz val="11"/>
        <color rgb="FF002E36"/>
        <rFont val="Arial"/>
        <family val="2"/>
      </rPr>
      <t>Confidential</t>
    </r>
  </si>
  <si>
    <t>Instruction</t>
  </si>
  <si>
    <t>&lt;&lt;Client Logo&gt;&gt;</t>
  </si>
  <si>
    <t>&lt;&lt;Client Name&gt;&gt;</t>
  </si>
  <si>
    <t>&lt;&lt;Project Name&gt;&gt;</t>
  </si>
  <si>
    <t>1. Purpose</t>
  </si>
  <si>
    <t>Test Case is a set of test inputs, execution conditions, and expected results developed for particular objective, such as to exercise a particular program path or to verify compliance with a specific requirement.</t>
  </si>
  <si>
    <t>The purpose of the Test Case is to identify and communicate the conditions, which will be implemented and are necessary to verify successful and acceptable implementation of the project.</t>
  </si>
  <si>
    <t xml:space="preserve">QC will perform tests and give the result in the test case. </t>
  </si>
  <si>
    <t>2. How to Use</t>
  </si>
  <si>
    <t>Test Case List</t>
  </si>
  <si>
    <t>List all test cases sheet in the file. Each function has a sheet. Generally, each sheet is test case of a UC</t>
  </si>
  <si>
    <t>Other sheets</t>
  </si>
  <si>
    <t>There is no specific template for using the test case in the scrum process. It depends on the project, the QC will define how to write test case.</t>
  </si>
  <si>
    <t>However, how to write test case must be defined in the test strategy/test plan.</t>
  </si>
  <si>
    <t>There are two samples: "user story 1" and "user story 2"</t>
  </si>
  <si>
    <t>3. Test Result</t>
  </si>
  <si>
    <t>Passed</t>
  </si>
  <si>
    <t>The actual result is met the expected result</t>
  </si>
  <si>
    <t>Failed</t>
  </si>
  <si>
    <r>
      <t>The actual result is</t>
    </r>
    <r>
      <rPr>
        <b/>
        <sz val="10"/>
        <color indexed="10"/>
        <rFont val="Arial"/>
        <family val="2"/>
      </rPr>
      <t xml:space="preserve"> NOT</t>
    </r>
    <r>
      <rPr>
        <sz val="10"/>
        <rFont val="Arial"/>
        <family val="2"/>
      </rPr>
      <t xml:space="preserve"> met the expected result</t>
    </r>
  </si>
  <si>
    <t>Not Run</t>
  </si>
  <si>
    <t>By some reasons, the cases can't be run: The system has bug and the case can't be run.</t>
  </si>
  <si>
    <t>4. Bug is not met any case in the test cases</t>
  </si>
  <si>
    <t>During testing, the QC is able to find a bug which is not met any case in the test case. In this situation, QC need to add the case into the related function as an ad-hoc case.</t>
  </si>
  <si>
    <t>The step: is the step to reproduce bug.</t>
  </si>
  <si>
    <t>The expected result: mention the actual and expected result of the bug</t>
  </si>
  <si>
    <t>Test case #18: Ad-hoc testing</t>
  </si>
  <si>
    <t>Detail the task as the bug description</t>
  </si>
  <si>
    <t xml:space="preserve">Actual result:
 -
 -
Expectation:
 -
 - </t>
  </si>
  <si>
    <t>5. Test Report</t>
  </si>
  <si>
    <t>The test report is using for all sprints of the project.</t>
  </si>
  <si>
    <t>Cover</t>
  </si>
  <si>
    <t>TEST CASE LIST</t>
  </si>
  <si>
    <t>No.</t>
  </si>
  <si>
    <t>Sprint #</t>
  </si>
  <si>
    <t>Function Name</t>
  </si>
  <si>
    <t>Sheet Name</t>
  </si>
  <si>
    <t>Description</t>
  </si>
  <si>
    <t>Pre-Condition</t>
  </si>
  <si>
    <t>Common checklist</t>
  </si>
  <si>
    <t>Sprint 1</t>
  </si>
  <si>
    <t>User Story 1</t>
  </si>
  <si>
    <t>User Story 2</t>
  </si>
  <si>
    <t>Sprint 2</t>
  </si>
  <si>
    <t>Sprint 3</t>
  </si>
  <si>
    <t>Common Checklist</t>
  </si>
  <si>
    <t>Checking item</t>
  </si>
  <si>
    <t>Expectation</t>
  </si>
  <si>
    <t>Result</t>
  </si>
  <si>
    <t>* Note:</t>
  </si>
  <si>
    <t>[ x ] has verified</t>
  </si>
  <si>
    <t>Pass</t>
  </si>
  <si>
    <t>Fail - DE</t>
  </si>
  <si>
    <t xml:space="preserve">Pre-condition </t>
  </si>
  <si>
    <t>Tested by</t>
  </si>
  <si>
    <t>Test Date</t>
  </si>
  <si>
    <t>Test Result</t>
  </si>
  <si>
    <t>Total</t>
  </si>
  <si>
    <t>NA</t>
  </si>
  <si>
    <t>Passed in previous build</t>
  </si>
  <si>
    <t>ID</t>
  </si>
  <si>
    <t>Test Case Description</t>
  </si>
  <si>
    <t>Step</t>
  </si>
  <si>
    <t>Expected Output</t>
  </si>
  <si>
    <t>Test Data</t>
  </si>
  <si>
    <t>Internal Build 03112011</t>
  </si>
  <si>
    <t>Internal build 14112011</t>
  </si>
  <si>
    <t>External build 16112011</t>
  </si>
  <si>
    <t>Note</t>
  </si>
  <si>
    <t>US1-1</t>
  </si>
  <si>
    <t>US3-1</t>
  </si>
  <si>
    <r>
      <t xml:space="preserve">Security Classification: </t>
    </r>
    <r>
      <rPr>
        <b/>
        <sz val="11"/>
        <rFont val="Arial"/>
        <family val="2"/>
      </rPr>
      <t>Confidential</t>
    </r>
  </si>
  <si>
    <t>End Sprint Test report</t>
  </si>
  <si>
    <t>&lt;&lt;&lt;&lt;Client Logo&gt;&gt;&gt;&gt;</t>
  </si>
  <si>
    <t>&lt;&lt;&lt;&lt;Client Name&gt;&gt;&gt;&gt;</t>
  </si>
  <si>
    <t>&lt;&lt;&lt;&lt;Project Name&gt;&gt;&gt;&gt;</t>
  </si>
  <si>
    <t>1. Scope of sprint</t>
  </si>
  <si>
    <t>&lt;&lt;List all the User story which be tested in this sprint, Epic ID and Epic Name field can be removed / modified  if needed&gt;&gt;</t>
  </si>
  <si>
    <t>US ID</t>
  </si>
  <si>
    <t>US Summary</t>
  </si>
  <si>
    <t>Epic ID</t>
  </si>
  <si>
    <t>Epic Name</t>
  </si>
  <si>
    <t>Environment</t>
  </si>
  <si>
    <t>Dev Status</t>
  </si>
  <si>
    <t>QC status</t>
  </si>
  <si>
    <t>Notes</t>
  </si>
  <si>
    <t>&lt;&lt;US ID&gt;&gt;</t>
  </si>
  <si>
    <t>&lt;&lt;US Summary&gt;&gt;</t>
  </si>
  <si>
    <t>&lt;&lt;Epic ID&gt;&gt;</t>
  </si>
  <si>
    <t>&lt;&lt;Epic Name&gt;&gt;</t>
  </si>
  <si>
    <t>&lt;&lt;Environment&gt;&gt;</t>
  </si>
  <si>
    <t>&lt;&lt;Dev status&gt;&gt;</t>
  </si>
  <si>
    <t>&lt;&lt;QC status&gt;&gt;</t>
  </si>
  <si>
    <t>US summary</t>
  </si>
  <si>
    <t>PRT-1</t>
  </si>
  <si>
    <t>Epic name 1</t>
  </si>
  <si>
    <t>PROD</t>
  </si>
  <si>
    <t>Done</t>
  </si>
  <si>
    <t>US summary 2</t>
  </si>
  <si>
    <t>PRT-4</t>
  </si>
  <si>
    <t>Epic name 2</t>
  </si>
  <si>
    <t>N/A</t>
  </si>
  <si>
    <t>Out of scope of testing</t>
  </si>
  <si>
    <t>2. Test case status in summary</t>
  </si>
  <si>
    <t>&lt;&lt;List all the test case which be tested for each User story in this sprint&gt;&gt;</t>
  </si>
  <si>
    <t xml:space="preserve">US ID </t>
  </si>
  <si>
    <t>Passed in previous builds</t>
  </si>
  <si>
    <t>&lt;&lt;number of passed&gt;&gt;</t>
  </si>
  <si>
    <t>&lt;&lt;number of fail cases&gt;&gt;</t>
  </si>
  <si>
    <t>&lt;&lt;number of n/a&gt;&gt;</t>
  </si>
  <si>
    <t>&lt;&lt;number of not run&gt;&gt;</t>
  </si>
  <si>
    <t>&lt;&lt;number of passed in previous build&gt;&gt;</t>
  </si>
  <si>
    <t>Test coverage</t>
  </si>
  <si>
    <t xml:space="preserve">3. Bug status </t>
  </si>
  <si>
    <t>&lt;&lt;The summary information for bugs found in this sprint&gt;&gt;</t>
  </si>
  <si>
    <t>3.1 Bug summary</t>
  </si>
  <si>
    <t> Total</t>
  </si>
  <si>
    <t>New</t>
  </si>
  <si>
    <t>Resolved</t>
  </si>
  <si>
    <t>Reopened</t>
  </si>
  <si>
    <t>Verified / Closed</t>
  </si>
  <si>
    <t>Critical</t>
  </si>
  <si>
    <t>Major</t>
  </si>
  <si>
    <t>Normal</t>
  </si>
  <si>
    <t>Minor</t>
  </si>
  <si>
    <t>3.2 Open Bug</t>
  </si>
  <si>
    <t>Bug ID</t>
  </si>
  <si>
    <t>Bug Summary</t>
  </si>
  <si>
    <t>Priority</t>
  </si>
  <si>
    <t>&lt;&lt;Bug ID&gt;&gt;</t>
  </si>
  <si>
    <t>&lt;&lt;Bug summary&gt;&gt;</t>
  </si>
  <si>
    <t>&lt;&lt;Priority&gt;&gt;</t>
  </si>
  <si>
    <t>Bug summary 1</t>
  </si>
  <si>
    <t>Bug summary</t>
  </si>
  <si>
    <t>4. Risk &amp; Issue</t>
  </si>
  <si>
    <t>&lt;&lt;Describe the risk, issue, recommendation from QC point of view for this project&gt;&gt;</t>
  </si>
  <si>
    <t>Mitigation Strategy</t>
  </si>
  <si>
    <t>Contingency (Risk is realized)</t>
  </si>
  <si>
    <t>Created Date</t>
  </si>
  <si>
    <t>&lt;&lt;Risk which happened in this project&gt;&gt;</t>
  </si>
  <si>
    <t>&lt;&lt;propose an action to solve this risk&gt;&gt;</t>
  </si>
  <si>
    <t>&lt;&lt;The action needs when the risk is become to issue&gt;&gt;</t>
  </si>
  <si>
    <t>5. QC evaluation</t>
  </si>
  <si>
    <t>&lt;&lt;Describe the QC evaluation for each sprint based on the DoD of project&gt;&gt;</t>
  </si>
  <si>
    <t>DoD Criteria</t>
  </si>
  <si>
    <t>Number of  Defects</t>
  </si>
  <si>
    <t>QC End Sprint report status</t>
  </si>
  <si>
    <t>&lt;&lt;number of open critical bugs&gt;</t>
  </si>
  <si>
    <t xml:space="preserve">&lt;&lt;number of open major bugs&gt;&gt; </t>
  </si>
  <si>
    <t>&lt;&lt;number of open normal bugs&gt;&gt;</t>
  </si>
  <si>
    <t>&lt;&lt;number of open minor bugs&gt;&gt;</t>
  </si>
  <si>
    <t>100% </t>
  </si>
  <si>
    <t>PASS</t>
  </si>
  <si>
    <t>&lt;&lt;Sprint number&gt;&gt;</t>
  </si>
  <si>
    <t>Kim Anh</t>
  </si>
  <si>
    <t>Assignment2_KimAnh_MiddleTerm.xltx</t>
  </si>
  <si>
    <t>1. Access to Lazada page
2.Open edit address page</t>
  </si>
  <si>
    <t>Delete Address</t>
  </si>
  <si>
    <t>Check deleting address successfully when address is not default</t>
  </si>
  <si>
    <t>Check deleting unsuccessfully when address is default address</t>
  </si>
  <si>
    <t>Check user cannot delete address by click on X icon</t>
  </si>
  <si>
    <t>Check user cannot delete address by press ESC on keyboard</t>
  </si>
  <si>
    <t>Verify pop up content displaying when click on DELETE icon</t>
  </si>
  <si>
    <t>Check deleting unsuccessfully when default address is changed to normal address</t>
  </si>
  <si>
    <t xml:space="preserve">1. Click on DELETE icon
</t>
  </si>
  <si>
    <t>1. Click on DELETE icon
2. Click on X icon in pop up</t>
  </si>
  <si>
    <t>Address is not deleted and pop up is closed</t>
  </si>
  <si>
    <t>1. Click on DELETE icon
2. Click on CANCEL button in pop up</t>
  </si>
  <si>
    <t>Check user cannot delete address by click on CANCEL button</t>
  </si>
  <si>
    <t>1. Click on DELETE icon
2. Click on DELETE button in pop up</t>
  </si>
  <si>
    <t>Address is not deleted. A toast message "You can not delete your default message" is displayed to notice that is default address and close after 5s</t>
  </si>
  <si>
    <t>1. Click on DELETE icon
2. Press ESC on keyboard</t>
  </si>
  <si>
    <t>1. Click on DELETE icon
2. Observe Fullname, Address, phone number in popup</t>
  </si>
  <si>
    <t xml:space="preserve">Content of fullname, address and phone number must be similar with content in edit address page </t>
  </si>
  <si>
    <t>Pre-condition: Change default address to normal address
1. Click on DELETE icon
2. Click on DELETE button in pop up</t>
  </si>
  <si>
    <t>Address is deleted successfully. Close the pop up and deleted address is not displayed on Address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</si>
</sst>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mm\ dd\ yyyy"/>
    <numFmt numFmtId="165" formatCode="[$-409]d\-mmm\-yy;@"/>
    <numFmt numFmtId="166" formatCode="[$-409]mmmm\ d\,\ yyyy;@"/>
  </numFmts>
  <fonts count="6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u/>
      <sz val="11"/>
      <color indexed="12"/>
      <name val="ＭＳ Ｐゴシック"/>
      <family val="2"/>
      <charset val="128"/>
    </font>
    <font>
      <sz val="11"/>
      <color rgb="FF002E36"/>
      <name val="Arial"/>
      <family val="2"/>
    </font>
    <font>
      <b/>
      <sz val="18"/>
      <color indexed="56"/>
      <name val="Arial"/>
      <family val="2"/>
    </font>
    <font>
      <b/>
      <sz val="10"/>
      <color indexed="10"/>
      <name val="Arial"/>
      <family val="2"/>
    </font>
    <font>
      <sz val="11"/>
      <name val="ＭＳ Ｐゴシック"/>
      <family val="2"/>
      <charset val="128"/>
    </font>
    <font>
      <b/>
      <i/>
      <sz val="10"/>
      <name val="Arial"/>
      <family val="2"/>
    </font>
    <font>
      <b/>
      <sz val="11"/>
      <color rgb="FF002E36"/>
      <name val="Arial"/>
      <family val="2"/>
    </font>
    <font>
      <b/>
      <sz val="18"/>
      <color rgb="FFCC2337"/>
      <name val="Arial"/>
      <family val="2"/>
    </font>
    <font>
      <sz val="11"/>
      <color rgb="FF002E36"/>
      <name val="Cambria"/>
      <family val="2"/>
      <scheme val="major"/>
    </font>
    <font>
      <sz val="10"/>
      <name val="Cambria"/>
      <family val="2"/>
      <scheme val="major"/>
    </font>
    <font>
      <b/>
      <sz val="10"/>
      <color indexed="60"/>
      <name val="Cambria"/>
      <family val="2"/>
      <scheme val="major"/>
    </font>
    <font>
      <i/>
      <sz val="10"/>
      <color indexed="17"/>
      <name val="Cambria"/>
      <family val="2"/>
      <scheme val="major"/>
    </font>
    <font>
      <u/>
      <sz val="10"/>
      <color indexed="12"/>
      <name val="Cambria"/>
      <family val="2"/>
      <scheme val="major"/>
    </font>
    <font>
      <b/>
      <sz val="20"/>
      <color indexed="10"/>
      <name val="Cambria"/>
      <family val="2"/>
      <scheme val="major"/>
    </font>
    <font>
      <sz val="11"/>
      <name val="Cambria"/>
      <family val="2"/>
      <scheme val="major"/>
    </font>
    <font>
      <b/>
      <sz val="11"/>
      <name val="Cambria"/>
      <family val="2"/>
      <scheme val="major"/>
    </font>
    <font>
      <sz val="11"/>
      <color theme="1"/>
      <name val="Cambria"/>
      <family val="2"/>
      <scheme val="major"/>
    </font>
    <font>
      <b/>
      <sz val="10"/>
      <color theme="0"/>
      <name val="Cambria"/>
      <family val="2"/>
      <scheme val="major"/>
    </font>
    <font>
      <b/>
      <sz val="16"/>
      <color indexed="10"/>
      <name val="Arial"/>
      <family val="2"/>
    </font>
    <font>
      <sz val="16"/>
      <color indexed="18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0"/>
      <color indexed="1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7"/>
      <name val="Arial"/>
      <family val="2"/>
    </font>
    <font>
      <b/>
      <sz val="16"/>
      <color rgb="FF003366"/>
      <name val="Arial"/>
      <family val="2"/>
    </font>
    <font>
      <b/>
      <sz val="10"/>
      <color indexed="9"/>
      <name val="Arial"/>
      <family val="2"/>
    </font>
    <font>
      <sz val="10"/>
      <color indexed="17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indexed="10"/>
      <name val="Arial"/>
      <family val="2"/>
    </font>
    <font>
      <u/>
      <sz val="10"/>
      <color rgb="FF7EA1D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20"/>
      <color theme="5"/>
      <name val="Arial"/>
      <family val="2"/>
    </font>
    <font>
      <b/>
      <sz val="16"/>
      <color indexed="56"/>
      <name val="Arial"/>
      <family val="2"/>
    </font>
    <font>
      <b/>
      <sz val="14"/>
      <color rgb="FF6D829F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2E36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206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b/>
      <sz val="10"/>
      <color indexed="16"/>
      <name val="Arial"/>
      <family val="2"/>
    </font>
    <font>
      <sz val="11"/>
      <name val="明朝"/>
      <family val="3"/>
      <charset val="128"/>
    </font>
    <font>
      <u/>
      <sz val="11"/>
      <color rgb="FF7EA1D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002E36"/>
      <name val="Arial"/>
      <family val="2"/>
    </font>
    <font>
      <i/>
      <sz val="10"/>
      <name val="Arial"/>
      <family val="2"/>
    </font>
    <font>
      <i/>
      <sz val="10"/>
      <color rgb="FF002E36"/>
      <name val="Arial"/>
      <family val="2"/>
    </font>
    <font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20"/>
      <color theme="6"/>
      <name val="Arial"/>
      <family val="2"/>
    </font>
    <font>
      <b/>
      <sz val="20"/>
      <color theme="6"/>
      <name val="Cambria"/>
      <family val="2"/>
      <scheme val="major"/>
    </font>
    <font>
      <b/>
      <sz val="18"/>
      <color theme="6"/>
      <name val="Cambria"/>
      <family val="2"/>
      <scheme val="major"/>
    </font>
  </fonts>
  <fills count="2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CACFD9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8EB63E"/>
        <bgColor indexed="26"/>
      </patternFill>
    </fill>
    <fill>
      <patternFill patternType="solid">
        <fgColor theme="1" tint="0.79998168889431442"/>
        <bgColor indexed="64"/>
      </patternFill>
    </fill>
    <fill>
      <patternFill patternType="solid">
        <fgColor rgb="FF7EA1D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6"/>
        <bgColor indexed="26"/>
      </patternFill>
    </fill>
    <fill>
      <patternFill patternType="solid">
        <fgColor theme="6"/>
        <bgColor indexed="56"/>
      </patternFill>
    </fill>
    <fill>
      <patternFill patternType="solid">
        <fgColor theme="6"/>
        <bgColor indexed="64"/>
      </patternFill>
    </fill>
    <fill>
      <patternFill patternType="solid">
        <fgColor theme="6"/>
        <bgColor indexed="32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6D6D6"/>
      </left>
      <right/>
      <top/>
      <bottom style="thin">
        <color rgb="FFD6D6D6"/>
      </bottom>
      <diagonal/>
    </border>
    <border>
      <left/>
      <right/>
      <top/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rgb="FFD6D6D6"/>
      </left>
      <right style="thin">
        <color rgb="FFD6D6D6"/>
      </right>
      <top style="thin">
        <color rgb="FFD6D6D6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27">
    <xf numFmtId="0" fontId="0" fillId="0" borderId="0"/>
    <xf numFmtId="0" fontId="1" fillId="0" borderId="0"/>
    <xf numFmtId="0" fontId="1" fillId="4" borderId="2">
      <alignment vertical="center" wrapText="1"/>
    </xf>
    <xf numFmtId="0" fontId="1" fillId="0" borderId="0"/>
    <xf numFmtId="0" fontId="4" fillId="0" borderId="0" applyNumberFormat="0" applyFill="0" applyBorder="0" applyAlignment="0" applyProtection="0"/>
    <xf numFmtId="0" fontId="8" fillId="0" borderId="0"/>
    <xf numFmtId="0" fontId="1" fillId="0" borderId="0"/>
    <xf numFmtId="166" fontId="40" fillId="0" borderId="0"/>
    <xf numFmtId="166" fontId="1" fillId="0" borderId="0"/>
    <xf numFmtId="166" fontId="8" fillId="0" borderId="0"/>
    <xf numFmtId="166" fontId="1" fillId="13" borderId="0"/>
    <xf numFmtId="166" fontId="1" fillId="13" borderId="0"/>
    <xf numFmtId="166" fontId="1" fillId="0" borderId="0">
      <alignment horizontal="left" vertical="top" wrapText="1" indent="2"/>
    </xf>
    <xf numFmtId="166" fontId="25" fillId="0" borderId="19" applyFont="0"/>
    <xf numFmtId="2" fontId="52" fillId="0" borderId="0">
      <alignment horizontal="center" vertical="center" wrapText="1"/>
    </xf>
    <xf numFmtId="166" fontId="25" fillId="14" borderId="19">
      <alignment horizontal="left" vertical="center"/>
    </xf>
    <xf numFmtId="166" fontId="25" fillId="15" borderId="19" applyAlignment="0">
      <alignment horizontal="center" vertical="center"/>
    </xf>
    <xf numFmtId="166" fontId="51" fillId="0" borderId="0">
      <alignment horizontal="left"/>
    </xf>
    <xf numFmtId="166" fontId="1" fillId="0" borderId="0"/>
    <xf numFmtId="166" fontId="53" fillId="4" borderId="0">
      <alignment horizontal="center" vertical="center" wrapText="1"/>
    </xf>
    <xf numFmtId="166" fontId="51" fillId="0" borderId="0">
      <alignment vertical="center"/>
    </xf>
    <xf numFmtId="166" fontId="51" fillId="0" borderId="0">
      <alignment vertical="center"/>
    </xf>
    <xf numFmtId="9" fontId="8" fillId="0" borderId="0" applyFont="0" applyFill="0" applyBorder="0" applyAlignment="0" applyProtection="0"/>
    <xf numFmtId="166" fontId="54" fillId="16" borderId="2">
      <alignment horizontal="center" vertical="center" wrapText="1"/>
    </xf>
    <xf numFmtId="166" fontId="51" fillId="17" borderId="2">
      <alignment horizontal="center" vertical="center" wrapText="1"/>
    </xf>
    <xf numFmtId="166" fontId="55" fillId="0" borderId="0"/>
    <xf numFmtId="166" fontId="56" fillId="0" borderId="0" applyNumberFormat="0" applyFill="0" applyBorder="0" applyAlignment="0" applyProtection="0"/>
  </cellStyleXfs>
  <cellXfs count="212">
    <xf numFmtId="0" fontId="0" fillId="0" borderId="0" xfId="0"/>
    <xf numFmtId="0" fontId="1" fillId="0" borderId="0" xfId="0" applyFont="1"/>
    <xf numFmtId="0" fontId="1" fillId="0" borderId="0" xfId="1"/>
    <xf numFmtId="0" fontId="1" fillId="0" borderId="0" xfId="1" applyAlignment="1">
      <alignment horizontal="left"/>
    </xf>
    <xf numFmtId="0" fontId="11" fillId="0" borderId="0" xfId="1" applyFont="1"/>
    <xf numFmtId="0" fontId="9" fillId="6" borderId="1" xfId="5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4" fillId="6" borderId="0" xfId="0" applyFont="1" applyFill="1" applyAlignment="1">
      <alignment horizontal="left" indent="1"/>
    </xf>
    <xf numFmtId="0" fontId="15" fillId="0" borderId="0" xfId="0" applyFont="1" applyAlignment="1">
      <alignment horizontal="left" indent="1"/>
    </xf>
    <xf numFmtId="0" fontId="13" fillId="6" borderId="0" xfId="0" applyFont="1" applyFill="1"/>
    <xf numFmtId="0" fontId="13" fillId="0" borderId="0" xfId="0" applyFont="1" applyAlignment="1">
      <alignment horizontal="left" indent="1"/>
    </xf>
    <xf numFmtId="0" fontId="17" fillId="6" borderId="0" xfId="0" applyFont="1" applyFill="1" applyAlignment="1">
      <alignment horizontal="center"/>
    </xf>
    <xf numFmtId="0" fontId="13" fillId="0" borderId="0" xfId="1" applyFont="1" applyAlignment="1">
      <alignment horizontal="left"/>
    </xf>
    <xf numFmtId="0" fontId="13" fillId="0" borderId="0" xfId="1" applyFont="1"/>
    <xf numFmtId="0" fontId="20" fillId="0" borderId="0" xfId="0" applyFont="1"/>
    <xf numFmtId="0" fontId="13" fillId="3" borderId="0" xfId="1" applyFont="1" applyFill="1"/>
    <xf numFmtId="1" fontId="13" fillId="6" borderId="1" xfId="0" applyNumberFormat="1" applyFont="1" applyFill="1" applyBorder="1" applyAlignment="1">
      <alignment horizontal="left" vertical="top"/>
    </xf>
    <xf numFmtId="49" fontId="13" fillId="6" borderId="1" xfId="0" applyNumberFormat="1" applyFont="1" applyFill="1" applyBorder="1" applyAlignment="1">
      <alignment horizontal="left" vertical="top"/>
    </xf>
    <xf numFmtId="0" fontId="16" fillId="6" borderId="1" xfId="4" applyNumberFormat="1" applyFont="1" applyFill="1" applyBorder="1" applyAlignment="1" applyProtection="1">
      <alignment horizontal="left" vertical="top"/>
    </xf>
    <xf numFmtId="0" fontId="13" fillId="6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1" fillId="0" borderId="0" xfId="6" applyAlignment="1">
      <alignment vertical="center" wrapText="1"/>
    </xf>
    <xf numFmtId="0" fontId="22" fillId="0" borderId="0" xfId="6" applyFont="1" applyAlignment="1">
      <alignment vertical="top"/>
    </xf>
    <xf numFmtId="0" fontId="23" fillId="0" borderId="0" xfId="6" applyFont="1" applyAlignment="1">
      <alignment vertical="top"/>
    </xf>
    <xf numFmtId="0" fontId="23" fillId="0" borderId="0" xfId="6" applyFont="1" applyAlignment="1">
      <alignment horizontal="left" vertical="top" wrapText="1"/>
    </xf>
    <xf numFmtId="0" fontId="1" fillId="0" borderId="0" xfId="6" applyAlignment="1">
      <alignment vertical="top" wrapText="1"/>
    </xf>
    <xf numFmtId="0" fontId="25" fillId="0" borderId="0" xfId="6" applyFont="1" applyAlignment="1">
      <alignment horizontal="left" vertical="center" wrapText="1"/>
    </xf>
    <xf numFmtId="0" fontId="27" fillId="0" borderId="0" xfId="6" applyFont="1" applyAlignment="1">
      <alignment vertical="center" wrapText="1"/>
    </xf>
    <xf numFmtId="0" fontId="27" fillId="0" borderId="0" xfId="6" applyFont="1" applyAlignment="1">
      <alignment horizontal="left" vertical="top" wrapText="1"/>
    </xf>
    <xf numFmtId="0" fontId="1" fillId="0" borderId="0" xfId="6" applyAlignment="1">
      <alignment horizontal="left" vertical="top" wrapText="1"/>
    </xf>
    <xf numFmtId="0" fontId="7" fillId="0" borderId="0" xfId="6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6" xfId="6" applyBorder="1" applyAlignment="1">
      <alignment horizontal="left" vertical="top" wrapText="1"/>
    </xf>
    <xf numFmtId="0" fontId="26" fillId="0" borderId="6" xfId="6" applyFont="1" applyBorder="1" applyAlignment="1">
      <alignment horizontal="left" vertical="top" wrapText="1"/>
    </xf>
    <xf numFmtId="0" fontId="30" fillId="0" borderId="0" xfId="1" applyFont="1"/>
    <xf numFmtId="0" fontId="26" fillId="0" borderId="0" xfId="0" applyFont="1"/>
    <xf numFmtId="0" fontId="33" fillId="0" borderId="0" xfId="5" applyFont="1" applyAlignment="1">
      <alignment wrapText="1"/>
    </xf>
    <xf numFmtId="0" fontId="1" fillId="0" borderId="0" xfId="0" applyFont="1" applyAlignment="1">
      <alignment wrapText="1"/>
    </xf>
    <xf numFmtId="0" fontId="33" fillId="0" borderId="0" xfId="5" applyFont="1" applyAlignment="1">
      <alignment horizontal="left" wrapText="1"/>
    </xf>
    <xf numFmtId="0" fontId="34" fillId="0" borderId="0" xfId="0" applyFont="1"/>
    <xf numFmtId="0" fontId="25" fillId="0" borderId="0" xfId="0" applyFont="1"/>
    <xf numFmtId="0" fontId="26" fillId="6" borderId="0" xfId="0" applyFont="1" applyFill="1"/>
    <xf numFmtId="0" fontId="1" fillId="6" borderId="0" xfId="0" applyFont="1" applyFill="1"/>
    <xf numFmtId="0" fontId="6" fillId="0" borderId="0" xfId="0" applyFont="1" applyAlignment="1">
      <alignment horizontal="left" vertical="center"/>
    </xf>
    <xf numFmtId="0" fontId="36" fillId="0" borderId="0" xfId="0" applyFont="1"/>
    <xf numFmtId="0" fontId="26" fillId="6" borderId="6" xfId="0" applyFont="1" applyFill="1" applyBorder="1"/>
    <xf numFmtId="0" fontId="26" fillId="6" borderId="6" xfId="0" applyFont="1" applyFill="1" applyBorder="1" applyAlignment="1">
      <alignment horizontal="center" wrapText="1"/>
    </xf>
    <xf numFmtId="0" fontId="1" fillId="6" borderId="6" xfId="5" applyFont="1" applyFill="1" applyBorder="1" applyAlignment="1">
      <alignment horizontal="left" vertical="top" wrapText="1"/>
    </xf>
    <xf numFmtId="0" fontId="1" fillId="9" borderId="6" xfId="0" quotePrefix="1" applyFont="1" applyFill="1" applyBorder="1" applyAlignment="1">
      <alignment horizontal="left" vertical="top" wrapText="1"/>
    </xf>
    <xf numFmtId="0" fontId="1" fillId="6" borderId="6" xfId="0" quotePrefix="1" applyFont="1" applyFill="1" applyBorder="1" applyAlignment="1">
      <alignment horizontal="left" vertical="top" wrapText="1"/>
    </xf>
    <xf numFmtId="0" fontId="26" fillId="6" borderId="9" xfId="0" applyFont="1" applyFill="1" applyBorder="1" applyAlignment="1">
      <alignment horizontal="center" wrapText="1"/>
    </xf>
    <xf numFmtId="0" fontId="26" fillId="6" borderId="10" xfId="0" applyFont="1" applyFill="1" applyBorder="1" applyAlignment="1">
      <alignment horizontal="center" wrapText="1"/>
    </xf>
    <xf numFmtId="0" fontId="1" fillId="0" borderId="6" xfId="0" applyFont="1" applyBorder="1"/>
    <xf numFmtId="0" fontId="1" fillId="0" borderId="6" xfId="0" applyFont="1" applyBorder="1" applyAlignment="1">
      <alignment horizontal="left" vertical="top"/>
    </xf>
    <xf numFmtId="0" fontId="37" fillId="0" borderId="0" xfId="1" applyFont="1"/>
    <xf numFmtId="0" fontId="18" fillId="0" borderId="0" xfId="1" applyFont="1" applyAlignment="1">
      <alignment horizontal="right"/>
    </xf>
    <xf numFmtId="0" fontId="39" fillId="4" borderId="4" xfId="4" applyFont="1" applyFill="1" applyBorder="1" applyAlignment="1">
      <alignment horizontal="left" vertical="top" wrapText="1"/>
    </xf>
    <xf numFmtId="0" fontId="3" fillId="10" borderId="6" xfId="5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6" fillId="6" borderId="6" xfId="0" applyFont="1" applyFill="1" applyBorder="1" applyAlignment="1">
      <alignment horizontal="left"/>
    </xf>
    <xf numFmtId="0" fontId="1" fillId="6" borderId="0" xfId="0" applyFont="1" applyFill="1" applyAlignment="1">
      <alignment horizontal="left"/>
    </xf>
    <xf numFmtId="0" fontId="36" fillId="0" borderId="0" xfId="7" applyNumberFormat="1" applyFont="1" applyAlignment="1">
      <alignment horizontal="center" vertical="top"/>
    </xf>
    <xf numFmtId="166" fontId="36" fillId="0" borderId="0" xfId="7" applyFont="1" applyAlignment="1">
      <alignment vertical="top"/>
    </xf>
    <xf numFmtId="0" fontId="37" fillId="3" borderId="0" xfId="8" applyNumberFormat="1" applyFont="1" applyFill="1" applyAlignment="1">
      <alignment horizontal="right" vertical="top"/>
    </xf>
    <xf numFmtId="0" fontId="36" fillId="0" borderId="0" xfId="7" applyNumberFormat="1" applyFont="1" applyAlignment="1">
      <alignment vertical="top"/>
    </xf>
    <xf numFmtId="0" fontId="1" fillId="0" borderId="0" xfId="7" applyNumberFormat="1" applyFont="1" applyAlignment="1">
      <alignment horizontal="center" vertical="top"/>
    </xf>
    <xf numFmtId="166" fontId="1" fillId="0" borderId="0" xfId="7" applyFont="1" applyAlignment="1">
      <alignment vertical="top"/>
    </xf>
    <xf numFmtId="0" fontId="1" fillId="0" borderId="0" xfId="7" applyNumberFormat="1" applyFont="1" applyAlignment="1">
      <alignment horizontal="right" vertical="top"/>
    </xf>
    <xf numFmtId="0" fontId="1" fillId="0" borderId="0" xfId="7" applyNumberFormat="1" applyFont="1" applyAlignment="1">
      <alignment vertical="top"/>
    </xf>
    <xf numFmtId="0" fontId="6" fillId="0" borderId="0" xfId="7" applyNumberFormat="1" applyFont="1" applyAlignment="1">
      <alignment vertical="top"/>
    </xf>
    <xf numFmtId="166" fontId="36" fillId="0" borderId="0" xfId="7" applyFont="1" applyAlignment="1">
      <alignment vertical="top" wrapText="1"/>
    </xf>
    <xf numFmtId="0" fontId="36" fillId="0" borderId="0" xfId="7" applyNumberFormat="1" applyFont="1" applyAlignment="1">
      <alignment vertical="top" wrapText="1"/>
    </xf>
    <xf numFmtId="166" fontId="40" fillId="0" borderId="0" xfId="7" applyAlignment="1">
      <alignment vertical="top"/>
    </xf>
    <xf numFmtId="166" fontId="40" fillId="0" borderId="0" xfId="7" applyAlignment="1">
      <alignment vertical="top" wrapText="1"/>
    </xf>
    <xf numFmtId="0" fontId="40" fillId="0" borderId="0" xfId="7" applyNumberFormat="1" applyAlignment="1">
      <alignment vertical="top"/>
    </xf>
    <xf numFmtId="0" fontId="40" fillId="0" borderId="0" xfId="7" applyNumberFormat="1" applyAlignment="1">
      <alignment vertical="top" wrapText="1"/>
    </xf>
    <xf numFmtId="166" fontId="44" fillId="3" borderId="0" xfId="7" applyFont="1" applyFill="1" applyAlignment="1">
      <alignment vertical="top" wrapText="1"/>
    </xf>
    <xf numFmtId="0" fontId="44" fillId="3" borderId="0" xfId="7" applyNumberFormat="1" applyFont="1" applyFill="1" applyAlignment="1">
      <alignment vertical="top" wrapText="1"/>
    </xf>
    <xf numFmtId="166" fontId="45" fillId="0" borderId="0" xfId="7" applyFont="1" applyAlignment="1">
      <alignment vertical="top"/>
    </xf>
    <xf numFmtId="166" fontId="46" fillId="0" borderId="0" xfId="7" applyFont="1" applyAlignment="1">
      <alignment vertical="top"/>
    </xf>
    <xf numFmtId="0" fontId="46" fillId="0" borderId="0" xfId="7" applyNumberFormat="1" applyFont="1" applyAlignment="1">
      <alignment vertical="top"/>
    </xf>
    <xf numFmtId="0" fontId="3" fillId="2" borderId="6" xfId="7" applyNumberFormat="1" applyFont="1" applyFill="1" applyBorder="1" applyAlignment="1">
      <alignment horizontal="center" vertical="center" wrapText="1"/>
    </xf>
    <xf numFmtId="0" fontId="1" fillId="6" borderId="6" xfId="9" applyNumberFormat="1" applyFont="1" applyFill="1" applyBorder="1" applyAlignment="1">
      <alignment horizontal="left" vertical="top"/>
    </xf>
    <xf numFmtId="166" fontId="47" fillId="0" borderId="6" xfId="7" applyFont="1" applyBorder="1" applyAlignment="1">
      <alignment horizontal="left" vertical="top" wrapText="1"/>
    </xf>
    <xf numFmtId="166" fontId="47" fillId="0" borderId="11" xfId="7" applyFont="1" applyBorder="1" applyAlignment="1">
      <alignment horizontal="left" vertical="top" wrapText="1"/>
    </xf>
    <xf numFmtId="166" fontId="48" fillId="0" borderId="0" xfId="7" applyFont="1" applyAlignment="1">
      <alignment vertical="top"/>
    </xf>
    <xf numFmtId="0" fontId="47" fillId="0" borderId="6" xfId="7" applyNumberFormat="1" applyFont="1" applyBorder="1" applyAlignment="1">
      <alignment horizontal="center" vertical="top" wrapText="1"/>
    </xf>
    <xf numFmtId="166" fontId="49" fillId="0" borderId="0" xfId="7" applyFont="1" applyAlignment="1">
      <alignment vertical="center"/>
    </xf>
    <xf numFmtId="0" fontId="1" fillId="6" borderId="0" xfId="9" applyNumberFormat="1" applyFont="1" applyFill="1" applyAlignment="1">
      <alignment horizontal="left" vertical="top"/>
    </xf>
    <xf numFmtId="166" fontId="47" fillId="0" borderId="0" xfId="7" applyFont="1" applyAlignment="1">
      <alignment horizontal="left" vertical="top" wrapText="1"/>
    </xf>
    <xf numFmtId="0" fontId="47" fillId="0" borderId="0" xfId="7" applyNumberFormat="1" applyFont="1" applyAlignment="1">
      <alignment horizontal="center" vertical="top" wrapText="1"/>
    </xf>
    <xf numFmtId="0" fontId="50" fillId="0" borderId="6" xfId="7" applyNumberFormat="1" applyFont="1" applyBorder="1" applyAlignment="1">
      <alignment horizontal="left" vertical="top" wrapText="1"/>
    </xf>
    <xf numFmtId="166" fontId="50" fillId="0" borderId="0" xfId="7" applyFont="1" applyAlignment="1">
      <alignment horizontal="left" vertical="top" wrapText="1"/>
    </xf>
    <xf numFmtId="166" fontId="50" fillId="0" borderId="0" xfId="7" applyFont="1" applyAlignment="1">
      <alignment horizontal="justify" vertical="top" wrapText="1"/>
    </xf>
    <xf numFmtId="0" fontId="36" fillId="0" borderId="0" xfId="7" applyNumberFormat="1" applyFont="1" applyAlignment="1">
      <alignment horizontal="left" vertical="top"/>
    </xf>
    <xf numFmtId="166" fontId="36" fillId="0" borderId="0" xfId="7" applyFont="1" applyAlignment="1">
      <alignment horizontal="left" vertical="top"/>
    </xf>
    <xf numFmtId="0" fontId="46" fillId="12" borderId="6" xfId="7" applyNumberFormat="1" applyFont="1" applyFill="1" applyBorder="1" applyAlignment="1">
      <alignment horizontal="center" vertical="top" wrapText="1"/>
    </xf>
    <xf numFmtId="0" fontId="50" fillId="12" borderId="6" xfId="7" applyNumberFormat="1" applyFont="1" applyFill="1" applyBorder="1" applyAlignment="1">
      <alignment horizontal="center" vertical="top" wrapText="1"/>
    </xf>
    <xf numFmtId="0" fontId="1" fillId="6" borderId="6" xfId="9" applyNumberFormat="1" applyFont="1" applyFill="1" applyBorder="1" applyAlignment="1">
      <alignment horizontal="center" vertical="top"/>
    </xf>
    <xf numFmtId="165" fontId="51" fillId="0" borderId="0" xfId="8" applyNumberFormat="1" applyFont="1" applyAlignment="1">
      <alignment horizontal="left" vertical="top"/>
    </xf>
    <xf numFmtId="165" fontId="1" fillId="0" borderId="0" xfId="8" applyNumberFormat="1" applyAlignment="1">
      <alignment vertical="top"/>
    </xf>
    <xf numFmtId="10" fontId="57" fillId="0" borderId="0" xfId="7" applyNumberFormat="1" applyFont="1" applyAlignment="1">
      <alignment horizontal="center" vertical="top" wrapText="1"/>
    </xf>
    <xf numFmtId="0" fontId="58" fillId="0" borderId="0" xfId="7" applyNumberFormat="1" applyFont="1" applyAlignment="1">
      <alignment horizontal="center" vertical="top" wrapText="1"/>
    </xf>
    <xf numFmtId="0" fontId="59" fillId="6" borderId="6" xfId="9" applyNumberFormat="1" applyFont="1" applyFill="1" applyBorder="1" applyAlignment="1">
      <alignment horizontal="left" vertical="top"/>
    </xf>
    <xf numFmtId="166" fontId="60" fillId="0" borderId="6" xfId="7" applyFont="1" applyBorder="1" applyAlignment="1">
      <alignment horizontal="left" vertical="top" wrapText="1"/>
    </xf>
    <xf numFmtId="166" fontId="60" fillId="0" borderId="11" xfId="7" applyFont="1" applyBorder="1" applyAlignment="1">
      <alignment horizontal="left" vertical="top" wrapText="1"/>
    </xf>
    <xf numFmtId="0" fontId="61" fillId="0" borderId="0" xfId="7" applyNumberFormat="1" applyFont="1" applyAlignment="1">
      <alignment vertical="top"/>
    </xf>
    <xf numFmtId="166" fontId="61" fillId="0" borderId="0" xfId="7" applyFont="1" applyAlignment="1">
      <alignment vertical="top"/>
    </xf>
    <xf numFmtId="0" fontId="60" fillId="0" borderId="6" xfId="7" applyNumberFormat="1" applyFont="1" applyBorder="1" applyAlignment="1">
      <alignment horizontal="center" vertical="top" wrapText="1"/>
    </xf>
    <xf numFmtId="0" fontId="62" fillId="12" borderId="6" xfId="7" applyNumberFormat="1" applyFont="1" applyFill="1" applyBorder="1" applyAlignment="1">
      <alignment horizontal="center" vertical="top" wrapText="1"/>
    </xf>
    <xf numFmtId="0" fontId="45" fillId="12" borderId="6" xfId="7" applyNumberFormat="1" applyFont="1" applyFill="1" applyBorder="1" applyAlignment="1">
      <alignment horizontal="center" vertical="top" wrapText="1"/>
    </xf>
    <xf numFmtId="10" fontId="1" fillId="6" borderId="6" xfId="9" applyNumberFormat="1" applyFont="1" applyFill="1" applyBorder="1" applyAlignment="1">
      <alignment horizontal="center" vertical="top"/>
    </xf>
    <xf numFmtId="0" fontId="1" fillId="0" borderId="6" xfId="8" applyNumberFormat="1" applyBorder="1" applyAlignment="1">
      <alignment horizontal="left" vertical="top" wrapText="1" indent="1"/>
    </xf>
    <xf numFmtId="164" fontId="1" fillId="0" borderId="6" xfId="2" applyNumberFormat="1" applyFill="1" applyBorder="1" applyAlignment="1">
      <alignment horizontal="left" vertical="top" wrapText="1"/>
    </xf>
    <xf numFmtId="0" fontId="1" fillId="0" borderId="6" xfId="2" applyFill="1" applyBorder="1" applyAlignment="1">
      <alignment horizontal="left" vertical="top" wrapText="1"/>
    </xf>
    <xf numFmtId="166" fontId="1" fillId="0" borderId="6" xfId="8" applyBorder="1" applyAlignment="1">
      <alignment horizontal="left" vertical="top" wrapText="1"/>
    </xf>
    <xf numFmtId="0" fontId="3" fillId="18" borderId="4" xfId="0" applyFont="1" applyFill="1" applyBorder="1" applyAlignment="1">
      <alignment vertical="top"/>
    </xf>
    <xf numFmtId="0" fontId="65" fillId="6" borderId="0" xfId="0" applyFont="1" applyFill="1" applyAlignment="1">
      <alignment horizontal="center"/>
    </xf>
    <xf numFmtId="1" fontId="21" fillId="19" borderId="1" xfId="0" applyNumberFormat="1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0" fontId="24" fillId="20" borderId="6" xfId="6" applyFont="1" applyFill="1" applyBorder="1" applyAlignment="1">
      <alignment horizontal="center" vertical="center" wrapText="1"/>
    </xf>
    <xf numFmtId="0" fontId="32" fillId="20" borderId="6" xfId="5" applyFont="1" applyFill="1" applyBorder="1" applyAlignment="1">
      <alignment horizontal="left" vertical="center" wrapText="1"/>
    </xf>
    <xf numFmtId="0" fontId="3" fillId="18" borderId="6" xfId="5" applyFont="1" applyFill="1" applyBorder="1" applyAlignment="1">
      <alignment horizontal="left" vertical="top" wrapText="1"/>
    </xf>
    <xf numFmtId="0" fontId="32" fillId="18" borderId="6" xfId="5" applyFont="1" applyFill="1" applyBorder="1" applyAlignment="1">
      <alignment horizontal="left" vertical="center" wrapText="1"/>
    </xf>
    <xf numFmtId="0" fontId="3" fillId="21" borderId="6" xfId="5" applyFont="1" applyFill="1" applyBorder="1" applyAlignment="1">
      <alignment horizontal="left" vertical="center" wrapText="1"/>
    </xf>
    <xf numFmtId="0" fontId="3" fillId="21" borderId="6" xfId="5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vertical="top" wrapText="1"/>
    </xf>
    <xf numFmtId="166" fontId="56" fillId="0" borderId="0" xfId="26" applyFill="1" applyBorder="1" applyAlignment="1">
      <alignment horizontal="left" vertical="top" wrapText="1"/>
    </xf>
    <xf numFmtId="0" fontId="1" fillId="3" borderId="0" xfId="1" applyFill="1"/>
    <xf numFmtId="0" fontId="1" fillId="22" borderId="22" xfId="1" applyFill="1" applyBorder="1" applyAlignment="1">
      <alignment vertical="center" wrapText="1"/>
    </xf>
    <xf numFmtId="0" fontId="1" fillId="0" borderId="23" xfId="3" applyBorder="1" applyAlignment="1">
      <alignment vertical="top" wrapText="1"/>
    </xf>
    <xf numFmtId="0" fontId="1" fillId="0" borderId="6" xfId="3" applyBorder="1" applyAlignment="1">
      <alignment vertical="top" wrapText="1"/>
    </xf>
    <xf numFmtId="0" fontId="37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31" fillId="0" borderId="0" xfId="1" applyFont="1" applyAlignment="1">
      <alignment horizontal="left" vertical="center"/>
    </xf>
    <xf numFmtId="0" fontId="37" fillId="0" borderId="0" xfId="1" applyFont="1" applyAlignment="1">
      <alignment horizontal="left" vertical="top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166" fontId="43" fillId="0" borderId="0" xfId="7" applyFont="1" applyAlignment="1">
      <alignment horizontal="right" vertical="top"/>
    </xf>
    <xf numFmtId="166" fontId="30" fillId="3" borderId="0" xfId="7" applyFont="1" applyFill="1" applyAlignment="1">
      <alignment horizontal="left" vertical="top" wrapText="1"/>
    </xf>
    <xf numFmtId="166" fontId="3" fillId="2" borderId="11" xfId="7" applyFont="1" applyFill="1" applyBorder="1" applyAlignment="1">
      <alignment horizontal="center" vertical="center" wrapText="1"/>
    </xf>
    <xf numFmtId="166" fontId="3" fillId="2" borderId="6" xfId="7" applyFont="1" applyFill="1" applyBorder="1" applyAlignment="1">
      <alignment horizontal="center" vertical="center" wrapText="1"/>
    </xf>
    <xf numFmtId="166" fontId="45" fillId="0" borderId="6" xfId="7" applyFont="1" applyBorder="1" applyAlignment="1">
      <alignment horizontal="left" vertical="top" wrapText="1"/>
    </xf>
    <xf numFmtId="0" fontId="1" fillId="0" borderId="16" xfId="8" applyNumberFormat="1" applyBorder="1" applyAlignment="1">
      <alignment horizontal="left" vertical="top" wrapText="1" indent="1"/>
    </xf>
    <xf numFmtId="164" fontId="1" fillId="0" borderId="16" xfId="2" applyNumberFormat="1" applyFill="1" applyBorder="1" applyAlignment="1">
      <alignment horizontal="left" vertical="top" wrapText="1"/>
    </xf>
    <xf numFmtId="0" fontId="1" fillId="0" borderId="16" xfId="2" applyFill="1" applyBorder="1" applyAlignment="1">
      <alignment horizontal="left" vertical="top" wrapText="1"/>
    </xf>
    <xf numFmtId="0" fontId="1" fillId="0" borderId="16" xfId="3" applyBorder="1" applyAlignment="1">
      <alignment vertical="top" wrapText="1"/>
    </xf>
    <xf numFmtId="166" fontId="1" fillId="0" borderId="16" xfId="8" applyBorder="1" applyAlignment="1">
      <alignment horizontal="left" vertical="top" wrapText="1"/>
    </xf>
    <xf numFmtId="3" fontId="1" fillId="6" borderId="6" xfId="0" quotePrefix="1" applyNumberFormat="1" applyFont="1" applyFill="1" applyBorder="1" applyAlignment="1">
      <alignment horizontal="left" vertical="top" wrapText="1"/>
    </xf>
    <xf numFmtId="0" fontId="1" fillId="6" borderId="0" xfId="0" applyFont="1" applyFill="1" applyAlignment="1">
      <alignment vertical="top" wrapText="1"/>
    </xf>
    <xf numFmtId="0" fontId="1" fillId="6" borderId="0" xfId="0" applyFont="1" applyFill="1" applyAlignment="1">
      <alignment horizontal="left" wrapText="1"/>
    </xf>
    <xf numFmtId="0" fontId="2" fillId="20" borderId="20" xfId="1" applyFont="1" applyFill="1" applyBorder="1" applyAlignment="1">
      <alignment horizontal="left" vertical="top" wrapText="1"/>
    </xf>
    <xf numFmtId="0" fontId="2" fillId="20" borderId="21" xfId="1" applyFont="1" applyFill="1" applyBorder="1" applyAlignment="1">
      <alignment horizontal="left" vertical="top" wrapText="1"/>
    </xf>
    <xf numFmtId="0" fontId="0" fillId="0" borderId="24" xfId="0" applyBorder="1" applyAlignment="1">
      <alignment vertical="top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1" fillId="7" borderId="1" xfId="1" applyFill="1" applyBorder="1" applyAlignment="1">
      <alignment horizontal="center" vertical="center" wrapText="1"/>
    </xf>
    <xf numFmtId="0" fontId="1" fillId="7" borderId="25" xfId="1" applyFill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top" wrapText="1"/>
    </xf>
    <xf numFmtId="0" fontId="13" fillId="0" borderId="4" xfId="1" applyFont="1" applyBorder="1" applyAlignment="1">
      <alignment horizontal="left" vertical="top" wrapText="1"/>
    </xf>
    <xf numFmtId="0" fontId="3" fillId="18" borderId="4" xfId="0" applyFont="1" applyFill="1" applyBorder="1" applyAlignment="1">
      <alignment horizontal="center" vertical="top"/>
    </xf>
    <xf numFmtId="0" fontId="3" fillId="18" borderId="5" xfId="0" applyFont="1" applyFill="1" applyBorder="1" applyAlignment="1">
      <alignment horizontal="center" vertical="top"/>
    </xf>
    <xf numFmtId="0" fontId="3" fillId="18" borderId="3" xfId="0" applyFont="1" applyFill="1" applyBorder="1" applyAlignment="1">
      <alignment horizontal="center" vertical="top"/>
    </xf>
    <xf numFmtId="0" fontId="37" fillId="0" borderId="0" xfId="1" applyFont="1" applyAlignment="1">
      <alignment horizontal="center" vertical="center"/>
    </xf>
    <xf numFmtId="0" fontId="31" fillId="0" borderId="0" xfId="1" applyFont="1" applyAlignment="1">
      <alignment horizontal="right" vertical="center"/>
    </xf>
    <xf numFmtId="0" fontId="63" fillId="8" borderId="0" xfId="1" applyFont="1" applyFill="1" applyAlignment="1">
      <alignment horizontal="center"/>
    </xf>
    <xf numFmtId="0" fontId="31" fillId="0" borderId="0" xfId="1" applyFont="1" applyAlignment="1">
      <alignment horizontal="left" vertical="center"/>
    </xf>
    <xf numFmtId="0" fontId="1" fillId="6" borderId="4" xfId="5" applyFont="1" applyFill="1" applyBorder="1" applyAlignment="1">
      <alignment horizontal="left" vertical="top" wrapText="1"/>
    </xf>
    <xf numFmtId="0" fontId="1" fillId="6" borderId="5" xfId="5" applyFont="1" applyFill="1" applyBorder="1" applyAlignment="1">
      <alignment horizontal="left" vertical="top" wrapText="1"/>
    </xf>
    <xf numFmtId="0" fontId="1" fillId="6" borderId="3" xfId="5" applyFont="1" applyFill="1" applyBorder="1" applyAlignment="1">
      <alignment horizontal="left" vertical="top" wrapText="1"/>
    </xf>
    <xf numFmtId="0" fontId="37" fillId="0" borderId="0" xfId="1" applyFont="1" applyAlignment="1">
      <alignment horizontal="left" vertical="top" wrapText="1"/>
    </xf>
    <xf numFmtId="0" fontId="37" fillId="0" borderId="0" xfId="1" applyFont="1" applyAlignment="1">
      <alignment horizontal="left" vertical="top"/>
    </xf>
    <xf numFmtId="0" fontId="64" fillId="8" borderId="0" xfId="1" applyFont="1" applyFill="1" applyAlignment="1">
      <alignment horizontal="center" vertical="top"/>
    </xf>
    <xf numFmtId="0" fontId="38" fillId="0" borderId="0" xfId="6" applyFont="1" applyAlignment="1">
      <alignment horizontal="left" vertical="top" wrapText="1"/>
    </xf>
    <xf numFmtId="0" fontId="37" fillId="0" borderId="0" xfId="6" applyFont="1" applyAlignment="1">
      <alignment horizontal="left" vertical="top" wrapText="1"/>
    </xf>
    <xf numFmtId="0" fontId="63" fillId="8" borderId="0" xfId="0" applyFont="1" applyFill="1" applyAlignment="1">
      <alignment horizontal="center"/>
    </xf>
    <xf numFmtId="0" fontId="5" fillId="0" borderId="0" xfId="0" applyFont="1" applyAlignment="1">
      <alignment horizontal="right" vertical="center"/>
    </xf>
    <xf numFmtId="0" fontId="63" fillId="8" borderId="0" xfId="0" applyFont="1" applyFill="1" applyAlignment="1">
      <alignment horizontal="center" vertical="center"/>
    </xf>
    <xf numFmtId="0" fontId="1" fillId="0" borderId="6" xfId="5" quotePrefix="1" applyFont="1" applyBorder="1" applyAlignment="1">
      <alignment horizontal="left" vertical="top" wrapText="1"/>
    </xf>
    <xf numFmtId="0" fontId="1" fillId="0" borderId="6" xfId="5" applyFont="1" applyBorder="1" applyAlignment="1">
      <alignment horizontal="left" vertical="top" wrapText="1"/>
    </xf>
    <xf numFmtId="165" fontId="1" fillId="0" borderId="6" xfId="5" applyNumberFormat="1" applyFont="1" applyBorder="1" applyAlignment="1">
      <alignment horizontal="left" vertical="top" wrapText="1"/>
    </xf>
    <xf numFmtId="0" fontId="3" fillId="18" borderId="7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47" fillId="0" borderId="14" xfId="7" applyNumberFormat="1" applyFont="1" applyBorder="1" applyAlignment="1">
      <alignment horizontal="left" vertical="top" wrapText="1"/>
    </xf>
    <xf numFmtId="0" fontId="47" fillId="0" borderId="11" xfId="7" applyNumberFormat="1" applyFont="1" applyBorder="1" applyAlignment="1">
      <alignment horizontal="left" vertical="top" wrapText="1"/>
    </xf>
    <xf numFmtId="166" fontId="42" fillId="11" borderId="0" xfId="7" applyFont="1" applyFill="1" applyAlignment="1">
      <alignment horizontal="center" vertical="top"/>
    </xf>
    <xf numFmtId="166" fontId="43" fillId="0" borderId="0" xfId="7" applyFont="1" applyAlignment="1">
      <alignment horizontal="left" vertical="top"/>
    </xf>
    <xf numFmtId="166" fontId="43" fillId="0" borderId="0" xfId="7" applyFont="1" applyAlignment="1">
      <alignment horizontal="right" vertical="top"/>
    </xf>
    <xf numFmtId="166" fontId="30" fillId="3" borderId="0" xfId="7" applyFont="1" applyFill="1" applyAlignment="1">
      <alignment horizontal="left" vertical="top" wrapText="1"/>
    </xf>
    <xf numFmtId="166" fontId="3" fillId="2" borderId="8" xfId="7" applyFont="1" applyFill="1" applyBorder="1" applyAlignment="1">
      <alignment horizontal="center" vertical="center" wrapText="1"/>
    </xf>
    <xf numFmtId="166" fontId="3" fillId="2" borderId="0" xfId="7" applyFont="1" applyFill="1" applyAlignment="1">
      <alignment horizontal="center" vertical="center" wrapText="1"/>
    </xf>
    <xf numFmtId="166" fontId="3" fillId="2" borderId="14" xfId="7" applyFont="1" applyFill="1" applyBorder="1" applyAlignment="1">
      <alignment horizontal="center" vertical="center" wrapText="1"/>
    </xf>
    <xf numFmtId="166" fontId="3" fillId="2" borderId="11" xfId="7" applyFont="1" applyFill="1" applyBorder="1" applyAlignment="1">
      <alignment horizontal="center" vertical="center" wrapText="1"/>
    </xf>
    <xf numFmtId="166" fontId="3" fillId="2" borderId="6" xfId="7" applyFont="1" applyFill="1" applyBorder="1" applyAlignment="1">
      <alignment horizontal="center" vertical="center" wrapText="1"/>
    </xf>
    <xf numFmtId="0" fontId="60" fillId="0" borderId="14" xfId="7" applyNumberFormat="1" applyFont="1" applyBorder="1" applyAlignment="1">
      <alignment horizontal="left" vertical="top" wrapText="1"/>
    </xf>
    <xf numFmtId="0" fontId="60" fillId="0" borderId="11" xfId="7" applyNumberFormat="1" applyFont="1" applyBorder="1" applyAlignment="1">
      <alignment horizontal="left" vertical="top" wrapText="1"/>
    </xf>
    <xf numFmtId="166" fontId="45" fillId="0" borderId="6" xfId="7" applyFont="1" applyBorder="1" applyAlignment="1">
      <alignment horizontal="left" vertical="top" wrapText="1"/>
    </xf>
    <xf numFmtId="0" fontId="3" fillId="2" borderId="12" xfId="7" applyNumberFormat="1" applyFont="1" applyFill="1" applyBorder="1" applyAlignment="1">
      <alignment horizontal="center" vertical="center" wrapText="1"/>
    </xf>
    <xf numFmtId="0" fontId="3" fillId="2" borderId="10" xfId="7" applyNumberFormat="1" applyFont="1" applyFill="1" applyBorder="1" applyAlignment="1">
      <alignment horizontal="center" vertical="center" wrapText="1"/>
    </xf>
    <xf numFmtId="0" fontId="3" fillId="2" borderId="13" xfId="7" applyNumberFormat="1" applyFont="1" applyFill="1" applyBorder="1" applyAlignment="1">
      <alignment horizontal="center" vertical="center" wrapText="1"/>
    </xf>
    <xf numFmtId="0" fontId="3" fillId="2" borderId="17" xfId="7" applyNumberFormat="1" applyFont="1" applyFill="1" applyBorder="1" applyAlignment="1">
      <alignment horizontal="center" vertical="center" wrapText="1"/>
    </xf>
    <xf numFmtId="166" fontId="3" fillId="2" borderId="16" xfId="7" applyFont="1" applyFill="1" applyBorder="1" applyAlignment="1">
      <alignment horizontal="center" vertical="center" wrapText="1"/>
    </xf>
    <xf numFmtId="166" fontId="3" fillId="2" borderId="18" xfId="7" applyFont="1" applyFill="1" applyBorder="1" applyAlignment="1">
      <alignment horizontal="center" vertical="center" wrapText="1"/>
    </xf>
    <xf numFmtId="166" fontId="3" fillId="2" borderId="15" xfId="7" applyFont="1" applyFill="1" applyBorder="1" applyAlignment="1">
      <alignment horizontal="center" vertical="center" wrapText="1"/>
    </xf>
    <xf numFmtId="0" fontId="3" fillId="2" borderId="16" xfId="7" applyNumberFormat="1" applyFont="1" applyFill="1" applyBorder="1" applyAlignment="1">
      <alignment horizontal="center" vertical="center" wrapText="1"/>
    </xf>
    <xf numFmtId="0" fontId="3" fillId="2" borderId="7" xfId="7" applyNumberFormat="1" applyFont="1" applyFill="1" applyBorder="1" applyAlignment="1">
      <alignment horizontal="center" vertical="center" wrapText="1"/>
    </xf>
  </cellXfs>
  <cellStyles count="27">
    <cellStyle name="background" xfId="10" xr:uid="{00000000-0005-0000-0000-000000000000}"/>
    <cellStyle name="background 2" xfId="11" xr:uid="{00000000-0005-0000-0000-000001000000}"/>
    <cellStyle name="body_tyext" xfId="12" xr:uid="{00000000-0005-0000-0000-000002000000}"/>
    <cellStyle name="cell" xfId="13" xr:uid="{00000000-0005-0000-0000-000003000000}"/>
    <cellStyle name="document title" xfId="14" xr:uid="{00000000-0005-0000-0000-000004000000}"/>
    <cellStyle name="group" xfId="15" xr:uid="{00000000-0005-0000-0000-000005000000}"/>
    <cellStyle name="Header" xfId="16" xr:uid="{00000000-0005-0000-0000-000006000000}"/>
    <cellStyle name="Heading" xfId="17" xr:uid="{00000000-0005-0000-0000-000007000000}"/>
    <cellStyle name="Hyperlink" xfId="4" builtinId="8"/>
    <cellStyle name="Hyperlink 2" xfId="26" xr:uid="{00000000-0005-0000-0000-000009000000}"/>
    <cellStyle name="Normal" xfId="0" builtinId="0"/>
    <cellStyle name="Normal 2" xfId="1" xr:uid="{00000000-0005-0000-0000-00000B000000}"/>
    <cellStyle name="Normal 2 2" xfId="3" xr:uid="{00000000-0005-0000-0000-00000C000000}"/>
    <cellStyle name="Normal 2 3" xfId="8" xr:uid="{00000000-0005-0000-0000-00000D000000}"/>
    <cellStyle name="Normal 3" xfId="7" xr:uid="{00000000-0005-0000-0000-00000E000000}"/>
    <cellStyle name="Normal 4" xfId="9" xr:uid="{00000000-0005-0000-0000-00000F000000}"/>
    <cellStyle name="Normal 6" xfId="18" xr:uid="{00000000-0005-0000-0000-000010000000}"/>
    <cellStyle name="Normal_GUI - Checklist" xfId="6" xr:uid="{00000000-0005-0000-0000-000011000000}"/>
    <cellStyle name="Normal_Sheet1" xfId="5" xr:uid="{00000000-0005-0000-0000-000012000000}"/>
    <cellStyle name="page title" xfId="19" xr:uid="{00000000-0005-0000-0000-000013000000}"/>
    <cellStyle name="Paragrap title" xfId="20" xr:uid="{00000000-0005-0000-0000-000014000000}"/>
    <cellStyle name="Paragrap title 2" xfId="21" xr:uid="{00000000-0005-0000-0000-000015000000}"/>
    <cellStyle name="Percent 2" xfId="22" xr:uid="{00000000-0005-0000-0000-000016000000}"/>
    <cellStyle name="Table header" xfId="23" xr:uid="{00000000-0005-0000-0000-000017000000}"/>
    <cellStyle name="Table header 2" xfId="24" xr:uid="{00000000-0005-0000-0000-000018000000}"/>
    <cellStyle name="table_cell" xfId="2" xr:uid="{00000000-0005-0000-0000-000019000000}"/>
    <cellStyle name="標準_040802 債権ＤＢ" xfId="25" xr:uid="{00000000-0005-0000-0000-00001A000000}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6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5" tint="0.79998168889431442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>
          <bgColor theme="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b/>
        <i val="0"/>
        <color theme="0"/>
      </font>
      <fill>
        <patternFill>
          <bgColor theme="5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4" defaultTableStyle="TableStyleMedium2" defaultPivotStyle="PivotStyleLight16">
    <tableStyle name="NashTech Table Style 1" pivot="0" count="2" xr9:uid="{00000000-0011-0000-FFFF-FFFF00000000}">
      <tableStyleElement type="wholeTable" dxfId="15"/>
      <tableStyleElement type="headerRow" dxfId="14"/>
    </tableStyle>
    <tableStyle name="NashTech Table Style 2" pivot="0" count="3" xr9:uid="{00000000-0011-0000-FFFF-FFFF01000000}">
      <tableStyleElement type="wholeTable" dxfId="13"/>
      <tableStyleElement type="headerRow" dxfId="12"/>
      <tableStyleElement type="firstRowStripe" dxfId="11"/>
    </tableStyle>
    <tableStyle name="NashTech Table Style 4" pivot="0" count="3" xr9:uid="{00000000-0011-0000-FFFF-FFFF02000000}">
      <tableStyleElement type="wholeTable" dxfId="10"/>
      <tableStyleElement type="headerRow" dxfId="9"/>
      <tableStyleElement type="firstColumnStripe" dxfId="8"/>
    </tableStyle>
    <tableStyle name="Table Style 1" pivot="0" count="2" xr9:uid="{00000000-0011-0000-FFFF-FFFF03000000}">
      <tableStyleElement type="wholeTable" dxfId="7"/>
      <tableStyleElement type="headerRow" dxfId="6"/>
    </tableStyle>
  </tableStyles>
  <colors>
    <mruColors>
      <color rgb="FF6D829F"/>
      <color rgb="FFBFBFBF"/>
      <color rgb="FFF2F2F2"/>
      <color rgb="FF6D828B"/>
      <color rgb="FFCC23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171450</xdr:rowOff>
    </xdr:from>
    <xdr:to>
      <xdr:col>0</xdr:col>
      <xdr:colOff>857250</xdr:colOff>
      <xdr:row>3</xdr:row>
      <xdr:rowOff>57150</xdr:rowOff>
    </xdr:to>
    <xdr:pic>
      <xdr:nvPicPr>
        <xdr:cNvPr id="3" name="Picture 2" descr="image533567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71450"/>
          <a:ext cx="7620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858520</xdr:colOff>
      <xdr:row>4</xdr:row>
      <xdr:rowOff>125095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125220" cy="11252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gocnguyentt\AppData\Local\Microsoft\Windows\INetCache\Content.Outlook\T1SE965E\HNVN_SD_016_01_Template_Process_Improvement_Opportunitie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1"/>
      <sheetName val="Sheet2"/>
      <sheetName val="Status"/>
      <sheetName val="Common"/>
      <sheetName val="Guideline"/>
      <sheetName val="Datalist"/>
      <sheetName val="smoke test value"/>
      <sheetName val="Sheet1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NewTheme">
  <a:themeElements>
    <a:clrScheme name="Branding">
      <a:dk1>
        <a:srgbClr val="323232"/>
      </a:dk1>
      <a:lt1>
        <a:srgbClr val="FFFFFF"/>
      </a:lt1>
      <a:dk2>
        <a:srgbClr val="691F79"/>
      </a:dk2>
      <a:lt2>
        <a:srgbClr val="F26E32"/>
      </a:lt2>
      <a:accent1>
        <a:srgbClr val="EBEBEB"/>
      </a:accent1>
      <a:accent2>
        <a:srgbClr val="576BE3"/>
      </a:accent2>
      <a:accent3>
        <a:srgbClr val="576BE3"/>
      </a:accent3>
      <a:accent4>
        <a:srgbClr val="E30613"/>
      </a:accent4>
      <a:accent5>
        <a:srgbClr val="E0077E"/>
      </a:accent5>
      <a:accent6>
        <a:srgbClr val="F3AD33"/>
      </a:accent6>
      <a:hlink>
        <a:srgbClr val="E30613"/>
      </a:hlink>
      <a:folHlink>
        <a:srgbClr val="6F717D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showGridLines="0" workbookViewId="0">
      <selection activeCell="C25" sqref="C25"/>
    </sheetView>
  </sheetViews>
  <sheetFormatPr defaultColWidth="0" defaultRowHeight="13.8" zeroHeight="1"/>
  <cols>
    <col min="1" max="1" width="12" style="17" customWidth="1"/>
    <col min="2" max="2" width="17" style="17" customWidth="1"/>
    <col min="3" max="3" width="16.5546875" style="17" customWidth="1"/>
    <col min="4" max="4" width="31.44140625" style="17" customWidth="1"/>
    <col min="5" max="5" width="34.44140625" style="17" customWidth="1"/>
    <col min="6" max="6" width="12.33203125" style="17" customWidth="1"/>
    <col min="7" max="16384" width="0" style="17" hidden="1"/>
  </cols>
  <sheetData>
    <row r="1" spans="1:6">
      <c r="A1" s="15"/>
      <c r="B1" s="16"/>
      <c r="C1" s="16"/>
      <c r="D1" s="16"/>
      <c r="E1" s="58" t="s">
        <v>0</v>
      </c>
      <c r="F1" s="16"/>
    </row>
    <row r="2" spans="1:6" ht="21">
      <c r="A2" s="37" t="s">
        <v>1</v>
      </c>
      <c r="B2" s="18"/>
      <c r="C2" s="18"/>
      <c r="D2" s="18"/>
      <c r="E2" s="18"/>
      <c r="F2" s="18"/>
    </row>
    <row r="3" spans="1:6">
      <c r="A3" s="18"/>
      <c r="B3" s="18"/>
      <c r="C3" s="18"/>
      <c r="D3" s="18"/>
      <c r="E3" s="18"/>
      <c r="F3" s="18"/>
    </row>
    <row r="4" spans="1:6" ht="15" customHeight="1">
      <c r="A4" s="158" t="s">
        <v>2</v>
      </c>
      <c r="B4" s="159"/>
      <c r="C4" s="159"/>
      <c r="D4" s="159"/>
      <c r="E4" s="160"/>
      <c r="F4" s="18"/>
    </row>
    <row r="5" spans="1:6">
      <c r="A5" s="161" t="s">
        <v>3</v>
      </c>
      <c r="B5" s="161"/>
      <c r="C5" s="162" t="s">
        <v>4</v>
      </c>
      <c r="D5" s="162"/>
      <c r="E5" s="162"/>
      <c r="F5" s="18"/>
    </row>
    <row r="6" spans="1:6" ht="29.25" customHeight="1">
      <c r="A6" s="163" t="s">
        <v>170</v>
      </c>
      <c r="B6" s="164"/>
      <c r="C6" s="157" t="s">
        <v>5</v>
      </c>
      <c r="D6" s="157"/>
      <c r="E6" s="157"/>
      <c r="F6" s="18"/>
    </row>
    <row r="7" spans="1:6" ht="29.25" customHeight="1">
      <c r="A7" s="130"/>
      <c r="B7" s="130"/>
      <c r="C7" s="131"/>
      <c r="D7" s="131"/>
      <c r="E7" s="131"/>
      <c r="F7" s="18"/>
    </row>
    <row r="8" spans="1:6" s="132" customFormat="1" ht="29.25" customHeight="1">
      <c r="A8" s="155" t="s">
        <v>6</v>
      </c>
      <c r="B8" s="156"/>
      <c r="C8" s="156"/>
      <c r="D8" s="156"/>
      <c r="E8" s="156"/>
      <c r="F8" s="156"/>
    </row>
    <row r="9" spans="1:6" s="132" customFormat="1" ht="15" customHeight="1">
      <c r="A9" s="133" t="s">
        <v>7</v>
      </c>
      <c r="B9" s="133" t="s">
        <v>8</v>
      </c>
      <c r="C9" s="133" t="s">
        <v>9</v>
      </c>
      <c r="D9" s="133" t="s">
        <v>10</v>
      </c>
      <c r="E9" s="133" t="s">
        <v>11</v>
      </c>
      <c r="F9" s="133" t="s">
        <v>12</v>
      </c>
    </row>
    <row r="10" spans="1:6" s="132" customFormat="1" ht="13.2">
      <c r="A10" s="116"/>
      <c r="B10" s="117"/>
      <c r="C10" s="118"/>
      <c r="D10" s="135"/>
      <c r="E10" s="119"/>
      <c r="F10" s="134"/>
    </row>
    <row r="11" spans="1:6" s="132" customFormat="1" ht="13.2">
      <c r="A11" s="116"/>
      <c r="B11" s="117"/>
      <c r="C11" s="118"/>
      <c r="D11" s="135"/>
      <c r="E11" s="119"/>
      <c r="F11" s="134"/>
    </row>
    <row r="12" spans="1:6" s="132" customFormat="1" ht="13.2">
      <c r="A12" s="147"/>
      <c r="B12" s="148"/>
      <c r="C12" s="149"/>
      <c r="D12" s="150"/>
      <c r="E12" s="151"/>
      <c r="F12" s="134"/>
    </row>
    <row r="13" spans="1:6" s="132" customFormat="1" ht="30" customHeight="1">
      <c r="A13" s="157" t="s">
        <v>13</v>
      </c>
      <c r="B13" s="157"/>
      <c r="C13" s="157"/>
      <c r="D13" s="157"/>
      <c r="E13" s="157"/>
      <c r="F13" s="157"/>
    </row>
    <row r="14" spans="1:6">
      <c r="A14" s="18"/>
      <c r="B14" s="18"/>
      <c r="C14" s="18"/>
      <c r="D14" s="18"/>
      <c r="E14" s="18"/>
      <c r="F14" s="18"/>
    </row>
    <row r="15" spans="1:6">
      <c r="A15" s="18"/>
      <c r="B15" s="18"/>
      <c r="C15" s="18"/>
      <c r="D15" s="18"/>
      <c r="E15" s="18"/>
      <c r="F15" s="18"/>
    </row>
    <row r="16" spans="1:6">
      <c r="A16" s="18"/>
      <c r="B16" s="18"/>
      <c r="C16" s="18"/>
      <c r="D16" s="18"/>
      <c r="E16" s="18"/>
      <c r="F16" s="18"/>
    </row>
    <row r="17" spans="1:6">
      <c r="A17" s="18"/>
      <c r="B17" s="18"/>
      <c r="C17" s="18"/>
      <c r="D17" s="18"/>
      <c r="E17" s="18"/>
      <c r="F17" s="18"/>
    </row>
    <row r="18" spans="1:6">
      <c r="A18" s="18"/>
      <c r="B18" s="18"/>
      <c r="C18" s="18"/>
      <c r="D18" s="18"/>
      <c r="E18" s="18"/>
      <c r="F18" s="18"/>
    </row>
    <row r="19" spans="1:6">
      <c r="A19" s="18"/>
      <c r="B19" s="18"/>
      <c r="C19" s="18"/>
      <c r="D19" s="18"/>
      <c r="E19" s="18"/>
    </row>
    <row r="20" spans="1:6"/>
    <row r="21" spans="1:6"/>
    <row r="22" spans="1:6"/>
    <row r="23" spans="1:6"/>
    <row r="24" spans="1:6"/>
    <row r="25" spans="1:6"/>
    <row r="26" spans="1:6"/>
    <row r="27" spans="1:6"/>
    <row r="29" spans="1:6"/>
    <row r="30" spans="1:6"/>
    <row r="31" spans="1:6"/>
    <row r="32" spans="1:6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mergeCells count="7">
    <mergeCell ref="A8:F8"/>
    <mergeCell ref="A13:F13"/>
    <mergeCell ref="A4:E4"/>
    <mergeCell ref="A5:B5"/>
    <mergeCell ref="C5:E5"/>
    <mergeCell ref="A6:B6"/>
    <mergeCell ref="C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showGridLines="0" topLeftCell="A76" zoomScaleNormal="100" workbookViewId="0"/>
  </sheetViews>
  <sheetFormatPr defaultColWidth="9.109375" defaultRowHeight="13.2"/>
  <cols>
    <col min="1" max="1" width="17.33203125" style="2" customWidth="1"/>
    <col min="2" max="2" width="11.44140625" style="2" customWidth="1"/>
    <col min="3" max="3" width="18.6640625" style="2" customWidth="1"/>
    <col min="4" max="4" width="21.109375" style="2" customWidth="1"/>
    <col min="5" max="16384" width="9.109375" style="2"/>
  </cols>
  <sheetData>
    <row r="1" spans="1:11" s="1" customFormat="1" ht="13.8">
      <c r="B1" s="34"/>
      <c r="C1" s="34"/>
      <c r="D1" s="34"/>
      <c r="E1" s="34"/>
      <c r="F1" s="34"/>
      <c r="G1" s="34"/>
      <c r="H1" s="34"/>
      <c r="I1" s="140" t="s">
        <v>14</v>
      </c>
      <c r="J1" s="34"/>
      <c r="K1" s="34"/>
    </row>
    <row r="2" spans="1:11" ht="25.5" customHeight="1">
      <c r="B2" s="170" t="s">
        <v>15</v>
      </c>
      <c r="C2" s="170"/>
      <c r="D2" s="170"/>
      <c r="E2" s="170"/>
      <c r="F2" s="170"/>
      <c r="G2" s="170"/>
      <c r="H2" s="170"/>
      <c r="I2" s="170"/>
      <c r="J2" s="168" t="s">
        <v>16</v>
      </c>
      <c r="K2" s="168"/>
    </row>
    <row r="3" spans="1:11" ht="28.5" customHeight="1">
      <c r="B3" s="171" t="s">
        <v>17</v>
      </c>
      <c r="C3" s="171"/>
      <c r="D3" s="171"/>
      <c r="E3" s="171"/>
      <c r="F3" s="169" t="s">
        <v>18</v>
      </c>
      <c r="G3" s="169"/>
      <c r="H3" s="169"/>
      <c r="I3" s="169"/>
      <c r="J3" s="168"/>
      <c r="K3" s="168"/>
    </row>
    <row r="4" spans="1:11" ht="18" customHeight="1">
      <c r="B4" s="138"/>
      <c r="C4" s="138"/>
      <c r="D4" s="138"/>
      <c r="E4" s="138"/>
      <c r="F4" s="137"/>
      <c r="G4" s="137"/>
      <c r="H4" s="137"/>
      <c r="I4" s="137"/>
      <c r="J4" s="136"/>
      <c r="K4" s="136"/>
    </row>
    <row r="6" spans="1:11" ht="22.8">
      <c r="A6" s="4" t="s">
        <v>19</v>
      </c>
    </row>
    <row r="7" spans="1:11">
      <c r="A7" s="175" t="s">
        <v>20</v>
      </c>
      <c r="B7" s="175"/>
      <c r="C7" s="175"/>
      <c r="D7" s="175"/>
      <c r="E7" s="175"/>
      <c r="F7" s="175"/>
      <c r="G7" s="175"/>
      <c r="H7" s="175"/>
      <c r="I7" s="175"/>
    </row>
    <row r="8" spans="1:11" ht="20.25" customHeight="1">
      <c r="A8" s="175"/>
      <c r="B8" s="175"/>
      <c r="C8" s="175"/>
      <c r="D8" s="175"/>
      <c r="E8" s="175"/>
      <c r="F8" s="175"/>
      <c r="G8" s="175"/>
      <c r="H8" s="175"/>
      <c r="I8" s="175"/>
    </row>
    <row r="9" spans="1:11">
      <c r="A9" s="175" t="s">
        <v>21</v>
      </c>
      <c r="B9" s="175"/>
      <c r="C9" s="175"/>
      <c r="D9" s="175"/>
      <c r="E9" s="175"/>
      <c r="F9" s="175"/>
      <c r="G9" s="175"/>
      <c r="H9" s="175"/>
      <c r="I9" s="175"/>
    </row>
    <row r="10" spans="1:11" ht="21" customHeight="1">
      <c r="A10" s="175"/>
      <c r="B10" s="175"/>
      <c r="C10" s="175"/>
      <c r="D10" s="175"/>
      <c r="E10" s="175"/>
      <c r="F10" s="175"/>
      <c r="G10" s="175"/>
      <c r="H10" s="175"/>
      <c r="I10" s="175"/>
    </row>
    <row r="11" spans="1:11" ht="13.8">
      <c r="A11" s="176" t="s">
        <v>22</v>
      </c>
      <c r="B11" s="176"/>
      <c r="C11" s="176"/>
      <c r="D11" s="176"/>
      <c r="E11" s="176"/>
      <c r="F11" s="176"/>
      <c r="G11" s="176"/>
      <c r="H11" s="176"/>
      <c r="I11" s="176"/>
    </row>
    <row r="12" spans="1:11">
      <c r="A12" s="3"/>
      <c r="B12" s="3"/>
      <c r="C12" s="3"/>
      <c r="D12" s="3"/>
      <c r="E12" s="3"/>
      <c r="F12" s="3"/>
      <c r="G12" s="3"/>
      <c r="H12" s="3"/>
      <c r="I12" s="3"/>
    </row>
    <row r="13" spans="1:11" ht="22.8">
      <c r="A13" s="4" t="s">
        <v>23</v>
      </c>
    </row>
    <row r="14" spans="1:11">
      <c r="A14" s="120" t="s">
        <v>24</v>
      </c>
      <c r="B14" s="172" t="s">
        <v>25</v>
      </c>
      <c r="C14" s="173"/>
      <c r="D14" s="173"/>
      <c r="E14" s="173"/>
      <c r="F14" s="173"/>
      <c r="G14" s="173"/>
      <c r="H14" s="173"/>
      <c r="I14" s="173"/>
      <c r="J14" s="173"/>
      <c r="K14" s="174"/>
    </row>
    <row r="15" spans="1:11" ht="14.25" customHeight="1">
      <c r="A15" s="120" t="s">
        <v>26</v>
      </c>
      <c r="B15" s="172" t="s">
        <v>27</v>
      </c>
      <c r="C15" s="173"/>
      <c r="D15" s="173"/>
      <c r="E15" s="173"/>
      <c r="F15" s="173"/>
      <c r="G15" s="173"/>
      <c r="H15" s="173"/>
      <c r="I15" s="173"/>
      <c r="J15" s="173"/>
      <c r="K15" s="174"/>
    </row>
    <row r="16" spans="1:11" ht="14.25" customHeight="1">
      <c r="A16" s="120"/>
      <c r="B16" s="172" t="s">
        <v>28</v>
      </c>
      <c r="C16" s="173"/>
      <c r="D16" s="173"/>
      <c r="E16" s="173"/>
      <c r="F16" s="173"/>
      <c r="G16" s="173"/>
      <c r="H16" s="173"/>
      <c r="I16" s="173"/>
      <c r="J16" s="173"/>
      <c r="K16" s="174"/>
    </row>
    <row r="17" spans="1:14" ht="14.25" customHeight="1">
      <c r="A17" s="120"/>
      <c r="B17" s="172" t="s">
        <v>29</v>
      </c>
      <c r="C17" s="173"/>
      <c r="D17" s="173"/>
      <c r="E17" s="173"/>
      <c r="F17" s="173"/>
      <c r="G17" s="173"/>
      <c r="H17" s="173"/>
      <c r="I17" s="173"/>
      <c r="J17" s="173"/>
      <c r="K17" s="174"/>
    </row>
    <row r="19" spans="1:14" ht="22.8">
      <c r="A19" s="4" t="s">
        <v>30</v>
      </c>
    </row>
    <row r="20" spans="1:14">
      <c r="A20" s="120" t="s">
        <v>31</v>
      </c>
      <c r="B20" s="172" t="s">
        <v>32</v>
      </c>
      <c r="C20" s="173"/>
      <c r="D20" s="173"/>
      <c r="E20" s="173"/>
      <c r="F20" s="173"/>
      <c r="G20" s="174"/>
    </row>
    <row r="21" spans="1:14" ht="12.75" customHeight="1">
      <c r="A21" s="120" t="s">
        <v>33</v>
      </c>
      <c r="B21" s="172" t="s">
        <v>34</v>
      </c>
      <c r="C21" s="173"/>
      <c r="D21" s="173"/>
      <c r="E21" s="173"/>
      <c r="F21" s="173"/>
      <c r="G21" s="174"/>
    </row>
    <row r="22" spans="1:14" ht="12.75" customHeight="1">
      <c r="A22" s="120" t="s">
        <v>35</v>
      </c>
      <c r="B22" s="172" t="s">
        <v>36</v>
      </c>
      <c r="C22" s="173"/>
      <c r="D22" s="173"/>
      <c r="E22" s="173"/>
      <c r="F22" s="173"/>
      <c r="G22" s="174"/>
    </row>
    <row r="24" spans="1:14" ht="22.8">
      <c r="A24" s="4" t="s">
        <v>37</v>
      </c>
    </row>
    <row r="25" spans="1:14" ht="13.8">
      <c r="A25" s="139" t="s">
        <v>38</v>
      </c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57"/>
    </row>
    <row r="26" spans="1:14" ht="13.8">
      <c r="A26" s="139" t="s">
        <v>39</v>
      </c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57"/>
    </row>
    <row r="27" spans="1:14" ht="13.8">
      <c r="A27" s="139" t="s">
        <v>40</v>
      </c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57"/>
    </row>
    <row r="29" spans="1:14" ht="21.75" customHeight="1">
      <c r="B29" s="165" t="s">
        <v>41</v>
      </c>
      <c r="C29" s="166"/>
      <c r="D29" s="167"/>
    </row>
    <row r="30" spans="1:14" ht="90" customHeight="1">
      <c r="B30" s="5"/>
      <c r="C30" s="6" t="s">
        <v>42</v>
      </c>
      <c r="D30" s="6" t="s">
        <v>43</v>
      </c>
    </row>
    <row r="32" spans="1:14" ht="22.8">
      <c r="A32" s="4" t="s">
        <v>44</v>
      </c>
    </row>
    <row r="33" spans="1:1" ht="13.8">
      <c r="A33" s="139" t="s">
        <v>45</v>
      </c>
    </row>
  </sheetData>
  <mergeCells count="15">
    <mergeCell ref="B29:D29"/>
    <mergeCell ref="J2:K3"/>
    <mergeCell ref="F3:I3"/>
    <mergeCell ref="B2:I2"/>
    <mergeCell ref="B3:E3"/>
    <mergeCell ref="B14:K14"/>
    <mergeCell ref="B15:K15"/>
    <mergeCell ref="B16:K16"/>
    <mergeCell ref="B17:K17"/>
    <mergeCell ref="B20:G20"/>
    <mergeCell ref="B21:G21"/>
    <mergeCell ref="B22:G22"/>
    <mergeCell ref="A7:I8"/>
    <mergeCell ref="A9:I10"/>
    <mergeCell ref="A11:I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showGridLines="0" zoomScaleNormal="100" workbookViewId="0">
      <selection activeCell="A2" sqref="A2:F2"/>
    </sheetView>
  </sheetViews>
  <sheetFormatPr defaultColWidth="9.109375" defaultRowHeight="13.2"/>
  <cols>
    <col min="1" max="1" width="8.5546875" style="13" customWidth="1"/>
    <col min="2" max="2" width="9.33203125" style="8" customWidth="1"/>
    <col min="3" max="3" width="14.5546875" style="8" customWidth="1"/>
    <col min="4" max="4" width="29.33203125" style="8" customWidth="1"/>
    <col min="5" max="5" width="31.33203125" style="8" customWidth="1"/>
    <col min="6" max="6" width="31.109375" style="8" customWidth="1"/>
    <col min="7" max="7" width="11.88671875" style="8" customWidth="1"/>
    <col min="8" max="16384" width="9.109375" style="8"/>
  </cols>
  <sheetData>
    <row r="1" spans="1:10" ht="13.8">
      <c r="A1" s="7"/>
      <c r="B1" s="7"/>
      <c r="C1" s="7"/>
      <c r="D1" s="7"/>
      <c r="F1" s="7"/>
      <c r="G1" s="7"/>
      <c r="H1" s="7"/>
      <c r="I1" s="7"/>
      <c r="J1" s="7"/>
    </row>
    <row r="2" spans="1:10" s="9" customFormat="1" ht="24.6">
      <c r="A2" s="177" t="s">
        <v>46</v>
      </c>
      <c r="B2" s="177"/>
      <c r="C2" s="177"/>
      <c r="D2" s="177"/>
      <c r="E2" s="177"/>
      <c r="F2" s="177"/>
    </row>
    <row r="3" spans="1:10">
      <c r="A3" s="10"/>
      <c r="B3" s="11"/>
      <c r="E3" s="12"/>
    </row>
    <row r="5" spans="1:10" ht="24.6">
      <c r="A5" s="8"/>
      <c r="D5" s="121" t="s">
        <v>47</v>
      </c>
      <c r="E5" s="14"/>
    </row>
    <row r="6" spans="1:10">
      <c r="A6" s="8"/>
    </row>
    <row r="7" spans="1:10" ht="20.25" customHeight="1">
      <c r="A7" s="122" t="s">
        <v>48</v>
      </c>
      <c r="B7" s="122" t="s">
        <v>49</v>
      </c>
      <c r="C7" s="123" t="s">
        <v>50</v>
      </c>
      <c r="D7" s="123" t="s">
        <v>51</v>
      </c>
      <c r="E7" s="123" t="s">
        <v>52</v>
      </c>
      <c r="F7" s="123" t="s">
        <v>53</v>
      </c>
    </row>
    <row r="8" spans="1:10" ht="14.4">
      <c r="A8" s="19">
        <v>1</v>
      </c>
      <c r="B8" s="19"/>
      <c r="C8" s="20" t="s">
        <v>54</v>
      </c>
      <c r="D8" t="s">
        <v>54</v>
      </c>
      <c r="E8" s="21"/>
      <c r="F8" s="22"/>
    </row>
    <row r="9" spans="1:10" ht="14.4">
      <c r="A9" s="19">
        <v>2</v>
      </c>
      <c r="B9" s="19" t="s">
        <v>55</v>
      </c>
      <c r="C9" s="20" t="s">
        <v>56</v>
      </c>
      <c r="D9" t="s">
        <v>56</v>
      </c>
      <c r="E9" s="21"/>
      <c r="F9" s="22"/>
    </row>
    <row r="10" spans="1:10" ht="14.4">
      <c r="A10" s="19">
        <v>3</v>
      </c>
      <c r="B10" s="19" t="s">
        <v>55</v>
      </c>
      <c r="C10" s="20" t="s">
        <v>57</v>
      </c>
      <c r="D10" t="s">
        <v>57</v>
      </c>
      <c r="E10" s="22"/>
      <c r="F10" s="22"/>
    </row>
    <row r="11" spans="1:10" ht="13.8">
      <c r="A11" s="19">
        <v>4</v>
      </c>
      <c r="B11" s="19" t="s">
        <v>58</v>
      </c>
      <c r="C11" s="20"/>
      <c r="D11" s="59"/>
      <c r="E11" s="22"/>
      <c r="F11" s="22"/>
    </row>
    <row r="12" spans="1:10" ht="13.8">
      <c r="A12" s="19">
        <v>5</v>
      </c>
      <c r="B12" s="19" t="s">
        <v>58</v>
      </c>
      <c r="C12" s="20"/>
      <c r="D12" s="59"/>
      <c r="E12" s="22"/>
      <c r="F12" s="22"/>
    </row>
    <row r="13" spans="1:10" ht="13.8">
      <c r="A13" s="19">
        <v>6</v>
      </c>
      <c r="B13" s="19" t="s">
        <v>59</v>
      </c>
      <c r="C13" s="20"/>
      <c r="D13" s="59"/>
      <c r="E13" s="22"/>
      <c r="F13" s="22"/>
    </row>
    <row r="14" spans="1:10" ht="13.8">
      <c r="A14" s="19">
        <v>7</v>
      </c>
      <c r="B14" s="19" t="s">
        <v>59</v>
      </c>
      <c r="C14" s="20"/>
      <c r="D14" s="59"/>
      <c r="E14" s="22"/>
      <c r="F14" s="22"/>
    </row>
    <row r="15" spans="1:10" ht="13.8">
      <c r="A15" s="19"/>
      <c r="B15" s="19"/>
      <c r="C15" s="20"/>
      <c r="D15" s="59"/>
      <c r="E15" s="22"/>
      <c r="F15" s="22"/>
    </row>
    <row r="16" spans="1:10" ht="13.8">
      <c r="A16" s="19"/>
      <c r="B16" s="19"/>
      <c r="C16" s="20"/>
      <c r="D16" s="59"/>
      <c r="E16" s="22"/>
      <c r="F16" s="22"/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showGridLines="0" workbookViewId="0">
      <selection activeCell="C24" sqref="C24"/>
    </sheetView>
  </sheetViews>
  <sheetFormatPr defaultColWidth="8.109375" defaultRowHeight="13.2"/>
  <cols>
    <col min="1" max="1" width="3.33203125" style="24" customWidth="1"/>
    <col min="2" max="2" width="35.44140625" style="24" customWidth="1"/>
    <col min="3" max="3" width="42" style="24" customWidth="1"/>
    <col min="4" max="4" width="30.109375" style="32" customWidth="1"/>
    <col min="5" max="5" width="14.6640625" style="24" customWidth="1"/>
    <col min="6" max="16384" width="8.109375" style="24"/>
  </cols>
  <sheetData>
    <row r="1" spans="1:11" s="1" customFormat="1" ht="13.8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s="1" customFormat="1" ht="24.6">
      <c r="A2" s="180" t="s">
        <v>60</v>
      </c>
      <c r="B2" s="180"/>
      <c r="C2" s="180"/>
      <c r="D2" s="180"/>
      <c r="E2" s="141"/>
      <c r="F2" s="23"/>
      <c r="G2" s="23"/>
      <c r="H2" s="23"/>
      <c r="I2" s="23"/>
      <c r="J2" s="23"/>
      <c r="K2" s="23"/>
    </row>
    <row r="3" spans="1:11" s="1" customFormat="1" ht="13.8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1">
      <c r="A4" s="25"/>
      <c r="B4" s="26"/>
      <c r="C4" s="26"/>
      <c r="D4" s="27"/>
      <c r="E4" s="28"/>
    </row>
    <row r="5" spans="1:11" ht="24">
      <c r="A5" s="124" t="s">
        <v>48</v>
      </c>
      <c r="B5" s="124" t="s">
        <v>61</v>
      </c>
      <c r="C5" s="124" t="s">
        <v>62</v>
      </c>
      <c r="D5" s="124" t="s">
        <v>63</v>
      </c>
      <c r="E5" s="29"/>
    </row>
    <row r="6" spans="1:11">
      <c r="A6" s="35">
        <v>1</v>
      </c>
      <c r="B6" s="36"/>
      <c r="C6" s="36"/>
      <c r="D6" s="35"/>
    </row>
    <row r="7" spans="1:11">
      <c r="A7" s="35">
        <v>2</v>
      </c>
      <c r="B7" s="36"/>
      <c r="C7" s="36"/>
      <c r="D7" s="35"/>
    </row>
    <row r="8" spans="1:11">
      <c r="A8" s="35">
        <v>3</v>
      </c>
      <c r="B8" s="36"/>
      <c r="C8" s="36"/>
      <c r="D8" s="35"/>
    </row>
    <row r="9" spans="1:11">
      <c r="A9" s="35">
        <v>4</v>
      </c>
      <c r="B9" s="35"/>
      <c r="C9" s="35"/>
      <c r="D9" s="35"/>
    </row>
    <row r="10" spans="1:11">
      <c r="A10" s="35">
        <v>5</v>
      </c>
      <c r="B10" s="36"/>
      <c r="C10" s="36"/>
      <c r="D10" s="35"/>
    </row>
    <row r="11" spans="1:11">
      <c r="A11" s="35">
        <v>6</v>
      </c>
      <c r="B11" s="36"/>
      <c r="C11" s="36"/>
      <c r="D11" s="35"/>
      <c r="E11" s="29"/>
      <c r="F11" s="29"/>
    </row>
    <row r="12" spans="1:11">
      <c r="A12" s="35">
        <v>7</v>
      </c>
      <c r="B12" s="36"/>
      <c r="C12" s="36"/>
      <c r="D12" s="35"/>
      <c r="E12" s="29"/>
      <c r="F12" s="29"/>
    </row>
    <row r="13" spans="1:11">
      <c r="A13" s="35">
        <v>8</v>
      </c>
      <c r="B13" s="36"/>
      <c r="C13" s="36"/>
      <c r="D13" s="35"/>
      <c r="E13" s="29"/>
      <c r="F13" s="29"/>
    </row>
    <row r="14" spans="1:11">
      <c r="A14" s="35">
        <v>9</v>
      </c>
      <c r="B14" s="35"/>
      <c r="C14" s="35"/>
      <c r="D14" s="35"/>
      <c r="E14" s="29"/>
      <c r="F14" s="29"/>
    </row>
    <row r="16" spans="1:11" ht="13.8">
      <c r="A16" s="178" t="s">
        <v>64</v>
      </c>
      <c r="B16" s="178"/>
      <c r="C16" s="30"/>
      <c r="D16" s="31"/>
    </row>
    <row r="17" spans="1:4" ht="13.8">
      <c r="A17" s="179" t="s">
        <v>65</v>
      </c>
      <c r="B17" s="179"/>
    </row>
    <row r="20" spans="1:4">
      <c r="A20" s="33"/>
      <c r="B20" s="30"/>
      <c r="C20" s="30"/>
      <c r="D20" s="31"/>
    </row>
  </sheetData>
  <mergeCells count="3">
    <mergeCell ref="A16:B16"/>
    <mergeCell ref="A17:B17"/>
    <mergeCell ref="A2:D2"/>
  </mergeCells>
  <dataValidations count="1">
    <dataValidation type="list" allowBlank="1" showInputMessage="1" showErrorMessage="1" sqref="D6:D14" xr:uid="{00000000-0002-0000-0300-000000000000}">
      <formula1>"Yes,No,NA"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1"/>
  <sheetViews>
    <sheetView showGridLines="0" tabSelected="1" topLeftCell="A3" zoomScaleNormal="100" workbookViewId="0">
      <selection activeCell="E18" sqref="E18"/>
    </sheetView>
  </sheetViews>
  <sheetFormatPr defaultColWidth="9.109375" defaultRowHeight="13.2"/>
  <cols>
    <col min="1" max="1" width="11.33203125" style="64" customWidth="1"/>
    <col min="2" max="2" width="42.44140625" style="45" customWidth="1"/>
    <col min="3" max="4" width="35.109375" style="45" customWidth="1"/>
    <col min="5" max="5" width="32.109375" style="45" customWidth="1"/>
    <col min="6" max="8" width="9.6640625" style="45" customWidth="1"/>
    <col min="9" max="9" width="17.6640625" style="45" customWidth="1"/>
    <col min="10" max="16384" width="9.109375" style="45"/>
  </cols>
  <sheetData>
    <row r="1" spans="1:24" s="1" customFormat="1" ht="13.8">
      <c r="A1" s="181"/>
      <c r="B1" s="181"/>
      <c r="C1" s="181"/>
      <c r="D1" s="181"/>
      <c r="E1" s="34"/>
      <c r="F1" s="34"/>
      <c r="G1" s="34"/>
      <c r="H1" s="34"/>
      <c r="I1" s="34"/>
      <c r="J1" s="34"/>
    </row>
    <row r="2" spans="1:24" s="1" customFormat="1" ht="31.5" customHeight="1">
      <c r="A2" s="182" t="s">
        <v>60</v>
      </c>
      <c r="B2" s="182"/>
      <c r="C2" s="182"/>
      <c r="D2" s="182"/>
      <c r="E2" s="187"/>
      <c r="F2" s="23"/>
      <c r="G2" s="23"/>
      <c r="H2" s="23"/>
      <c r="I2" s="23"/>
      <c r="J2" s="23"/>
    </row>
    <row r="3" spans="1:24" s="1" customFormat="1" ht="26.4" customHeight="1">
      <c r="A3" s="46"/>
      <c r="C3" s="188"/>
      <c r="D3" s="188"/>
      <c r="E3" s="187"/>
      <c r="F3" s="23"/>
      <c r="G3" s="23"/>
      <c r="H3" s="23"/>
      <c r="I3" s="23"/>
      <c r="J3" s="23"/>
    </row>
    <row r="4" spans="1:24" s="38" customFormat="1" ht="43.2" customHeight="1">
      <c r="A4" s="125" t="s">
        <v>56</v>
      </c>
      <c r="B4" s="184" t="s">
        <v>172</v>
      </c>
      <c r="C4" s="184"/>
      <c r="D4" s="184"/>
      <c r="E4" s="39"/>
      <c r="F4" s="39"/>
      <c r="G4" s="39"/>
      <c r="H4" s="40"/>
      <c r="I4" s="40"/>
      <c r="X4" s="38" t="s">
        <v>66</v>
      </c>
    </row>
    <row r="5" spans="1:24" s="38" customFormat="1" ht="144.75" customHeight="1">
      <c r="A5" s="125" t="s">
        <v>52</v>
      </c>
      <c r="B5" s="183"/>
      <c r="C5" s="184"/>
      <c r="D5" s="184"/>
      <c r="E5" s="39"/>
      <c r="F5" s="39"/>
      <c r="G5" s="39"/>
      <c r="H5" s="40"/>
      <c r="I5" s="40"/>
      <c r="X5" s="38" t="s">
        <v>67</v>
      </c>
    </row>
    <row r="6" spans="1:24" s="38" customFormat="1" ht="26.4">
      <c r="A6" s="125" t="s">
        <v>68</v>
      </c>
      <c r="B6" s="183" t="s">
        <v>171</v>
      </c>
      <c r="C6" s="184"/>
      <c r="D6" s="184"/>
      <c r="E6" s="39"/>
      <c r="F6" s="39"/>
      <c r="G6" s="39"/>
      <c r="H6" s="40"/>
      <c r="I6" s="40"/>
    </row>
    <row r="7" spans="1:24" s="38" customFormat="1">
      <c r="A7" s="125" t="s">
        <v>69</v>
      </c>
      <c r="B7" s="184" t="s">
        <v>169</v>
      </c>
      <c r="C7" s="184"/>
      <c r="D7" s="184"/>
      <c r="E7" s="39"/>
      <c r="F7" s="39"/>
      <c r="G7" s="39"/>
      <c r="H7" s="41"/>
      <c r="I7" s="40"/>
      <c r="X7" s="42"/>
    </row>
    <row r="8" spans="1:24" s="43" customFormat="1">
      <c r="A8" s="125" t="s">
        <v>70</v>
      </c>
      <c r="B8" s="185"/>
      <c r="C8" s="185"/>
      <c r="D8" s="185"/>
      <c r="E8" s="39"/>
    </row>
    <row r="9" spans="1:24" s="43" customFormat="1">
      <c r="A9" s="126" t="s">
        <v>71</v>
      </c>
      <c r="B9" s="60" t="str">
        <f>F17</f>
        <v>Internal Build 03112011</v>
      </c>
      <c r="C9" s="60" t="str">
        <f>G17</f>
        <v>Internal build 14112011</v>
      </c>
      <c r="D9" s="60" t="str">
        <f>H17</f>
        <v>External build 16112011</v>
      </c>
    </row>
    <row r="10" spans="1:24" s="43" customFormat="1">
      <c r="A10" s="127" t="s">
        <v>72</v>
      </c>
      <c r="B10" s="61">
        <f>SUM(B11:B14)</f>
        <v>0</v>
      </c>
      <c r="C10" s="61">
        <f>SUM(C11:C14)</f>
        <v>0</v>
      </c>
      <c r="D10" s="61">
        <f>SUM(D11:D14)</f>
        <v>0</v>
      </c>
    </row>
    <row r="11" spans="1:24" s="43" customFormat="1">
      <c r="A11" s="127" t="s">
        <v>31</v>
      </c>
      <c r="B11" s="62">
        <f>COUNTIF($F$18:$F$49550,"*Passed")</f>
        <v>0</v>
      </c>
      <c r="C11" s="62">
        <f>COUNTIF($G$18:$G$49550,"*Passed")</f>
        <v>0</v>
      </c>
      <c r="D11" s="62">
        <f>COUNTIF($H$18:$H$49550,"*Passed")</f>
        <v>0</v>
      </c>
    </row>
    <row r="12" spans="1:24" s="43" customFormat="1">
      <c r="A12" s="127" t="s">
        <v>33</v>
      </c>
      <c r="B12" s="62">
        <f>COUNTIF($F$18:$F$49270,"*Failed*")</f>
        <v>0</v>
      </c>
      <c r="C12" s="62">
        <f>COUNTIF($G$18:$G$49270,"*Failed*")</f>
        <v>0</v>
      </c>
      <c r="D12" s="62">
        <f>COUNTIF($H$18:$H$49270,"*Failed*")</f>
        <v>0</v>
      </c>
    </row>
    <row r="13" spans="1:24" s="43" customFormat="1">
      <c r="A13" s="127" t="s">
        <v>35</v>
      </c>
      <c r="B13" s="62">
        <f>COUNTIF($F$18:$F$49270,"*Not Run*")</f>
        <v>0</v>
      </c>
      <c r="C13" s="62">
        <f>COUNTIF($G$18:$G$49270,"*Not Run*")</f>
        <v>0</v>
      </c>
      <c r="D13" s="62">
        <f>COUNTIF($H$18:$H$49270,"*Not Run*")</f>
        <v>0</v>
      </c>
      <c r="E13" s="1"/>
      <c r="F13" s="1"/>
      <c r="G13" s="1"/>
      <c r="H13" s="1"/>
      <c r="I13" s="1"/>
    </row>
    <row r="14" spans="1:24" s="43" customFormat="1">
      <c r="A14" s="127" t="s">
        <v>73</v>
      </c>
      <c r="B14" s="62">
        <f>COUNTIF($F$18:$F$49270,"*NA*")</f>
        <v>0</v>
      </c>
      <c r="C14" s="62">
        <f>COUNTIF($G$18:$G$49270,"*NA*")</f>
        <v>0</v>
      </c>
      <c r="D14" s="62">
        <f>COUNTIF($H$18:$H$49270,"*NA*")</f>
        <v>0</v>
      </c>
      <c r="E14" s="1"/>
      <c r="F14" s="1"/>
      <c r="G14" s="1"/>
      <c r="H14" s="1"/>
      <c r="I14" s="1"/>
    </row>
    <row r="15" spans="1:24" s="43" customFormat="1" ht="39.6">
      <c r="A15" s="127" t="s">
        <v>74</v>
      </c>
      <c r="B15" s="62">
        <f>COUNTIF($F$18:$F$49270,"*Passed in previous build*")</f>
        <v>0</v>
      </c>
      <c r="C15" s="62">
        <f>COUNTIF($G$18:$G$49270,"*Passed in previous build*")</f>
        <v>0</v>
      </c>
      <c r="D15" s="62">
        <f>COUNTIF($H$18:$H$49270,"*Passed in previous build*")</f>
        <v>0</v>
      </c>
      <c r="E15" s="1"/>
      <c r="F15" s="1"/>
      <c r="G15" s="1"/>
      <c r="H15" s="1"/>
      <c r="I15" s="1"/>
    </row>
    <row r="16" spans="1:24" s="44" customFormat="1" ht="15" customHeight="1">
      <c r="A16" s="63"/>
      <c r="B16" s="48"/>
      <c r="C16" s="48"/>
      <c r="D16" s="49"/>
      <c r="E16" s="53"/>
      <c r="F16" s="186" t="s">
        <v>71</v>
      </c>
      <c r="G16" s="186"/>
      <c r="H16" s="186"/>
      <c r="I16" s="54"/>
    </row>
    <row r="17" spans="1:9" s="44" customFormat="1" ht="39.6">
      <c r="A17" s="128" t="s">
        <v>75</v>
      </c>
      <c r="B17" s="129" t="s">
        <v>76</v>
      </c>
      <c r="C17" s="129" t="s">
        <v>77</v>
      </c>
      <c r="D17" s="129" t="s">
        <v>78</v>
      </c>
      <c r="E17" s="129" t="s">
        <v>79</v>
      </c>
      <c r="F17" s="129" t="s">
        <v>80</v>
      </c>
      <c r="G17" s="129" t="s">
        <v>81</v>
      </c>
      <c r="H17" s="129" t="s">
        <v>82</v>
      </c>
      <c r="I17" s="129" t="s">
        <v>83</v>
      </c>
    </row>
    <row r="18" spans="1:9" s="47" customFormat="1" ht="72" customHeight="1">
      <c r="A18" s="56">
        <f>1</f>
        <v>1</v>
      </c>
      <c r="B18" s="50" t="s">
        <v>173</v>
      </c>
      <c r="C18" s="50" t="s">
        <v>184</v>
      </c>
      <c r="D18" s="52" t="s">
        <v>190</v>
      </c>
      <c r="E18" s="52"/>
      <c r="F18" s="50"/>
      <c r="G18" s="50"/>
      <c r="H18" s="50"/>
      <c r="I18" s="56"/>
    </row>
    <row r="19" spans="1:9" s="47" customFormat="1" ht="76.2" customHeight="1">
      <c r="A19" s="56">
        <f t="shared" ref="A19:A24" ca="1" si="0">IF(OFFSET(A19,-1,0) ="",OFFSET(A19,-2,0)+1,OFFSET(A19,-1,0)+1 )</f>
        <v>2</v>
      </c>
      <c r="B19" s="50" t="s">
        <v>174</v>
      </c>
      <c r="C19" s="50" t="s">
        <v>179</v>
      </c>
      <c r="D19" s="51" t="s">
        <v>185</v>
      </c>
      <c r="E19" s="52"/>
      <c r="F19" s="50"/>
      <c r="G19" s="50"/>
      <c r="H19" s="50"/>
      <c r="I19" s="56"/>
    </row>
    <row r="20" spans="1:9" s="47" customFormat="1" ht="50.4" customHeight="1">
      <c r="A20" s="56">
        <f t="shared" ca="1" si="0"/>
        <v>3</v>
      </c>
      <c r="B20" s="50" t="s">
        <v>175</v>
      </c>
      <c r="C20" s="50" t="s">
        <v>180</v>
      </c>
      <c r="D20" s="51" t="s">
        <v>181</v>
      </c>
      <c r="E20" s="52"/>
      <c r="F20" s="50"/>
      <c r="G20" s="50"/>
      <c r="H20" s="50"/>
      <c r="I20" s="56"/>
    </row>
    <row r="21" spans="1:9" s="47" customFormat="1" ht="48" customHeight="1">
      <c r="A21" s="56">
        <f t="shared" ca="1" si="0"/>
        <v>4</v>
      </c>
      <c r="B21" s="50" t="s">
        <v>183</v>
      </c>
      <c r="C21" s="50" t="s">
        <v>182</v>
      </c>
      <c r="D21" s="51" t="s">
        <v>181</v>
      </c>
      <c r="E21" s="52"/>
      <c r="F21" s="50"/>
      <c r="G21" s="50"/>
      <c r="H21" s="50"/>
      <c r="I21" s="56"/>
    </row>
    <row r="22" spans="1:9" s="47" customFormat="1" ht="43.2" customHeight="1">
      <c r="A22" s="56">
        <f t="shared" ca="1" si="0"/>
        <v>5</v>
      </c>
      <c r="B22" s="50" t="s">
        <v>176</v>
      </c>
      <c r="C22" s="50" t="s">
        <v>186</v>
      </c>
      <c r="D22" s="51" t="s">
        <v>181</v>
      </c>
      <c r="E22" s="52"/>
      <c r="F22" s="50"/>
      <c r="G22" s="50"/>
      <c r="H22" s="50"/>
      <c r="I22" s="56"/>
    </row>
    <row r="23" spans="1:9" s="47" customFormat="1" ht="43.2" customHeight="1">
      <c r="A23" s="56">
        <f t="shared" ca="1" si="0"/>
        <v>6</v>
      </c>
      <c r="B23" s="50" t="s">
        <v>177</v>
      </c>
      <c r="C23" s="50" t="s">
        <v>187</v>
      </c>
      <c r="D23" s="52" t="s">
        <v>188</v>
      </c>
      <c r="E23" s="152"/>
      <c r="F23" s="50"/>
      <c r="G23" s="50"/>
      <c r="H23" s="50"/>
      <c r="I23" s="55"/>
    </row>
    <row r="24" spans="1:9" s="47" customFormat="1" ht="73.2" customHeight="1">
      <c r="A24" s="56">
        <f t="shared" ca="1" si="0"/>
        <v>7</v>
      </c>
      <c r="B24" s="50" t="s">
        <v>178</v>
      </c>
      <c r="C24" s="50" t="s">
        <v>189</v>
      </c>
      <c r="D24" s="52" t="s">
        <v>190</v>
      </c>
      <c r="E24" s="152"/>
      <c r="F24" s="50"/>
      <c r="G24" s="50"/>
      <c r="H24" s="50"/>
      <c r="I24" s="55"/>
    </row>
    <row r="25" spans="1:9" s="47" customFormat="1" ht="43.2" customHeight="1">
      <c r="A25" s="56"/>
      <c r="B25" s="50"/>
      <c r="C25" s="50"/>
      <c r="D25" s="52"/>
      <c r="E25" s="52"/>
      <c r="F25" s="50"/>
      <c r="G25" s="50"/>
      <c r="H25" s="50"/>
      <c r="I25" s="56"/>
    </row>
    <row r="26" spans="1:9" s="47" customFormat="1" ht="42.6" customHeight="1">
      <c r="A26" s="56"/>
      <c r="B26" s="50"/>
      <c r="C26" s="50"/>
      <c r="D26" s="51"/>
      <c r="E26" s="52"/>
      <c r="F26" s="50"/>
      <c r="G26" s="50"/>
      <c r="H26" s="50"/>
      <c r="I26" s="56"/>
    </row>
    <row r="27" spans="1:9" s="47" customFormat="1" ht="36" customHeight="1">
      <c r="A27" s="56"/>
      <c r="B27" s="50"/>
      <c r="C27" s="50"/>
      <c r="D27" s="51"/>
      <c r="E27" s="52"/>
      <c r="F27" s="50"/>
      <c r="G27" s="50"/>
      <c r="H27" s="50"/>
      <c r="I27" s="56"/>
    </row>
    <row r="28" spans="1:9" s="47" customFormat="1" ht="34.200000000000003" customHeight="1">
      <c r="A28" s="56"/>
      <c r="B28" s="50"/>
      <c r="C28" s="50"/>
      <c r="D28" s="52"/>
      <c r="E28" s="52"/>
      <c r="F28" s="50"/>
      <c r="G28" s="50"/>
      <c r="H28" s="50"/>
      <c r="I28" s="56"/>
    </row>
    <row r="29" spans="1:9" s="47" customFormat="1" ht="38.4" customHeight="1">
      <c r="A29" s="56"/>
      <c r="B29" s="50"/>
      <c r="C29" s="50"/>
      <c r="D29" s="52"/>
      <c r="E29" s="52"/>
      <c r="F29" s="50"/>
      <c r="G29" s="50"/>
      <c r="H29" s="50"/>
      <c r="I29" s="56"/>
    </row>
    <row r="31" spans="1:9" ht="257.39999999999998" customHeight="1">
      <c r="B31" s="154"/>
      <c r="C31" s="153"/>
      <c r="D31" s="153"/>
    </row>
  </sheetData>
  <mergeCells count="10">
    <mergeCell ref="F16:H16"/>
    <mergeCell ref="E2:E3"/>
    <mergeCell ref="C3:D3"/>
    <mergeCell ref="B4:D4"/>
    <mergeCell ref="B5:D5"/>
    <mergeCell ref="A1:D1"/>
    <mergeCell ref="A2:D2"/>
    <mergeCell ref="B6:D6"/>
    <mergeCell ref="B7:D7"/>
    <mergeCell ref="B8:D8"/>
  </mergeCells>
  <dataValidations count="3">
    <dataValidation showDropDown="1" showErrorMessage="1" sqref="F16:H17" xr:uid="{00000000-0002-0000-0400-000000000000}"/>
    <dataValidation type="list" allowBlank="1" showErrorMessage="1" sqref="F30:H56" xr:uid="{00000000-0002-0000-0400-000002000000}">
      <formula1>#REF!</formula1>
      <formula2>0</formula2>
    </dataValidation>
    <dataValidation type="list" allowBlank="1" sqref="F18:H29" xr:uid="{00000000-0002-0000-0400-000003000000}">
      <formula1>$A$11:$A$15</formula1>
    </dataValidation>
  </dataValidations>
  <pageMargins left="0.7" right="0.7" top="0.75" bottom="0.75" header="0.3" footer="0.3"/>
  <pageSetup orientation="portrait" horizontalDpi="4294967295" verticalDpi="4294967295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L59"/>
  <sheetViews>
    <sheetView showGridLines="0" zoomScaleNormal="100" workbookViewId="0">
      <selection activeCell="I16" sqref="I16"/>
    </sheetView>
  </sheetViews>
  <sheetFormatPr defaultColWidth="9.109375" defaultRowHeight="13.8"/>
  <cols>
    <col min="1" max="1" width="4" style="65" customWidth="1"/>
    <col min="2" max="2" width="16.109375" style="66" customWidth="1"/>
    <col min="3" max="3" width="19" style="66" customWidth="1"/>
    <col min="4" max="4" width="20.44140625" style="66" customWidth="1"/>
    <col min="5" max="5" width="16.33203125" style="66" customWidth="1"/>
    <col min="6" max="6" width="19" style="66" customWidth="1"/>
    <col min="7" max="7" width="15" style="68" customWidth="1"/>
    <col min="8" max="8" width="23.5546875" style="68" customWidth="1"/>
    <col min="9" max="9" width="25.44140625" style="68" customWidth="1"/>
    <col min="10" max="10" width="21" style="68" customWidth="1"/>
    <col min="11" max="11" width="11.44140625" style="68" customWidth="1"/>
    <col min="12" max="12" width="17.33203125" style="68" customWidth="1"/>
    <col min="13" max="13" width="17.33203125" style="66" customWidth="1"/>
    <col min="14" max="14" width="14.109375" style="66" customWidth="1"/>
    <col min="15" max="15" width="18.44140625" style="66" customWidth="1"/>
    <col min="16" max="16384" width="9.109375" style="66"/>
  </cols>
  <sheetData>
    <row r="1" spans="1:12">
      <c r="G1" s="67" t="s">
        <v>86</v>
      </c>
    </row>
    <row r="2" spans="1:12" s="70" customFormat="1" ht="24.6">
      <c r="A2" s="69"/>
      <c r="C2" s="191" t="s">
        <v>87</v>
      </c>
      <c r="D2" s="191"/>
      <c r="E2" s="191"/>
      <c r="F2" s="191"/>
      <c r="G2" s="191"/>
      <c r="H2" s="71" t="s">
        <v>88</v>
      </c>
      <c r="I2" s="72"/>
      <c r="J2" s="72"/>
      <c r="K2" s="72"/>
      <c r="L2" s="72"/>
    </row>
    <row r="3" spans="1:12" s="70" customFormat="1" ht="22.8">
      <c r="A3" s="69"/>
      <c r="C3" s="192" t="s">
        <v>89</v>
      </c>
      <c r="D3" s="192"/>
      <c r="E3" s="142"/>
      <c r="F3" s="193" t="s">
        <v>90</v>
      </c>
      <c r="G3" s="193"/>
      <c r="H3" s="72"/>
      <c r="I3" s="72"/>
      <c r="J3" s="73"/>
      <c r="K3" s="72"/>
      <c r="L3" s="72"/>
    </row>
    <row r="4" spans="1:12">
      <c r="A4" s="69"/>
      <c r="D4" s="74"/>
      <c r="E4" s="74"/>
      <c r="H4" s="75"/>
    </row>
    <row r="5" spans="1:12" s="76" customFormat="1" ht="14.4">
      <c r="A5" s="69"/>
      <c r="D5" s="77"/>
      <c r="E5" s="77"/>
      <c r="G5" s="78"/>
      <c r="H5" s="79"/>
      <c r="I5" s="78"/>
      <c r="J5" s="78"/>
      <c r="K5" s="78"/>
      <c r="L5" s="78"/>
    </row>
    <row r="6" spans="1:12" ht="21.75" customHeight="1">
      <c r="B6" s="194" t="s">
        <v>91</v>
      </c>
      <c r="C6" s="194"/>
      <c r="D6" s="80"/>
      <c r="E6" s="80"/>
      <c r="F6" s="80"/>
      <c r="G6" s="81"/>
      <c r="H6" s="81"/>
    </row>
    <row r="7" spans="1:12">
      <c r="B7" s="82" t="s">
        <v>92</v>
      </c>
      <c r="C7" s="83"/>
      <c r="D7" s="83"/>
      <c r="E7" s="83"/>
      <c r="F7" s="83"/>
      <c r="G7" s="84"/>
    </row>
    <row r="8" spans="1:12">
      <c r="A8" s="85" t="s">
        <v>48</v>
      </c>
      <c r="B8" s="145" t="s">
        <v>93</v>
      </c>
      <c r="C8" s="145" t="s">
        <v>94</v>
      </c>
      <c r="D8" s="145" t="s">
        <v>95</v>
      </c>
      <c r="E8" s="145" t="s">
        <v>96</v>
      </c>
      <c r="F8" s="145" t="s">
        <v>97</v>
      </c>
      <c r="G8" s="145" t="s">
        <v>98</v>
      </c>
      <c r="H8" s="145" t="s">
        <v>99</v>
      </c>
      <c r="I8" s="144" t="s">
        <v>100</v>
      </c>
      <c r="L8" s="66"/>
    </row>
    <row r="9" spans="1:12" s="111" customFormat="1" ht="14.4">
      <c r="A9" s="107"/>
      <c r="B9" s="108" t="s">
        <v>101</v>
      </c>
      <c r="C9" s="108" t="s">
        <v>102</v>
      </c>
      <c r="D9" s="108" t="s">
        <v>103</v>
      </c>
      <c r="E9" s="108" t="s">
        <v>104</v>
      </c>
      <c r="F9" s="108" t="s">
        <v>105</v>
      </c>
      <c r="G9" s="108" t="s">
        <v>106</v>
      </c>
      <c r="H9" s="108" t="s">
        <v>107</v>
      </c>
      <c r="I9" s="109"/>
      <c r="J9" s="110"/>
      <c r="K9" s="110"/>
    </row>
    <row r="10" spans="1:12">
      <c r="A10" s="86">
        <v>1</v>
      </c>
      <c r="B10" s="87" t="s">
        <v>56</v>
      </c>
      <c r="C10" s="87" t="s">
        <v>108</v>
      </c>
      <c r="D10" s="87" t="s">
        <v>109</v>
      </c>
      <c r="E10" s="87" t="s">
        <v>110</v>
      </c>
      <c r="F10" s="87" t="s">
        <v>111</v>
      </c>
      <c r="G10" s="87" t="s">
        <v>112</v>
      </c>
      <c r="H10" s="87" t="s">
        <v>112</v>
      </c>
      <c r="I10" s="88"/>
      <c r="L10" s="66"/>
    </row>
    <row r="11" spans="1:12" ht="20.25" customHeight="1">
      <c r="A11" s="86">
        <v>2</v>
      </c>
      <c r="B11" s="87" t="s">
        <v>57</v>
      </c>
      <c r="C11" s="87" t="s">
        <v>113</v>
      </c>
      <c r="D11" s="87" t="s">
        <v>114</v>
      </c>
      <c r="E11" s="87" t="s">
        <v>115</v>
      </c>
      <c r="F11" s="87" t="s">
        <v>111</v>
      </c>
      <c r="G11" s="87" t="s">
        <v>112</v>
      </c>
      <c r="H11" s="87" t="s">
        <v>116</v>
      </c>
      <c r="I11" s="88" t="s">
        <v>117</v>
      </c>
      <c r="L11" s="66"/>
    </row>
    <row r="12" spans="1:12" ht="15" customHeight="1">
      <c r="B12" s="89"/>
      <c r="C12" s="83"/>
      <c r="D12" s="83"/>
      <c r="E12" s="83"/>
      <c r="F12" s="83"/>
      <c r="G12" s="84"/>
    </row>
    <row r="13" spans="1:12" ht="21.75" customHeight="1">
      <c r="B13" s="194" t="s">
        <v>118</v>
      </c>
      <c r="C13" s="194"/>
      <c r="D13" s="194"/>
      <c r="E13" s="80"/>
      <c r="F13" s="80"/>
      <c r="G13" s="81"/>
      <c r="H13" s="81"/>
    </row>
    <row r="14" spans="1:12">
      <c r="B14" s="82" t="s">
        <v>119</v>
      </c>
      <c r="C14" s="83"/>
      <c r="D14" s="83"/>
      <c r="E14" s="83"/>
      <c r="F14" s="83"/>
      <c r="G14" s="84"/>
    </row>
    <row r="15" spans="1:12" ht="31.5" customHeight="1">
      <c r="A15" s="85" t="s">
        <v>48</v>
      </c>
      <c r="B15" s="145" t="s">
        <v>120</v>
      </c>
      <c r="C15" s="145" t="s">
        <v>31</v>
      </c>
      <c r="D15" s="145" t="s">
        <v>33</v>
      </c>
      <c r="E15" s="145" t="s">
        <v>116</v>
      </c>
      <c r="F15" s="145" t="s">
        <v>35</v>
      </c>
      <c r="G15" s="145" t="s">
        <v>121</v>
      </c>
      <c r="L15" s="66"/>
    </row>
    <row r="16" spans="1:12" s="111" customFormat="1" ht="52.8">
      <c r="A16" s="107"/>
      <c r="B16" s="108" t="s">
        <v>101</v>
      </c>
      <c r="C16" s="112" t="s">
        <v>122</v>
      </c>
      <c r="D16" s="112" t="s">
        <v>123</v>
      </c>
      <c r="E16" s="112" t="s">
        <v>124</v>
      </c>
      <c r="F16" s="112" t="s">
        <v>125</v>
      </c>
      <c r="G16" s="112" t="s">
        <v>126</v>
      </c>
      <c r="H16" s="110"/>
      <c r="I16" s="110"/>
      <c r="J16" s="110"/>
      <c r="K16" s="110"/>
    </row>
    <row r="17" spans="1:12">
      <c r="A17" s="86">
        <v>1</v>
      </c>
      <c r="B17" s="87" t="s">
        <v>56</v>
      </c>
      <c r="C17" s="90">
        <f>DeleteAddress!D11</f>
        <v>0</v>
      </c>
      <c r="D17" s="90">
        <f>DeleteAddress!D12</f>
        <v>0</v>
      </c>
      <c r="E17" s="90">
        <f>DeleteAddress!D14</f>
        <v>0</v>
      </c>
      <c r="F17" s="90">
        <f>DeleteAddress!D13</f>
        <v>0</v>
      </c>
      <c r="G17" s="90">
        <f>DeleteAddress!D15</f>
        <v>0</v>
      </c>
      <c r="L17" s="66"/>
    </row>
    <row r="18" spans="1:12" ht="20.25" customHeight="1">
      <c r="A18" s="86">
        <v>2</v>
      </c>
      <c r="B18" s="87" t="s">
        <v>72</v>
      </c>
      <c r="C18" s="90">
        <f>SUM(C17:C17)</f>
        <v>0</v>
      </c>
      <c r="D18" s="90">
        <f>SUM(D17:D17)</f>
        <v>0</v>
      </c>
      <c r="E18" s="90">
        <f>SUM(E17:E17)</f>
        <v>0</v>
      </c>
      <c r="F18" s="90">
        <f>SUM(F17:F17)</f>
        <v>0</v>
      </c>
      <c r="G18" s="90">
        <f>SUM(G17:G17)</f>
        <v>0</v>
      </c>
      <c r="L18" s="66"/>
    </row>
    <row r="19" spans="1:12" ht="20.25" customHeight="1">
      <c r="A19" s="92"/>
      <c r="B19" s="93"/>
      <c r="C19" s="106" t="s">
        <v>127</v>
      </c>
      <c r="D19" s="105" t="e">
        <f>SUM(C18,D18,G18)/SUM(C18:G18)</f>
        <v>#DIV/0!</v>
      </c>
      <c r="E19" s="94"/>
      <c r="F19" s="94"/>
      <c r="G19" s="94"/>
      <c r="L19" s="66"/>
    </row>
    <row r="20" spans="1:12">
      <c r="B20" s="89"/>
      <c r="C20" s="83"/>
      <c r="D20" s="83"/>
      <c r="E20" s="83"/>
      <c r="F20" s="83"/>
      <c r="G20" s="84"/>
    </row>
    <row r="21" spans="1:12" ht="21.75" customHeight="1">
      <c r="B21" s="194" t="s">
        <v>128</v>
      </c>
      <c r="C21" s="194"/>
      <c r="D21" s="194"/>
      <c r="E21" s="80"/>
      <c r="F21" s="80"/>
      <c r="G21" s="81"/>
      <c r="H21" s="81"/>
    </row>
    <row r="22" spans="1:12" ht="21.75" customHeight="1">
      <c r="B22" s="82" t="s">
        <v>129</v>
      </c>
      <c r="C22" s="143"/>
      <c r="D22" s="143"/>
      <c r="E22" s="80"/>
      <c r="F22" s="80"/>
      <c r="G22" s="81"/>
      <c r="H22" s="81"/>
    </row>
    <row r="23" spans="1:12" ht="14.4">
      <c r="B23" s="91" t="s">
        <v>130</v>
      </c>
      <c r="C23" s="83"/>
      <c r="D23" s="83"/>
      <c r="E23" s="83"/>
      <c r="F23" s="83"/>
      <c r="G23" s="84"/>
    </row>
    <row r="24" spans="1:12" ht="18.75" customHeight="1">
      <c r="A24" s="85" t="s">
        <v>48</v>
      </c>
      <c r="B24" s="145" t="s">
        <v>131</v>
      </c>
      <c r="C24" s="145" t="s">
        <v>132</v>
      </c>
      <c r="D24" s="145" t="s">
        <v>133</v>
      </c>
      <c r="E24" s="145" t="s">
        <v>134</v>
      </c>
      <c r="F24" s="145" t="s">
        <v>135</v>
      </c>
      <c r="G24" s="195" t="s">
        <v>83</v>
      </c>
      <c r="H24" s="196"/>
    </row>
    <row r="25" spans="1:12">
      <c r="A25" s="86">
        <v>1</v>
      </c>
      <c r="B25" s="87" t="s">
        <v>136</v>
      </c>
      <c r="C25" s="90" t="e">
        <f>COUNTIFS(#REF!, "*Critical*",#REF!,"*Open*")</f>
        <v>#REF!</v>
      </c>
      <c r="D25" s="90" t="e">
        <f>COUNTIFS(#REF!, "*Critical*",#REF!,"*Resolved*")</f>
        <v>#REF!</v>
      </c>
      <c r="E25" s="90" t="e">
        <f>COUNTIFS(#REF!, "*Critical*",#REF!,"*Reopened*")</f>
        <v>#REF!</v>
      </c>
      <c r="F25" s="90" t="e">
        <f>COUNTIFS(#REF!, "*Critical*",#REF!,"*Closed*") + COUNTIFS(#REF!, "*Critical*",#REF!,"*Ready for client test*")</f>
        <v>#REF!</v>
      </c>
      <c r="G25" s="189"/>
      <c r="H25" s="190"/>
    </row>
    <row r="26" spans="1:12" ht="20.25" customHeight="1">
      <c r="A26" s="86">
        <v>2</v>
      </c>
      <c r="B26" s="87" t="s">
        <v>137</v>
      </c>
      <c r="C26" s="90" t="e">
        <f>COUNTIFS(#REF!, "*Major*",#REF!,"*Open*")</f>
        <v>#REF!</v>
      </c>
      <c r="D26" s="90" t="e">
        <f>COUNTIFS(#REF!, "*Major*",#REF!,"*Resolved*")</f>
        <v>#REF!</v>
      </c>
      <c r="E26" s="90" t="e">
        <f>COUNTIFS(#REF!, "*Major*",#REF!,"*Reopened*")</f>
        <v>#REF!</v>
      </c>
      <c r="F26" s="90" t="e">
        <f>COUNTIFS(#REF!, "*Major*",#REF!,"*Closed*") + COUNTIFS(#REF!, "*Major*",#REF!,"*Ready for client test*")</f>
        <v>#REF!</v>
      </c>
      <c r="G26" s="189"/>
      <c r="H26" s="190"/>
    </row>
    <row r="27" spans="1:12" ht="20.25" customHeight="1">
      <c r="A27" s="86">
        <v>3</v>
      </c>
      <c r="B27" s="87" t="s">
        <v>138</v>
      </c>
      <c r="C27" s="90" t="e">
        <f>COUNTIFS(#REF!, "*Normal*",#REF!,"*Open*")</f>
        <v>#REF!</v>
      </c>
      <c r="D27" s="90" t="e">
        <f>COUNTIFS(#REF!, "*Normal*",#REF!,"*Resolved*")</f>
        <v>#REF!</v>
      </c>
      <c r="E27" s="90" t="e">
        <f>COUNTIFS(#REF!, "*Normal*",#REF!,"*Reopened*")</f>
        <v>#REF!</v>
      </c>
      <c r="F27" s="90" t="e">
        <f>COUNTIFS(#REF!, "*Normal*",#REF!,"*Closed*") + COUNTIFS(#REF!, "*Normal*",#REF!,"*Ready for client test*")</f>
        <v>#REF!</v>
      </c>
      <c r="G27" s="189"/>
      <c r="H27" s="190"/>
    </row>
    <row r="28" spans="1:12" ht="20.25" customHeight="1">
      <c r="A28" s="86">
        <v>4</v>
      </c>
      <c r="B28" s="87" t="s">
        <v>139</v>
      </c>
      <c r="C28" s="90" t="e">
        <f>COUNTIFS(#REF!, "*Minor*",#REF!,"*Open*")</f>
        <v>#REF!</v>
      </c>
      <c r="D28" s="90" t="e">
        <f>COUNTIFS(#REF!, "*Minor*",#REF!,"*Resolved*")</f>
        <v>#REF!</v>
      </c>
      <c r="E28" s="90" t="e">
        <f>COUNTIFS(#REF!, "*Minor*",#REF!,"*Reopened*")</f>
        <v>#REF!</v>
      </c>
      <c r="F28" s="90" t="e">
        <f>COUNTIFS(#REF!, "*Minor*",#REF!,"*Closed*") + COUNTIFS(#REF!, "*Minor*",#REF!,"*Ready for client test*")</f>
        <v>#REF!</v>
      </c>
      <c r="G28" s="189"/>
      <c r="H28" s="190"/>
    </row>
    <row r="29" spans="1:12" ht="20.25" customHeight="1">
      <c r="A29" s="86"/>
      <c r="B29" s="85" t="s">
        <v>72</v>
      </c>
      <c r="C29" s="85" t="e">
        <f>SUM(C25:C28)</f>
        <v>#REF!</v>
      </c>
      <c r="D29" s="85">
        <v>0</v>
      </c>
      <c r="E29" s="85">
        <v>0</v>
      </c>
      <c r="F29" s="85" t="e">
        <f>SUM(F25:F28)</f>
        <v>#REF!</v>
      </c>
      <c r="G29" s="189"/>
      <c r="H29" s="190"/>
    </row>
    <row r="30" spans="1:12" ht="20.25" customHeight="1">
      <c r="A30" s="92"/>
      <c r="B30" s="93"/>
      <c r="C30" s="94"/>
      <c r="D30" s="94"/>
      <c r="E30" s="94"/>
      <c r="F30" s="94"/>
      <c r="G30" s="94"/>
      <c r="H30" s="94"/>
    </row>
    <row r="31" spans="1:12" ht="14.4">
      <c r="B31" s="91" t="s">
        <v>140</v>
      </c>
      <c r="C31" s="83"/>
      <c r="D31" s="83"/>
      <c r="E31" s="83"/>
      <c r="F31" s="83"/>
      <c r="G31" s="84"/>
    </row>
    <row r="32" spans="1:12" ht="18.75" customHeight="1">
      <c r="A32" s="85" t="s">
        <v>48</v>
      </c>
      <c r="B32" s="145" t="s">
        <v>141</v>
      </c>
      <c r="C32" s="145" t="s">
        <v>142</v>
      </c>
      <c r="D32" s="145" t="s">
        <v>143</v>
      </c>
      <c r="E32" s="145" t="s">
        <v>97</v>
      </c>
      <c r="F32" s="197" t="s">
        <v>100</v>
      </c>
      <c r="G32" s="198"/>
    </row>
    <row r="33" spans="1:12" s="111" customFormat="1" ht="14.4">
      <c r="A33" s="107"/>
      <c r="B33" s="108" t="s">
        <v>144</v>
      </c>
      <c r="C33" s="112" t="s">
        <v>145</v>
      </c>
      <c r="D33" s="112" t="s">
        <v>146</v>
      </c>
      <c r="E33" s="112" t="s">
        <v>105</v>
      </c>
      <c r="F33" s="200"/>
      <c r="G33" s="201"/>
      <c r="H33" s="110"/>
      <c r="I33" s="110"/>
      <c r="J33" s="110"/>
      <c r="K33" s="110"/>
      <c r="L33" s="110"/>
    </row>
    <row r="34" spans="1:12">
      <c r="A34" s="86">
        <v>1</v>
      </c>
      <c r="B34" s="87" t="s">
        <v>85</v>
      </c>
      <c r="C34" s="90" t="s">
        <v>147</v>
      </c>
      <c r="D34" s="90" t="s">
        <v>139</v>
      </c>
      <c r="E34" s="90" t="s">
        <v>111</v>
      </c>
      <c r="F34" s="189"/>
      <c r="G34" s="190"/>
    </row>
    <row r="35" spans="1:12" ht="20.25" customHeight="1">
      <c r="A35" s="86">
        <v>2</v>
      </c>
      <c r="B35" s="87" t="s">
        <v>84</v>
      </c>
      <c r="C35" s="90" t="s">
        <v>148</v>
      </c>
      <c r="D35" s="90" t="s">
        <v>139</v>
      </c>
      <c r="E35" s="90" t="s">
        <v>111</v>
      </c>
      <c r="F35" s="189"/>
      <c r="G35" s="190"/>
    </row>
    <row r="36" spans="1:12" ht="20.25" customHeight="1">
      <c r="A36" s="92"/>
      <c r="B36" s="93"/>
      <c r="C36" s="94"/>
      <c r="D36" s="94"/>
      <c r="E36" s="94"/>
      <c r="F36" s="94"/>
      <c r="G36" s="94"/>
      <c r="H36" s="94"/>
    </row>
    <row r="37" spans="1:12" ht="21.75" customHeight="1">
      <c r="B37" s="194" t="s">
        <v>149</v>
      </c>
      <c r="C37" s="194"/>
      <c r="D37" s="80"/>
      <c r="E37" s="80"/>
      <c r="F37" s="80"/>
      <c r="G37" s="81"/>
      <c r="H37" s="81"/>
    </row>
    <row r="38" spans="1:12">
      <c r="B38" s="82" t="s">
        <v>150</v>
      </c>
      <c r="C38" s="83"/>
      <c r="D38" s="83"/>
      <c r="E38" s="83"/>
      <c r="F38" s="83"/>
      <c r="G38" s="84"/>
    </row>
    <row r="39" spans="1:12" ht="18.75" customHeight="1">
      <c r="A39" s="85" t="s">
        <v>48</v>
      </c>
      <c r="B39" s="145" t="s">
        <v>52</v>
      </c>
      <c r="C39" s="199" t="s">
        <v>151</v>
      </c>
      <c r="D39" s="199"/>
      <c r="E39" s="199" t="s">
        <v>152</v>
      </c>
      <c r="F39" s="199"/>
      <c r="G39" s="199"/>
      <c r="H39" s="85" t="s">
        <v>153</v>
      </c>
    </row>
    <row r="40" spans="1:12" ht="34.5" customHeight="1">
      <c r="A40" s="86">
        <v>1</v>
      </c>
      <c r="B40" s="146" t="s">
        <v>154</v>
      </c>
      <c r="C40" s="202" t="s">
        <v>155</v>
      </c>
      <c r="D40" s="202"/>
      <c r="E40" s="202" t="s">
        <v>156</v>
      </c>
      <c r="F40" s="202"/>
      <c r="G40" s="202"/>
      <c r="H40" s="95"/>
    </row>
    <row r="41" spans="1:12" ht="34.5" customHeight="1">
      <c r="A41" s="86">
        <v>2</v>
      </c>
      <c r="B41" s="146" t="s">
        <v>154</v>
      </c>
      <c r="C41" s="202" t="s">
        <v>155</v>
      </c>
      <c r="D41" s="202"/>
      <c r="E41" s="202" t="s">
        <v>156</v>
      </c>
      <c r="F41" s="202"/>
      <c r="G41" s="202"/>
      <c r="H41" s="95"/>
    </row>
    <row r="42" spans="1:12" ht="34.5" customHeight="1">
      <c r="A42" s="86">
        <v>3</v>
      </c>
      <c r="B42" s="146" t="s">
        <v>154</v>
      </c>
      <c r="C42" s="202" t="s">
        <v>155</v>
      </c>
      <c r="D42" s="202"/>
      <c r="E42" s="202" t="s">
        <v>156</v>
      </c>
      <c r="F42" s="202"/>
      <c r="G42" s="202"/>
      <c r="H42" s="95"/>
    </row>
    <row r="43" spans="1:12">
      <c r="B43" s="96"/>
      <c r="C43" s="96"/>
      <c r="D43" s="96"/>
      <c r="E43" s="97"/>
      <c r="F43" s="83"/>
      <c r="G43" s="84"/>
    </row>
    <row r="44" spans="1:12" ht="21.75" customHeight="1">
      <c r="B44" s="194" t="s">
        <v>157</v>
      </c>
      <c r="C44" s="194"/>
      <c r="D44" s="80"/>
      <c r="E44" s="80"/>
      <c r="F44" s="80"/>
      <c r="G44" s="81"/>
      <c r="H44" s="81"/>
    </row>
    <row r="45" spans="1:12">
      <c r="B45" s="82" t="s">
        <v>158</v>
      </c>
      <c r="C45" s="96"/>
      <c r="D45" s="96"/>
      <c r="E45" s="97"/>
      <c r="F45" s="83"/>
      <c r="G45" s="84"/>
    </row>
    <row r="46" spans="1:12" s="99" customFormat="1" ht="21" customHeight="1">
      <c r="A46" s="205" t="s">
        <v>48</v>
      </c>
      <c r="B46" s="207" t="s">
        <v>159</v>
      </c>
      <c r="C46" s="197" t="s">
        <v>160</v>
      </c>
      <c r="D46" s="209"/>
      <c r="E46" s="209"/>
      <c r="F46" s="198"/>
      <c r="G46" s="210" t="s">
        <v>127</v>
      </c>
      <c r="H46" s="210" t="s">
        <v>159</v>
      </c>
      <c r="I46" s="203" t="s">
        <v>161</v>
      </c>
      <c r="J46" s="98"/>
      <c r="K46" s="98"/>
      <c r="L46" s="98"/>
    </row>
    <row r="47" spans="1:12">
      <c r="A47" s="206"/>
      <c r="B47" s="208"/>
      <c r="C47" s="100" t="s">
        <v>136</v>
      </c>
      <c r="D47" s="100" t="s">
        <v>137</v>
      </c>
      <c r="E47" s="101" t="s">
        <v>138</v>
      </c>
      <c r="F47" s="101" t="s">
        <v>139</v>
      </c>
      <c r="G47" s="211"/>
      <c r="H47" s="211"/>
      <c r="I47" s="204"/>
    </row>
    <row r="48" spans="1:12" ht="39.6">
      <c r="A48" s="206"/>
      <c r="B48" s="208"/>
      <c r="C48" s="114" t="s">
        <v>162</v>
      </c>
      <c r="D48" s="114" t="s">
        <v>163</v>
      </c>
      <c r="E48" s="114" t="s">
        <v>164</v>
      </c>
      <c r="F48" s="114" t="s">
        <v>165</v>
      </c>
      <c r="G48" s="113" t="s">
        <v>166</v>
      </c>
      <c r="H48" s="113" t="s">
        <v>167</v>
      </c>
      <c r="I48" s="113" t="s">
        <v>167</v>
      </c>
    </row>
    <row r="49" spans="1:9" ht="39.6">
      <c r="A49" s="86">
        <v>1</v>
      </c>
      <c r="B49" s="107" t="s">
        <v>168</v>
      </c>
      <c r="C49" s="114" t="s">
        <v>162</v>
      </c>
      <c r="D49" s="114" t="s">
        <v>163</v>
      </c>
      <c r="E49" s="114" t="s">
        <v>164</v>
      </c>
      <c r="F49" s="114" t="s">
        <v>165</v>
      </c>
      <c r="G49" s="102" t="s">
        <v>166</v>
      </c>
      <c r="H49" s="102" t="s">
        <v>167</v>
      </c>
      <c r="I49" s="102" t="s">
        <v>167</v>
      </c>
    </row>
    <row r="50" spans="1:9">
      <c r="A50" s="86">
        <v>2</v>
      </c>
      <c r="B50" s="86" t="s">
        <v>55</v>
      </c>
      <c r="C50" s="102">
        <v>0</v>
      </c>
      <c r="D50" s="102">
        <v>0</v>
      </c>
      <c r="E50" s="102">
        <v>0</v>
      </c>
      <c r="F50" s="102" t="e">
        <f>SUM(C29:E29)</f>
        <v>#REF!</v>
      </c>
      <c r="G50" s="115" t="e">
        <f>D19</f>
        <v>#DIV/0!</v>
      </c>
      <c r="H50" s="102" t="s">
        <v>167</v>
      </c>
      <c r="I50" s="102" t="s">
        <v>167</v>
      </c>
    </row>
    <row r="51" spans="1:9" ht="18.75" customHeight="1">
      <c r="B51" s="103"/>
    </row>
    <row r="52" spans="1:9">
      <c r="B52" s="104"/>
    </row>
    <row r="53" spans="1:9">
      <c r="B53" s="104"/>
    </row>
    <row r="54" spans="1:9">
      <c r="B54" s="104"/>
    </row>
    <row r="55" spans="1:9">
      <c r="B55" s="104"/>
    </row>
    <row r="56" spans="1:9">
      <c r="B56" s="104"/>
    </row>
    <row r="57" spans="1:9">
      <c r="B57" s="104"/>
    </row>
    <row r="58" spans="1:9">
      <c r="B58" s="104"/>
    </row>
    <row r="59" spans="1:9">
      <c r="B59" s="104"/>
    </row>
  </sheetData>
  <mergeCells count="32">
    <mergeCell ref="I46:I47"/>
    <mergeCell ref="B44:C44"/>
    <mergeCell ref="A46:A48"/>
    <mergeCell ref="B46:B48"/>
    <mergeCell ref="C46:F46"/>
    <mergeCell ref="G46:G47"/>
    <mergeCell ref="H46:H47"/>
    <mergeCell ref="C40:D40"/>
    <mergeCell ref="E40:G40"/>
    <mergeCell ref="C41:D41"/>
    <mergeCell ref="E41:G41"/>
    <mergeCell ref="C42:D42"/>
    <mergeCell ref="E42:G42"/>
    <mergeCell ref="F32:G32"/>
    <mergeCell ref="F34:G34"/>
    <mergeCell ref="F35:G35"/>
    <mergeCell ref="B37:C37"/>
    <mergeCell ref="C39:D39"/>
    <mergeCell ref="E39:G39"/>
    <mergeCell ref="F33:G33"/>
    <mergeCell ref="G29:H29"/>
    <mergeCell ref="C2:G2"/>
    <mergeCell ref="C3:D3"/>
    <mergeCell ref="F3:G3"/>
    <mergeCell ref="B6:C6"/>
    <mergeCell ref="B13:D13"/>
    <mergeCell ref="B21:D21"/>
    <mergeCell ref="G24:H24"/>
    <mergeCell ref="G25:H25"/>
    <mergeCell ref="G26:H26"/>
    <mergeCell ref="G27:H27"/>
    <mergeCell ref="G28:H28"/>
  </mergeCells>
  <conditionalFormatting sqref="H49">
    <cfRule type="cellIs" dxfId="5" priority="5" operator="equal">
      <formula>"FAIL"</formula>
    </cfRule>
    <cfRule type="cellIs" dxfId="4" priority="6" operator="equal">
      <formula>"PASS"</formula>
    </cfRule>
  </conditionalFormatting>
  <conditionalFormatting sqref="I49:I50">
    <cfRule type="cellIs" dxfId="3" priority="3" operator="equal">
      <formula>"FAIL"</formula>
    </cfRule>
    <cfRule type="cellIs" dxfId="2" priority="4" operator="equal">
      <formula>"PASS"</formula>
    </cfRule>
  </conditionalFormatting>
  <conditionalFormatting sqref="H50">
    <cfRule type="cellIs" dxfId="1" priority="1" operator="equal">
      <formula>"FAIL"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H49:I50" xr:uid="{00000000-0002-0000-0700-000000000000}">
      <formula1>"PASS,FAIL"</formula1>
    </dataValidation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373D9A24F64F89F14F461305A106" ma:contentTypeVersion="4" ma:contentTypeDescription="Create a new document." ma:contentTypeScope="" ma:versionID="edefd2bea9a69e65a3918d4b9d850884">
  <xsd:schema xmlns:xsd="http://www.w3.org/2001/XMLSchema" xmlns:xs="http://www.w3.org/2001/XMLSchema" xmlns:p="http://schemas.microsoft.com/office/2006/metadata/properties" xmlns:ns2="cabca498-5e2a-459c-ade0-601c6a98c846" xmlns:ns3="044e8ed5-b60c-40cd-b477-04c240ccf9c3" targetNamespace="http://schemas.microsoft.com/office/2006/metadata/properties" ma:root="true" ma:fieldsID="1cdcf90a8e7cb27405451b504492cec2" ns2:_="" ns3:_="">
    <xsd:import namespace="cabca498-5e2a-459c-ade0-601c6a98c846"/>
    <xsd:import namespace="044e8ed5-b60c-40cd-b477-04c240ccf9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ca498-5e2a-459c-ade0-601c6a98c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e8ed5-b60c-40cd-b477-04c240ccf9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8C6C6D-E626-49D4-9BA8-E27B2B9C91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E3E4FA-795A-4742-A021-9CDC3210C5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7729ACD-7A20-4344-BFA5-B224A8419F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ca498-5e2a-459c-ade0-601c6a98c846"/>
    <ds:schemaRef ds:uri="044e8ed5-b60c-40cd-b477-04c240ccf9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 of Change</vt:lpstr>
      <vt:lpstr>Instruction</vt:lpstr>
      <vt:lpstr>Cover</vt:lpstr>
      <vt:lpstr>Common checklist</vt:lpstr>
      <vt:lpstr>DeleteAddress</vt:lpstr>
      <vt:lpstr>Test report</vt:lpstr>
    </vt:vector>
  </TitlesOfParts>
  <Manager/>
  <Company>NashTech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And Test Report Template</dc:title>
  <dc:subject>HNVN_SD_012_Scrum_Template_TestCase</dc:subject>
  <dc:creator>Truc Nguyen Thi Thanh</dc:creator>
  <cp:keywords/>
  <dc:description/>
  <cp:lastModifiedBy>kim anh</cp:lastModifiedBy>
  <cp:revision/>
  <dcterms:created xsi:type="dcterms:W3CDTF">2016-08-15T09:08:57Z</dcterms:created>
  <dcterms:modified xsi:type="dcterms:W3CDTF">2022-11-02T03:16:11Z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0x0101008DD9373D9A24F64F89F14F461305A106</vt:lpwstr>
  </property>
  <property fmtid="{D5CDD505-2E9C-101B-9397-08002B2CF9AE}" pid="3" name="MediaServiceImageTags">
    <vt:lpwstr/>
  </property>
</Properties>
</file>