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activeTab="1"/>
  </bookViews>
  <sheets>
    <sheet name="Sheet1" sheetId="13" r:id="rId1"/>
    <sheet name="ProjectSchedule" sheetId="11" r:id="rId2"/>
    <sheet name="About" sheetId="12" r:id="rId3"/>
  </sheets>
  <definedNames>
    <definedName name="Display_Week">ProjectSchedule!$F$4</definedName>
    <definedName name="_xlnm.Print_Titles" localSheetId="1">ProjectSchedule!$4:$6</definedName>
    <definedName name="Project_Start">ProjectSchedule!$F$3</definedName>
    <definedName name="task_end" localSheetId="1">ProjectSchedule!$G1</definedName>
    <definedName name="task_progress" localSheetId="1">ProjectSchedule!$E1</definedName>
    <definedName name="task_start" localSheetId="1">ProjectSchedule!$F1</definedName>
    <definedName name="today" localSheetId="1">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1" l="1"/>
  <c r="F3" i="11" l="1"/>
  <c r="F9" i="11" l="1"/>
  <c r="F21" i="11" s="1"/>
  <c r="G21" i="11" s="1"/>
  <c r="F22" i="11" s="1"/>
  <c r="G22" i="11" s="1"/>
  <c r="I22" i="11" s="1"/>
  <c r="F33" i="11"/>
  <c r="G33" i="11" s="1"/>
  <c r="F34" i="11" s="1"/>
  <c r="J5" i="11"/>
  <c r="I32" i="11"/>
  <c r="I31" i="11"/>
  <c r="I30" i="11"/>
  <c r="I29" i="11"/>
  <c r="I28" i="11"/>
  <c r="I26" i="11"/>
  <c r="I20" i="11"/>
  <c r="I14" i="11"/>
  <c r="I8" i="11"/>
  <c r="I21" i="11" l="1"/>
  <c r="G9" i="11"/>
  <c r="F10" i="11" s="1"/>
  <c r="G10" i="11" s="1"/>
  <c r="F11" i="11" s="1"/>
  <c r="G34" i="11"/>
  <c r="F37" i="11"/>
  <c r="F23" i="11"/>
  <c r="G23" i="11" s="1"/>
  <c r="J6" i="11"/>
  <c r="G37" i="11" l="1"/>
  <c r="F39" i="11"/>
  <c r="I9" i="11"/>
  <c r="F13" i="11"/>
  <c r="F15" i="11" s="1"/>
  <c r="F16" i="11" s="1"/>
  <c r="G16" i="11" s="1"/>
  <c r="F25" i="11"/>
  <c r="F35" i="11"/>
  <c r="G35" i="11" s="1"/>
  <c r="F36" i="11" s="1"/>
  <c r="G36" i="11" s="1"/>
  <c r="I34" i="11"/>
  <c r="I27" i="11"/>
  <c r="G25" i="11"/>
  <c r="I25" i="11" s="1"/>
  <c r="I10" i="11"/>
  <c r="F24" i="11"/>
  <c r="I23" i="11"/>
  <c r="G11" i="11"/>
  <c r="F12" i="11" s="1"/>
  <c r="K5" i="11"/>
  <c r="L5" i="11" s="1"/>
  <c r="M5" i="11" s="1"/>
  <c r="N5" i="11" s="1"/>
  <c r="O5" i="11" s="1"/>
  <c r="P5" i="11" s="1"/>
  <c r="Q5" i="11" s="1"/>
  <c r="J4" i="11"/>
  <c r="G13" i="11" l="1"/>
  <c r="I13" i="11" s="1"/>
  <c r="G39" i="11"/>
  <c r="F40" i="11"/>
  <c r="G40" i="11" s="1"/>
  <c r="F41" i="11" s="1"/>
  <c r="G15" i="11"/>
  <c r="I15" i="11" s="1"/>
  <c r="G24" i="11"/>
  <c r="I24" i="11" s="1"/>
  <c r="I16" i="11"/>
  <c r="F17" i="11"/>
  <c r="F18" i="11" s="1"/>
  <c r="F19" i="11" s="1"/>
  <c r="I11" i="11"/>
  <c r="G12" i="11"/>
  <c r="I12" i="11" s="1"/>
  <c r="Q4" i="11"/>
  <c r="R5" i="11"/>
  <c r="S5" i="11" s="1"/>
  <c r="T5" i="11" s="1"/>
  <c r="U5" i="11" s="1"/>
  <c r="V5" i="11" s="1"/>
  <c r="W5" i="11" s="1"/>
  <c r="X5" i="11" s="1"/>
  <c r="K6" i="11"/>
  <c r="F42" i="11" l="1"/>
  <c r="G42" i="11" s="1"/>
  <c r="G41" i="11"/>
  <c r="G19" i="11"/>
  <c r="I19" i="11" s="1"/>
  <c r="G18" i="11"/>
  <c r="I18" i="11" s="1"/>
  <c r="G17" i="11"/>
  <c r="I17" i="11" s="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<sst xmlns="http://schemas.openxmlformats.org/spreadsheetml/2006/main" count="118" uniqueCount="90">
  <si>
    <t>Task 4</t>
  </si>
  <si>
    <t>Task 5</t>
  </si>
  <si>
    <t>Phase 2 Title</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</si>
  <si>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</si>
  <si>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</si>
  <si>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</si>
  <si>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</si>
  <si>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</si>
  <si>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</si>
  <si>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</si>
  <si>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</si>
  <si>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</si>
  <si>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</si>
  <si>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</si>
  <si>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</si>
  <si>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</si>
  <si>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</si>
  <si>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</si>
  <si>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</si>
  <si>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</si>
  <si>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</si>
  <si>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</si>
  <si>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</si>
  <si>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</si>
  <si>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</si>
  <si>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</si>
  <si>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</si>
  <si>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</si>
  <si>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</si>
  <si>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</si>
  <si>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</si>
  <si>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</si>
  <si>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</si>
  <si>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</si>
  <si>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</si>
  <si>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</si>
  <si>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</si>
  <si>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</si>
  <si>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</si>
  <si>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</si>
  <si>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</si>
  <si>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</si>
  <si>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</si>
  <si>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</si>
  <si>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</si>
  <si>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Start</t>
  </si>
  <si>
    <t>Alphin Gitonga</t>
  </si>
  <si>
    <t xml:space="preserve">Phase 1  </t>
  </si>
  <si>
    <t>Maxwel Mudila</t>
  </si>
  <si>
    <t>Task 2. Resource study</t>
  </si>
  <si>
    <t>Task 3. Budgeting</t>
  </si>
  <si>
    <t>Patrick Kimani</t>
  </si>
  <si>
    <t>Tyrus Gacheche</t>
  </si>
  <si>
    <t>Planning phase</t>
  </si>
  <si>
    <t>Design phase</t>
  </si>
  <si>
    <t>Development phase</t>
  </si>
  <si>
    <t>Testing and validation phase</t>
  </si>
  <si>
    <t>Task 1. Collaborate with mechanical,electrical and software experts</t>
  </si>
  <si>
    <t>Task 2. Conduct prototyping and feasibilty studies</t>
  </si>
  <si>
    <t xml:space="preserve">Task 3. conduct simulations </t>
  </si>
  <si>
    <t>Software development department</t>
  </si>
  <si>
    <t xml:space="preserve">Mechanical engineering department </t>
  </si>
  <si>
    <t>Task 1. Define project scope and objectives</t>
  </si>
  <si>
    <t>Task 4. Identify stakeholdersand communication channels</t>
  </si>
  <si>
    <t>Task 1. fabrication of robot arm components and materials</t>
  </si>
  <si>
    <t>Task 2. Develop and test software algorithms</t>
  </si>
  <si>
    <t>Task 3. Intergrate hardware and software componets</t>
  </si>
  <si>
    <t>Electrical and Software development departmet</t>
  </si>
  <si>
    <t>Task 4. Risk assessments</t>
  </si>
  <si>
    <t>Task 4. Implementation of safety features</t>
  </si>
  <si>
    <t>Electricalengineering department</t>
  </si>
  <si>
    <t>Task 1. Conduct testing and inspection</t>
  </si>
  <si>
    <t>Task 2. Evaluate performance metrics</t>
  </si>
  <si>
    <t>Task 3. Carry out simulated trials</t>
  </si>
  <si>
    <t>Task 4. Gather feedback from end uders and stakeholders</t>
  </si>
  <si>
    <t>Electrical engineering department</t>
  </si>
  <si>
    <t>Phase 5</t>
  </si>
  <si>
    <t>Deployment and training</t>
  </si>
  <si>
    <t>Task 1. Deloyment to fied of operation</t>
  </si>
  <si>
    <t xml:space="preserve">Task 2. Operation and maintainance training </t>
  </si>
  <si>
    <t>Phase 6</t>
  </si>
  <si>
    <t>Maintenance and support phase</t>
  </si>
  <si>
    <t>Task 3. Develop and provide documentation</t>
  </si>
  <si>
    <t>Task 1. Establish a maintenance schedule</t>
  </si>
  <si>
    <t xml:space="preserve"> Tyrus Gachehe</t>
  </si>
  <si>
    <t>Task 2. Provide technical support to adress challenges faced</t>
  </si>
  <si>
    <t>Task 3. Monitor perfomance metrics and gather feedback</t>
  </si>
  <si>
    <t xml:space="preserve">Electrical department </t>
  </si>
  <si>
    <t>KIRIN ROBOTICS.CO</t>
  </si>
  <si>
    <t>CAT 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</si>
</sst>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9" fillId="7" borderId="0" xfId="0" applyNumberFormat="1" applyFont="1" applyFill="1" applyAlignment="1">
      <alignment horizontal="center" vertical="center"/>
    </xf>
    <xf numFmtId="168" fontId="9" fillId="7" borderId="6" xfId="0" applyNumberFormat="1" applyFont="1" applyFill="1" applyBorder="1" applyAlignment="1">
      <alignment horizontal="center" vertical="center"/>
    </xf>
    <xf numFmtId="168"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3" borderId="2" xfId="10" applyFill="1">
      <alignment horizontal="center" vertical="center"/>
    </xf>
    <xf numFmtId="165" fontId="7" fillId="4" borderId="2" xfId="10" applyFill="1">
      <alignment horizontal="center" vertical="center"/>
    </xf>
    <xf numFmtId="165" fontId="7" fillId="11" borderId="2" xfId="10" applyFill="1">
      <alignment horizontal="center" vertical="center"/>
    </xf>
    <xf numFmtId="165" fontId="7" fillId="10" borderId="2" xfId="10"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11" borderId="2" xfId="11" applyFill="1">
      <alignment horizontal="center" vertical="center"/>
    </xf>
    <xf numFmtId="0" fontId="7" fillId="10" borderId="2" xfId="11" applyFill="1">
      <alignment horizontal="center" vertical="center"/>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0" xfId="8" applyFont="1">
      <alignment horizontal="right" indent="1"/>
    </xf>
    <xf numFmtId="0" fontId="0" fillId="0" borderId="7" xfId="8" applyFont="1" applyBorder="1">
      <alignment horizontal="right" indent="1"/>
    </xf>
    <xf numFmtId="0" fontId="0" fillId="3" borderId="2" xfId="12" applyFont="1" applyFill="1">
      <alignment horizontal="left" vertical="center" indent="2"/>
    </xf>
    <xf numFmtId="0" fontId="0" fillId="3" borderId="2" xfId="11" applyFon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0" fillId="8" borderId="2" xfId="11" applyFont="1" applyFill="1">
      <alignment horizontal="center" vertical="center"/>
    </xf>
    <xf numFmtId="0" fontId="0" fillId="9" borderId="2" xfId="11" applyFont="1" applyFill="1">
      <alignment horizontal="center" vertical="center"/>
    </xf>
    <xf numFmtId="0" fontId="0" fillId="6" borderId="2" xfId="11" applyFont="1" applyFill="1">
      <alignment horizontal="center" vertical="center"/>
    </xf>
    <xf numFmtId="0" fontId="0" fillId="5" borderId="2" xfId="11" applyFont="1" applyFill="1">
      <alignment horizontal="center" vertical="center"/>
    </xf>
    <xf numFmtId="0" fontId="0" fillId="8" borderId="0" xfId="11" applyFont="1" applyFill="1" applyBorder="1">
      <alignment horizontal="center" vertical="center"/>
    </xf>
    <xf numFmtId="0" fontId="0" fillId="3" borderId="0" xfId="12" applyFont="1" applyFill="1" applyBorder="1">
      <alignment horizontal="left" vertical="center" indent="2"/>
    </xf>
    <xf numFmtId="0" fontId="0" fillId="3" borderId="0" xfId="11" applyFont="1" applyFill="1" applyBorder="1">
      <alignment horizontal="center" vertical="center"/>
    </xf>
    <xf numFmtId="165" fontId="7" fillId="3" borderId="0" xfId="10" applyFill="1" applyBorder="1">
      <alignment horizontal="center" vertical="center"/>
    </xf>
    <xf numFmtId="0" fontId="0" fillId="3" borderId="2" xfId="12" applyFont="1" applyFill="1" applyBorder="1">
      <alignment horizontal="left" vertical="center" indent="2"/>
    </xf>
    <xf numFmtId="0" fontId="0" fillId="3" borderId="2" xfId="11" applyFont="1" applyFill="1" applyBorder="1">
      <alignment horizontal="center" vertical="center"/>
    </xf>
    <xf numFmtId="165" fontId="7" fillId="3" borderId="2" xfId="10" applyFill="1" applyBorder="1">
      <alignment horizontal="center" vertical="center"/>
    </xf>
    <xf numFmtId="9" fontId="4" fillId="3" borderId="0" xfId="2" applyFont="1" applyFill="1" applyBorder="1" applyAlignment="1">
      <alignment horizontal="center" vertical="center"/>
    </xf>
    <xf numFmtId="0" fontId="7" fillId="3" borderId="0" xfId="12" applyFill="1" applyBorder="1">
      <alignment horizontal="left" vertical="center" indent="2"/>
    </xf>
    <xf numFmtId="0" fontId="7" fillId="3" borderId="0" xfId="11" applyFill="1" applyBorder="1">
      <alignment horizontal="center" vertical="center"/>
    </xf>
    <xf numFmtId="0" fontId="0" fillId="3" borderId="2" xfId="12" applyFont="1" applyFill="1" applyAlignment="1">
      <alignment horizontal="left" vertical="center" wrapText="1" indent="2"/>
    </xf>
    <xf numFmtId="0" fontId="0" fillId="4" borderId="2" xfId="12" applyFont="1" applyFill="1">
      <alignment horizontal="left" vertical="center" indent="2"/>
    </xf>
    <xf numFmtId="0" fontId="0" fillId="4" borderId="2" xfId="12" applyFont="1" applyFill="1" applyAlignment="1">
      <alignment horizontal="left" vertical="center" wrapText="1" indent="2"/>
    </xf>
    <xf numFmtId="0" fontId="0" fillId="4" borderId="2" xfId="11" applyFont="1" applyFill="1">
      <alignment horizontal="center" vertical="center"/>
    </xf>
    <xf numFmtId="0" fontId="0" fillId="4" borderId="2" xfId="11" applyFont="1" applyFill="1" applyAlignment="1">
      <alignment horizontal="center" vertical="center" wrapText="1"/>
    </xf>
    <xf numFmtId="0" fontId="0" fillId="11" borderId="2" xfId="12" applyFont="1" applyFill="1">
      <alignment horizontal="left" vertical="center" indent="2"/>
    </xf>
    <xf numFmtId="0" fontId="0" fillId="11" borderId="2" xfId="12" applyFont="1" applyFill="1" applyAlignment="1">
      <alignment horizontal="left" vertical="center" wrapText="1" indent="2"/>
    </xf>
    <xf numFmtId="0" fontId="0" fillId="11" borderId="2" xfId="11" applyFont="1" applyFill="1" applyAlignment="1">
      <alignment horizontal="center" vertical="center" wrapText="1"/>
    </xf>
    <xf numFmtId="0" fontId="0" fillId="10" borderId="2" xfId="12" applyFont="1" applyFill="1">
      <alignment horizontal="left" vertical="center" indent="2"/>
    </xf>
    <xf numFmtId="0" fontId="0" fillId="10" borderId="2" xfId="12" applyFont="1" applyFill="1" applyAlignment="1">
      <alignment horizontal="left" vertical="center" wrapText="1" indent="2"/>
    </xf>
    <xf numFmtId="0" fontId="0" fillId="10" borderId="2" xfId="11" applyFont="1" applyFill="1">
      <alignment horizontal="center" vertical="center"/>
    </xf>
    <xf numFmtId="0" fontId="0" fillId="10" borderId="2" xfId="11" applyFont="1" applyFill="1" applyAlignment="1">
      <alignment horizontal="center" vertical="center" wrapText="1"/>
    </xf>
    <xf numFmtId="0" fontId="0" fillId="9" borderId="2" xfId="11" applyFont="1" applyFill="1" applyAlignment="1">
      <alignment horizontal="center" vertical="center" wrapText="1"/>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M42"/>
  <sheetViews>
    <sheetView showGridLines="0" tabSelected="1" showRuler="0" zoomScaleNormal="100" zoomScalePageLayoutView="70" workbookViewId="0">
      <pane ySplit="6" topLeftCell="A8" activePane="bottomLeft" state="frozen"/>
      <selection pane="bottomLeft" activeCell="D1" sqref="D1"/>
    </sheetView>
  </sheetViews>
  <sheetFormatPr defaultRowHeight="30" customHeight="1" x14ac:dyDescent="0.25"/>
  <cols>
    <col min="1" max="2" width="2.7109375" style="51" customWidth="1"/>
    <col min="3" max="3" width="44.5703125" customWidth="1"/>
    <col min="4" max="4" width="27.28515625" customWidth="1"/>
    <col min="5" max="5" width="10.7109375" customWidth="1"/>
    <col min="6" max="6" width="10.42578125" style="5" customWidth="1"/>
    <col min="7" max="7" width="10.42578125" customWidth="1"/>
    <col min="8" max="8" width="2.7109375" customWidth="1"/>
    <col min="9" max="9" width="6.140625" hidden="1" customWidth="1"/>
    <col min="10" max="65" width="2.5703125" customWidth="1"/>
    <col min="70" max="71" width="10.28515625"/>
  </cols>
  <sheetData>
    <row r="1" spans="1:65" ht="30" customHeight="1" x14ac:dyDescent="0.45">
      <c r="A1" s="52" t="s">
        <v>36</v>
      </c>
      <c r="B1" s="52"/>
      <c r="C1" s="55" t="s">
        <v>5</v>
      </c>
      <c r="D1" s="1" t="s">
        <v>89</v>
      </c>
      <c r="E1" s="2"/>
      <c r="F1" s="4"/>
      <c r="G1" s="40"/>
      <c r="I1" s="2"/>
      <c r="J1" s="14" t="s">
        <v>15</v>
      </c>
    </row>
    <row r="2" spans="1:65" ht="30" customHeight="1" x14ac:dyDescent="0.3">
      <c r="A2" s="51" t="s">
        <v>30</v>
      </c>
      <c r="C2" s="56" t="s">
        <v>26</v>
      </c>
      <c r="D2" t="s">
        <v>88</v>
      </c>
      <c r="J2" s="53" t="s">
        <v>20</v>
      </c>
    </row>
    <row r="3" spans="1:65" ht="30" customHeight="1" x14ac:dyDescent="0.25">
      <c r="A3" s="51" t="s">
        <v>37</v>
      </c>
      <c r="C3" s="57" t="s">
        <v>27</v>
      </c>
      <c r="D3" s="69" t="s">
        <v>46</v>
      </c>
      <c r="E3" s="70" t="s">
        <v>45</v>
      </c>
      <c r="F3" s="76">
        <f ca="1">TODAY()</f>
        <v>45349</v>
      </c>
      <c r="G3" s="76"/>
    </row>
    <row r="4" spans="1:65" ht="30" customHeight="1" x14ac:dyDescent="0.25">
      <c r="A4" s="52" t="s">
        <v>38</v>
      </c>
      <c r="B4" s="52"/>
      <c r="D4" s="77" t="s">
        <v>10</v>
      </c>
      <c r="E4" s="78"/>
      <c r="F4" s="7">
        <v>1</v>
      </c>
      <c r="J4" s="73">
        <f ca="1">J5</f>
        <v>45348</v>
      </c>
      <c r="K4" s="74"/>
      <c r="L4" s="74"/>
      <c r="M4" s="74"/>
      <c r="N4" s="74"/>
      <c r="O4" s="74"/>
      <c r="P4" s="75"/>
      <c r="Q4" s="73">
        <f ca="1">Q5</f>
        <v>45355</v>
      </c>
      <c r="R4" s="74"/>
      <c r="S4" s="74"/>
      <c r="T4" s="74"/>
      <c r="U4" s="74"/>
      <c r="V4" s="74"/>
      <c r="W4" s="75"/>
      <c r="X4" s="73">
        <f ca="1">X5</f>
        <v>45362</v>
      </c>
      <c r="Y4" s="74"/>
      <c r="Z4" s="74"/>
      <c r="AA4" s="74"/>
      <c r="AB4" s="74"/>
      <c r="AC4" s="74"/>
      <c r="AD4" s="75"/>
      <c r="AE4" s="73">
        <f ca="1">AE5</f>
        <v>45369</v>
      </c>
      <c r="AF4" s="74"/>
      <c r="AG4" s="74"/>
      <c r="AH4" s="74"/>
      <c r="AI4" s="74"/>
      <c r="AJ4" s="74"/>
      <c r="AK4" s="75"/>
      <c r="AL4" s="73">
        <f ca="1">AL5</f>
        <v>45376</v>
      </c>
      <c r="AM4" s="74"/>
      <c r="AN4" s="74"/>
      <c r="AO4" s="74"/>
      <c r="AP4" s="74"/>
      <c r="AQ4" s="74"/>
      <c r="AR4" s="75"/>
      <c r="AS4" s="73">
        <f ca="1">AS5</f>
        <v>45383</v>
      </c>
      <c r="AT4" s="74"/>
      <c r="AU4" s="74"/>
      <c r="AV4" s="74"/>
      <c r="AW4" s="74"/>
      <c r="AX4" s="74"/>
      <c r="AY4" s="75"/>
      <c r="AZ4" s="73">
        <f ca="1">AZ5</f>
        <v>45390</v>
      </c>
      <c r="BA4" s="74"/>
      <c r="BB4" s="74"/>
      <c r="BC4" s="74"/>
      <c r="BD4" s="74"/>
      <c r="BE4" s="74"/>
      <c r="BF4" s="75"/>
      <c r="BG4" s="73">
        <f ca="1">BG5</f>
        <v>45397</v>
      </c>
      <c r="BH4" s="74"/>
      <c r="BI4" s="74"/>
      <c r="BJ4" s="74"/>
      <c r="BK4" s="74"/>
      <c r="BL4" s="74"/>
      <c r="BM4" s="75"/>
    </row>
    <row r="5" spans="1:65" ht="15" customHeight="1" x14ac:dyDescent="0.25">
      <c r="A5" s="52" t="s">
        <v>39</v>
      </c>
      <c r="B5" s="52"/>
      <c r="C5" s="79"/>
      <c r="D5" s="79"/>
      <c r="E5" s="79"/>
      <c r="F5" s="79"/>
      <c r="G5" s="79"/>
      <c r="H5" s="79"/>
      <c r="J5" s="11">
        <f ca="1">Project_Start-WEEKDAY(Project_Start,1)+2+7*(Display_Week-1)</f>
        <v>45348</v>
      </c>
      <c r="K5" s="10">
        <f ca="1">J5+1</f>
        <v>45349</v>
      </c>
      <c r="L5" s="10">
        <f t="shared" ref="L5:AY5" ca="1" si="0">K5+1</f>
        <v>45350</v>
      </c>
      <c r="M5" s="10">
        <f t="shared" ca="1" si="0"/>
        <v>45351</v>
      </c>
      <c r="N5" s="10">
        <f t="shared" ca="1" si="0"/>
        <v>45352</v>
      </c>
      <c r="O5" s="10">
        <f t="shared" ca="1" si="0"/>
        <v>45353</v>
      </c>
      <c r="P5" s="12">
        <f t="shared" ca="1" si="0"/>
        <v>45354</v>
      </c>
      <c r="Q5" s="11">
        <f ca="1">P5+1</f>
        <v>45355</v>
      </c>
      <c r="R5" s="10">
        <f ca="1">Q5+1</f>
        <v>45356</v>
      </c>
      <c r="S5" s="10">
        <f t="shared" ca="1" si="0"/>
        <v>45357</v>
      </c>
      <c r="T5" s="10">
        <f t="shared" ca="1" si="0"/>
        <v>45358</v>
      </c>
      <c r="U5" s="10">
        <f t="shared" ca="1" si="0"/>
        <v>45359</v>
      </c>
      <c r="V5" s="10">
        <f t="shared" ca="1" si="0"/>
        <v>45360</v>
      </c>
      <c r="W5" s="12">
        <f t="shared" ca="1" si="0"/>
        <v>45361</v>
      </c>
      <c r="X5" s="11">
        <f ca="1">W5+1</f>
        <v>45362</v>
      </c>
      <c r="Y5" s="10">
        <f ca="1">X5+1</f>
        <v>45363</v>
      </c>
      <c r="Z5" s="10">
        <f t="shared" ca="1" si="0"/>
        <v>45364</v>
      </c>
      <c r="AA5" s="10">
        <f t="shared" ca="1" si="0"/>
        <v>45365</v>
      </c>
      <c r="AB5" s="10">
        <f t="shared" ca="1" si="0"/>
        <v>45366</v>
      </c>
      <c r="AC5" s="10">
        <f t="shared" ca="1" si="0"/>
        <v>45367</v>
      </c>
      <c r="AD5" s="12">
        <f t="shared" ca="1" si="0"/>
        <v>45368</v>
      </c>
      <c r="AE5" s="11">
        <f ca="1">AD5+1</f>
        <v>45369</v>
      </c>
      <c r="AF5" s="10">
        <f ca="1">AE5+1</f>
        <v>45370</v>
      </c>
      <c r="AG5" s="10">
        <f t="shared" ca="1" si="0"/>
        <v>45371</v>
      </c>
      <c r="AH5" s="10">
        <f t="shared" ca="1" si="0"/>
        <v>45372</v>
      </c>
      <c r="AI5" s="10">
        <f t="shared" ca="1" si="0"/>
        <v>45373</v>
      </c>
      <c r="AJ5" s="10">
        <f t="shared" ca="1" si="0"/>
        <v>45374</v>
      </c>
      <c r="AK5" s="12">
        <f t="shared" ca="1" si="0"/>
        <v>45375</v>
      </c>
      <c r="AL5" s="11">
        <f ca="1">AK5+1</f>
        <v>45376</v>
      </c>
      <c r="AM5" s="10">
        <f ca="1">AL5+1</f>
        <v>45377</v>
      </c>
      <c r="AN5" s="10">
        <f t="shared" ca="1" si="0"/>
        <v>45378</v>
      </c>
      <c r="AO5" s="10">
        <f t="shared" ca="1" si="0"/>
        <v>45379</v>
      </c>
      <c r="AP5" s="10">
        <f t="shared" ca="1" si="0"/>
        <v>45380</v>
      </c>
      <c r="AQ5" s="10">
        <f t="shared" ca="1" si="0"/>
        <v>45381</v>
      </c>
      <c r="AR5" s="12">
        <f t="shared" ca="1" si="0"/>
        <v>45382</v>
      </c>
      <c r="AS5" s="11">
        <f ca="1">AR5+1</f>
        <v>45383</v>
      </c>
      <c r="AT5" s="10">
        <f ca="1">AS5+1</f>
        <v>45384</v>
      </c>
      <c r="AU5" s="10">
        <f t="shared" ca="1" si="0"/>
        <v>45385</v>
      </c>
      <c r="AV5" s="10">
        <f t="shared" ca="1" si="0"/>
        <v>45386</v>
      </c>
      <c r="AW5" s="10">
        <f t="shared" ca="1" si="0"/>
        <v>45387</v>
      </c>
      <c r="AX5" s="10">
        <f t="shared" ca="1" si="0"/>
        <v>45388</v>
      </c>
      <c r="AY5" s="12">
        <f t="shared" ca="1" si="0"/>
        <v>45389</v>
      </c>
      <c r="AZ5" s="11">
        <f ca="1">AY5+1</f>
        <v>45390</v>
      </c>
      <c r="BA5" s="10">
        <f ca="1">AZ5+1</f>
        <v>45391</v>
      </c>
      <c r="BB5" s="10">
        <f t="shared" ref="BB5:BF5" ca="1" si="1">BA5+1</f>
        <v>45392</v>
      </c>
      <c r="BC5" s="10">
        <f t="shared" ca="1" si="1"/>
        <v>45393</v>
      </c>
      <c r="BD5" s="10">
        <f t="shared" ca="1" si="1"/>
        <v>45394</v>
      </c>
      <c r="BE5" s="10">
        <f t="shared" ca="1" si="1"/>
        <v>45395</v>
      </c>
      <c r="BF5" s="12">
        <f t="shared" ca="1" si="1"/>
        <v>45396</v>
      </c>
      <c r="BG5" s="11">
        <f ca="1">BF5+1</f>
        <v>45397</v>
      </c>
      <c r="BH5" s="10">
        <f ca="1">BG5+1</f>
        <v>45398</v>
      </c>
      <c r="BI5" s="10">
        <f t="shared" ref="BI5:BM5" ca="1" si="2">BH5+1</f>
        <v>45399</v>
      </c>
      <c r="BJ5" s="10">
        <f t="shared" ca="1" si="2"/>
        <v>45400</v>
      </c>
      <c r="BK5" s="10">
        <f t="shared" ca="1" si="2"/>
        <v>45401</v>
      </c>
      <c r="BL5" s="10">
        <f t="shared" ca="1" si="2"/>
        <v>45402</v>
      </c>
      <c r="BM5" s="12">
        <f t="shared" ca="1" si="2"/>
        <v>45403</v>
      </c>
    </row>
    <row r="6" spans="1:65" ht="30" customHeight="1" thickBot="1" x14ac:dyDescent="0.3">
      <c r="A6" s="52" t="s">
        <v>40</v>
      </c>
      <c r="B6" s="52"/>
      <c r="C6" s="8" t="s">
        <v>11</v>
      </c>
      <c r="D6" s="9" t="s">
        <v>4</v>
      </c>
      <c r="E6" s="9" t="s">
        <v>3</v>
      </c>
      <c r="F6" s="9" t="s">
        <v>7</v>
      </c>
      <c r="G6" s="9" t="s">
        <v>8</v>
      </c>
      <c r="H6" s="9"/>
      <c r="I6" s="9" t="s">
        <v>9</v>
      </c>
      <c r="J6" s="13" t="str">
        <f t="shared" ref="J6" ca="1" si="3">LEFT(TEXT(J5,"ddd"),1)</f>
        <v>M</v>
      </c>
      <c r="K6" s="13" t="str">
        <f t="shared" ref="K6:AS6" ca="1" si="4">LEFT(TEXT(K5,"ddd"),1)</f>
        <v>T</v>
      </c>
      <c r="L6" s="13" t="str">
        <f t="shared" ca="1" si="4"/>
        <v>W</v>
      </c>
      <c r="M6" s="13" t="str">
        <f t="shared" ca="1" si="4"/>
        <v>T</v>
      </c>
      <c r="N6" s="13" t="str">
        <f t="shared" ca="1" si="4"/>
        <v>F</v>
      </c>
      <c r="O6" s="13" t="str">
        <f t="shared" ca="1" si="4"/>
        <v>S</v>
      </c>
      <c r="P6" s="13" t="str">
        <f t="shared" ca="1" si="4"/>
        <v>S</v>
      </c>
      <c r="Q6" s="13" t="str">
        <f t="shared" ca="1" si="4"/>
        <v>M</v>
      </c>
      <c r="R6" s="13" t="str">
        <f t="shared" ca="1" si="4"/>
        <v>T</v>
      </c>
      <c r="S6" s="13" t="str">
        <f t="shared" ca="1" si="4"/>
        <v>W</v>
      </c>
      <c r="T6" s="13" t="str">
        <f t="shared" ca="1" si="4"/>
        <v>T</v>
      </c>
      <c r="U6" s="13" t="str">
        <f t="shared" ca="1" si="4"/>
        <v>F</v>
      </c>
      <c r="V6" s="13" t="str">
        <f t="shared" ca="1" si="4"/>
        <v>S</v>
      </c>
      <c r="W6" s="13" t="str">
        <f t="shared" ca="1" si="4"/>
        <v>S</v>
      </c>
      <c r="X6" s="13" t="str">
        <f t="shared" ca="1" si="4"/>
        <v>M</v>
      </c>
      <c r="Y6" s="13" t="str">
        <f t="shared" ca="1" si="4"/>
        <v>T</v>
      </c>
      <c r="Z6" s="13" t="str">
        <f t="shared" ca="1" si="4"/>
        <v>W</v>
      </c>
      <c r="AA6" s="13" t="str">
        <f t="shared" ca="1" si="4"/>
        <v>T</v>
      </c>
      <c r="AB6" s="13" t="str">
        <f t="shared" ca="1" si="4"/>
        <v>F</v>
      </c>
      <c r="AC6" s="13" t="str">
        <f t="shared" ca="1" si="4"/>
        <v>S</v>
      </c>
      <c r="AD6" s="13" t="str">
        <f t="shared" ca="1" si="4"/>
        <v>S</v>
      </c>
      <c r="AE6" s="13" t="str">
        <f t="shared" ca="1" si="4"/>
        <v>M</v>
      </c>
      <c r="AF6" s="13" t="str">
        <f t="shared" ca="1" si="4"/>
        <v>T</v>
      </c>
      <c r="AG6" s="13" t="str">
        <f t="shared" ca="1" si="4"/>
        <v>W</v>
      </c>
      <c r="AH6" s="13" t="str">
        <f t="shared" ca="1" si="4"/>
        <v>T</v>
      </c>
      <c r="AI6" s="13" t="str">
        <f t="shared" ca="1" si="4"/>
        <v>F</v>
      </c>
      <c r="AJ6" s="13" t="str">
        <f t="shared" ca="1" si="4"/>
        <v>S</v>
      </c>
      <c r="AK6" s="13" t="str">
        <f t="shared" ca="1" si="4"/>
        <v>S</v>
      </c>
      <c r="AL6" s="13" t="str">
        <f t="shared" ca="1" si="4"/>
        <v>M</v>
      </c>
      <c r="AM6" s="13" t="str">
        <f t="shared" ca="1" si="4"/>
        <v>T</v>
      </c>
      <c r="AN6" s="13" t="str">
        <f t="shared" ca="1" si="4"/>
        <v>W</v>
      </c>
      <c r="AO6" s="13" t="str">
        <f t="shared" ca="1" si="4"/>
        <v>T</v>
      </c>
      <c r="AP6" s="13" t="str">
        <f t="shared" ca="1" si="4"/>
        <v>F</v>
      </c>
      <c r="AQ6" s="13" t="str">
        <f t="shared" ca="1" si="4"/>
        <v>S</v>
      </c>
      <c r="AR6" s="13" t="str">
        <f t="shared" ca="1" si="4"/>
        <v>S</v>
      </c>
      <c r="AS6" s="13" t="str">
        <f t="shared" ca="1" si="4"/>
        <v>M</v>
      </c>
      <c r="AT6" s="13" t="str">
        <f t="shared" ref="AT6:BM6" ca="1" si="5">LEFT(TEXT(AT5,"ddd"),1)</f>
        <v>T</v>
      </c>
      <c r="AU6" s="13" t="str">
        <f t="shared" ca="1" si="5"/>
        <v>W</v>
      </c>
      <c r="AV6" s="13" t="str">
        <f t="shared" ca="1" si="5"/>
        <v>T</v>
      </c>
      <c r="AW6" s="13" t="str">
        <f t="shared" ca="1" si="5"/>
        <v>F</v>
      </c>
      <c r="AX6" s="13" t="str">
        <f t="shared" ca="1" si="5"/>
        <v>S</v>
      </c>
      <c r="AY6" s="13" t="str">
        <f t="shared" ca="1" si="5"/>
        <v>S</v>
      </c>
      <c r="AZ6" s="13" t="str">
        <f t="shared" ca="1" si="5"/>
        <v>M</v>
      </c>
      <c r="BA6" s="13" t="str">
        <f t="shared" ca="1" si="5"/>
        <v>T</v>
      </c>
      <c r="BB6" s="13" t="str">
        <f t="shared" ca="1" si="5"/>
        <v>W</v>
      </c>
      <c r="BC6" s="13" t="str">
        <f t="shared" ca="1" si="5"/>
        <v>T</v>
      </c>
      <c r="BD6" s="13" t="str">
        <f t="shared" ca="1" si="5"/>
        <v>F</v>
      </c>
      <c r="BE6" s="13" t="str">
        <f t="shared" ca="1" si="5"/>
        <v>S</v>
      </c>
      <c r="BF6" s="13" t="str">
        <f t="shared" ca="1" si="5"/>
        <v>S</v>
      </c>
      <c r="BG6" s="13" t="str">
        <f t="shared" ca="1" si="5"/>
        <v>M</v>
      </c>
      <c r="BH6" s="13" t="str">
        <f t="shared" ca="1" si="5"/>
        <v>T</v>
      </c>
      <c r="BI6" s="13" t="str">
        <f t="shared" ca="1" si="5"/>
        <v>W</v>
      </c>
      <c r="BJ6" s="13" t="str">
        <f t="shared" ca="1" si="5"/>
        <v>T</v>
      </c>
      <c r="BK6" s="13" t="str">
        <f t="shared" ca="1" si="5"/>
        <v>F</v>
      </c>
      <c r="BL6" s="13" t="str">
        <f t="shared" ca="1" si="5"/>
        <v>S</v>
      </c>
      <c r="BM6" s="13" t="str">
        <f t="shared" ca="1" si="5"/>
        <v>S</v>
      </c>
    </row>
    <row r="7" spans="1:65" ht="30" hidden="1" customHeight="1" thickBot="1" x14ac:dyDescent="0.3">
      <c r="A7" s="51" t="s">
        <v>35</v>
      </c>
      <c r="D7" s="54"/>
      <c r="F7"/>
      <c r="I7" t="str">
        <f>IF(OR(ISBLANK(task_start),ISBLANK(task_end)),"",task_end-task_start+1)</f>
        <v/>
      </c>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row>
    <row r="8" spans="1:65" s="3" customFormat="1" ht="30" customHeight="1" thickBot="1" x14ac:dyDescent="0.3">
      <c r="A8" s="52" t="s">
        <v>41</v>
      </c>
      <c r="B8" s="52"/>
      <c r="C8" s="16" t="s">
        <v>47</v>
      </c>
      <c r="D8" s="80" t="s">
        <v>53</v>
      </c>
      <c r="E8" s="17"/>
      <c r="F8" s="18"/>
      <c r="G8" s="19"/>
      <c r="H8" s="15"/>
      <c r="I8" s="15" t="str">
        <f t="shared" ref="I8:I34" si="6">IF(OR(ISBLANK(task_start),ISBLANK(task_end)),"",task_end-task_start+1)</f>
        <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row>
    <row r="9" spans="1:65" s="3" customFormat="1" ht="30" customHeight="1" thickBot="1" x14ac:dyDescent="0.3">
      <c r="A9" s="52" t="s">
        <v>42</v>
      </c>
      <c r="B9" s="52"/>
      <c r="C9" s="94" t="s">
        <v>62</v>
      </c>
      <c r="D9" s="72" t="s">
        <v>48</v>
      </c>
      <c r="E9" s="20">
        <v>0.5</v>
      </c>
      <c r="F9" s="58">
        <f ca="1">Project_Start</f>
        <v>45349</v>
      </c>
      <c r="G9" s="58">
        <f ca="1">F9+3</f>
        <v>45352</v>
      </c>
      <c r="H9" s="15"/>
      <c r="I9" s="15">
        <f t="shared" ca="1" si="6"/>
        <v>4</v>
      </c>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row>
    <row r="10" spans="1:65" s="3" customFormat="1" ht="30" customHeight="1" thickBot="1" x14ac:dyDescent="0.3">
      <c r="A10" s="52" t="s">
        <v>43</v>
      </c>
      <c r="B10" s="52"/>
      <c r="C10" s="71" t="s">
        <v>49</v>
      </c>
      <c r="D10" s="72" t="s">
        <v>46</v>
      </c>
      <c r="E10" s="20">
        <v>0.6</v>
      </c>
      <c r="F10" s="58">
        <f ca="1">G9</f>
        <v>45352</v>
      </c>
      <c r="G10" s="58">
        <f ca="1">F10+2</f>
        <v>45354</v>
      </c>
      <c r="H10" s="15"/>
      <c r="I10" s="15">
        <f t="shared" ca="1" si="6"/>
        <v>3</v>
      </c>
      <c r="J10" s="37"/>
      <c r="K10" s="37"/>
      <c r="L10" s="37"/>
      <c r="M10" s="37"/>
      <c r="N10" s="37"/>
      <c r="O10" s="37"/>
      <c r="P10" s="37"/>
      <c r="Q10" s="37"/>
      <c r="R10" s="37"/>
      <c r="S10" s="37"/>
      <c r="T10" s="37"/>
      <c r="U10" s="37"/>
      <c r="V10" s="38"/>
      <c r="W10" s="38"/>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row>
    <row r="11" spans="1:65" s="3" customFormat="1" ht="30" customHeight="1" thickBot="1" x14ac:dyDescent="0.3">
      <c r="A11" s="51"/>
      <c r="B11" s="51"/>
      <c r="C11" s="71" t="s">
        <v>50</v>
      </c>
      <c r="D11" s="72" t="s">
        <v>51</v>
      </c>
      <c r="E11" s="20">
        <v>0.5</v>
      </c>
      <c r="F11" s="58">
        <f ca="1">G10</f>
        <v>45354</v>
      </c>
      <c r="G11" s="58">
        <f ca="1">F11+4</f>
        <v>45358</v>
      </c>
      <c r="H11" s="15"/>
      <c r="I11" s="15">
        <f t="shared" ca="1" si="6"/>
        <v>5</v>
      </c>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row>
    <row r="12" spans="1:65" s="3" customFormat="1" ht="30" customHeight="1" thickBot="1" x14ac:dyDescent="0.3">
      <c r="A12" s="51"/>
      <c r="B12" s="51"/>
      <c r="C12" s="94" t="s">
        <v>63</v>
      </c>
      <c r="D12" s="72" t="s">
        <v>52</v>
      </c>
      <c r="E12" s="20">
        <v>0.25</v>
      </c>
      <c r="F12" s="58">
        <f ca="1">G11</f>
        <v>45358</v>
      </c>
      <c r="G12" s="58">
        <f ca="1">F12+5</f>
        <v>45363</v>
      </c>
      <c r="H12" s="15"/>
      <c r="I12" s="15">
        <f t="shared" ca="1" si="6"/>
        <v>6</v>
      </c>
      <c r="J12" s="37"/>
      <c r="K12" s="37"/>
      <c r="L12" s="37"/>
      <c r="M12" s="37"/>
      <c r="N12" s="37"/>
      <c r="O12" s="37"/>
      <c r="P12" s="37"/>
      <c r="Q12" s="37"/>
      <c r="R12" s="37"/>
      <c r="S12" s="37"/>
      <c r="T12" s="37"/>
      <c r="U12" s="37"/>
      <c r="V12" s="37"/>
      <c r="W12" s="37"/>
      <c r="X12" s="37"/>
      <c r="Y12" s="37"/>
      <c r="Z12" s="38"/>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row>
    <row r="13" spans="1:65" s="3" customFormat="1" ht="30" customHeight="1" thickBot="1" x14ac:dyDescent="0.3">
      <c r="A13" s="51"/>
      <c r="B13" s="51"/>
      <c r="C13" s="21" t="s">
        <v>2</v>
      </c>
      <c r="D13" s="62"/>
      <c r="E13" s="20"/>
      <c r="F13" s="58">
        <f ca="1">F10+1</f>
        <v>45353</v>
      </c>
      <c r="G13" s="58">
        <f ca="1">F13+2</f>
        <v>45355</v>
      </c>
      <c r="H13" s="15"/>
      <c r="I13" s="15">
        <f t="shared" ca="1" si="6"/>
        <v>3</v>
      </c>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row>
    <row r="14" spans="1:65" s="3" customFormat="1" ht="30" customHeight="1" thickBot="1" x14ac:dyDescent="0.3">
      <c r="A14" s="52" t="s">
        <v>44</v>
      </c>
      <c r="B14" s="52"/>
      <c r="C14" s="21" t="s">
        <v>2</v>
      </c>
      <c r="D14" s="81" t="s">
        <v>54</v>
      </c>
      <c r="E14" s="22"/>
      <c r="F14" s="23"/>
      <c r="G14" s="24"/>
      <c r="H14" s="15"/>
      <c r="I14" s="15" t="str">
        <f t="shared" si="6"/>
        <v/>
      </c>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row>
    <row r="15" spans="1:65" s="3" customFormat="1" ht="30" customHeight="1" thickBot="1" x14ac:dyDescent="0.3">
      <c r="A15" s="52"/>
      <c r="B15" s="52"/>
      <c r="C15" s="96" t="s">
        <v>57</v>
      </c>
      <c r="D15" s="97" t="s">
        <v>46</v>
      </c>
      <c r="E15" s="25">
        <v>0.5</v>
      </c>
      <c r="F15" s="59">
        <f ca="1">F13+1</f>
        <v>45354</v>
      </c>
      <c r="G15" s="59">
        <f ca="1">F15+4</f>
        <v>45358</v>
      </c>
      <c r="H15" s="15"/>
      <c r="I15" s="15">
        <f t="shared" ca="1" si="6"/>
        <v>5</v>
      </c>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row>
    <row r="16" spans="1:65" s="3" customFormat="1" ht="30" customHeight="1" thickBot="1" x14ac:dyDescent="0.3">
      <c r="A16" s="51"/>
      <c r="B16" s="51"/>
      <c r="C16" s="96" t="s">
        <v>58</v>
      </c>
      <c r="D16" s="98" t="s">
        <v>61</v>
      </c>
      <c r="E16" s="25">
        <v>0.5</v>
      </c>
      <c r="F16" s="59">
        <f ca="1">F15+2</f>
        <v>45356</v>
      </c>
      <c r="G16" s="59">
        <f ca="1">F16+5</f>
        <v>45361</v>
      </c>
      <c r="H16" s="15"/>
      <c r="I16" s="15">
        <f t="shared" ca="1" si="6"/>
        <v>6</v>
      </c>
      <c r="J16" s="37"/>
      <c r="K16" s="37"/>
      <c r="L16" s="37"/>
      <c r="M16" s="37"/>
      <c r="N16" s="37"/>
      <c r="O16" s="37"/>
      <c r="P16" s="37"/>
      <c r="Q16" s="37"/>
      <c r="R16" s="37"/>
      <c r="S16" s="37"/>
      <c r="T16" s="37"/>
      <c r="U16" s="37"/>
      <c r="V16" s="38"/>
      <c r="W16" s="38"/>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row>
    <row r="17" spans="1:65" s="3" customFormat="1" ht="30" customHeight="1" thickBot="1" x14ac:dyDescent="0.3">
      <c r="A17" s="51"/>
      <c r="B17" s="51"/>
      <c r="C17" s="95" t="s">
        <v>59</v>
      </c>
      <c r="D17" s="98" t="s">
        <v>60</v>
      </c>
      <c r="E17" s="25"/>
      <c r="F17" s="59">
        <f ca="1">G16</f>
        <v>45361</v>
      </c>
      <c r="G17" s="59">
        <f ca="1">F17+3</f>
        <v>45364</v>
      </c>
      <c r="H17" s="15"/>
      <c r="I17" s="15">
        <f t="shared" ca="1" si="6"/>
        <v>4</v>
      </c>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row>
    <row r="18" spans="1:65" s="3" customFormat="1" ht="30" customHeight="1" thickBot="1" x14ac:dyDescent="0.3">
      <c r="A18" s="51"/>
      <c r="B18" s="51"/>
      <c r="C18" s="96" t="s">
        <v>68</v>
      </c>
      <c r="D18" s="97" t="s">
        <v>48</v>
      </c>
      <c r="E18" s="25"/>
      <c r="F18" s="59">
        <f ca="1">F17</f>
        <v>45361</v>
      </c>
      <c r="G18" s="59">
        <f ca="1">F18+2</f>
        <v>45363</v>
      </c>
      <c r="H18" s="15"/>
      <c r="I18" s="15">
        <f t="shared" ca="1" si="6"/>
        <v>3</v>
      </c>
      <c r="J18" s="37"/>
      <c r="K18" s="37"/>
      <c r="L18" s="37"/>
      <c r="M18" s="37"/>
      <c r="N18" s="37"/>
      <c r="O18" s="37"/>
      <c r="P18" s="37"/>
      <c r="Q18" s="37"/>
      <c r="R18" s="37"/>
      <c r="S18" s="37"/>
      <c r="T18" s="37"/>
      <c r="U18" s="37"/>
      <c r="V18" s="37"/>
      <c r="W18" s="37"/>
      <c r="X18" s="37"/>
      <c r="Y18" s="37"/>
      <c r="Z18" s="38"/>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row>
    <row r="19" spans="1:65" s="3" customFormat="1" ht="30" customHeight="1" thickBot="1" x14ac:dyDescent="0.3">
      <c r="A19" s="51"/>
      <c r="B19" s="51"/>
      <c r="C19" s="66" t="s">
        <v>1</v>
      </c>
      <c r="D19" s="63"/>
      <c r="E19" s="25"/>
      <c r="F19" s="59">
        <f ca="1">F18</f>
        <v>45361</v>
      </c>
      <c r="G19" s="59">
        <f ca="1">F19+3</f>
        <v>45364</v>
      </c>
      <c r="H19" s="15"/>
      <c r="I19" s="15">
        <f t="shared" ca="1" si="6"/>
        <v>4</v>
      </c>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row>
    <row r="20" spans="1:65" s="3" customFormat="1" ht="30" customHeight="1" thickBot="1" x14ac:dyDescent="0.3">
      <c r="A20" s="51" t="s">
        <v>32</v>
      </c>
      <c r="B20" s="51"/>
      <c r="C20" s="26" t="s">
        <v>12</v>
      </c>
      <c r="D20" s="82" t="s">
        <v>55</v>
      </c>
      <c r="E20" s="27"/>
      <c r="F20" s="28"/>
      <c r="G20" s="29"/>
      <c r="H20" s="15"/>
      <c r="I20" s="15" t="str">
        <f t="shared" si="6"/>
        <v/>
      </c>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row>
    <row r="21" spans="1:65" s="3" customFormat="1" ht="30" customHeight="1" thickBot="1" x14ac:dyDescent="0.3">
      <c r="A21" s="51"/>
      <c r="B21" s="51"/>
      <c r="C21" s="100" t="s">
        <v>64</v>
      </c>
      <c r="D21" s="101" t="s">
        <v>61</v>
      </c>
      <c r="E21" s="30"/>
      <c r="F21" s="60">
        <f ca="1">F9+15</f>
        <v>45364</v>
      </c>
      <c r="G21" s="60">
        <f ca="1">F21+5</f>
        <v>45369</v>
      </c>
      <c r="H21" s="15"/>
      <c r="I21" s="15">
        <f t="shared" ca="1" si="6"/>
        <v>6</v>
      </c>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row>
    <row r="22" spans="1:65" s="3" customFormat="1" ht="30" customHeight="1" thickBot="1" x14ac:dyDescent="0.3">
      <c r="A22" s="51"/>
      <c r="B22" s="51"/>
      <c r="C22" s="99" t="s">
        <v>65</v>
      </c>
      <c r="D22" s="101" t="s">
        <v>60</v>
      </c>
      <c r="E22" s="30"/>
      <c r="F22" s="60">
        <f ca="1">G21+1</f>
        <v>45370</v>
      </c>
      <c r="G22" s="60">
        <f ca="1">F22+4</f>
        <v>45374</v>
      </c>
      <c r="H22" s="15"/>
      <c r="I22" s="15">
        <f t="shared" ca="1" si="6"/>
        <v>5</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row>
    <row r="23" spans="1:65" s="3" customFormat="1" ht="30" customHeight="1" thickBot="1" x14ac:dyDescent="0.3">
      <c r="A23" s="51"/>
      <c r="B23" s="51"/>
      <c r="C23" s="100" t="s">
        <v>66</v>
      </c>
      <c r="D23" s="101" t="s">
        <v>67</v>
      </c>
      <c r="E23" s="30"/>
      <c r="F23" s="60">
        <f ca="1">F22+5</f>
        <v>45375</v>
      </c>
      <c r="G23" s="60">
        <f ca="1">F23+5</f>
        <v>45380</v>
      </c>
      <c r="H23" s="15"/>
      <c r="I23" s="15">
        <f t="shared" ca="1" si="6"/>
        <v>6</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row>
    <row r="24" spans="1:65" s="3" customFormat="1" ht="30" customHeight="1" thickBot="1" x14ac:dyDescent="0.3">
      <c r="A24" s="51"/>
      <c r="B24" s="51"/>
      <c r="C24" s="99" t="s">
        <v>69</v>
      </c>
      <c r="D24" s="101" t="s">
        <v>70</v>
      </c>
      <c r="E24" s="30"/>
      <c r="F24" s="60">
        <f ca="1">G23+1</f>
        <v>45381</v>
      </c>
      <c r="G24" s="60">
        <f ca="1">F24+4</f>
        <v>45385</v>
      </c>
      <c r="H24" s="15"/>
      <c r="I24" s="15">
        <f t="shared" ca="1" si="6"/>
        <v>5</v>
      </c>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row>
    <row r="25" spans="1:65" s="3" customFormat="1" ht="30" customHeight="1" thickBot="1" x14ac:dyDescent="0.3">
      <c r="A25" s="51"/>
      <c r="B25" s="51"/>
      <c r="C25" s="67" t="s">
        <v>1</v>
      </c>
      <c r="D25" s="64"/>
      <c r="E25" s="30"/>
      <c r="F25" s="60">
        <f ca="1">F23</f>
        <v>45375</v>
      </c>
      <c r="G25" s="60">
        <f ca="1">F25+4</f>
        <v>45379</v>
      </c>
      <c r="H25" s="15"/>
      <c r="I25" s="15">
        <f t="shared" ca="1" si="6"/>
        <v>5</v>
      </c>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row>
    <row r="26" spans="1:65" s="3" customFormat="1" ht="30" customHeight="1" thickBot="1" x14ac:dyDescent="0.3">
      <c r="A26" s="51" t="s">
        <v>32</v>
      </c>
      <c r="B26" s="51"/>
      <c r="C26" s="31" t="s">
        <v>24</v>
      </c>
      <c r="D26" s="83" t="s">
        <v>56</v>
      </c>
      <c r="E26" s="32"/>
      <c r="F26" s="33"/>
      <c r="G26" s="34"/>
      <c r="H26" s="15"/>
      <c r="I26" s="15" t="str">
        <f t="shared" si="6"/>
        <v/>
      </c>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row>
    <row r="27" spans="1:65" s="3" customFormat="1" ht="30" customHeight="1" thickBot="1" x14ac:dyDescent="0.3">
      <c r="A27" s="51"/>
      <c r="B27" s="51"/>
      <c r="C27" s="102" t="s">
        <v>71</v>
      </c>
      <c r="D27" s="105" t="s">
        <v>61</v>
      </c>
      <c r="E27" s="35"/>
      <c r="F27" s="61" t="s">
        <v>31</v>
      </c>
      <c r="G27" s="61" t="s">
        <v>31</v>
      </c>
      <c r="H27" s="15"/>
      <c r="I27" s="15" t="e">
        <f t="shared" si="6"/>
        <v>#VALUE!</v>
      </c>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row>
    <row r="28" spans="1:65" s="3" customFormat="1" ht="30" customHeight="1" thickBot="1" x14ac:dyDescent="0.3">
      <c r="A28" s="51"/>
      <c r="B28" s="51"/>
      <c r="C28" s="102" t="s">
        <v>72</v>
      </c>
      <c r="D28" s="105" t="s">
        <v>75</v>
      </c>
      <c r="E28" s="35"/>
      <c r="F28" s="61" t="s">
        <v>31</v>
      </c>
      <c r="G28" s="61" t="s">
        <v>31</v>
      </c>
      <c r="H28" s="15"/>
      <c r="I28" s="15" t="e">
        <f t="shared" si="6"/>
        <v>#VALUE!</v>
      </c>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row>
    <row r="29" spans="1:65" s="3" customFormat="1" ht="30" customHeight="1" thickBot="1" x14ac:dyDescent="0.3">
      <c r="A29" s="51"/>
      <c r="B29" s="51"/>
      <c r="C29" s="102" t="s">
        <v>73</v>
      </c>
      <c r="D29" s="105" t="s">
        <v>60</v>
      </c>
      <c r="E29" s="35"/>
      <c r="F29" s="61" t="s">
        <v>31</v>
      </c>
      <c r="G29" s="61" t="s">
        <v>31</v>
      </c>
      <c r="H29" s="15"/>
      <c r="I29" s="15" t="e">
        <f t="shared" si="6"/>
        <v>#VALUE!</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row>
    <row r="30" spans="1:65" s="3" customFormat="1" ht="30" customHeight="1" thickBot="1" x14ac:dyDescent="0.3">
      <c r="A30" s="51"/>
      <c r="B30" s="51"/>
      <c r="C30" s="103" t="s">
        <v>74</v>
      </c>
      <c r="D30" s="104" t="s">
        <v>52</v>
      </c>
      <c r="E30" s="35"/>
      <c r="F30" s="61" t="s">
        <v>31</v>
      </c>
      <c r="G30" s="61" t="s">
        <v>31</v>
      </c>
      <c r="H30" s="15"/>
      <c r="I30" s="15" t="e">
        <f t="shared" si="6"/>
        <v>#VALUE!</v>
      </c>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row>
    <row r="31" spans="1:65" s="3" customFormat="1" ht="55.5" customHeight="1" thickBot="1" x14ac:dyDescent="0.3">
      <c r="A31" s="51"/>
      <c r="B31" s="51"/>
      <c r="C31" s="68" t="s">
        <v>1</v>
      </c>
      <c r="D31" s="65"/>
      <c r="E31" s="35"/>
      <c r="F31" s="61" t="s">
        <v>31</v>
      </c>
      <c r="G31" s="61" t="s">
        <v>31</v>
      </c>
      <c r="H31" s="15"/>
      <c r="I31" s="15" t="e">
        <f t="shared" si="6"/>
        <v>#VALUE!</v>
      </c>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row>
    <row r="32" spans="1:65" s="3" customFormat="1" ht="30" customHeight="1" thickBot="1" x14ac:dyDescent="0.3">
      <c r="A32" s="51" t="s">
        <v>34</v>
      </c>
      <c r="B32" s="51"/>
      <c r="C32" s="16" t="s">
        <v>76</v>
      </c>
      <c r="D32" s="84" t="s">
        <v>77</v>
      </c>
      <c r="E32" s="17"/>
      <c r="F32" s="18"/>
      <c r="G32" s="19"/>
      <c r="H32" s="15"/>
      <c r="I32" s="15" t="str">
        <f t="shared" si="6"/>
        <v/>
      </c>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row>
    <row r="33" spans="1:65" s="3" customFormat="1" ht="30" customHeight="1" thickBot="1" x14ac:dyDescent="0.3">
      <c r="A33" s="51"/>
      <c r="B33" s="51"/>
      <c r="C33" s="85" t="s">
        <v>78</v>
      </c>
      <c r="D33" s="86" t="s">
        <v>46</v>
      </c>
      <c r="E33" s="20">
        <v>0.5</v>
      </c>
      <c r="F33" s="87">
        <f ca="1">Project_Start</f>
        <v>45349</v>
      </c>
      <c r="G33" s="87">
        <f ca="1">F33+3</f>
        <v>45352</v>
      </c>
      <c r="H33" s="15"/>
      <c r="I33" s="15"/>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row>
    <row r="34" spans="1:65" s="3" customFormat="1" ht="30" customHeight="1" thickBot="1" x14ac:dyDescent="0.3">
      <c r="A34" s="52" t="s">
        <v>33</v>
      </c>
      <c r="B34" s="52"/>
      <c r="C34" s="88" t="s">
        <v>79</v>
      </c>
      <c r="D34" s="89" t="s">
        <v>48</v>
      </c>
      <c r="E34" s="20">
        <v>0.6</v>
      </c>
      <c r="F34" s="90">
        <f ca="1">G33</f>
        <v>45352</v>
      </c>
      <c r="G34" s="90">
        <f ca="1">F34+2</f>
        <v>45354</v>
      </c>
      <c r="H34" s="36"/>
      <c r="I34" s="36">
        <f t="shared" ca="1" si="6"/>
        <v>3</v>
      </c>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row>
    <row r="35" spans="1:65" ht="30" customHeight="1" x14ac:dyDescent="0.25">
      <c r="C35" s="85" t="s">
        <v>82</v>
      </c>
      <c r="D35" s="86" t="s">
        <v>51</v>
      </c>
      <c r="E35" s="91">
        <v>0.5</v>
      </c>
      <c r="F35" s="87">
        <f ca="1">G34</f>
        <v>45354</v>
      </c>
      <c r="G35" s="87">
        <f ca="1">F35+4</f>
        <v>45358</v>
      </c>
      <c r="H35" s="6"/>
    </row>
    <row r="36" spans="1:65" ht="30" customHeight="1" x14ac:dyDescent="0.25">
      <c r="C36" s="92" t="s">
        <v>0</v>
      </c>
      <c r="D36" s="86"/>
      <c r="E36" s="91">
        <v>0.25</v>
      </c>
      <c r="F36" s="87">
        <f ca="1">G35</f>
        <v>45358</v>
      </c>
      <c r="G36" s="87">
        <f ca="1">F36+5</f>
        <v>45363</v>
      </c>
    </row>
    <row r="37" spans="1:65" ht="30" customHeight="1" thickBot="1" x14ac:dyDescent="0.3">
      <c r="C37" s="92" t="s">
        <v>1</v>
      </c>
      <c r="D37" s="93"/>
      <c r="E37" s="91"/>
      <c r="F37" s="87">
        <f ca="1">F34+1</f>
        <v>45353</v>
      </c>
      <c r="G37" s="87">
        <f ca="1">F37+2</f>
        <v>45355</v>
      </c>
    </row>
    <row r="38" spans="1:65" ht="30" customHeight="1" thickBot="1" x14ac:dyDescent="0.3">
      <c r="C38" s="21" t="s">
        <v>80</v>
      </c>
      <c r="D38" s="106" t="s">
        <v>81</v>
      </c>
      <c r="E38" s="22"/>
      <c r="F38" s="23"/>
      <c r="G38" s="24"/>
    </row>
    <row r="39" spans="1:65" ht="30" customHeight="1" thickBot="1" x14ac:dyDescent="0.3">
      <c r="C39" s="96" t="s">
        <v>83</v>
      </c>
      <c r="D39" s="97" t="s">
        <v>84</v>
      </c>
      <c r="E39" s="25">
        <v>0.5</v>
      </c>
      <c r="F39" s="59">
        <f ca="1">F37+1</f>
        <v>45354</v>
      </c>
      <c r="G39" s="59">
        <f ca="1">F39+4</f>
        <v>45358</v>
      </c>
    </row>
    <row r="40" spans="1:65" ht="30" customHeight="1" thickBot="1" x14ac:dyDescent="0.3">
      <c r="C40" s="96" t="s">
        <v>85</v>
      </c>
      <c r="D40" s="98" t="s">
        <v>60</v>
      </c>
      <c r="E40" s="25">
        <v>0.5</v>
      </c>
      <c r="F40" s="59">
        <f ca="1">F39+2</f>
        <v>45356</v>
      </c>
      <c r="G40" s="59">
        <f ca="1">F40+5</f>
        <v>45361</v>
      </c>
    </row>
    <row r="41" spans="1:65" ht="30" customHeight="1" thickBot="1" x14ac:dyDescent="0.3">
      <c r="C41" s="96" t="s">
        <v>86</v>
      </c>
      <c r="D41" s="98" t="s">
        <v>87</v>
      </c>
      <c r="E41" s="25"/>
      <c r="F41" s="59">
        <f ca="1">G40</f>
        <v>45361</v>
      </c>
      <c r="G41" s="59">
        <f ca="1">F41+3</f>
        <v>45364</v>
      </c>
    </row>
    <row r="42" spans="1:65" ht="30" customHeight="1" thickBot="1" x14ac:dyDescent="0.3">
      <c r="C42" s="96"/>
      <c r="D42" s="97"/>
      <c r="E42" s="25"/>
      <c r="F42" s="59">
        <f ca="1">F41</f>
        <v>45361</v>
      </c>
      <c r="G42" s="59">
        <f ca="1">F42+2</f>
        <v>45363</v>
      </c>
    </row>
  </sheetData>
  <mergeCells count="11">
    <mergeCell ref="D4:E4"/>
    <mergeCell ref="C5:H5"/>
    <mergeCell ref="AL4:AR4"/>
    <mergeCell ref="AS4:AY4"/>
    <mergeCell ref="AZ4:BF4"/>
    <mergeCell ref="BG4:BM4"/>
    <mergeCell ref="F3:G3"/>
    <mergeCell ref="J4:P4"/>
    <mergeCell ref="Q4:W4"/>
    <mergeCell ref="X4:AD4"/>
    <mergeCell ref="AE4:AK4"/>
  </mergeCells>
  <conditionalFormatting sqref="E7:E31">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34">
    <cfRule type="expression" dxfId="2" priority="35">
      <formula>AND(TODAY()&gt;=J$5,TODAY()&lt;K$5)</formula>
    </cfRule>
  </conditionalFormatting>
  <conditionalFormatting sqref="J7:BM34">
    <cfRule type="expression" dxfId="1" priority="29">
      <formula>AND(task_start&lt;=J$5,ROUNDDOWN((task_end-task_start+1)*task_progress,0)+task_start-1&gt;=J$5)</formula>
    </cfRule>
    <cfRule type="expression" dxfId="0" priority="30" stopIfTrue="1">
      <formula>AND(task_end&gt;=J$5,task_start&lt;K$5)</formula>
    </cfRule>
  </conditionalFormatting>
  <conditionalFormatting sqref="E32:E37">
    <cfRule type="dataBar" priority="2">
      <dataBar>
        <cfvo type="num" val="0"/>
        <cfvo type="num" val="1"/>
        <color theme="0" tint="-0.249977111117893"/>
      </dataBar>
      <extLst>
        <ext xmlns:x14="http://schemas.microsoft.com/office/spreadsheetml/2009/9/main" uri="{B025F937-C7B1-47D3-B67F-A62EFF666E3E}">
          <x14:id>{1FDB78F4-5014-4A61-8771-D9F240051C54}</x14:id>
        </ext>
      </extLst>
    </cfRule>
  </conditionalFormatting>
  <conditionalFormatting sqref="E38:E42">
    <cfRule type="dataBar" priority="1">
      <dataBar>
        <cfvo type="num" val="0"/>
        <cfvo type="num" val="1"/>
        <color theme="0" tint="-0.249977111117893"/>
      </dataBar>
      <extLst>
        <ext xmlns:x14="http://schemas.microsoft.com/office/spreadsheetml/2009/9/main" uri="{B025F937-C7B1-47D3-B67F-A62EFF666E3E}">
          <x14:id>{D3A12EC0-EEC2-4B7F-A0B5-5E121FD923CE}</x14:id>
        </ext>
      </extLst>
    </cfRule>
  </conditionalFormatting>
  <dataValidations count="1">
    <dataValidation type="whole" operator="greaterThanOrEqual" allowBlank="1" showInputMessage="1" promptTitle="Display Week" prompt="Changing this number will scroll the Gantt Chart view." sqref="F4">
      <formula1>1</formula1>
    </dataValidation>
  </dataValidations>
  <hyperlinks>
    <hyperlink ref="J2" r:id="rId1"/>
    <hyperlink ref="J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G18 G22:G23 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E7:E31</xm:sqref>
        </x14:conditionalFormatting>
        <x14:conditionalFormatting xmlns:xm="http://schemas.microsoft.com/office/excel/2006/main">
          <x14:cfRule type="dataBar" id="{1FDB78F4-5014-4A61-8771-D9F240051C54}">
            <x14:dataBar minLength="0" maxLength="100" gradient="0">
              <x14:cfvo type="num">
                <xm:f>0</xm:f>
              </x14:cfvo>
              <x14:cfvo type="num">
                <xm:f>1</xm:f>
              </x14:cfvo>
              <x14:negativeFillColor rgb="FFFF0000"/>
              <x14:axisColor rgb="FF000000"/>
            </x14:dataBar>
          </x14:cfRule>
          <xm:sqref>E32:E37</xm:sqref>
        </x14:conditionalFormatting>
        <x14:conditionalFormatting xmlns:xm="http://schemas.microsoft.com/office/excel/2006/main">
          <x14:cfRule type="dataBar" id="{D3A12EC0-EEC2-4B7F-A0B5-5E121FD923CE}">
            <x14:dataBar minLength="0" maxLength="100" gradient="0">
              <x14:cfvo type="num">
                <xm:f>0</xm:f>
              </x14:cfvo>
              <x14:cfvo type="num">
                <xm:f>1</xm:f>
              </x14:cfvo>
              <x14:negativeFillColor rgb="FFFF0000"/>
              <x14:axisColor rgb="FF000000"/>
            </x14:dataBar>
          </x14:cfRule>
          <xm:sqref>E38:E42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1" customWidth="1"/>
    <col min="2" max="16384" width="9.140625" style="2"/>
  </cols>
  <sheetData>
    <row r="1" spans="1:2" ht="46.5" customHeight="1" x14ac:dyDescent="0.2"/>
    <row r="2" spans="1:2" s="43" customFormat="1" ht="15.75" x14ac:dyDescent="0.25">
      <c r="A2" s="42" t="s">
        <v>15</v>
      </c>
      <c r="B2" s="42"/>
    </row>
    <row r="3" spans="1:2" s="47" customFormat="1" ht="27" customHeight="1" x14ac:dyDescent="0.25">
      <c r="A3" s="48" t="s">
        <v>20</v>
      </c>
      <c r="B3" s="48"/>
    </row>
    <row r="4" spans="1:2" s="44" customFormat="1" ht="26.25" x14ac:dyDescent="0.4">
      <c r="A4" s="45" t="s">
        <v>14</v>
      </c>
    </row>
    <row r="5" spans="1:2" ht="74.099999999999994" customHeight="1" x14ac:dyDescent="0.2">
      <c r="A5" s="46" t="s">
        <v>23</v>
      </c>
    </row>
    <row r="6" spans="1:2" ht="26.25" customHeight="1" x14ac:dyDescent="0.2">
      <c r="A6" s="45" t="s">
        <v>29</v>
      </c>
    </row>
    <row r="7" spans="1:2" s="41" customFormat="1" ht="204.95" customHeight="1" x14ac:dyDescent="0.25">
      <c r="A7" s="50" t="s">
        <v>28</v>
      </c>
    </row>
    <row r="8" spans="1:2" s="44" customFormat="1" ht="26.25" x14ac:dyDescent="0.4">
      <c r="A8" s="45" t="s">
        <v>16</v>
      </c>
    </row>
    <row r="9" spans="1:2" ht="60" x14ac:dyDescent="0.2">
      <c r="A9" s="46" t="s">
        <v>25</v>
      </c>
    </row>
    <row r="10" spans="1:2" s="41" customFormat="1" ht="27.95" customHeight="1" x14ac:dyDescent="0.25">
      <c r="A10" s="49" t="s">
        <v>22</v>
      </c>
    </row>
    <row r="11" spans="1:2" s="44" customFormat="1" ht="26.25" x14ac:dyDescent="0.4">
      <c r="A11" s="45" t="s">
        <v>13</v>
      </c>
    </row>
    <row r="12" spans="1:2" ht="30" x14ac:dyDescent="0.2">
      <c r="A12" s="46" t="s">
        <v>21</v>
      </c>
    </row>
    <row r="13" spans="1:2" s="41" customFormat="1" ht="27.95" customHeight="1" x14ac:dyDescent="0.25">
      <c r="A13" s="49" t="s">
        <v>6</v>
      </c>
    </row>
    <row r="14" spans="1:2" s="44" customFormat="1" ht="26.25" x14ac:dyDescent="0.4">
      <c r="A14" s="45" t="s">
        <v>17</v>
      </c>
    </row>
    <row r="15" spans="1:2" ht="75" customHeight="1" x14ac:dyDescent="0.2">
      <c r="A15" s="46" t="s">
        <v>18</v>
      </c>
    </row>
    <row r="16" spans="1:2" ht="75" x14ac:dyDescent="0.2">
      <c r="A16" s="46" t="s">
        <v>19</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2024-02-27T20:00:40Z</dcterms:modified>
</cp:coreProperties>
</file>