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hfrn\Desktop\"/>
    </mc:Choice>
  </mc:AlternateContent>
  <x:bookViews>
    <x:workbookView xWindow="0" yWindow="0" windowWidth="22788" windowHeight="8592"/>
  </x:bookViews>
  <x:sheets>
    <x:sheet name="속도-&gt;시간" sheetId="1" r:id="rId4"/>
    <x:sheet name="시간-&gt;속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<x:sst xmlns:r="http://schemas.openxmlformats.org/officeDocument/2006/relationships" xmlns:c="http://schemas.openxmlformats.org/drawingml/2006/chart" xmlns:x="http://schemas.openxmlformats.org/spreadsheetml/2006/main" count="30" uniqueCount="16">
  <x:si>
    <x:t>완주 희망 시간</x:t>
  </x:si>
  <x:si>
    <x:t>완주까지 걸리는 시간</x:t>
  </x:si>
  <x:si>
    <x:t>마라톤 페이스 계산기</x:t>
  </x:si>
  <x:si>
    <x:r>
      <x:t>필요한 속도</x:t>
    </x:r>
    <x:r>
      <x:rPr>
        <x:rFont val="맑은 고딕"/>
        <x:sz val="12"/>
        <x:color rgb="ff000000"/>
      </x:rPr>
      <x:t>(1km)</x:t>
    </x:r>
  </x:si>
  <x:si>
    <x:t>기준</x:t>
  </x:si>
  <x:si>
    <x:t>풀</x:t>
  </x:si>
  <x:si>
    <x:t>5km</x:t>
  </x:si>
  <x:si>
    <x:t>초</x:t>
  </x:si>
  <x:si>
    <x:t>시</x:t>
  </x:si>
  <x:si>
    <x:t>분</x:t>
  </x:si>
  <x:si>
    <x:t>하프</x:t>
  </x:si>
  <x:si>
    <x:t>15km</x:t>
  </x:si>
  <x:si>
    <x:t>속도-&gt;시간</x:t>
  </x:si>
  <x:si>
    <x:t>1km 속도</x:t>
  </x:si>
  <x:si>
    <x:t>시간-&gt;속도</x:t>
  </x:si>
  <x:si>
    <x:t>10km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</x:si>
</x:sst>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0_ "/>
    <x:numFmt numFmtId="165" formatCode="0.00_ "/>
    <x:numFmt numFmtId="166" formatCode="0.00_);[Red]\(0.00\)"/>
    <x:numFmt numFmtId="167" formatCode="[$-F800]dddd\,\ mmmm\ dd\,\ yyyy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000000"/>
    </x:font>
    <x:font>
      <x:name val="맑은 고딕"/>
      <x:sz val="14"/>
      <x:color rgb="ff000000"/>
    </x:font>
    <x:font>
      <x:name val="맑은 고딕"/>
      <x:sz val="19"/>
      <x:color rgb="ff000000"/>
    </x:font>
    <x:font>
      <x:name val="맑은 고딕"/>
      <x:sz val="22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6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>
          <x:alignment horizontal="center" vertical="center"/>
        </x:xf>
      </mc:Fallback>
    </mc:AlternateContent>
    <x:xf numFmtId="0" fontId="7" fillId="0" borderId="7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7" fillId="0" borderId="8" xfId="0" applyNumberFormat="1" applyFont="1" applyBorder="1" applyAlignment="1">
      <x:alignment horizontal="left" vertical="center"/>
    </x:xf>
    <x:xf numFmtId="0" fontId="7" fillId="0" borderId="1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2" borderId="6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2" borderId="6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3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3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4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4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2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2" xfId="0" applyNumberFormat="1" applyFont="1" applyFill="1" applyBorder="1" applyAlignment="1" applyProtection="1">
          <x:alignment horizontal="right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9"/>
  <x:sheetViews>
    <x:sheetView tabSelected="1" topLeftCell="A1" zoomScaleNormal="100" zoomScaleSheetLayoutView="75" workbookViewId="0">
      <x:selection activeCell="A1" activeCellId="0" sqref="A1:F1"/>
    </x:sheetView>
  </x:sheetViews>
  <x:sheetFormatPr defaultColWidth="8.796875" defaultRowHeight="16.399999999999999"/>
  <x:cols>
    <x:col min="1" max="1" width="6.94921875" style="1" bestFit="1" customWidth="1"/>
    <x:col min="2" max="5" width="9.77734375" style="1" customWidth="1"/>
    <x:col min="6" max="6" width="12.01171875" style="2" bestFit="1" customWidth="1"/>
  </x:cols>
  <x:sheetData>
    <x:row r="1" spans="1:6" s="24" customFormat="1" ht="28.5">
      <x:c r="A1" s="36" t="s">
        <x:v>2</x:v>
      </x:c>
      <x:c r="B1" s="37"/>
      <x:c r="C1" s="37"/>
      <x:c r="D1" s="37"/>
      <x:c r="E1" s="37"/>
      <x:c r="F1" s="38"/>
    </x:row>
    <x:row r="2" spans="1:6" ht="17.149999999999999" customHeight="1">
      <x:c r="A2" s="44" t="s">
        <x:v>12</x:v>
      </x:c>
      <x:c r="B2" s="45"/>
      <x:c r="C2" s="46"/>
      <x:c r="D2" s="47">
        <x:f ca="1">TODAY()</x:f>
        <x:v>44170</x:v>
      </x:c>
      <x:c r="E2" s="47"/>
      <x:c r="F2" s="48"/>
    </x:row>
    <x:row r="3" spans="1:6" ht="21">
      <x:c r="A3" s="11"/>
      <x:c r="B3" s="39" t="s">
        <x:v>13</x:v>
      </x:c>
      <x:c r="C3" s="40"/>
      <x:c r="D3" s="41" t="s">
        <x:v>1</x:v>
      </x:c>
      <x:c r="E3" s="42"/>
      <x:c r="F3" s="43"/>
    </x:row>
    <x:row r="4" spans="1:6" ht="20.649999999999999">
      <x:c r="A4" s="12" t="s">
        <x:v>4</x:v>
      </x:c>
      <x:c r="B4" s="13" t="s">
        <x:v>9</x:v>
      </x:c>
      <x:c r="C4" s="14" t="s">
        <x:v>7</x:v>
      </x:c>
      <x:c r="D4" s="15" t="s">
        <x:v>8</x:v>
      </x:c>
      <x:c r="E4" s="16" t="s">
        <x:v>9</x:v>
      </x:c>
      <x:c r="F4" s="17" t="s">
        <x:v>7</x:v>
      </x:c>
    </x:row>
    <x:row r="5" spans="1:6" ht="48" customHeight="1">
      <x:c r="A5" s="18" t="s">
        <x:v>5</x:v>
      </x:c>
      <x:c r="B5" s="25">
        <x:v>3</x:v>
      </x:c>
      <x:c r="C5" s="26">
        <x:v>30</x:v>
      </x:c>
      <x:c r="D5" s="27">
        <x:f>ROUNDDOWN(42.195/(1/((B5*60+C5)/3600)),0)</x:f>
        <x:v>2</x:v>
      </x:c>
      <x:c r="E5" s="28">
        <x:f>ROUNDDOWN((42.195/(1/((B5*60+C5)/3600))-D5)*60,0)</x:f>
        <x:v>27</x:v>
      </x:c>
      <x:c r="F5" s="29">
        <x:f>((42.195/(1/((B5*60+C5)/3600))-D5)*60-E5)*60</x:f>
        <x:v>40.94999999999942</x:v>
      </x:c>
    </x:row>
    <x:row r="6" spans="1:6" ht="48" customHeight="1">
      <x:c r="A6" s="18" t="s">
        <x:v>10</x:v>
      </x:c>
      <x:c r="B6" s="25">
        <x:v>3</x:v>
      </x:c>
      <x:c r="C6" s="26">
        <x:v>30</x:v>
      </x:c>
      <x:c r="D6" s="27">
        <x:f>ROUNDDOWN(21.0975/(1/((B6*60+C6)/3600)),0)</x:f>
        <x:v>1</x:v>
      </x:c>
      <x:c r="E6" s="28">
        <x:f>ROUNDDOWN((21.0975/(1/((B6*60+C6)/3600))-D6)*60,0)</x:f>
        <x:v>13</x:v>
      </x:c>
      <x:c r="F6" s="29">
        <x:f>((21.0975/(1/((B6*60+C6)/3600))-D6)*60-E6)*60</x:f>
        <x:v>50.47499999999971</x:v>
      </x:c>
    </x:row>
    <x:row r="7" spans="1:6" ht="48" customHeight="1">
      <x:c r="A7" s="18" t="s">
        <x:v>11</x:v>
      </x:c>
      <x:c r="B7" s="25">
        <x:v>3</x:v>
      </x:c>
      <x:c r="C7" s="26">
        <x:v>30</x:v>
      </x:c>
      <x:c r="D7" s="27">
        <x:f>ROUNDDOWN(15/(1/((B7*60+C7)/3600)),0)</x:f>
        <x:v>0</x:v>
      </x:c>
      <x:c r="E7" s="28">
        <x:f>ROUNDDOWN((15/(1/((B7*60+C7)/3600))-D7)*60,0)</x:f>
        <x:v>52</x:v>
      </x:c>
      <x:c r="F7" s="29">
        <x:f>((15/(1/((B7*60+C7)/3600))-D7)*60-E7)*60</x:f>
        <x:v>30</x:v>
      </x:c>
    </x:row>
    <x:row r="8" spans="1:6" ht="48" customHeight="1">
      <x:c r="A8" s="18" t="s">
        <x:v>15</x:v>
      </x:c>
      <x:c r="B8" s="25">
        <x:v>3</x:v>
      </x:c>
      <x:c r="C8" s="26">
        <x:v>30</x:v>
      </x:c>
      <x:c r="D8" s="27">
        <x:f>ROUNDDOWN(10/(1/((B8*60+C8)/3600)),0)</x:f>
        <x:v>0</x:v>
      </x:c>
      <x:c r="E8" s="28">
        <x:f>ROUNDDOWN((10/(1/((B8*60+C8)/3600))-D8)*60,0)</x:f>
        <x:v>35</x:v>
      </x:c>
      <x:c r="F8" s="29">
        <x:f>((10/(1/((B8*60+C8)/3600))-D8)*60-E8)*60</x:f>
        <x:v>0</x:v>
      </x:c>
    </x:row>
    <x:row r="9" spans="1:6" ht="48" customHeight="1">
      <x:c r="A9" s="19" t="s">
        <x:v>6</x:v>
      </x:c>
      <x:c r="B9" s="30">
        <x:v>3</x:v>
      </x:c>
      <x:c r="C9" s="31">
        <x:v>30</x:v>
      </x:c>
      <x:c r="D9" s="32">
        <x:f>ROUNDDOWN(5/(1/((B9*60+C9)/3600)),0)</x:f>
        <x:v>0</x:v>
      </x:c>
      <x:c r="E9" s="33">
        <x:f>ROUNDDOWN((5/(1/((B9*60+C9)/3600))-D9)*60,0)</x:f>
        <x:v>17</x:v>
      </x:c>
      <x:c r="F9" s="34">
        <x:f>((5/(1/((B9*60+C9)/3600))-D9)*60-E9)*60</x:f>
        <x:v>30</x:v>
      </x:c>
    </x:row>
  </x:sheetData>
  <x:mergeCells count="5">
    <x:mergeCell ref="A1:F1"/>
    <x:mergeCell ref="B3:C3"/>
    <x:mergeCell ref="D3:F3"/>
    <x:mergeCell ref="A2:C2"/>
    <x:mergeCell ref="D2:F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9"/>
  <x:sheetViews>
    <x:sheetView topLeftCell="A1" zoomScaleNormal="100" zoomScaleSheetLayoutView="75" workbookViewId="0">
      <x:selection activeCell="I10" activeCellId="0" sqref="I10:I10"/>
    </x:sheetView>
  </x:sheetViews>
  <x:sheetFormatPr defaultColWidth="8.796875" defaultRowHeight="16.399999999999999"/>
  <x:cols>
    <x:col min="1" max="1" width="6.94921875" style="1" bestFit="1" customWidth="1"/>
    <x:col min="2" max="5" width="9.77734375" style="1" customWidth="1"/>
    <x:col min="6" max="6" width="10.8984375" style="2" bestFit="1" customWidth="1"/>
  </x:cols>
  <x:sheetData>
    <x:row r="1" spans="1:6" s="24" customFormat="1" ht="28.5">
      <x:c r="A1" s="49" t="s">
        <x:v>2</x:v>
      </x:c>
      <x:c r="B1" s="50"/>
      <x:c r="C1" s="50"/>
      <x:c r="D1" s="50"/>
      <x:c r="E1" s="50"/>
      <x:c r="F1" s="51"/>
    </x:row>
    <x:row r="2" spans="1:13" ht="17.149999999999999" customHeight="1">
      <x:c r="A2" s="44" t="s">
        <x:v>14</x:v>
      </x:c>
      <x:c r="B2" s="45"/>
      <x:c r="C2" s="46"/>
      <x:c r="D2" s="55">
        <x:f ca="1">TODAY()</x:f>
        <x:v>44170</x:v>
      </x:c>
      <x:c r="E2" s="47"/>
      <x:c r="F2" s="48"/>
      <x:c r="M2" s="35"/>
    </x:row>
    <x:row r="3" spans="1:6" ht="21" customHeight="1">
      <x:c r="A3" s="11"/>
      <x:c r="B3" s="52" t="s">
        <x:v>0</x:v>
      </x:c>
      <x:c r="C3" s="53"/>
      <x:c r="D3" s="53"/>
      <x:c r="E3" s="54" t="s">
        <x:v>3</x:v>
      </x:c>
      <x:c r="F3" s="43"/>
    </x:row>
    <x:row r="4" spans="1:6" ht="20.649999999999999">
      <x:c r="A4" s="12" t="s">
        <x:v>4</x:v>
      </x:c>
      <x:c r="B4" s="13" t="s">
        <x:v>8</x:v>
      </x:c>
      <x:c r="C4" s="20" t="s">
        <x:v>9</x:v>
      </x:c>
      <x:c r="D4" s="14" t="s">
        <x:v>7</x:v>
      </x:c>
      <x:c r="E4" s="21" t="s">
        <x:v>9</x:v>
      </x:c>
      <x:c r="F4" s="17" t="s">
        <x:v>7</x:v>
      </x:c>
    </x:row>
    <x:row r="5" spans="1:6" ht="48" customHeight="1">
      <x:c r="A5" s="18" t="s">
        <x:v>5</x:v>
      </x:c>
      <x:c r="B5" s="3">
        <x:v>3</x:v>
      </x:c>
      <x:c r="C5" s="4">
        <x:v>0</x:v>
      </x:c>
      <x:c r="D5" s="5">
        <x:v>0</x:v>
      </x:c>
      <x:c r="E5" s="9">
        <x:f>ROUNDDOWN((1/(42.195/(B5+C5/60+D5/3600)))*60,0)</x:f>
        <x:v>4</x:v>
      </x:c>
      <x:c r="F5" s="22">
        <x:f>((1/(42.195/(B5+C5/60+D5/3600)))*60-E5)*60</x:f>
        <x:v>15.954496978314996</x:v>
      </x:c>
    </x:row>
    <x:row r="6" spans="1:6" ht="48" customHeight="1">
      <x:c r="A6" s="18" t="s">
        <x:v>10</x:v>
      </x:c>
      <x:c r="B6" s="3">
        <x:v>2</x:v>
      </x:c>
      <x:c r="C6" s="4">
        <x:v>10</x:v>
      </x:c>
      <x:c r="D6" s="5">
        <x:v>6</x:v>
      </x:c>
      <x:c r="E6" s="9">
        <x:f>ROUNDDOWN((1/(21.0975/(B6+C6/60+D6/3600)))*60,0)</x:f>
        <x:v>6</x:v>
      </x:c>
      <x:c r="F6" s="22">
        <x:f>((1/(21.0975/(B6+C6/60+D6/3600)))*60-E6)*60</x:f>
        <x:v>9.9964450764307955</x:v>
      </x:c>
    </x:row>
    <x:row r="7" spans="1:6" ht="48" customHeight="1">
      <x:c r="A7" s="18" t="s">
        <x:v>11</x:v>
      </x:c>
      <x:c r="B7" s="3">
        <x:v>1</x:v>
      </x:c>
      <x:c r="C7" s="4">
        <x:v>35</x:v>
      </x:c>
      <x:c r="D7" s="5">
        <x:v>0</x:v>
      </x:c>
      <x:c r="E7" s="9">
        <x:f>ROUNDDOWN((1/(15/(B7+C7/60+D7/3600)))*60,0)</x:f>
        <x:v>6</x:v>
      </x:c>
      <x:c r="F7" s="22">
        <x:f>((1/(15/(B7+C7/60+D7/3600)))*60-E7)*60</x:f>
        <x:v>20.000000000000036</x:v>
      </x:c>
    </x:row>
    <x:row r="8" spans="1:6" ht="48" customHeight="1">
      <x:c r="A8" s="18" t="s">
        <x:v>15</x:v>
      </x:c>
      <x:c r="B8" s="3">
        <x:v>1</x:v>
      </x:c>
      <x:c r="C8" s="4">
        <x:v>10</x:v>
      </x:c>
      <x:c r="D8" s="5">
        <x:v>10</x:v>
      </x:c>
      <x:c r="E8" s="9">
        <x:f>ROUNDDOWN((1/(10/(B8+C8/60+D8/3600)))*60,0)</x:f>
        <x:v>7</x:v>
      </x:c>
      <x:c r="F8" s="22">
        <x:f>((1/(10/(B8+C8/60+D8/3600)))*60-E8)*60</x:f>
        <x:v>0.99999999999999645</x:v>
      </x:c>
    </x:row>
    <x:row r="9" spans="1:6" ht="48" customHeight="1">
      <x:c r="A9" s="19" t="s">
        <x:v>6</x:v>
      </x:c>
      <x:c r="B9" s="6">
        <x:v>0</x:v>
      </x:c>
      <x:c r="C9" s="7">
        <x:v>25</x:v>
      </x:c>
      <x:c r="D9" s="8">
        <x:v>0</x:v>
      </x:c>
      <x:c r="E9" s="10">
        <x:f>ROUNDDOWN((1/(5/(B9+C9/60+D9/3600)))*60,0)</x:f>
        <x:v>5</x:v>
      </x:c>
      <x:c r="F9" s="23">
        <x:f>((1/(5/(B9+C9/60+D9/3600)))*60-E9)*60</x:f>
        <x:v>0</x:v>
      </x:c>
    </x:row>
  </x:sheetData>
  <x:mergeCells count="5">
    <x:mergeCell ref="A1:F1"/>
    <x:mergeCell ref="B3:D3"/>
    <x:mergeCell ref="E3:F3"/>
    <x:mergeCell ref="A2:C2"/>
    <x:mergeCell ref="D2:F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속도-&gt;시간</vt:lpstr>
      <vt:lpstr>시간-&gt;속도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admin;도시남</dc:creator>
  <cp:lastModifiedBy>admin</cp:lastModifiedBy>
  <cp:revision>8</cp:revision>
  <dcterms:created xsi:type="dcterms:W3CDTF">2020-12-02T13:31:57.000</dcterms:created>
  <dcterms:modified xsi:type="dcterms:W3CDTF">2020-12-05T05:14:25.114</dcterms:modified>
  <cp:version>1100.0100.01</cp:version>
</cp:coreProperties>
</file>