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DNA\"/>
    </mc:Choice>
  </mc:AlternateContent>
  <bookViews>
    <workbookView xWindow="0" yWindow="500" windowWidth="27360" windowHeight="10820"/>
  </bookViews>
  <sheets>
    <sheet name="김도윤" sheetId="5" r:id="rId1"/>
    <sheet name="Sheet2" sheetId="3" r:id="rId2"/>
  </sheets>
  <definedNames>
    <definedName name="_xlnm.Print_Area" localSheetId="0">김도윤!$A$1:$P$59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K4" i="5"/>
  <c r="H21" i="5"/>
  <c r="H22" i="5"/>
  <c r="M22" i="5"/>
  <c r="K22" i="5"/>
  <c r="H23" i="5"/>
  <c r="K23" i="5"/>
  <c r="I59" i="5"/>
  <c r="K59" i="5" s="1"/>
  <c r="H59" i="5"/>
  <c r="I58" i="5"/>
  <c r="K58" i="5" s="1"/>
  <c r="H58" i="5"/>
  <c r="L58" i="5" s="1"/>
  <c r="I57" i="5"/>
  <c r="K57" i="5" s="1"/>
  <c r="H57" i="5"/>
  <c r="I56" i="5"/>
  <c r="K56" i="5" s="1"/>
  <c r="H56" i="5"/>
  <c r="I55" i="5"/>
  <c r="M55" i="5" s="1"/>
  <c r="H55" i="5"/>
  <c r="I54" i="5"/>
  <c r="H54" i="5"/>
  <c r="I53" i="5"/>
  <c r="K53" i="5" s="1"/>
  <c r="H53" i="5"/>
  <c r="I52" i="5"/>
  <c r="H52" i="5"/>
  <c r="I51" i="5"/>
  <c r="M51" i="5" s="1"/>
  <c r="H51" i="5"/>
  <c r="I50" i="5"/>
  <c r="H50" i="5"/>
  <c r="I49" i="5"/>
  <c r="K49" i="5" s="1"/>
  <c r="H49" i="5"/>
  <c r="I48" i="5"/>
  <c r="M48" i="5" s="1"/>
  <c r="H48" i="5"/>
  <c r="I47" i="5"/>
  <c r="K47" i="5" s="1"/>
  <c r="H47" i="5"/>
  <c r="I46" i="5"/>
  <c r="M46" i="5" s="1"/>
  <c r="H46" i="5"/>
  <c r="L46" i="5" s="1"/>
  <c r="I45" i="5"/>
  <c r="M45" i="5" s="1"/>
  <c r="H45" i="5"/>
  <c r="M44" i="5"/>
  <c r="H44" i="5"/>
  <c r="K43" i="5"/>
  <c r="H43" i="5"/>
  <c r="L43" i="5" s="1"/>
  <c r="K42" i="5"/>
  <c r="H42" i="5"/>
  <c r="K41" i="5"/>
  <c r="H41" i="5"/>
  <c r="K40" i="5"/>
  <c r="H40" i="5"/>
  <c r="M39" i="5"/>
  <c r="H39" i="5"/>
  <c r="I38" i="5"/>
  <c r="M38" i="5" s="1"/>
  <c r="H38" i="5"/>
  <c r="I37" i="5"/>
  <c r="M37" i="5" s="1"/>
  <c r="H37" i="5"/>
  <c r="I36" i="5"/>
  <c r="K36" i="5" s="1"/>
  <c r="H36" i="5"/>
  <c r="M35" i="5"/>
  <c r="H35" i="5"/>
  <c r="M34" i="5"/>
  <c r="H34" i="5"/>
  <c r="M33" i="5"/>
  <c r="H33" i="5"/>
  <c r="K32" i="5"/>
  <c r="H32" i="5"/>
  <c r="M31" i="5"/>
  <c r="H31" i="5"/>
  <c r="M30" i="5"/>
  <c r="H30" i="5"/>
  <c r="I29" i="5"/>
  <c r="M29" i="5" s="1"/>
  <c r="H29" i="5"/>
  <c r="I28" i="5"/>
  <c r="K28" i="5" s="1"/>
  <c r="H28" i="5"/>
  <c r="I27" i="5"/>
  <c r="K27" i="5" s="1"/>
  <c r="H27" i="5"/>
  <c r="I26" i="5"/>
  <c r="K26" i="5" s="1"/>
  <c r="H26" i="5"/>
  <c r="I25" i="5"/>
  <c r="K25" i="5" s="1"/>
  <c r="H25" i="5"/>
  <c r="I24" i="5"/>
  <c r="K24" i="5" s="1"/>
  <c r="H24" i="5"/>
  <c r="I20" i="5"/>
  <c r="K20" i="5" s="1"/>
  <c r="H20" i="5"/>
  <c r="I19" i="5"/>
  <c r="K19" i="5" s="1"/>
  <c r="H19" i="5"/>
  <c r="I18" i="5"/>
  <c r="K18" i="5" s="1"/>
  <c r="H18" i="5"/>
  <c r="K17" i="5"/>
  <c r="H17" i="5"/>
  <c r="H16" i="5"/>
  <c r="H15" i="5"/>
  <c r="I14" i="5"/>
  <c r="K14" i="5" s="1"/>
  <c r="H14" i="5"/>
  <c r="I13" i="5"/>
  <c r="H13" i="5"/>
  <c r="I12" i="5"/>
  <c r="M12" i="5" s="1"/>
  <c r="H12" i="5"/>
  <c r="I11" i="5"/>
  <c r="H11" i="5"/>
  <c r="I10" i="5"/>
  <c r="K10" i="5" s="1"/>
  <c r="H10" i="5"/>
  <c r="I9" i="5"/>
  <c r="M9" i="5" s="1"/>
  <c r="H9" i="5"/>
  <c r="M8" i="5"/>
  <c r="H8" i="5"/>
  <c r="M7" i="5"/>
  <c r="H7" i="5"/>
  <c r="M6" i="5"/>
  <c r="H6" i="5"/>
  <c r="M5" i="5"/>
  <c r="H5" i="5"/>
  <c r="K3" i="5"/>
  <c r="H3" i="5"/>
  <c r="L49" i="5" l="1"/>
  <c r="L55" i="5"/>
  <c r="L23" i="5"/>
  <c r="L41" i="5"/>
  <c r="J21" i="5"/>
  <c r="L3" i="5"/>
  <c r="L21" i="5"/>
  <c r="M23" i="5"/>
  <c r="L38" i="5"/>
  <c r="M40" i="5"/>
  <c r="L22" i="5"/>
  <c r="M17" i="5"/>
  <c r="M3" i="5"/>
  <c r="L18" i="5"/>
  <c r="L24" i="5"/>
  <c r="L27" i="5"/>
  <c r="L30" i="5"/>
  <c r="L36" i="5"/>
  <c r="L39" i="5"/>
  <c r="L47" i="5"/>
  <c r="L53" i="5"/>
  <c r="M21" i="5"/>
  <c r="L16" i="5"/>
  <c r="M53" i="5"/>
  <c r="K21" i="5"/>
  <c r="L5" i="5"/>
  <c r="L8" i="5"/>
  <c r="L14" i="5"/>
  <c r="L17" i="5"/>
  <c r="M42" i="5"/>
  <c r="L54" i="5"/>
  <c r="L57" i="5"/>
  <c r="M59" i="5"/>
  <c r="K16" i="5"/>
  <c r="L6" i="5"/>
  <c r="L9" i="5"/>
  <c r="L12" i="5"/>
  <c r="M16" i="5"/>
  <c r="L28" i="5"/>
  <c r="L31" i="5"/>
  <c r="L34" i="5"/>
  <c r="K38" i="5"/>
  <c r="L44" i="5"/>
  <c r="N6" i="5"/>
  <c r="J15" i="5"/>
  <c r="M36" i="5"/>
  <c r="N36" i="5" s="1"/>
  <c r="L40" i="5"/>
  <c r="L42" i="5"/>
  <c r="L4" i="5"/>
  <c r="L7" i="5"/>
  <c r="L10" i="5"/>
  <c r="L20" i="5"/>
  <c r="L26" i="5"/>
  <c r="L29" i="5"/>
  <c r="L32" i="5"/>
  <c r="L45" i="5"/>
  <c r="L51" i="5"/>
  <c r="K15" i="5"/>
  <c r="L52" i="5"/>
  <c r="M27" i="5"/>
  <c r="J54" i="5"/>
  <c r="K55" i="5"/>
  <c r="M4" i="5"/>
  <c r="M14" i="5"/>
  <c r="M18" i="5"/>
  <c r="J36" i="5"/>
  <c r="J39" i="5"/>
  <c r="M41" i="5"/>
  <c r="M58" i="5"/>
  <c r="L19" i="5"/>
  <c r="L25" i="5"/>
  <c r="L56" i="5"/>
  <c r="K12" i="5"/>
  <c r="L15" i="5"/>
  <c r="M19" i="5"/>
  <c r="M25" i="5"/>
  <c r="J51" i="5"/>
  <c r="M56" i="5"/>
  <c r="M15" i="5"/>
  <c r="M43" i="5"/>
  <c r="K51" i="5"/>
  <c r="K54" i="5"/>
  <c r="M24" i="5"/>
  <c r="L11" i="5"/>
  <c r="J12" i="5"/>
  <c r="M20" i="5"/>
  <c r="M26" i="5"/>
  <c r="M28" i="5"/>
  <c r="N27" i="5" s="1"/>
  <c r="K39" i="5"/>
  <c r="L50" i="5"/>
  <c r="M54" i="5"/>
  <c r="L59" i="5"/>
  <c r="M57" i="5"/>
  <c r="N33" i="5"/>
  <c r="J33" i="5"/>
  <c r="K35" i="5"/>
  <c r="K37" i="5"/>
  <c r="J48" i="5"/>
  <c r="K50" i="5"/>
  <c r="K52" i="5"/>
  <c r="J9" i="5"/>
  <c r="K11" i="5"/>
  <c r="K13" i="5"/>
  <c r="K8" i="5"/>
  <c r="K9" i="5"/>
  <c r="L13" i="5"/>
  <c r="K33" i="5"/>
  <c r="L35" i="5"/>
  <c r="L37" i="5"/>
  <c r="J3" i="5"/>
  <c r="K5" i="5"/>
  <c r="K6" i="5"/>
  <c r="K7" i="5"/>
  <c r="M11" i="5"/>
  <c r="M13" i="5"/>
  <c r="J27" i="5"/>
  <c r="K29" i="5"/>
  <c r="K30" i="5"/>
  <c r="K31" i="5"/>
  <c r="L33" i="5"/>
  <c r="J42" i="5"/>
  <c r="K44" i="5"/>
  <c r="K45" i="5"/>
  <c r="K46" i="5"/>
  <c r="L48" i="5"/>
  <c r="M50" i="5"/>
  <c r="M52" i="5"/>
  <c r="J30" i="5"/>
  <c r="K34" i="5"/>
  <c r="J45" i="5"/>
  <c r="K48" i="5"/>
  <c r="M10" i="5"/>
  <c r="N9" i="5" s="1"/>
  <c r="J18" i="5"/>
  <c r="J24" i="5"/>
  <c r="M32" i="5"/>
  <c r="N30" i="5" s="1"/>
  <c r="M47" i="5"/>
  <c r="N45" i="5" s="1"/>
  <c r="M49" i="5"/>
  <c r="J57" i="5"/>
  <c r="J6" i="5"/>
  <c r="N39" i="5" l="1"/>
  <c r="N48" i="5"/>
  <c r="N3" i="5"/>
  <c r="N51" i="5"/>
  <c r="N42" i="5"/>
  <c r="N21" i="5"/>
  <c r="N57" i="5"/>
  <c r="N54" i="5"/>
  <c r="N12" i="5"/>
  <c r="N15" i="5"/>
  <c r="N24" i="5"/>
  <c r="N18" i="5"/>
</calcChain>
</file>

<file path=xl/comments1.xml><?xml version="1.0" encoding="utf-8"?>
<comments xmlns="http://schemas.openxmlformats.org/spreadsheetml/2006/main">
  <authors>
    <author>김 혜선</author>
  </authors>
  <commentList>
    <comment ref="B1" authorId="0" shapeId="0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<sst xmlns="http://schemas.openxmlformats.org/spreadsheetml/2006/main" count="169" uniqueCount="131">
  <si>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</si>
  <si>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</si>
  <si>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</si>
  <si>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</si>
  <si>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</si>
  <si>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</si>
  <si>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</si>
  <si>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</si>
  <si>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</si>
  <si>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</si>
  <si>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</si>
  <si>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</si>
  <si>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</si>
  <si>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</si>
  <si>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</si>
  <si>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</si>
  <si>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</si>
  <si>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</si>
  <si>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</si>
  <si>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</si>
  <si>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</si>
  <si>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</si>
  <si>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NEBNext Multiplex Oligos for Illumina #E6444S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</si>
  <si>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</si>
  <si>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</si>
  <si>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KPC0541_E_Lib</t>
    <phoneticPr fontId="2" type="noConversion"/>
  </si>
  <si>
    <t>KPC0542_E_Lib</t>
    <phoneticPr fontId="2" type="noConversion"/>
  </si>
  <si>
    <t>KPC0543_E_Lib</t>
    <phoneticPr fontId="2" type="noConversion"/>
  </si>
  <si>
    <t>KPC0544_E_Lib</t>
    <phoneticPr fontId="2" type="noConversion"/>
  </si>
  <si>
    <t>7 - 216</t>
    <phoneticPr fontId="2" type="noConversion"/>
  </si>
  <si>
    <t>5 - 264</t>
    <phoneticPr fontId="2" type="noConversion"/>
  </si>
  <si>
    <t>500bp</t>
    <phoneticPr fontId="2" type="noConversion"/>
  </si>
  <si>
    <t>CAGCAGGG</t>
    <phoneticPr fontId="2" type="noConversion"/>
  </si>
  <si>
    <t>ATGCTCCC</t>
    <phoneticPr fontId="2" type="noConversion"/>
  </si>
  <si>
    <t>7 - 218</t>
    <phoneticPr fontId="2" type="noConversion"/>
  </si>
  <si>
    <t>7 - 217</t>
    <phoneticPr fontId="2" type="noConversion"/>
  </si>
  <si>
    <t>7 - 219</t>
    <phoneticPr fontId="2" type="noConversion"/>
  </si>
  <si>
    <t>5 - 265</t>
    <phoneticPr fontId="2" type="noConversion"/>
  </si>
  <si>
    <t>5 - 266</t>
    <phoneticPr fontId="2" type="noConversion"/>
  </si>
  <si>
    <t>5 - 267</t>
    <phoneticPr fontId="2" type="noConversion"/>
  </si>
  <si>
    <t>CGATACAT</t>
    <phoneticPr fontId="2" type="noConversion"/>
  </si>
  <si>
    <t>CGAGAACC</t>
    <phoneticPr fontId="2" type="noConversion"/>
  </si>
  <si>
    <t>GCATCAAG</t>
    <phoneticPr fontId="2" type="noConversion"/>
  </si>
  <si>
    <t>GTAGTTCG</t>
    <phoneticPr fontId="2" type="noConversion"/>
  </si>
  <si>
    <t>GATAAATG</t>
    <phoneticPr fontId="2" type="noConversion"/>
  </si>
  <si>
    <t>GCTCAATA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</si>
  <si>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</si>
  <si>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</si>
  <si>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RP25-1</t>
    <phoneticPr fontId="6" type="noConversion"/>
  </si>
  <si>
    <t>RP25-2</t>
    <phoneticPr fontId="2" type="noConversion"/>
  </si>
  <si>
    <t>RP25-3</t>
    <phoneticPr fontId="2" type="noConversion"/>
  </si>
  <si>
    <t>RP26-1</t>
    <phoneticPr fontId="2" type="noConversion"/>
  </si>
  <si>
    <t>RP26-2</t>
    <phoneticPr fontId="2" type="noConversion"/>
  </si>
  <si>
    <t>RP26-3</t>
    <phoneticPr fontId="2" type="noConversion"/>
  </si>
  <si>
    <t>RP27-1</t>
    <phoneticPr fontId="2" type="noConversion"/>
  </si>
  <si>
    <t>RP27-2</t>
    <phoneticPr fontId="2" type="noConversion"/>
  </si>
  <si>
    <t>RP27-3</t>
    <phoneticPr fontId="2" type="noConversion"/>
  </si>
  <si>
    <t>RP28-1</t>
    <phoneticPr fontId="2" type="noConversion"/>
  </si>
  <si>
    <t>RP28-2</t>
    <phoneticPr fontId="2" type="noConversion"/>
  </si>
  <si>
    <t>RP28-3</t>
    <phoneticPr fontId="2" type="noConversion"/>
  </si>
  <si>
    <t>RP29-1</t>
    <phoneticPr fontId="2" type="noConversion"/>
  </si>
  <si>
    <t>RP29-2</t>
    <phoneticPr fontId="2" type="noConversion"/>
  </si>
  <si>
    <t>RP29-3</t>
    <phoneticPr fontId="2" type="noConversion"/>
  </si>
  <si>
    <t>RP31-1</t>
    <phoneticPr fontId="2" type="noConversion"/>
  </si>
  <si>
    <t>RP31-2</t>
    <phoneticPr fontId="2" type="noConversion"/>
  </si>
  <si>
    <t>RP31-3</t>
    <phoneticPr fontId="2" type="noConversion"/>
  </si>
  <si>
    <t>RP32-1</t>
    <phoneticPr fontId="2" type="noConversion"/>
  </si>
  <si>
    <t>RP32-2</t>
    <phoneticPr fontId="2" type="noConversion"/>
  </si>
  <si>
    <t>RP32-3</t>
    <phoneticPr fontId="2" type="noConversion"/>
  </si>
  <si>
    <t>RP33-1</t>
    <phoneticPr fontId="2" type="noConversion"/>
  </si>
  <si>
    <t>RP33-2</t>
    <phoneticPr fontId="2" type="noConversion"/>
  </si>
  <si>
    <t>RP33-3</t>
    <phoneticPr fontId="2" type="noConversion"/>
  </si>
  <si>
    <t>RP34-1</t>
    <phoneticPr fontId="2" type="noConversion"/>
  </si>
  <si>
    <t>RP34-2</t>
    <phoneticPr fontId="2" type="noConversion"/>
  </si>
  <si>
    <t>RP34-3</t>
    <phoneticPr fontId="2" type="noConversion"/>
  </si>
  <si>
    <t>RP35-1</t>
    <phoneticPr fontId="2" type="noConversion"/>
  </si>
  <si>
    <t>RP35-2</t>
    <phoneticPr fontId="2" type="noConversion"/>
  </si>
  <si>
    <t>RP35-3</t>
    <phoneticPr fontId="2" type="noConversion"/>
  </si>
  <si>
    <t>RP36-1</t>
    <phoneticPr fontId="2" type="noConversion"/>
  </si>
  <si>
    <t>RP36-2</t>
    <phoneticPr fontId="2" type="noConversion"/>
  </si>
  <si>
    <t>RP36-3</t>
    <phoneticPr fontId="2" type="noConversion"/>
  </si>
  <si>
    <t>RP25_Lib</t>
    <phoneticPr fontId="2" type="noConversion"/>
  </si>
  <si>
    <t>RP26_Lib</t>
  </si>
  <si>
    <t>RP27_Lib</t>
  </si>
  <si>
    <t>RP28_Lib</t>
  </si>
  <si>
    <t>RP29_Lib</t>
  </si>
  <si>
    <t>RP31_Lib</t>
  </si>
  <si>
    <t>RP32_Lib</t>
  </si>
  <si>
    <t>RP33_Lib</t>
  </si>
  <si>
    <t>RP34_Lib</t>
  </si>
  <si>
    <t>RP35_Lib</t>
  </si>
  <si>
    <t>RP36_Lib</t>
  </si>
  <si>
    <t>PS25-1</t>
    <phoneticPr fontId="6" type="noConversion"/>
  </si>
  <si>
    <t>PS25-2</t>
    <phoneticPr fontId="2" type="noConversion"/>
  </si>
  <si>
    <t>PS25-3</t>
    <phoneticPr fontId="2" type="noConversion"/>
  </si>
  <si>
    <t>PS26-1</t>
    <phoneticPr fontId="2" type="noConversion"/>
  </si>
  <si>
    <t>PS26-2</t>
    <phoneticPr fontId="2" type="noConversion"/>
  </si>
  <si>
    <t>PS26-3</t>
    <phoneticPr fontId="2" type="noConversion"/>
  </si>
  <si>
    <t>PS27-1</t>
    <phoneticPr fontId="2" type="noConversion"/>
  </si>
  <si>
    <t>PS27-2</t>
    <phoneticPr fontId="2" type="noConversion"/>
  </si>
  <si>
    <t>PS27-3</t>
    <phoneticPr fontId="2" type="noConversion"/>
  </si>
  <si>
    <t>PS28-1</t>
    <phoneticPr fontId="2" type="noConversion"/>
  </si>
  <si>
    <t>PS28-2</t>
  </si>
  <si>
    <t>PS28-3</t>
  </si>
  <si>
    <t>PS29-1</t>
    <phoneticPr fontId="2" type="noConversion"/>
  </si>
  <si>
    <t>PS29-2</t>
  </si>
  <si>
    <t>PS29-3</t>
  </si>
  <si>
    <t>PS30-1</t>
    <phoneticPr fontId="2" type="noConversion"/>
  </si>
  <si>
    <t>PS30-2</t>
  </si>
  <si>
    <t>PS30-3</t>
  </si>
  <si>
    <t>PS32-1</t>
    <phoneticPr fontId="2" type="noConversion"/>
  </si>
  <si>
    <t>PS32-2</t>
  </si>
  <si>
    <t>PS32-3</t>
  </si>
  <si>
    <t>PS36-1</t>
    <phoneticPr fontId="2" type="noConversion"/>
  </si>
  <si>
    <t>PS36-2</t>
  </si>
  <si>
    <t>PS36-3</t>
  </si>
  <si>
    <t>벚나무류/경남 진주시 판문동 59-1</t>
    <phoneticPr fontId="2" type="noConversion"/>
  </si>
  <si>
    <r>
      <rPr>
        <sz val="10"/>
        <color theme="1"/>
        <rFont val="Malgun Gothic"/>
        <family val="2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서귀포시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안덕면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화순리</t>
    </r>
    <r>
      <rPr>
        <sz val="10"/>
        <color theme="1"/>
        <rFont val="Arial"/>
        <family val="2"/>
      </rPr>
      <t xml:space="preserve"> 2045</t>
    </r>
    <phoneticPr fontId="2" type="noConversion"/>
  </si>
  <si>
    <r>
      <rPr>
        <sz val="10"/>
        <color theme="1"/>
        <rFont val="Malgun Gothic"/>
        <family val="2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서귀포시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현청로</t>
    </r>
    <r>
      <rPr>
        <sz val="10"/>
        <color theme="1"/>
        <rFont val="Arial"/>
        <family val="2"/>
      </rPr>
      <t xml:space="preserve"> 41-19</t>
    </r>
    <phoneticPr fontId="2" type="noConversion"/>
  </si>
  <si>
    <t>아까시나무/경남 진주시 판문동 59-1</t>
    <phoneticPr fontId="2" type="noConversion"/>
  </si>
  <si>
    <r>
      <rPr>
        <sz val="10"/>
        <color theme="1"/>
        <rFont val="Malgun Gothic"/>
        <family val="2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제주시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애월읍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수산리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산</t>
    </r>
    <r>
      <rPr>
        <sz val="10"/>
        <color theme="1"/>
        <rFont val="Arial"/>
        <family val="2"/>
      </rPr>
      <t xml:space="preserve">1-1, </t>
    </r>
    <r>
      <rPr>
        <sz val="10"/>
        <color theme="1"/>
        <rFont val="Malgun Gothic"/>
        <family val="2"/>
        <charset val="129"/>
      </rPr>
      <t>물매오름</t>
    </r>
    <phoneticPr fontId="2" type="noConversion"/>
  </si>
  <si>
    <r>
      <rPr>
        <sz val="10"/>
        <color theme="1"/>
        <rFont val="Malgun Gothic"/>
        <family val="2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제주시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연동</t>
    </r>
    <r>
      <rPr>
        <sz val="10"/>
        <color theme="1"/>
        <rFont val="Arial"/>
        <family val="2"/>
      </rPr>
      <t xml:space="preserve"> 1012, </t>
    </r>
    <r>
      <rPr>
        <sz val="10"/>
        <color theme="1"/>
        <rFont val="Malgun Gothic"/>
        <family val="2"/>
        <charset val="129"/>
      </rPr>
      <t>한라수목원</t>
    </r>
    <phoneticPr fontId="2" type="noConversion"/>
  </si>
  <si>
    <t>PS36_Lib</t>
    <phoneticPr fontId="2" type="noConversion"/>
  </si>
  <si>
    <t>PS32_Lib</t>
    <phoneticPr fontId="2" type="noConversion"/>
  </si>
  <si>
    <t>PS25_Lib</t>
    <phoneticPr fontId="2" type="noConversion"/>
  </si>
  <si>
    <t>PS26_Lib</t>
    <phoneticPr fontId="2" type="noConversion"/>
  </si>
  <si>
    <t>PS27_Lib</t>
    <phoneticPr fontId="2" type="noConversion"/>
  </si>
  <si>
    <t>PS28_Lib</t>
    <phoneticPr fontId="2" type="noConversion"/>
  </si>
  <si>
    <t>PS29_Lib</t>
    <phoneticPr fontId="2" type="noConversion"/>
  </si>
  <si>
    <t>PS30_Lib</t>
    <phoneticPr fontId="2" type="noConversion"/>
  </si>
  <si>
    <t>20250619 Library Prep preparation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</si>
</sst>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8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2"/>
      <charset val="129"/>
      <scheme val="minor"/>
    </font>
    <font>
      <b/>
      <sz val="10"/>
      <color theme="0"/>
      <name val="Arial"/>
      <family val="2"/>
    </font>
    <font>
      <sz val="8"/>
      <name val="맑은 고딕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5" xfId="1" applyFont="1" applyFill="1" applyBorder="1" applyAlignment="1">
      <alignment horizontal="center" vertical="center" wrapText="1"/>
    </xf>
    <xf numFmtId="0" fontId="9" fillId="10" borderId="5" xfId="1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0" applyFont="1" applyBorder="1">
      <alignment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0" borderId="29" xfId="0" applyFont="1" applyBorder="1">
      <alignment vertical="center"/>
    </xf>
    <xf numFmtId="176" fontId="7" fillId="0" borderId="30" xfId="0" applyNumberFormat="1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0" fontId="7" fillId="2" borderId="3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" fillId="0" borderId="36" xfId="0" applyFont="1" applyBorder="1">
      <alignment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abSelected="1" zoomScale="110" zoomScaleNormal="110" workbookViewId="0">
      <selection activeCell="D6" sqref="D6:D8"/>
    </sheetView>
  </sheetViews>
  <sheetFormatPr defaultColWidth="11.53515625" defaultRowHeight="17.5"/>
  <cols>
    <col min="1" max="1" width="5.69140625" customWidth="1"/>
    <col min="2" max="2" width="12.69140625" customWidth="1"/>
    <col min="4" max="4" width="33" customWidth="1"/>
    <col min="5" max="5" width="18.3828125" style="10" customWidth="1"/>
    <col min="11" max="11" width="11.69140625" customWidth="1"/>
    <col min="13" max="15" width="11.53515625" style="1"/>
    <col min="16" max="16" width="15.69140625" style="1" customWidth="1"/>
  </cols>
  <sheetData>
    <row r="1" spans="1:16">
      <c r="A1" s="9" t="s">
        <v>130</v>
      </c>
      <c r="B1" s="9"/>
      <c r="F1" s="1" t="s">
        <v>24</v>
      </c>
      <c r="K1" s="1" t="s">
        <v>47</v>
      </c>
    </row>
    <row r="2" spans="1:16">
      <c r="A2" s="2" t="s">
        <v>8</v>
      </c>
      <c r="B2" s="2" t="s">
        <v>23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46</v>
      </c>
    </row>
    <row r="3" spans="1:16">
      <c r="A3" s="62">
        <v>1</v>
      </c>
      <c r="B3" s="84" t="s">
        <v>124</v>
      </c>
      <c r="C3" s="37" t="s">
        <v>92</v>
      </c>
      <c r="D3" s="85" t="s">
        <v>116</v>
      </c>
      <c r="E3" s="62" t="s">
        <v>12</v>
      </c>
      <c r="F3" s="7">
        <v>18</v>
      </c>
      <c r="G3" s="36">
        <v>0.52800000000000002</v>
      </c>
      <c r="H3" s="7">
        <f t="shared" ref="H3:H26" si="0">F3*G3</f>
        <v>9.5040000000000013</v>
      </c>
      <c r="I3" s="8">
        <v>18</v>
      </c>
      <c r="J3" s="62">
        <f>50-(I3+I4+I5)</f>
        <v>-0.5</v>
      </c>
      <c r="K3" s="7">
        <f t="shared" ref="K3:K26" si="1">F3-I3</f>
        <v>0</v>
      </c>
      <c r="L3" s="7">
        <f t="shared" ref="L3:L26" si="2">H3-I3*G3</f>
        <v>0</v>
      </c>
      <c r="M3" s="7">
        <f t="shared" ref="M3:M26" si="3">G3*I3</f>
        <v>9.5040000000000013</v>
      </c>
      <c r="N3" s="62">
        <f>SUM(M3,M4,M5)</f>
        <v>29.448000000000004</v>
      </c>
      <c r="O3" s="62"/>
      <c r="P3" s="62"/>
    </row>
    <row r="4" spans="1:16">
      <c r="A4" s="59"/>
      <c r="B4" s="70"/>
      <c r="C4" s="37" t="s">
        <v>93</v>
      </c>
      <c r="D4" s="86"/>
      <c r="E4" s="59"/>
      <c r="F4" s="7">
        <v>18</v>
      </c>
      <c r="G4" s="36">
        <v>0.86399999999999999</v>
      </c>
      <c r="H4" s="7">
        <f t="shared" si="0"/>
        <v>15.552</v>
      </c>
      <c r="I4" s="8">
        <v>14.5</v>
      </c>
      <c r="J4" s="59"/>
      <c r="K4" s="7">
        <f t="shared" si="1"/>
        <v>3.5</v>
      </c>
      <c r="L4" s="7">
        <f t="shared" si="2"/>
        <v>3.0239999999999991</v>
      </c>
      <c r="M4" s="7">
        <f t="shared" si="3"/>
        <v>12.528</v>
      </c>
      <c r="N4" s="59"/>
      <c r="O4" s="59"/>
      <c r="P4" s="59"/>
    </row>
    <row r="5" spans="1:16" ht="18" thickBot="1">
      <c r="A5" s="63"/>
      <c r="B5" s="71"/>
      <c r="C5" s="56" t="s">
        <v>94</v>
      </c>
      <c r="D5" s="87"/>
      <c r="E5" s="63"/>
      <c r="F5" s="32">
        <v>18</v>
      </c>
      <c r="G5" s="33">
        <v>0.41199999999999998</v>
      </c>
      <c r="H5" s="32">
        <f t="shared" si="0"/>
        <v>7.4159999999999995</v>
      </c>
      <c r="I5" s="32">
        <v>18</v>
      </c>
      <c r="J5" s="63"/>
      <c r="K5" s="32">
        <f t="shared" si="1"/>
        <v>0</v>
      </c>
      <c r="L5" s="32">
        <f t="shared" si="2"/>
        <v>0</v>
      </c>
      <c r="M5" s="32">
        <f t="shared" si="3"/>
        <v>7.4159999999999995</v>
      </c>
      <c r="N5" s="63"/>
      <c r="O5" s="63"/>
      <c r="P5" s="63"/>
    </row>
    <row r="6" spans="1:16" ht="18" customHeight="1" thickTop="1">
      <c r="A6" s="62">
        <v>2</v>
      </c>
      <c r="B6" s="70" t="s">
        <v>125</v>
      </c>
      <c r="C6" s="37" t="s">
        <v>95</v>
      </c>
      <c r="D6" s="72" t="s">
        <v>116</v>
      </c>
      <c r="E6" s="59" t="s">
        <v>12</v>
      </c>
      <c r="F6" s="8">
        <v>18</v>
      </c>
      <c r="G6" s="18">
        <v>0.27400000000000002</v>
      </c>
      <c r="H6" s="35">
        <f t="shared" si="0"/>
        <v>4.9320000000000004</v>
      </c>
      <c r="I6" s="8">
        <v>0</v>
      </c>
      <c r="J6" s="59">
        <f t="shared" ref="J6" si="4">50-(I6+I7+I8)</f>
        <v>16.600000000000001</v>
      </c>
      <c r="K6" s="8">
        <f t="shared" si="1"/>
        <v>18</v>
      </c>
      <c r="L6" s="8">
        <f t="shared" si="2"/>
        <v>4.9320000000000004</v>
      </c>
      <c r="M6" s="8">
        <f t="shared" si="3"/>
        <v>0</v>
      </c>
      <c r="N6" s="59">
        <f t="shared" ref="N6" si="5">SUM(M6,M7,M8)</f>
        <v>30.076000000000001</v>
      </c>
      <c r="O6" s="74"/>
      <c r="P6" s="59"/>
    </row>
    <row r="7" spans="1:16">
      <c r="A7" s="59"/>
      <c r="B7" s="70"/>
      <c r="C7" s="37" t="s">
        <v>96</v>
      </c>
      <c r="D7" s="67"/>
      <c r="E7" s="59"/>
      <c r="F7" s="7">
        <v>18</v>
      </c>
      <c r="G7" s="36">
        <v>1.6</v>
      </c>
      <c r="H7" s="7">
        <f t="shared" si="0"/>
        <v>28.8</v>
      </c>
      <c r="I7" s="8">
        <v>15.4</v>
      </c>
      <c r="J7" s="59"/>
      <c r="K7" s="7">
        <f t="shared" si="1"/>
        <v>2.5999999999999996</v>
      </c>
      <c r="L7" s="7">
        <f t="shared" si="2"/>
        <v>4.16</v>
      </c>
      <c r="M7" s="7">
        <f t="shared" si="3"/>
        <v>24.64</v>
      </c>
      <c r="N7" s="59"/>
      <c r="O7" s="59"/>
      <c r="P7" s="59"/>
    </row>
    <row r="8" spans="1:16" ht="18" thickBot="1">
      <c r="A8" s="63"/>
      <c r="B8" s="71"/>
      <c r="C8" s="55" t="s">
        <v>97</v>
      </c>
      <c r="D8" s="68"/>
      <c r="E8" s="63"/>
      <c r="F8" s="32">
        <v>18</v>
      </c>
      <c r="G8" s="33">
        <v>0.30199999999999999</v>
      </c>
      <c r="H8" s="32">
        <f t="shared" si="0"/>
        <v>5.4359999999999999</v>
      </c>
      <c r="I8" s="52">
        <v>18</v>
      </c>
      <c r="J8" s="63"/>
      <c r="K8" s="32">
        <f t="shared" si="1"/>
        <v>0</v>
      </c>
      <c r="L8" s="32">
        <f t="shared" si="2"/>
        <v>0</v>
      </c>
      <c r="M8" s="32">
        <f t="shared" si="3"/>
        <v>5.4359999999999999</v>
      </c>
      <c r="N8" s="63"/>
      <c r="O8" s="63"/>
      <c r="P8" s="63"/>
    </row>
    <row r="9" spans="1:16" ht="18" customHeight="1" thickTop="1">
      <c r="A9" s="62">
        <v>3</v>
      </c>
      <c r="B9" s="70" t="s">
        <v>126</v>
      </c>
      <c r="C9" s="54" t="s">
        <v>98</v>
      </c>
      <c r="D9" s="72" t="s">
        <v>116</v>
      </c>
      <c r="E9" s="59" t="s">
        <v>12</v>
      </c>
      <c r="F9" s="8">
        <v>18</v>
      </c>
      <c r="G9" s="17">
        <v>9.68</v>
      </c>
      <c r="H9" s="8">
        <f t="shared" si="0"/>
        <v>174.24</v>
      </c>
      <c r="I9" s="8">
        <f t="shared" ref="I9:I26" si="6">ROUNDUP(10/G9,1)</f>
        <v>1.1000000000000001</v>
      </c>
      <c r="J9" s="59">
        <f t="shared" ref="J9" si="7">50-(I9+I10+I11)</f>
        <v>47.4</v>
      </c>
      <c r="K9" s="8">
        <f t="shared" si="1"/>
        <v>16.899999999999999</v>
      </c>
      <c r="L9" s="8">
        <f t="shared" si="2"/>
        <v>163.59200000000001</v>
      </c>
      <c r="M9" s="8">
        <f t="shared" si="3"/>
        <v>10.648</v>
      </c>
      <c r="N9" s="59">
        <f t="shared" ref="N9" si="8">SUM(M9,M10,M11)</f>
        <v>31.299999999999997</v>
      </c>
      <c r="O9" s="59"/>
      <c r="P9" s="59"/>
    </row>
    <row r="10" spans="1:16">
      <c r="A10" s="59"/>
      <c r="B10" s="70"/>
      <c r="C10" s="38" t="s">
        <v>99</v>
      </c>
      <c r="D10" s="67"/>
      <c r="E10" s="59"/>
      <c r="F10" s="7">
        <v>18</v>
      </c>
      <c r="G10" s="16">
        <v>9.32</v>
      </c>
      <c r="H10" s="7">
        <f t="shared" si="0"/>
        <v>167.76</v>
      </c>
      <c r="I10" s="8">
        <f t="shared" si="6"/>
        <v>1.1000000000000001</v>
      </c>
      <c r="J10" s="59"/>
      <c r="K10" s="7">
        <f t="shared" si="1"/>
        <v>16.899999999999999</v>
      </c>
      <c r="L10" s="7">
        <f t="shared" si="2"/>
        <v>157.50799999999998</v>
      </c>
      <c r="M10" s="7">
        <f t="shared" si="3"/>
        <v>10.252000000000001</v>
      </c>
      <c r="N10" s="59"/>
      <c r="O10" s="59"/>
      <c r="P10" s="59"/>
    </row>
    <row r="11" spans="1:16" ht="18" thickBot="1">
      <c r="A11" s="63"/>
      <c r="B11" s="71"/>
      <c r="C11" s="53" t="s">
        <v>100</v>
      </c>
      <c r="D11" s="68"/>
      <c r="E11" s="63"/>
      <c r="F11" s="32">
        <v>18</v>
      </c>
      <c r="G11" s="34">
        <v>26</v>
      </c>
      <c r="H11" s="32">
        <f t="shared" si="0"/>
        <v>468</v>
      </c>
      <c r="I11" s="52">
        <f t="shared" si="6"/>
        <v>0.4</v>
      </c>
      <c r="J11" s="63"/>
      <c r="K11" s="32">
        <f t="shared" si="1"/>
        <v>17.600000000000001</v>
      </c>
      <c r="L11" s="32">
        <f t="shared" si="2"/>
        <v>457.6</v>
      </c>
      <c r="M11" s="32">
        <f t="shared" si="3"/>
        <v>10.4</v>
      </c>
      <c r="N11" s="63"/>
      <c r="O11" s="63"/>
      <c r="P11" s="63"/>
    </row>
    <row r="12" spans="1:16" ht="18" customHeight="1" thickTop="1">
      <c r="A12" s="62">
        <v>4</v>
      </c>
      <c r="B12" s="82" t="s">
        <v>127</v>
      </c>
      <c r="C12" s="39" t="s">
        <v>101</v>
      </c>
      <c r="D12" s="72" t="s">
        <v>116</v>
      </c>
      <c r="E12" s="59" t="s">
        <v>12</v>
      </c>
      <c r="F12" s="8">
        <v>18</v>
      </c>
      <c r="G12" s="17">
        <v>2.08</v>
      </c>
      <c r="H12" s="8">
        <f t="shared" si="0"/>
        <v>37.44</v>
      </c>
      <c r="I12" s="8">
        <f t="shared" si="6"/>
        <v>4.8999999999999995</v>
      </c>
      <c r="J12" s="59">
        <f t="shared" ref="J12" si="9">50-(I12+I13+I14)</f>
        <v>34</v>
      </c>
      <c r="K12" s="8">
        <f t="shared" si="1"/>
        <v>13.100000000000001</v>
      </c>
      <c r="L12" s="8">
        <f t="shared" si="2"/>
        <v>27.247999999999998</v>
      </c>
      <c r="M12" s="8">
        <f t="shared" si="3"/>
        <v>10.191999999999998</v>
      </c>
      <c r="N12" s="59">
        <f t="shared" ref="N12" si="10">SUM(M12,M13,M14)</f>
        <v>30.433999999999997</v>
      </c>
      <c r="O12" s="59"/>
      <c r="P12" s="59"/>
    </row>
    <row r="13" spans="1:16">
      <c r="A13" s="59"/>
      <c r="B13" s="64"/>
      <c r="C13" s="38" t="s">
        <v>102</v>
      </c>
      <c r="D13" s="67"/>
      <c r="E13" s="59"/>
      <c r="F13" s="7">
        <v>18</v>
      </c>
      <c r="G13" s="16">
        <v>2.54</v>
      </c>
      <c r="H13" s="7">
        <f t="shared" si="0"/>
        <v>45.72</v>
      </c>
      <c r="I13" s="8">
        <f t="shared" si="6"/>
        <v>4</v>
      </c>
      <c r="J13" s="59"/>
      <c r="K13" s="7">
        <f t="shared" si="1"/>
        <v>14</v>
      </c>
      <c r="L13" s="7">
        <f t="shared" si="2"/>
        <v>35.56</v>
      </c>
      <c r="M13" s="7">
        <f t="shared" si="3"/>
        <v>10.16</v>
      </c>
      <c r="N13" s="59"/>
      <c r="O13" s="59"/>
      <c r="P13" s="59"/>
    </row>
    <row r="14" spans="1:16" ht="18" thickBot="1">
      <c r="A14" s="63"/>
      <c r="B14" s="78"/>
      <c r="C14" s="53" t="s">
        <v>103</v>
      </c>
      <c r="D14" s="68"/>
      <c r="E14" s="63"/>
      <c r="F14" s="49">
        <v>18</v>
      </c>
      <c r="G14" s="47">
        <v>1.42</v>
      </c>
      <c r="H14" s="32">
        <f t="shared" si="0"/>
        <v>25.56</v>
      </c>
      <c r="I14" s="32">
        <f t="shared" si="6"/>
        <v>7.1</v>
      </c>
      <c r="J14" s="63"/>
      <c r="K14" s="32">
        <f t="shared" si="1"/>
        <v>10.9</v>
      </c>
      <c r="L14" s="32">
        <f t="shared" si="2"/>
        <v>15.478</v>
      </c>
      <c r="M14" s="32">
        <f t="shared" si="3"/>
        <v>10.081999999999999</v>
      </c>
      <c r="N14" s="63"/>
      <c r="O14" s="63"/>
      <c r="P14" s="63"/>
    </row>
    <row r="15" spans="1:16" ht="18" customHeight="1" thickTop="1">
      <c r="A15" s="62">
        <v>5</v>
      </c>
      <c r="B15" s="70" t="s">
        <v>128</v>
      </c>
      <c r="C15" s="39" t="s">
        <v>104</v>
      </c>
      <c r="D15" s="83" t="s">
        <v>116</v>
      </c>
      <c r="E15" s="59" t="s">
        <v>12</v>
      </c>
      <c r="F15" s="8">
        <v>18</v>
      </c>
      <c r="G15" s="50">
        <v>0.41799999999999998</v>
      </c>
      <c r="H15" s="35">
        <f t="shared" si="0"/>
        <v>7.524</v>
      </c>
      <c r="I15" s="8">
        <v>18</v>
      </c>
      <c r="J15" s="59">
        <f t="shared" ref="J15" si="11">50-(I15+I16+I17)</f>
        <v>17</v>
      </c>
      <c r="K15" s="8">
        <f t="shared" si="1"/>
        <v>0</v>
      </c>
      <c r="L15" s="8">
        <f t="shared" si="2"/>
        <v>0</v>
      </c>
      <c r="M15" s="8">
        <f t="shared" si="3"/>
        <v>7.524</v>
      </c>
      <c r="N15" s="59">
        <f t="shared" ref="N15" si="12">SUM(M15,M16,M17)</f>
        <v>25.558</v>
      </c>
      <c r="O15" s="59"/>
      <c r="P15" s="59"/>
    </row>
    <row r="16" spans="1:16">
      <c r="A16" s="59"/>
      <c r="B16" s="70"/>
      <c r="C16" s="38" t="s">
        <v>105</v>
      </c>
      <c r="D16" s="67"/>
      <c r="E16" s="59"/>
      <c r="F16" s="7">
        <v>18</v>
      </c>
      <c r="G16" s="16">
        <v>1.63</v>
      </c>
      <c r="H16" s="7">
        <f t="shared" si="0"/>
        <v>29.339999999999996</v>
      </c>
      <c r="I16" s="8">
        <v>7</v>
      </c>
      <c r="J16" s="59"/>
      <c r="K16" s="7">
        <f t="shared" si="1"/>
        <v>11</v>
      </c>
      <c r="L16" s="7">
        <f t="shared" si="2"/>
        <v>17.929999999999996</v>
      </c>
      <c r="M16" s="7">
        <f t="shared" si="3"/>
        <v>11.41</v>
      </c>
      <c r="N16" s="59"/>
      <c r="O16" s="59"/>
      <c r="P16" s="59"/>
    </row>
    <row r="17" spans="1:16" ht="18" thickBot="1">
      <c r="A17" s="63"/>
      <c r="B17" s="70"/>
      <c r="C17" s="53" t="s">
        <v>106</v>
      </c>
      <c r="D17" s="68"/>
      <c r="E17" s="63"/>
      <c r="F17" s="32">
        <v>18</v>
      </c>
      <c r="G17" s="51">
        <v>0.82799999999999996</v>
      </c>
      <c r="H17" s="32">
        <f t="shared" si="0"/>
        <v>14.904</v>
      </c>
      <c r="I17" s="52">
        <v>8</v>
      </c>
      <c r="J17" s="63"/>
      <c r="K17" s="32">
        <f t="shared" si="1"/>
        <v>10</v>
      </c>
      <c r="L17" s="32">
        <f t="shared" si="2"/>
        <v>8.2800000000000011</v>
      </c>
      <c r="M17" s="32">
        <f t="shared" si="3"/>
        <v>6.6239999999999997</v>
      </c>
      <c r="N17" s="63"/>
      <c r="O17" s="63"/>
      <c r="P17" s="63"/>
    </row>
    <row r="18" spans="1:16" ht="18" customHeight="1" thickTop="1">
      <c r="A18" s="62">
        <v>6</v>
      </c>
      <c r="B18" s="82" t="s">
        <v>129</v>
      </c>
      <c r="C18" s="39" t="s">
        <v>107</v>
      </c>
      <c r="D18" s="83" t="s">
        <v>116</v>
      </c>
      <c r="E18" s="59" t="s">
        <v>12</v>
      </c>
      <c r="F18" s="8">
        <v>18</v>
      </c>
      <c r="G18" s="17">
        <v>20.2</v>
      </c>
      <c r="H18" s="8">
        <f t="shared" si="0"/>
        <v>363.59999999999997</v>
      </c>
      <c r="I18" s="8">
        <f t="shared" si="6"/>
        <v>0.5</v>
      </c>
      <c r="J18" s="59">
        <f t="shared" ref="J18" si="13">50-(I18+I19+I20)</f>
        <v>46.6</v>
      </c>
      <c r="K18" s="8">
        <f t="shared" si="1"/>
        <v>17.5</v>
      </c>
      <c r="L18" s="8">
        <f t="shared" si="2"/>
        <v>353.49999999999994</v>
      </c>
      <c r="M18" s="8">
        <f t="shared" si="3"/>
        <v>10.1</v>
      </c>
      <c r="N18" s="59">
        <f t="shared" ref="N18" si="14">SUM(M18,M19,M20)</f>
        <v>30.684000000000001</v>
      </c>
      <c r="O18" s="59"/>
      <c r="P18" s="59"/>
    </row>
    <row r="19" spans="1:16">
      <c r="A19" s="59"/>
      <c r="B19" s="64"/>
      <c r="C19" s="38" t="s">
        <v>108</v>
      </c>
      <c r="D19" s="67"/>
      <c r="E19" s="59"/>
      <c r="F19" s="7">
        <v>18</v>
      </c>
      <c r="G19" s="16">
        <v>10.4</v>
      </c>
      <c r="H19" s="7">
        <f t="shared" si="0"/>
        <v>187.20000000000002</v>
      </c>
      <c r="I19" s="8">
        <f t="shared" si="6"/>
        <v>1</v>
      </c>
      <c r="J19" s="59"/>
      <c r="K19" s="7">
        <f t="shared" si="1"/>
        <v>17</v>
      </c>
      <c r="L19" s="7">
        <f t="shared" si="2"/>
        <v>176.8</v>
      </c>
      <c r="M19" s="7">
        <f t="shared" si="3"/>
        <v>10.4</v>
      </c>
      <c r="N19" s="59"/>
      <c r="O19" s="59"/>
      <c r="P19" s="59"/>
    </row>
    <row r="20" spans="1:16" ht="18" thickBot="1">
      <c r="A20" s="63"/>
      <c r="B20" s="78"/>
      <c r="C20" s="53" t="s">
        <v>109</v>
      </c>
      <c r="D20" s="68"/>
      <c r="E20" s="63"/>
      <c r="F20" s="19">
        <v>18</v>
      </c>
      <c r="G20" s="47">
        <v>5.36</v>
      </c>
      <c r="H20" s="32">
        <f t="shared" si="0"/>
        <v>96.48</v>
      </c>
      <c r="I20" s="44">
        <f t="shared" si="6"/>
        <v>1.9000000000000001</v>
      </c>
      <c r="J20" s="63"/>
      <c r="K20" s="32">
        <f t="shared" si="1"/>
        <v>16.100000000000001</v>
      </c>
      <c r="L20" s="32">
        <f t="shared" si="2"/>
        <v>86.296000000000006</v>
      </c>
      <c r="M20" s="32">
        <f t="shared" si="3"/>
        <v>10.184000000000001</v>
      </c>
      <c r="N20" s="63"/>
      <c r="O20" s="63"/>
      <c r="P20" s="63"/>
    </row>
    <row r="21" spans="1:16" ht="18" customHeight="1" thickTop="1">
      <c r="A21" s="62">
        <v>7</v>
      </c>
      <c r="B21" s="64" t="s">
        <v>123</v>
      </c>
      <c r="C21" s="39" t="s">
        <v>110</v>
      </c>
      <c r="D21" s="79" t="s">
        <v>117</v>
      </c>
      <c r="E21" s="74" t="s">
        <v>12</v>
      </c>
      <c r="F21" s="46">
        <v>18</v>
      </c>
      <c r="G21" s="48">
        <v>2.6</v>
      </c>
      <c r="H21" s="8">
        <f t="shared" si="0"/>
        <v>46.800000000000004</v>
      </c>
      <c r="I21" s="45">
        <v>4.0999999999999996</v>
      </c>
      <c r="J21" s="74">
        <f t="shared" ref="J21" si="15">50-(I21+I22+I23)</f>
        <v>24.1</v>
      </c>
      <c r="K21" s="8">
        <f t="shared" si="1"/>
        <v>13.9</v>
      </c>
      <c r="L21" s="8">
        <f t="shared" si="2"/>
        <v>36.14</v>
      </c>
      <c r="M21" s="8">
        <f t="shared" si="3"/>
        <v>10.66</v>
      </c>
      <c r="N21" s="74">
        <f t="shared" ref="N21" si="16">SUM(M21,M22,M23)</f>
        <v>29.871999999999996</v>
      </c>
      <c r="O21" s="74"/>
      <c r="P21" s="74"/>
    </row>
    <row r="22" spans="1:16">
      <c r="A22" s="59"/>
      <c r="B22" s="64"/>
      <c r="C22" s="38" t="s">
        <v>111</v>
      </c>
      <c r="D22" s="80"/>
      <c r="E22" s="59"/>
      <c r="F22" s="7">
        <v>18</v>
      </c>
      <c r="G22" s="16">
        <v>2.82</v>
      </c>
      <c r="H22" s="7">
        <f t="shared" si="0"/>
        <v>50.76</v>
      </c>
      <c r="I22" s="8">
        <v>3.8</v>
      </c>
      <c r="J22" s="59"/>
      <c r="K22" s="7">
        <f t="shared" si="1"/>
        <v>14.2</v>
      </c>
      <c r="L22" s="7">
        <f t="shared" si="2"/>
        <v>40.043999999999997</v>
      </c>
      <c r="M22" s="7">
        <f t="shared" si="3"/>
        <v>10.715999999999999</v>
      </c>
      <c r="N22" s="59"/>
      <c r="O22" s="59"/>
      <c r="P22" s="59"/>
    </row>
    <row r="23" spans="1:16" ht="18" thickBot="1">
      <c r="A23" s="63"/>
      <c r="B23" s="78"/>
      <c r="C23" s="53" t="s">
        <v>112</v>
      </c>
      <c r="D23" s="81"/>
      <c r="E23" s="63"/>
      <c r="F23" s="32">
        <v>18</v>
      </c>
      <c r="G23" s="51">
        <v>0.47199999999999998</v>
      </c>
      <c r="H23" s="32">
        <f t="shared" si="0"/>
        <v>8.4959999999999987</v>
      </c>
      <c r="I23" s="52">
        <v>18</v>
      </c>
      <c r="J23" s="61"/>
      <c r="K23" s="20">
        <f t="shared" si="1"/>
        <v>0</v>
      </c>
      <c r="L23" s="20">
        <f t="shared" si="2"/>
        <v>0</v>
      </c>
      <c r="M23" s="19">
        <f t="shared" si="3"/>
        <v>8.4959999999999987</v>
      </c>
      <c r="N23" s="61"/>
      <c r="O23" s="61"/>
      <c r="P23" s="61"/>
    </row>
    <row r="24" spans="1:16" ht="18" customHeight="1" thickTop="1">
      <c r="A24" s="62">
        <v>8</v>
      </c>
      <c r="B24" s="70" t="s">
        <v>122</v>
      </c>
      <c r="C24" s="37" t="s">
        <v>113</v>
      </c>
      <c r="D24" s="66" t="s">
        <v>118</v>
      </c>
      <c r="E24" s="59" t="s">
        <v>12</v>
      </c>
      <c r="F24" s="8">
        <v>18</v>
      </c>
      <c r="G24" s="18">
        <v>1.52</v>
      </c>
      <c r="H24" s="8">
        <f t="shared" si="0"/>
        <v>27.36</v>
      </c>
      <c r="I24" s="8">
        <f t="shared" si="6"/>
        <v>6.6</v>
      </c>
      <c r="J24" s="60">
        <f t="shared" ref="J24" si="17">50-(I24+I25+I26)</f>
        <v>20.399999999999999</v>
      </c>
      <c r="K24" s="8">
        <f t="shared" si="1"/>
        <v>11.4</v>
      </c>
      <c r="L24" s="8">
        <f t="shared" si="2"/>
        <v>17.327999999999999</v>
      </c>
      <c r="M24" s="21">
        <f t="shared" si="3"/>
        <v>10.032</v>
      </c>
      <c r="N24" s="59">
        <f t="shared" ref="N24" si="18">SUM(M24,M25,M26)</f>
        <v>30.057600000000001</v>
      </c>
      <c r="O24" s="60"/>
      <c r="P24" s="59"/>
    </row>
    <row r="25" spans="1:16">
      <c r="A25" s="59"/>
      <c r="B25" s="70"/>
      <c r="C25" s="37" t="s">
        <v>114</v>
      </c>
      <c r="D25" s="67"/>
      <c r="E25" s="59"/>
      <c r="F25" s="7">
        <v>18</v>
      </c>
      <c r="G25" s="18">
        <v>0.94399999999999995</v>
      </c>
      <c r="H25" s="7">
        <f t="shared" si="0"/>
        <v>16.991999999999997</v>
      </c>
      <c r="I25" s="8">
        <f t="shared" si="6"/>
        <v>10.6</v>
      </c>
      <c r="J25" s="59"/>
      <c r="K25" s="7">
        <f t="shared" si="1"/>
        <v>7.4</v>
      </c>
      <c r="L25" s="7">
        <f t="shared" si="2"/>
        <v>6.985599999999998</v>
      </c>
      <c r="M25" s="7">
        <f t="shared" si="3"/>
        <v>10.006399999999999</v>
      </c>
      <c r="N25" s="59"/>
      <c r="O25" s="59"/>
      <c r="P25" s="59"/>
    </row>
    <row r="26" spans="1:16" ht="18" thickBot="1">
      <c r="A26" s="75"/>
      <c r="B26" s="76"/>
      <c r="C26" s="43" t="s">
        <v>115</v>
      </c>
      <c r="D26" s="77"/>
      <c r="E26" s="75"/>
      <c r="F26" s="40">
        <v>18</v>
      </c>
      <c r="G26" s="41">
        <v>0.80800000000000005</v>
      </c>
      <c r="H26" s="40">
        <f t="shared" si="0"/>
        <v>14.544</v>
      </c>
      <c r="I26" s="42">
        <f t="shared" si="6"/>
        <v>12.4</v>
      </c>
      <c r="J26" s="75"/>
      <c r="K26" s="40">
        <f t="shared" si="1"/>
        <v>5.6</v>
      </c>
      <c r="L26" s="40">
        <f t="shared" si="2"/>
        <v>4.524799999999999</v>
      </c>
      <c r="M26" s="40">
        <f t="shared" si="3"/>
        <v>10.019200000000001</v>
      </c>
      <c r="N26" s="59"/>
      <c r="O26" s="59"/>
      <c r="P26" s="59"/>
    </row>
    <row r="27" spans="1:16" ht="18" thickTop="1">
      <c r="A27" s="59">
        <v>9</v>
      </c>
      <c r="B27" s="70" t="s">
        <v>81</v>
      </c>
      <c r="C27" s="37" t="s">
        <v>48</v>
      </c>
      <c r="D27" s="72" t="s">
        <v>119</v>
      </c>
      <c r="E27" s="59" t="s">
        <v>12</v>
      </c>
      <c r="F27" s="8">
        <v>18</v>
      </c>
      <c r="G27" s="18">
        <v>13.6</v>
      </c>
      <c r="H27" s="8">
        <f t="shared" ref="H27:H59" si="19">F27*G27</f>
        <v>244.79999999999998</v>
      </c>
      <c r="I27" s="8">
        <f>ROUNDUP(50/G27,1)</f>
        <v>3.7</v>
      </c>
      <c r="J27" s="59">
        <f>50-(I27+I28+I29)</f>
        <v>39.1</v>
      </c>
      <c r="K27" s="8">
        <f t="shared" ref="K27:K59" si="20">F27-I27</f>
        <v>14.3</v>
      </c>
      <c r="L27" s="8">
        <f t="shared" ref="L27:L59" si="21">H27-I27*G27</f>
        <v>194.48</v>
      </c>
      <c r="M27" s="8">
        <f t="shared" ref="M27:M59" si="22">G27*I27</f>
        <v>50.32</v>
      </c>
      <c r="N27" s="73">
        <f>SUM(M27,M28,M29)</f>
        <v>151.34399999999999</v>
      </c>
      <c r="O27" s="73"/>
      <c r="P27" s="73"/>
    </row>
    <row r="28" spans="1:16">
      <c r="A28" s="59"/>
      <c r="B28" s="70"/>
      <c r="C28" s="37" t="s">
        <v>49</v>
      </c>
      <c r="D28" s="67"/>
      <c r="E28" s="59"/>
      <c r="F28" s="7">
        <v>18</v>
      </c>
      <c r="G28" s="36">
        <v>36.200000000000003</v>
      </c>
      <c r="H28" s="7">
        <f t="shared" si="19"/>
        <v>651.6</v>
      </c>
      <c r="I28" s="8">
        <f t="shared" ref="I28:I59" si="23">ROUNDUP(50/G28,1)</f>
        <v>1.4000000000000001</v>
      </c>
      <c r="J28" s="59"/>
      <c r="K28" s="7">
        <f t="shared" si="20"/>
        <v>16.600000000000001</v>
      </c>
      <c r="L28" s="7">
        <f t="shared" si="21"/>
        <v>600.92000000000007</v>
      </c>
      <c r="M28" s="7">
        <f t="shared" si="22"/>
        <v>50.680000000000007</v>
      </c>
      <c r="N28" s="59"/>
      <c r="O28" s="59"/>
      <c r="P28" s="59"/>
    </row>
    <row r="29" spans="1:16" ht="18" thickBot="1">
      <c r="A29" s="63"/>
      <c r="B29" s="71"/>
      <c r="C29" s="55" t="s">
        <v>50</v>
      </c>
      <c r="D29" s="68"/>
      <c r="E29" s="63"/>
      <c r="F29" s="32">
        <v>18</v>
      </c>
      <c r="G29" s="33">
        <v>8.68</v>
      </c>
      <c r="H29" s="32">
        <f t="shared" si="19"/>
        <v>156.24</v>
      </c>
      <c r="I29" s="52">
        <f t="shared" si="23"/>
        <v>5.8</v>
      </c>
      <c r="J29" s="63"/>
      <c r="K29" s="32">
        <f t="shared" si="20"/>
        <v>12.2</v>
      </c>
      <c r="L29" s="32">
        <f t="shared" si="21"/>
        <v>105.89600000000002</v>
      </c>
      <c r="M29" s="32">
        <f t="shared" si="22"/>
        <v>50.343999999999994</v>
      </c>
      <c r="N29" s="63"/>
      <c r="O29" s="63"/>
      <c r="P29" s="63"/>
    </row>
    <row r="30" spans="1:16" ht="18" customHeight="1" thickTop="1">
      <c r="A30" s="59">
        <v>10</v>
      </c>
      <c r="B30" s="70" t="s">
        <v>82</v>
      </c>
      <c r="C30" s="37" t="s">
        <v>51</v>
      </c>
      <c r="D30" s="72" t="s">
        <v>119</v>
      </c>
      <c r="E30" s="59" t="s">
        <v>12</v>
      </c>
      <c r="F30" s="8">
        <v>18</v>
      </c>
      <c r="G30" s="18">
        <v>46.6</v>
      </c>
      <c r="H30" s="35">
        <f t="shared" si="19"/>
        <v>838.80000000000007</v>
      </c>
      <c r="I30" s="8">
        <v>1.3</v>
      </c>
      <c r="J30" s="59">
        <f t="shared" ref="J30" si="24">50-(I30+I31+I32)</f>
        <v>16.100000000000001</v>
      </c>
      <c r="K30" s="8">
        <f t="shared" si="20"/>
        <v>16.7</v>
      </c>
      <c r="L30" s="8">
        <f t="shared" si="21"/>
        <v>778.22</v>
      </c>
      <c r="M30" s="8">
        <f t="shared" si="22"/>
        <v>60.580000000000005</v>
      </c>
      <c r="N30" s="59">
        <f t="shared" ref="N30" si="25">SUM(M30,M31,M32)</f>
        <v>150.024</v>
      </c>
      <c r="O30" s="74"/>
      <c r="P30" s="59"/>
    </row>
    <row r="31" spans="1:16">
      <c r="A31" s="59"/>
      <c r="B31" s="70"/>
      <c r="C31" s="37" t="s">
        <v>52</v>
      </c>
      <c r="D31" s="67"/>
      <c r="E31" s="59"/>
      <c r="F31" s="7">
        <v>18</v>
      </c>
      <c r="G31" s="36">
        <v>4.24</v>
      </c>
      <c r="H31" s="7">
        <f t="shared" si="19"/>
        <v>76.320000000000007</v>
      </c>
      <c r="I31" s="8">
        <v>14.6</v>
      </c>
      <c r="J31" s="59"/>
      <c r="K31" s="7">
        <f t="shared" si="20"/>
        <v>3.4000000000000004</v>
      </c>
      <c r="L31" s="7">
        <f t="shared" si="21"/>
        <v>14.416000000000004</v>
      </c>
      <c r="M31" s="7">
        <f t="shared" si="22"/>
        <v>61.904000000000003</v>
      </c>
      <c r="N31" s="59"/>
      <c r="O31" s="59"/>
      <c r="P31" s="59"/>
    </row>
    <row r="32" spans="1:16" ht="18" thickBot="1">
      <c r="A32" s="63"/>
      <c r="B32" s="71"/>
      <c r="C32" s="55" t="s">
        <v>53</v>
      </c>
      <c r="D32" s="68"/>
      <c r="E32" s="63"/>
      <c r="F32" s="32">
        <v>18</v>
      </c>
      <c r="G32" s="33">
        <v>1.53</v>
      </c>
      <c r="H32" s="32">
        <f t="shared" si="19"/>
        <v>27.54</v>
      </c>
      <c r="I32" s="52">
        <v>18</v>
      </c>
      <c r="J32" s="63"/>
      <c r="K32" s="32">
        <f t="shared" si="20"/>
        <v>0</v>
      </c>
      <c r="L32" s="32">
        <f t="shared" si="21"/>
        <v>0</v>
      </c>
      <c r="M32" s="32">
        <f t="shared" si="22"/>
        <v>27.54</v>
      </c>
      <c r="N32" s="63"/>
      <c r="O32" s="63"/>
      <c r="P32" s="63"/>
    </row>
    <row r="33" spans="1:16" ht="18" customHeight="1" thickTop="1">
      <c r="A33" s="59">
        <v>11</v>
      </c>
      <c r="B33" s="70" t="s">
        <v>83</v>
      </c>
      <c r="C33" s="54" t="s">
        <v>54</v>
      </c>
      <c r="D33" s="72" t="s">
        <v>119</v>
      </c>
      <c r="E33" s="59" t="s">
        <v>12</v>
      </c>
      <c r="F33" s="8">
        <v>18</v>
      </c>
      <c r="G33" s="17">
        <v>1.69</v>
      </c>
      <c r="H33" s="8">
        <f t="shared" si="19"/>
        <v>30.419999999999998</v>
      </c>
      <c r="I33" s="8">
        <v>18</v>
      </c>
      <c r="J33" s="59">
        <f t="shared" ref="J33" si="26">50-(I33+I34+I35)</f>
        <v>26.599999999999998</v>
      </c>
      <c r="K33" s="8">
        <f t="shared" si="20"/>
        <v>0</v>
      </c>
      <c r="L33" s="8">
        <f t="shared" si="21"/>
        <v>0</v>
      </c>
      <c r="M33" s="8">
        <f t="shared" si="22"/>
        <v>30.419999999999998</v>
      </c>
      <c r="N33" s="59">
        <f t="shared" ref="N33" si="27">SUM(M33,M34,M35)</f>
        <v>151.01999999999998</v>
      </c>
      <c r="O33" s="59"/>
      <c r="P33" s="59"/>
    </row>
    <row r="34" spans="1:16">
      <c r="A34" s="59"/>
      <c r="B34" s="70"/>
      <c r="C34" s="38" t="s">
        <v>55</v>
      </c>
      <c r="D34" s="67"/>
      <c r="E34" s="59"/>
      <c r="F34" s="7">
        <v>18</v>
      </c>
      <c r="G34" s="16">
        <v>16.7</v>
      </c>
      <c r="H34" s="7">
        <f t="shared" si="19"/>
        <v>300.59999999999997</v>
      </c>
      <c r="I34" s="8">
        <v>3.6</v>
      </c>
      <c r="J34" s="59"/>
      <c r="K34" s="7">
        <f t="shared" si="20"/>
        <v>14.4</v>
      </c>
      <c r="L34" s="7">
        <f t="shared" si="21"/>
        <v>240.47999999999996</v>
      </c>
      <c r="M34" s="7">
        <f t="shared" si="22"/>
        <v>60.12</v>
      </c>
      <c r="N34" s="59"/>
      <c r="O34" s="59"/>
      <c r="P34" s="59"/>
    </row>
    <row r="35" spans="1:16" ht="18" thickBot="1">
      <c r="A35" s="63"/>
      <c r="B35" s="71"/>
      <c r="C35" s="53" t="s">
        <v>56</v>
      </c>
      <c r="D35" s="68"/>
      <c r="E35" s="63"/>
      <c r="F35" s="32">
        <v>18</v>
      </c>
      <c r="G35" s="51">
        <v>33.6</v>
      </c>
      <c r="H35" s="32">
        <f t="shared" si="19"/>
        <v>604.80000000000007</v>
      </c>
      <c r="I35" s="52">
        <v>1.8</v>
      </c>
      <c r="J35" s="63"/>
      <c r="K35" s="32">
        <f t="shared" si="20"/>
        <v>16.2</v>
      </c>
      <c r="L35" s="32">
        <f t="shared" si="21"/>
        <v>544.32000000000005</v>
      </c>
      <c r="M35" s="32">
        <f t="shared" si="22"/>
        <v>60.480000000000004</v>
      </c>
      <c r="N35" s="63"/>
      <c r="O35" s="63"/>
      <c r="P35" s="63"/>
    </row>
    <row r="36" spans="1:16" ht="18" customHeight="1" thickTop="1">
      <c r="A36" s="59">
        <v>12</v>
      </c>
      <c r="B36" s="70" t="s">
        <v>84</v>
      </c>
      <c r="C36" s="39" t="s">
        <v>57</v>
      </c>
      <c r="D36" s="72" t="s">
        <v>119</v>
      </c>
      <c r="E36" s="59" t="s">
        <v>12</v>
      </c>
      <c r="F36" s="8">
        <v>18</v>
      </c>
      <c r="G36" s="17">
        <v>15.6</v>
      </c>
      <c r="H36" s="8">
        <f t="shared" si="19"/>
        <v>280.8</v>
      </c>
      <c r="I36" s="8">
        <f t="shared" si="23"/>
        <v>3.3000000000000003</v>
      </c>
      <c r="J36" s="59">
        <f t="shared" ref="J36" si="28">50-(I36+I37+I38)</f>
        <v>40</v>
      </c>
      <c r="K36" s="8">
        <f t="shared" si="20"/>
        <v>14.7</v>
      </c>
      <c r="L36" s="8">
        <f t="shared" si="21"/>
        <v>229.32</v>
      </c>
      <c r="M36" s="8">
        <f t="shared" si="22"/>
        <v>51.480000000000004</v>
      </c>
      <c r="N36" s="59">
        <f t="shared" ref="N36" si="29">SUM(M36,M37,M38)</f>
        <v>154.5</v>
      </c>
      <c r="O36" s="59"/>
      <c r="P36" s="59"/>
    </row>
    <row r="37" spans="1:16">
      <c r="A37" s="59"/>
      <c r="B37" s="70"/>
      <c r="C37" s="38" t="s">
        <v>58</v>
      </c>
      <c r="D37" s="67"/>
      <c r="E37" s="59"/>
      <c r="F37" s="7">
        <v>18</v>
      </c>
      <c r="G37" s="16">
        <v>40.200000000000003</v>
      </c>
      <c r="H37" s="7">
        <f t="shared" si="19"/>
        <v>723.6</v>
      </c>
      <c r="I37" s="8">
        <f t="shared" si="23"/>
        <v>1.3</v>
      </c>
      <c r="J37" s="59"/>
      <c r="K37" s="7">
        <f t="shared" si="20"/>
        <v>16.7</v>
      </c>
      <c r="L37" s="7">
        <f t="shared" si="21"/>
        <v>671.34</v>
      </c>
      <c r="M37" s="7">
        <f t="shared" si="22"/>
        <v>52.260000000000005</v>
      </c>
      <c r="N37" s="59"/>
      <c r="O37" s="59"/>
      <c r="P37" s="59"/>
    </row>
    <row r="38" spans="1:16" ht="18" thickBot="1">
      <c r="A38" s="63"/>
      <c r="B38" s="71"/>
      <c r="C38" s="53" t="s">
        <v>59</v>
      </c>
      <c r="D38" s="68"/>
      <c r="E38" s="63"/>
      <c r="F38" s="32">
        <v>18</v>
      </c>
      <c r="G38" s="51">
        <v>9.4</v>
      </c>
      <c r="H38" s="32">
        <f t="shared" si="19"/>
        <v>169.20000000000002</v>
      </c>
      <c r="I38" s="52">
        <f t="shared" si="23"/>
        <v>5.3999999999999995</v>
      </c>
      <c r="J38" s="63"/>
      <c r="K38" s="32">
        <f t="shared" si="20"/>
        <v>12.600000000000001</v>
      </c>
      <c r="L38" s="32">
        <f t="shared" si="21"/>
        <v>118.44000000000003</v>
      </c>
      <c r="M38" s="32">
        <f t="shared" si="22"/>
        <v>50.76</v>
      </c>
      <c r="N38" s="63"/>
      <c r="O38" s="63"/>
      <c r="P38" s="63"/>
    </row>
    <row r="39" spans="1:16" ht="18" customHeight="1" thickTop="1">
      <c r="A39" s="59">
        <v>13</v>
      </c>
      <c r="B39" s="70" t="s">
        <v>85</v>
      </c>
      <c r="C39" s="39" t="s">
        <v>60</v>
      </c>
      <c r="D39" s="72" t="s">
        <v>119</v>
      </c>
      <c r="E39" s="59" t="s">
        <v>12</v>
      </c>
      <c r="F39" s="8">
        <v>18</v>
      </c>
      <c r="G39" s="17">
        <v>6.46</v>
      </c>
      <c r="H39" s="35">
        <f t="shared" si="19"/>
        <v>116.28</v>
      </c>
      <c r="I39" s="8">
        <v>8.9</v>
      </c>
      <c r="J39" s="59">
        <f t="shared" ref="J39" si="30">50-(I39+I40+I41)</f>
        <v>12.200000000000003</v>
      </c>
      <c r="K39" s="8">
        <f t="shared" si="20"/>
        <v>9.1</v>
      </c>
      <c r="L39" s="8">
        <f t="shared" si="21"/>
        <v>58.786000000000001</v>
      </c>
      <c r="M39" s="8">
        <f t="shared" si="22"/>
        <v>57.494</v>
      </c>
      <c r="N39" s="59">
        <f t="shared" ref="N39" si="31">SUM(M39,M40,M41)</f>
        <v>149.60599999999999</v>
      </c>
      <c r="O39" s="59"/>
      <c r="P39" s="59"/>
    </row>
    <row r="40" spans="1:16">
      <c r="A40" s="59"/>
      <c r="B40" s="70"/>
      <c r="C40" s="38" t="s">
        <v>61</v>
      </c>
      <c r="D40" s="67"/>
      <c r="E40" s="59"/>
      <c r="F40" s="7">
        <v>18</v>
      </c>
      <c r="G40" s="16">
        <v>5.28</v>
      </c>
      <c r="H40" s="7">
        <f t="shared" si="19"/>
        <v>95.04</v>
      </c>
      <c r="I40" s="8">
        <v>10.9</v>
      </c>
      <c r="J40" s="59"/>
      <c r="K40" s="7">
        <f t="shared" si="20"/>
        <v>7.1</v>
      </c>
      <c r="L40" s="7">
        <f t="shared" si="21"/>
        <v>37.488</v>
      </c>
      <c r="M40" s="7">
        <f t="shared" si="22"/>
        <v>57.552000000000007</v>
      </c>
      <c r="N40" s="59"/>
      <c r="O40" s="59"/>
      <c r="P40" s="59"/>
    </row>
    <row r="41" spans="1:16" ht="18" thickBot="1">
      <c r="A41" s="63"/>
      <c r="B41" s="71"/>
      <c r="C41" s="53" t="s">
        <v>62</v>
      </c>
      <c r="D41" s="68"/>
      <c r="E41" s="63"/>
      <c r="F41" s="32">
        <v>18</v>
      </c>
      <c r="G41" s="51">
        <v>1.92</v>
      </c>
      <c r="H41" s="32">
        <f t="shared" si="19"/>
        <v>34.56</v>
      </c>
      <c r="I41" s="52">
        <v>18</v>
      </c>
      <c r="J41" s="63"/>
      <c r="K41" s="32">
        <f t="shared" si="20"/>
        <v>0</v>
      </c>
      <c r="L41" s="32">
        <f t="shared" si="21"/>
        <v>0</v>
      </c>
      <c r="M41" s="32">
        <f t="shared" si="22"/>
        <v>34.56</v>
      </c>
      <c r="N41" s="63"/>
      <c r="O41" s="63"/>
      <c r="P41" s="63"/>
    </row>
    <row r="42" spans="1:16" ht="18" thickTop="1">
      <c r="A42" s="59">
        <v>14</v>
      </c>
      <c r="B42" s="70" t="s">
        <v>86</v>
      </c>
      <c r="C42" s="39" t="s">
        <v>63</v>
      </c>
      <c r="D42" s="66" t="s">
        <v>120</v>
      </c>
      <c r="E42" s="59" t="s">
        <v>12</v>
      </c>
      <c r="F42" s="8">
        <v>18</v>
      </c>
      <c r="G42" s="17">
        <v>1.62</v>
      </c>
      <c r="H42" s="8">
        <f t="shared" si="19"/>
        <v>29.160000000000004</v>
      </c>
      <c r="I42" s="8">
        <v>18</v>
      </c>
      <c r="J42" s="59">
        <f t="shared" ref="J42" si="32">50-(I42+I43+I44)</f>
        <v>7.6000000000000014</v>
      </c>
      <c r="K42" s="8">
        <f t="shared" si="20"/>
        <v>0</v>
      </c>
      <c r="L42" s="8">
        <f t="shared" si="21"/>
        <v>0</v>
      </c>
      <c r="M42" s="8">
        <f t="shared" si="22"/>
        <v>29.160000000000004</v>
      </c>
      <c r="N42" s="59">
        <f t="shared" ref="N42" si="33">SUM(M42,M43,M44)</f>
        <v>149.70000000000002</v>
      </c>
      <c r="O42" s="59"/>
      <c r="P42" s="59"/>
    </row>
    <row r="43" spans="1:16">
      <c r="A43" s="59"/>
      <c r="B43" s="70"/>
      <c r="C43" s="39" t="s">
        <v>64</v>
      </c>
      <c r="D43" s="67"/>
      <c r="E43" s="59"/>
      <c r="F43" s="7">
        <v>18</v>
      </c>
      <c r="G43" s="16">
        <v>1.79</v>
      </c>
      <c r="H43" s="7">
        <f t="shared" si="19"/>
        <v>32.22</v>
      </c>
      <c r="I43" s="8">
        <v>18</v>
      </c>
      <c r="J43" s="59"/>
      <c r="K43" s="7">
        <f t="shared" si="20"/>
        <v>0</v>
      </c>
      <c r="L43" s="7">
        <f t="shared" si="21"/>
        <v>0</v>
      </c>
      <c r="M43" s="7">
        <f t="shared" si="22"/>
        <v>32.22</v>
      </c>
      <c r="N43" s="59"/>
      <c r="O43" s="59"/>
      <c r="P43" s="59"/>
    </row>
    <row r="44" spans="1:16" ht="18" thickBot="1">
      <c r="A44" s="63"/>
      <c r="B44" s="71"/>
      <c r="C44" s="58" t="s">
        <v>65</v>
      </c>
      <c r="D44" s="68"/>
      <c r="E44" s="63"/>
      <c r="F44" s="32">
        <v>18</v>
      </c>
      <c r="G44" s="51">
        <v>13.8</v>
      </c>
      <c r="H44" s="32">
        <f t="shared" si="19"/>
        <v>248.4</v>
      </c>
      <c r="I44" s="52">
        <v>6.4</v>
      </c>
      <c r="J44" s="63"/>
      <c r="K44" s="32">
        <f t="shared" si="20"/>
        <v>11.6</v>
      </c>
      <c r="L44" s="32">
        <f t="shared" si="21"/>
        <v>160.07999999999998</v>
      </c>
      <c r="M44" s="32">
        <f t="shared" si="22"/>
        <v>88.320000000000007</v>
      </c>
      <c r="N44" s="63"/>
      <c r="O44" s="63"/>
      <c r="P44" s="63"/>
    </row>
    <row r="45" spans="1:16" ht="19" customHeight="1" thickTop="1">
      <c r="A45" s="59">
        <v>15</v>
      </c>
      <c r="B45" s="70" t="s">
        <v>87</v>
      </c>
      <c r="C45" s="39" t="s">
        <v>66</v>
      </c>
      <c r="D45" s="66" t="s">
        <v>120</v>
      </c>
      <c r="E45" s="59" t="s">
        <v>12</v>
      </c>
      <c r="F45" s="8">
        <v>18</v>
      </c>
      <c r="G45" s="17">
        <v>6.24</v>
      </c>
      <c r="H45" s="8">
        <f t="shared" si="19"/>
        <v>112.32000000000001</v>
      </c>
      <c r="I45" s="8">
        <f t="shared" si="23"/>
        <v>8.1</v>
      </c>
      <c r="J45" s="59">
        <f t="shared" ref="J45" si="34">50-(I45+I46+I47)</f>
        <v>37.200000000000003</v>
      </c>
      <c r="K45" s="8">
        <f t="shared" si="20"/>
        <v>9.9</v>
      </c>
      <c r="L45" s="8">
        <f t="shared" si="21"/>
        <v>61.77600000000001</v>
      </c>
      <c r="M45" s="8">
        <f t="shared" si="22"/>
        <v>50.543999999999997</v>
      </c>
      <c r="N45" s="59">
        <f t="shared" ref="N45" si="35">SUM(M45,M46,M47)</f>
        <v>154.364</v>
      </c>
      <c r="O45" s="59"/>
      <c r="P45" s="59"/>
    </row>
    <row r="46" spans="1:16">
      <c r="A46" s="59"/>
      <c r="B46" s="70"/>
      <c r="C46" s="38" t="s">
        <v>67</v>
      </c>
      <c r="D46" s="67"/>
      <c r="E46" s="59"/>
      <c r="F46" s="7">
        <v>18</v>
      </c>
      <c r="G46" s="16">
        <v>22.6</v>
      </c>
      <c r="H46" s="7">
        <f t="shared" si="19"/>
        <v>406.8</v>
      </c>
      <c r="I46" s="8">
        <f t="shared" si="23"/>
        <v>2.3000000000000003</v>
      </c>
      <c r="J46" s="59"/>
      <c r="K46" s="7">
        <f t="shared" si="20"/>
        <v>15.7</v>
      </c>
      <c r="L46" s="7">
        <f t="shared" si="21"/>
        <v>354.82</v>
      </c>
      <c r="M46" s="7">
        <f t="shared" si="22"/>
        <v>51.980000000000011</v>
      </c>
      <c r="N46" s="59"/>
      <c r="O46" s="59"/>
      <c r="P46" s="59"/>
    </row>
    <row r="47" spans="1:16" ht="18" thickBot="1">
      <c r="A47" s="63"/>
      <c r="B47" s="71"/>
      <c r="C47" s="53" t="s">
        <v>68</v>
      </c>
      <c r="D47" s="68"/>
      <c r="E47" s="63"/>
      <c r="F47" s="32">
        <v>18</v>
      </c>
      <c r="G47" s="51">
        <v>21.6</v>
      </c>
      <c r="H47" s="32">
        <f t="shared" si="19"/>
        <v>388.8</v>
      </c>
      <c r="I47" s="52">
        <f>ROUNDUP(50/G47,1)</f>
        <v>2.4</v>
      </c>
      <c r="J47" s="63"/>
      <c r="K47" s="32">
        <f t="shared" si="20"/>
        <v>15.6</v>
      </c>
      <c r="L47" s="32">
        <f t="shared" si="21"/>
        <v>336.96000000000004</v>
      </c>
      <c r="M47" s="32">
        <f t="shared" si="22"/>
        <v>51.84</v>
      </c>
      <c r="N47" s="63"/>
      <c r="O47" s="59"/>
      <c r="P47" s="61"/>
    </row>
    <row r="48" spans="1:16" ht="19" customHeight="1" thickTop="1">
      <c r="A48" s="59">
        <v>16</v>
      </c>
      <c r="B48" s="70" t="s">
        <v>88</v>
      </c>
      <c r="C48" s="39" t="s">
        <v>69</v>
      </c>
      <c r="D48" s="66" t="s">
        <v>121</v>
      </c>
      <c r="E48" s="59" t="s">
        <v>12</v>
      </c>
      <c r="F48" s="8">
        <v>18</v>
      </c>
      <c r="G48" s="17">
        <v>30.4</v>
      </c>
      <c r="H48" s="8">
        <f t="shared" si="19"/>
        <v>547.19999999999993</v>
      </c>
      <c r="I48" s="8">
        <f t="shared" si="23"/>
        <v>1.7000000000000002</v>
      </c>
      <c r="J48" s="59">
        <f t="shared" ref="J48" si="36">50-(I48+I49+I50)</f>
        <v>43</v>
      </c>
      <c r="K48" s="8">
        <f t="shared" si="20"/>
        <v>16.3</v>
      </c>
      <c r="L48" s="8">
        <f t="shared" si="21"/>
        <v>495.51999999999992</v>
      </c>
      <c r="M48" s="8">
        <f t="shared" si="22"/>
        <v>51.68</v>
      </c>
      <c r="N48" s="59">
        <f t="shared" ref="N48" si="37">SUM(M48,M49,M50)</f>
        <v>152.52000000000001</v>
      </c>
      <c r="O48" s="60"/>
      <c r="P48" s="60"/>
    </row>
    <row r="49" spans="1:16">
      <c r="A49" s="59"/>
      <c r="B49" s="70"/>
      <c r="C49" s="38" t="s">
        <v>70</v>
      </c>
      <c r="D49" s="67"/>
      <c r="E49" s="59"/>
      <c r="F49" s="7">
        <v>18</v>
      </c>
      <c r="G49" s="16">
        <v>21.8</v>
      </c>
      <c r="H49" s="7">
        <f t="shared" si="19"/>
        <v>392.40000000000003</v>
      </c>
      <c r="I49" s="8">
        <f t="shared" si="23"/>
        <v>2.3000000000000003</v>
      </c>
      <c r="J49" s="59"/>
      <c r="K49" s="7">
        <f t="shared" si="20"/>
        <v>15.7</v>
      </c>
      <c r="L49" s="7">
        <f t="shared" si="21"/>
        <v>342.26000000000005</v>
      </c>
      <c r="M49" s="7">
        <f t="shared" si="22"/>
        <v>50.140000000000008</v>
      </c>
      <c r="N49" s="59"/>
      <c r="O49" s="59"/>
      <c r="P49" s="59"/>
    </row>
    <row r="50" spans="1:16" ht="18" thickBot="1">
      <c r="A50" s="63"/>
      <c r="B50" s="71"/>
      <c r="C50" s="53" t="s">
        <v>71</v>
      </c>
      <c r="D50" s="68"/>
      <c r="E50" s="63"/>
      <c r="F50" s="32">
        <v>18</v>
      </c>
      <c r="G50" s="51">
        <v>16.899999999999999</v>
      </c>
      <c r="H50" s="32">
        <f t="shared" si="19"/>
        <v>304.2</v>
      </c>
      <c r="I50" s="52">
        <f t="shared" si="23"/>
        <v>3</v>
      </c>
      <c r="J50" s="63"/>
      <c r="K50" s="32">
        <f t="shared" si="20"/>
        <v>15</v>
      </c>
      <c r="L50" s="32">
        <f t="shared" si="21"/>
        <v>253.5</v>
      </c>
      <c r="M50" s="32">
        <f t="shared" si="22"/>
        <v>50.699999999999996</v>
      </c>
      <c r="N50" s="63"/>
      <c r="O50" s="69"/>
      <c r="P50" s="63"/>
    </row>
    <row r="51" spans="1:16" ht="19" customHeight="1" thickTop="1">
      <c r="A51" s="59">
        <v>17</v>
      </c>
      <c r="B51" s="70" t="s">
        <v>89</v>
      </c>
      <c r="C51" s="39" t="s">
        <v>72</v>
      </c>
      <c r="D51" s="66" t="s">
        <v>121</v>
      </c>
      <c r="E51" s="59" t="s">
        <v>12</v>
      </c>
      <c r="F51" s="8">
        <v>18</v>
      </c>
      <c r="G51" s="17">
        <v>19.2</v>
      </c>
      <c r="H51" s="35">
        <f t="shared" si="19"/>
        <v>345.59999999999997</v>
      </c>
      <c r="I51" s="8">
        <f t="shared" si="23"/>
        <v>2.7</v>
      </c>
      <c r="J51" s="59">
        <f t="shared" ref="J51" si="38">50-(I51+I52+I53)</f>
        <v>41.8</v>
      </c>
      <c r="K51" s="8">
        <f t="shared" si="20"/>
        <v>15.3</v>
      </c>
      <c r="L51" s="8">
        <f t="shared" si="21"/>
        <v>293.76</v>
      </c>
      <c r="M51" s="8">
        <f t="shared" si="22"/>
        <v>51.84</v>
      </c>
      <c r="N51" s="59">
        <f t="shared" ref="N51" si="39">SUM(M51,M52,M53)</f>
        <v>153.70000000000002</v>
      </c>
      <c r="O51" s="60"/>
      <c r="P51" s="59"/>
    </row>
    <row r="52" spans="1:16">
      <c r="A52" s="59"/>
      <c r="B52" s="70"/>
      <c r="C52" s="38" t="s">
        <v>73</v>
      </c>
      <c r="D52" s="67"/>
      <c r="E52" s="59"/>
      <c r="F52" s="7">
        <v>18</v>
      </c>
      <c r="G52" s="16">
        <v>15.4</v>
      </c>
      <c r="H52" s="7">
        <f t="shared" si="19"/>
        <v>277.2</v>
      </c>
      <c r="I52" s="8">
        <f t="shared" si="23"/>
        <v>3.3000000000000003</v>
      </c>
      <c r="J52" s="59"/>
      <c r="K52" s="7">
        <f t="shared" si="20"/>
        <v>14.7</v>
      </c>
      <c r="L52" s="7">
        <f t="shared" si="21"/>
        <v>226.38</v>
      </c>
      <c r="M52" s="7">
        <f t="shared" si="22"/>
        <v>50.820000000000007</v>
      </c>
      <c r="N52" s="59"/>
      <c r="O52" s="59"/>
      <c r="P52" s="59"/>
    </row>
    <row r="53" spans="1:16" ht="18" thickBot="1">
      <c r="A53" s="63"/>
      <c r="B53" s="71"/>
      <c r="C53" s="53" t="s">
        <v>74</v>
      </c>
      <c r="D53" s="68"/>
      <c r="E53" s="63"/>
      <c r="F53" s="32">
        <v>18</v>
      </c>
      <c r="G53" s="51">
        <v>23.2</v>
      </c>
      <c r="H53" s="32">
        <f t="shared" si="19"/>
        <v>417.59999999999997</v>
      </c>
      <c r="I53" s="52">
        <f t="shared" si="23"/>
        <v>2.2000000000000002</v>
      </c>
      <c r="J53" s="63"/>
      <c r="K53" s="32">
        <f t="shared" si="20"/>
        <v>15.8</v>
      </c>
      <c r="L53" s="32">
        <f t="shared" si="21"/>
        <v>366.55999999999995</v>
      </c>
      <c r="M53" s="32">
        <f t="shared" si="22"/>
        <v>51.04</v>
      </c>
      <c r="N53" s="63"/>
      <c r="O53" s="61"/>
      <c r="P53" s="61"/>
    </row>
    <row r="54" spans="1:16" ht="19" customHeight="1" thickTop="1">
      <c r="A54" s="62">
        <v>18</v>
      </c>
      <c r="B54" s="70" t="s">
        <v>90</v>
      </c>
      <c r="C54" s="39" t="s">
        <v>75</v>
      </c>
      <c r="D54" s="66" t="s">
        <v>121</v>
      </c>
      <c r="E54" s="59" t="s">
        <v>12</v>
      </c>
      <c r="F54" s="8">
        <v>18</v>
      </c>
      <c r="G54" s="17">
        <v>23.4</v>
      </c>
      <c r="H54" s="8">
        <f t="shared" si="19"/>
        <v>421.2</v>
      </c>
      <c r="I54" s="8">
        <f t="shared" si="23"/>
        <v>2.2000000000000002</v>
      </c>
      <c r="J54" s="59">
        <f t="shared" ref="J54" si="40">50-(I54+I55+I56)</f>
        <v>44.3</v>
      </c>
      <c r="K54" s="8">
        <f t="shared" si="20"/>
        <v>15.8</v>
      </c>
      <c r="L54" s="8">
        <f t="shared" si="21"/>
        <v>369.71999999999997</v>
      </c>
      <c r="M54" s="8">
        <f t="shared" si="22"/>
        <v>51.480000000000004</v>
      </c>
      <c r="N54" s="59">
        <f t="shared" ref="N54" si="41">SUM(M54,M55,M56)</f>
        <v>155.96</v>
      </c>
      <c r="O54" s="59"/>
      <c r="P54" s="60"/>
    </row>
    <row r="55" spans="1:16">
      <c r="A55" s="59"/>
      <c r="B55" s="70"/>
      <c r="C55" s="38" t="s">
        <v>76</v>
      </c>
      <c r="D55" s="67"/>
      <c r="E55" s="59"/>
      <c r="F55" s="7">
        <v>18</v>
      </c>
      <c r="G55" s="16">
        <v>27.2</v>
      </c>
      <c r="H55" s="7">
        <f t="shared" si="19"/>
        <v>489.59999999999997</v>
      </c>
      <c r="I55" s="8">
        <f t="shared" si="23"/>
        <v>1.9000000000000001</v>
      </c>
      <c r="J55" s="59"/>
      <c r="K55" s="7">
        <f t="shared" si="20"/>
        <v>16.100000000000001</v>
      </c>
      <c r="L55" s="7">
        <f t="shared" si="21"/>
        <v>437.91999999999996</v>
      </c>
      <c r="M55" s="7">
        <f t="shared" si="22"/>
        <v>51.68</v>
      </c>
      <c r="N55" s="59"/>
      <c r="O55" s="59"/>
      <c r="P55" s="59"/>
    </row>
    <row r="56" spans="1:16" ht="18" thickBot="1">
      <c r="A56" s="63"/>
      <c r="B56" s="71"/>
      <c r="C56" s="53" t="s">
        <v>77</v>
      </c>
      <c r="D56" s="68"/>
      <c r="E56" s="63"/>
      <c r="F56" s="32">
        <v>18</v>
      </c>
      <c r="G56" s="51">
        <v>33</v>
      </c>
      <c r="H56" s="32">
        <f t="shared" si="19"/>
        <v>594</v>
      </c>
      <c r="I56" s="52">
        <f t="shared" si="23"/>
        <v>1.6</v>
      </c>
      <c r="J56" s="63"/>
      <c r="K56" s="32">
        <f t="shared" si="20"/>
        <v>16.399999999999999</v>
      </c>
      <c r="L56" s="32">
        <f t="shared" si="21"/>
        <v>541.20000000000005</v>
      </c>
      <c r="M56" s="32">
        <f t="shared" si="22"/>
        <v>52.800000000000004</v>
      </c>
      <c r="N56" s="61"/>
      <c r="O56" s="59"/>
      <c r="P56" s="61"/>
    </row>
    <row r="57" spans="1:16" ht="19" customHeight="1" thickTop="1">
      <c r="A57" s="62">
        <v>19</v>
      </c>
      <c r="B57" s="64" t="s">
        <v>91</v>
      </c>
      <c r="C57" s="57" t="s">
        <v>78</v>
      </c>
      <c r="D57" s="66" t="s">
        <v>121</v>
      </c>
      <c r="E57" s="59" t="s">
        <v>12</v>
      </c>
      <c r="F57" s="8">
        <v>18</v>
      </c>
      <c r="G57" s="18">
        <v>27.4</v>
      </c>
      <c r="H57" s="8">
        <f t="shared" si="19"/>
        <v>493.2</v>
      </c>
      <c r="I57" s="8">
        <f t="shared" si="23"/>
        <v>1.9000000000000001</v>
      </c>
      <c r="J57" s="59">
        <f t="shared" ref="J57" si="42">50-(I57+I58+I59)</f>
        <v>44</v>
      </c>
      <c r="K57" s="8">
        <f t="shared" si="20"/>
        <v>16.100000000000001</v>
      </c>
      <c r="L57" s="8">
        <f t="shared" si="21"/>
        <v>441.14</v>
      </c>
      <c r="M57" s="8">
        <f t="shared" si="22"/>
        <v>52.06</v>
      </c>
      <c r="N57" s="59">
        <f t="shared" ref="N57" si="43">SUM(M57,M58,M59)</f>
        <v>154.72</v>
      </c>
      <c r="O57" s="60"/>
      <c r="P57" s="59"/>
    </row>
    <row r="58" spans="1:16">
      <c r="A58" s="59"/>
      <c r="B58" s="64"/>
      <c r="C58" s="37" t="s">
        <v>79</v>
      </c>
      <c r="D58" s="67"/>
      <c r="E58" s="59"/>
      <c r="F58" s="7">
        <v>18</v>
      </c>
      <c r="G58" s="18">
        <v>20.2</v>
      </c>
      <c r="H58" s="7">
        <f t="shared" si="19"/>
        <v>363.59999999999997</v>
      </c>
      <c r="I58" s="8">
        <f t="shared" si="23"/>
        <v>2.5</v>
      </c>
      <c r="J58" s="59"/>
      <c r="K58" s="7">
        <f t="shared" si="20"/>
        <v>15.5</v>
      </c>
      <c r="L58" s="7">
        <f t="shared" si="21"/>
        <v>313.09999999999997</v>
      </c>
      <c r="M58" s="7">
        <f t="shared" si="22"/>
        <v>50.5</v>
      </c>
      <c r="N58" s="59"/>
      <c r="O58" s="59"/>
      <c r="P58" s="59"/>
    </row>
    <row r="59" spans="1:16" ht="18" thickBot="1">
      <c r="A59" s="63"/>
      <c r="B59" s="65"/>
      <c r="C59" s="37" t="s">
        <v>80</v>
      </c>
      <c r="D59" s="68"/>
      <c r="E59" s="69"/>
      <c r="F59" s="7">
        <v>18</v>
      </c>
      <c r="G59" s="18">
        <v>32.6</v>
      </c>
      <c r="H59" s="7">
        <f t="shared" si="19"/>
        <v>586.80000000000007</v>
      </c>
      <c r="I59" s="8">
        <f t="shared" si="23"/>
        <v>1.6</v>
      </c>
      <c r="J59" s="69"/>
      <c r="K59" s="7">
        <f t="shared" si="20"/>
        <v>16.399999999999999</v>
      </c>
      <c r="L59" s="7">
        <f t="shared" si="21"/>
        <v>534.6400000000001</v>
      </c>
      <c r="M59" s="7">
        <f t="shared" si="22"/>
        <v>52.160000000000004</v>
      </c>
      <c r="N59" s="69"/>
      <c r="O59" s="69"/>
      <c r="P59" s="69"/>
    </row>
    <row r="60" spans="1:16" ht="18" thickTop="1"/>
  </sheetData>
  <mergeCells count="152"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N3:N5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  <mergeCell ref="N9:N11"/>
    <mergeCell ref="O15:O17"/>
    <mergeCell ref="P15:P17"/>
    <mergeCell ref="A18:A20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N15:N17"/>
    <mergeCell ref="A24:A26"/>
    <mergeCell ref="B24:B26"/>
    <mergeCell ref="D24:D26"/>
    <mergeCell ref="E24:E26"/>
    <mergeCell ref="J24:J26"/>
    <mergeCell ref="N24:N26"/>
    <mergeCell ref="O24:O26"/>
    <mergeCell ref="P24:P26"/>
    <mergeCell ref="O21:O23"/>
    <mergeCell ref="P21:P23"/>
    <mergeCell ref="A21:A23"/>
    <mergeCell ref="B21:B23"/>
    <mergeCell ref="D21:D23"/>
    <mergeCell ref="E21:E23"/>
    <mergeCell ref="J21:J23"/>
    <mergeCell ref="N21:N23"/>
    <mergeCell ref="O27:O29"/>
    <mergeCell ref="P27:P29"/>
    <mergeCell ref="A30:A32"/>
    <mergeCell ref="B30:B32"/>
    <mergeCell ref="D30:D32"/>
    <mergeCell ref="E30:E32"/>
    <mergeCell ref="J30:J32"/>
    <mergeCell ref="N30:N32"/>
    <mergeCell ref="O30:O32"/>
    <mergeCell ref="P30:P32"/>
    <mergeCell ref="A27:A29"/>
    <mergeCell ref="B27:B29"/>
    <mergeCell ref="D27:D29"/>
    <mergeCell ref="E27:E29"/>
    <mergeCell ref="J27:J29"/>
    <mergeCell ref="N27:N29"/>
    <mergeCell ref="O39:O41"/>
    <mergeCell ref="P39:P41"/>
    <mergeCell ref="A39:A41"/>
    <mergeCell ref="B39:B41"/>
    <mergeCell ref="D39:D41"/>
    <mergeCell ref="E39:E41"/>
    <mergeCell ref="J39:J41"/>
    <mergeCell ref="N39:N41"/>
    <mergeCell ref="O33:O35"/>
    <mergeCell ref="P33:P35"/>
    <mergeCell ref="A36:A38"/>
    <mergeCell ref="B36:B38"/>
    <mergeCell ref="D36:D38"/>
    <mergeCell ref="E36:E38"/>
    <mergeCell ref="J36:J38"/>
    <mergeCell ref="N36:N38"/>
    <mergeCell ref="O36:O38"/>
    <mergeCell ref="P36:P38"/>
    <mergeCell ref="A33:A35"/>
    <mergeCell ref="B33:B35"/>
    <mergeCell ref="D33:D35"/>
    <mergeCell ref="E33:E35"/>
    <mergeCell ref="J33:J35"/>
    <mergeCell ref="N33:N35"/>
    <mergeCell ref="O42:O44"/>
    <mergeCell ref="P42:P44"/>
    <mergeCell ref="A45:A47"/>
    <mergeCell ref="B45:B47"/>
    <mergeCell ref="D45:D47"/>
    <mergeCell ref="E45:E47"/>
    <mergeCell ref="J45:J47"/>
    <mergeCell ref="N45:N47"/>
    <mergeCell ref="O45:O47"/>
    <mergeCell ref="P45:P47"/>
    <mergeCell ref="A42:A44"/>
    <mergeCell ref="B42:B44"/>
    <mergeCell ref="D42:D44"/>
    <mergeCell ref="E42:E44"/>
    <mergeCell ref="J42:J44"/>
    <mergeCell ref="N42:N44"/>
    <mergeCell ref="O48:O50"/>
    <mergeCell ref="P48:P50"/>
    <mergeCell ref="A51:A53"/>
    <mergeCell ref="B51:B53"/>
    <mergeCell ref="D51:D53"/>
    <mergeCell ref="E51:E53"/>
    <mergeCell ref="J51:J53"/>
    <mergeCell ref="N51:N53"/>
    <mergeCell ref="O51:O53"/>
    <mergeCell ref="P51:P53"/>
    <mergeCell ref="A48:A50"/>
    <mergeCell ref="B48:B50"/>
    <mergeCell ref="D48:D50"/>
    <mergeCell ref="E48:E50"/>
    <mergeCell ref="J48:J50"/>
    <mergeCell ref="N48:N50"/>
    <mergeCell ref="O54:O56"/>
    <mergeCell ref="P54:P56"/>
    <mergeCell ref="A57:A59"/>
    <mergeCell ref="B57:B59"/>
    <mergeCell ref="D57:D59"/>
    <mergeCell ref="E57:E59"/>
    <mergeCell ref="J57:J59"/>
    <mergeCell ref="N57:N59"/>
    <mergeCell ref="O57:O59"/>
    <mergeCell ref="P57:P59"/>
    <mergeCell ref="A54:A56"/>
    <mergeCell ref="B54:B56"/>
    <mergeCell ref="D54:D56"/>
    <mergeCell ref="E54:E56"/>
    <mergeCell ref="J54:J56"/>
    <mergeCell ref="N54:N56"/>
  </mergeCells>
  <phoneticPr fontId="2" type="noConversion"/>
  <pageMargins left="0.7" right="0.7" top="0.75" bottom="0.75" header="0.3" footer="0.3"/>
  <pageSetup paperSize="9" scale="52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C8" sqref="C8"/>
    </sheetView>
  </sheetViews>
  <sheetFormatPr defaultColWidth="11.53515625" defaultRowHeight="17.5"/>
  <cols>
    <col min="1" max="1" width="5.69140625" customWidth="1"/>
    <col min="2" max="2" width="25.69140625" customWidth="1"/>
    <col min="3" max="3" width="32.15234375" customWidth="1"/>
  </cols>
  <sheetData>
    <row r="1" spans="1:8" ht="51">
      <c r="A1" s="29" t="s">
        <v>8</v>
      </c>
      <c r="B1" s="23" t="s">
        <v>15</v>
      </c>
      <c r="C1" s="24" t="s">
        <v>16</v>
      </c>
      <c r="D1" s="25" t="s">
        <v>17</v>
      </c>
      <c r="E1" s="25" t="s">
        <v>18</v>
      </c>
      <c r="F1" s="25" t="s">
        <v>19</v>
      </c>
      <c r="G1" s="25" t="s">
        <v>20</v>
      </c>
      <c r="H1" s="24" t="s">
        <v>21</v>
      </c>
    </row>
    <row r="2" spans="1:8" ht="34">
      <c r="A2" s="30">
        <v>1</v>
      </c>
      <c r="B2" s="26" t="s">
        <v>25</v>
      </c>
      <c r="C2" s="27" t="s">
        <v>22</v>
      </c>
      <c r="D2" s="28" t="s">
        <v>29</v>
      </c>
      <c r="E2" s="28" t="s">
        <v>33</v>
      </c>
      <c r="F2" s="28" t="s">
        <v>30</v>
      </c>
      <c r="G2" s="28" t="s">
        <v>32</v>
      </c>
      <c r="H2" s="22" t="s">
        <v>31</v>
      </c>
    </row>
    <row r="3" spans="1:8" ht="34">
      <c r="A3" s="30">
        <v>2</v>
      </c>
      <c r="B3" s="26" t="s">
        <v>26</v>
      </c>
      <c r="C3" s="27" t="s">
        <v>22</v>
      </c>
      <c r="D3" s="28" t="s">
        <v>35</v>
      </c>
      <c r="E3" s="28" t="s">
        <v>45</v>
      </c>
      <c r="F3" s="28" t="s">
        <v>37</v>
      </c>
      <c r="G3" s="28" t="s">
        <v>44</v>
      </c>
      <c r="H3" s="22" t="s">
        <v>31</v>
      </c>
    </row>
    <row r="4" spans="1:8" ht="34">
      <c r="A4" s="30">
        <v>3</v>
      </c>
      <c r="B4" s="26" t="s">
        <v>27</v>
      </c>
      <c r="C4" s="27" t="s">
        <v>22</v>
      </c>
      <c r="D4" s="28" t="s">
        <v>34</v>
      </c>
      <c r="E4" s="28" t="s">
        <v>43</v>
      </c>
      <c r="F4" s="28" t="s">
        <v>38</v>
      </c>
      <c r="G4" s="28" t="s">
        <v>42</v>
      </c>
      <c r="H4" s="22" t="s">
        <v>31</v>
      </c>
    </row>
    <row r="5" spans="1:8" ht="34">
      <c r="A5" s="30">
        <v>4</v>
      </c>
      <c r="B5" s="26" t="s">
        <v>28</v>
      </c>
      <c r="C5" s="27" t="s">
        <v>22</v>
      </c>
      <c r="D5" s="28" t="s">
        <v>36</v>
      </c>
      <c r="E5" s="28" t="s">
        <v>41</v>
      </c>
      <c r="F5" s="28" t="s">
        <v>39</v>
      </c>
      <c r="G5" s="28" t="s">
        <v>40</v>
      </c>
      <c r="H5" s="22" t="s">
        <v>31</v>
      </c>
    </row>
    <row r="6" spans="1:8">
      <c r="A6" s="31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김도윤</vt:lpstr>
      <vt:lpstr>Sheet2</vt:lpstr>
      <vt:lpstr>김도윤!Print_Area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 Kim</cp:lastModifiedBy>
  <cp:lastPrinted>2025-06-19T01:02:25Z</cp:lastPrinted>
  <dcterms:created xsi:type="dcterms:W3CDTF">2023-01-18T08:53:57Z</dcterms:created>
  <dcterms:modified xsi:type="dcterms:W3CDTF">2025-06-19T11:35:13Z</dcterms:modified>
</cp:coreProperties>
</file>