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카카오톡 받은 파일\eDNA\"/>
    </mc:Choice>
  </mc:AlternateContent>
  <xr:revisionPtr revIDLastSave="0" documentId="8_{E260668F-83BD-4CB6-BE80-311E8DE88477}" xr6:coauthVersionLast="47" xr6:coauthVersionMax="47" xr10:uidLastSave="{00000000-0000-0000-0000-000000000000}"/>
  <bookViews>
    <workbookView xWindow="1450" yWindow="1630" windowWidth="29860" windowHeight="16260" xr2:uid="{A9008663-B1E3-C743-A78D-45D4D79353A0}"/>
  </bookViews>
  <sheets>
    <sheet name="Sheet1" sheetId="2" r:id="rId1"/>
    <sheet name="Sheet2" sheetId="3" r:id="rId2"/>
  </sheets>
  <definedNames>
    <definedName name="_xlnm.Print_Area" localSheetId="0">Sheet1!$A$1:$P$1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2" l="1"/>
  <c r="K32" i="2"/>
  <c r="H32" i="2"/>
  <c r="L32" i="2" s="1"/>
  <c r="M31" i="2"/>
  <c r="K31" i="2"/>
  <c r="H31" i="2"/>
  <c r="L31" i="2" s="1"/>
  <c r="M30" i="2"/>
  <c r="N30" i="2" s="1"/>
  <c r="K30" i="2"/>
  <c r="J30" i="2"/>
  <c r="H30" i="2"/>
  <c r="L30" i="2" s="1"/>
  <c r="I29" i="2"/>
  <c r="M29" i="2" s="1"/>
  <c r="H29" i="2"/>
  <c r="I28" i="2"/>
  <c r="M28" i="2" s="1"/>
  <c r="H28" i="2"/>
  <c r="I27" i="2"/>
  <c r="H27" i="2"/>
  <c r="M26" i="2"/>
  <c r="K26" i="2"/>
  <c r="H26" i="2"/>
  <c r="L26" i="2" s="1"/>
  <c r="M25" i="2"/>
  <c r="K25" i="2"/>
  <c r="H25" i="2"/>
  <c r="L25" i="2" s="1"/>
  <c r="N24" i="2"/>
  <c r="M24" i="2"/>
  <c r="K24" i="2"/>
  <c r="J24" i="2"/>
  <c r="H24" i="2"/>
  <c r="L24" i="2" s="1"/>
  <c r="L29" i="2" l="1"/>
  <c r="L28" i="2"/>
  <c r="L27" i="2"/>
  <c r="J27" i="2"/>
  <c r="M27" i="2"/>
  <c r="N27" i="2" s="1"/>
  <c r="K28" i="2"/>
  <c r="K27" i="2"/>
  <c r="K29" i="2"/>
  <c r="H38" i="2" l="1"/>
  <c r="H37" i="2"/>
  <c r="H36" i="2"/>
  <c r="I35" i="2"/>
  <c r="M35" i="2" s="1"/>
  <c r="H35" i="2"/>
  <c r="I34" i="2"/>
  <c r="K34" i="2" s="1"/>
  <c r="H34" i="2"/>
  <c r="I33" i="2"/>
  <c r="K33" i="2" s="1"/>
  <c r="H33" i="2"/>
  <c r="H23" i="2"/>
  <c r="H22" i="2"/>
  <c r="H21" i="2"/>
  <c r="M20" i="2"/>
  <c r="K20" i="2"/>
  <c r="H20" i="2"/>
  <c r="L20" i="2" s="1"/>
  <c r="M19" i="2"/>
  <c r="K19" i="2"/>
  <c r="H19" i="2"/>
  <c r="L19" i="2" s="1"/>
  <c r="M18" i="2"/>
  <c r="K18" i="2"/>
  <c r="J18" i="2"/>
  <c r="H18" i="2"/>
  <c r="L18" i="2" s="1"/>
  <c r="H17" i="2"/>
  <c r="H16" i="2"/>
  <c r="H15" i="2"/>
  <c r="I14" i="2"/>
  <c r="M14" i="2" s="1"/>
  <c r="H14" i="2"/>
  <c r="M13" i="2"/>
  <c r="K13" i="2"/>
  <c r="H13" i="2"/>
  <c r="L13" i="2" s="1"/>
  <c r="M12" i="2"/>
  <c r="K12" i="2"/>
  <c r="H12" i="2"/>
  <c r="L12" i="2" s="1"/>
  <c r="H11" i="2"/>
  <c r="H10" i="2"/>
  <c r="H9" i="2"/>
  <c r="I8" i="2"/>
  <c r="M8" i="2" s="1"/>
  <c r="H8" i="2"/>
  <c r="M7" i="2"/>
  <c r="I7" i="2"/>
  <c r="L7" i="2" s="1"/>
  <c r="H7" i="2"/>
  <c r="I6" i="2"/>
  <c r="H6" i="2"/>
  <c r="I5" i="2"/>
  <c r="M5" i="2" s="1"/>
  <c r="H5" i="2"/>
  <c r="M4" i="2"/>
  <c r="K4" i="2"/>
  <c r="H4" i="2"/>
  <c r="L4" i="2" s="1"/>
  <c r="I3" i="2"/>
  <c r="H3" i="2"/>
  <c r="L35" i="2" l="1"/>
  <c r="M33" i="2"/>
  <c r="L14" i="2"/>
  <c r="L6" i="2"/>
  <c r="J6" i="2"/>
  <c r="K7" i="2"/>
  <c r="L5" i="2"/>
  <c r="J12" i="2"/>
  <c r="L33" i="2"/>
  <c r="K35" i="2"/>
  <c r="L3" i="2"/>
  <c r="L8" i="2"/>
  <c r="J3" i="2"/>
  <c r="N18" i="2"/>
  <c r="L34" i="2"/>
  <c r="N12" i="2"/>
  <c r="K3" i="2"/>
  <c r="M3" i="2"/>
  <c r="N3" i="2" s="1"/>
  <c r="M6" i="2"/>
  <c r="N6" i="2" s="1"/>
  <c r="K8" i="2"/>
  <c r="K14" i="2"/>
  <c r="J33" i="2"/>
  <c r="K5" i="2"/>
  <c r="M34" i="2"/>
  <c r="N33" i="2" s="1"/>
  <c r="K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 혜선</author>
  </authors>
  <commentList>
    <comment ref="B1" authorId="0" shapeId="0" xr:uid="{7E5E3B36-0A8D-C84E-A729-16A7569FA03D}">
      <text>
        <r>
          <rPr>
            <b/>
            <sz val="10"/>
            <color rgb="FF000000"/>
            <rFont val="맑은 고딕"/>
            <family val="2"/>
            <charset val="129"/>
          </rPr>
          <t xml:space="preserve">1. [Tube Name] </t>
        </r>
        <r>
          <rPr>
            <b/>
            <sz val="10"/>
            <color rgb="FF000000"/>
            <rFont val="맑은 고딕"/>
            <family val="2"/>
            <charset val="129"/>
          </rPr>
          <t>은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풀링된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라이브러리로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의뢰하는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경우에만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해당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라이브러리에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대해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셀병합하여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작성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.
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
</t>
        </r>
        <r>
          <rPr>
            <b/>
            <sz val="10"/>
            <color rgb="FF000000"/>
            <rFont val="맑은 고딕"/>
            <family val="2"/>
            <charset val="129"/>
          </rPr>
          <t>2. 15</t>
        </r>
        <r>
          <rPr>
            <b/>
            <sz val="10"/>
            <color rgb="FF000000"/>
            <rFont val="맑은 고딕"/>
            <family val="2"/>
            <charset val="129"/>
          </rPr>
          <t>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미만의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알파벳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숫자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하이픈</t>
        </r>
        <r>
          <rPr>
            <b/>
            <sz val="10"/>
            <color rgb="FF000000"/>
            <rFont val="맑은 고딕"/>
            <family val="2"/>
            <charset val="129"/>
          </rPr>
          <t>(-)</t>
        </r>
        <r>
          <rPr>
            <b/>
            <sz val="10"/>
            <color rgb="FF000000"/>
            <rFont val="맑은 고딕"/>
            <family val="2"/>
            <charset val="129"/>
          </rPr>
          <t>만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허용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. </t>
        </r>
      </text>
    </comment>
    <comment ref="C1" authorId="0" shapeId="0" xr:uid="{276F7D11-9AD0-2241-8FC6-B899C85FAB8E}">
      <text>
        <r>
          <rPr>
            <b/>
            <sz val="10"/>
            <color rgb="FF000000"/>
            <rFont val="맑은 고딕"/>
            <family val="2"/>
            <charset val="129"/>
          </rPr>
          <t>15</t>
        </r>
        <r>
          <rPr>
            <b/>
            <sz val="10"/>
            <color rgb="FF000000"/>
            <rFont val="맑은 고딕"/>
            <family val="2"/>
            <charset val="129"/>
          </rPr>
          <t>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미만의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알파벳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숫자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하이픈</t>
        </r>
        <r>
          <rPr>
            <b/>
            <sz val="10"/>
            <color rgb="FF000000"/>
            <rFont val="맑은 고딕"/>
            <family val="2"/>
            <charset val="129"/>
          </rPr>
          <t>(-)</t>
        </r>
        <r>
          <rPr>
            <b/>
            <sz val="10"/>
            <color rgb="FF000000"/>
            <rFont val="맑은 고딕"/>
            <family val="2"/>
            <charset val="129"/>
          </rPr>
          <t>만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허용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. </t>
        </r>
      </text>
    </comment>
    <comment ref="D1" authorId="0" shapeId="0" xr:uid="{468FB506-693D-5348-84FE-B3CF58F9A222}">
      <text>
        <r>
          <rPr>
            <b/>
            <u/>
            <sz val="10"/>
            <color rgb="FF000000"/>
            <rFont val="맑은 고딕"/>
            <family val="2"/>
            <charset val="129"/>
          </rPr>
          <t>일루미나의</t>
        </r>
        <r>
          <rPr>
            <b/>
            <u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u/>
            <sz val="10"/>
            <color rgb="FF000000"/>
            <rFont val="맑은 고딕"/>
            <family val="2"/>
            <charset val="129"/>
          </rPr>
          <t>공식적인</t>
        </r>
        <r>
          <rPr>
            <b/>
            <u/>
            <sz val="10"/>
            <color rgb="FF000000"/>
            <rFont val="맑은 고딕"/>
            <family val="2"/>
            <charset val="129"/>
          </rPr>
          <t xml:space="preserve"> index sequence</t>
        </r>
        <r>
          <rPr>
            <sz val="10"/>
            <color rgb="FF000000"/>
            <rFont val="맑은 고딕"/>
            <family val="2"/>
            <charset val="129"/>
          </rPr>
          <t>가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아닌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경우</t>
        </r>
        <r>
          <rPr>
            <sz val="10"/>
            <color rgb="FF000000"/>
            <rFont val="맑은 고딕"/>
            <family val="2"/>
            <charset val="129"/>
          </rPr>
          <t xml:space="preserve">,
</t>
        </r>
        <r>
          <rPr>
            <sz val="10"/>
            <color rgb="FF000000"/>
            <rFont val="맑은 고딕"/>
            <family val="2"/>
            <charset val="129"/>
          </rPr>
          <t>앞에</t>
        </r>
        <r>
          <rPr>
            <sz val="10"/>
            <color rgb="FF000000"/>
            <rFont val="맑은 고딕"/>
            <family val="2"/>
            <charset val="129"/>
          </rPr>
          <t xml:space="preserve"> "C" </t>
        </r>
        <r>
          <rPr>
            <sz val="10"/>
            <color rgb="FF000000"/>
            <rFont val="맑은 고딕"/>
            <family val="2"/>
            <charset val="129"/>
          </rPr>
          <t>를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붙여서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작성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요망</t>
        </r>
        <r>
          <rPr>
            <sz val="10"/>
            <color rgb="FF000000"/>
            <rFont val="맑은 고딕"/>
            <family val="2"/>
            <charset val="129"/>
          </rPr>
          <t xml:space="preserve">.
</t>
        </r>
        <r>
          <rPr>
            <sz val="10"/>
            <color rgb="FF000000"/>
            <rFont val="맑은 고딕"/>
            <family val="2"/>
            <charset val="129"/>
          </rPr>
          <t>(</t>
        </r>
        <r>
          <rPr>
            <sz val="10"/>
            <color rgb="FF000000"/>
            <rFont val="맑은 고딕"/>
            <family val="2"/>
            <charset val="129"/>
          </rPr>
          <t>예시</t>
        </r>
        <r>
          <rPr>
            <sz val="10"/>
            <color rgb="FF000000"/>
            <rFont val="맑은 고딕"/>
            <family val="2"/>
            <charset val="129"/>
          </rPr>
          <t>) C1, C2, C3...</t>
        </r>
      </text>
    </comment>
  </commentList>
</comments>
</file>

<file path=xl/sharedStrings.xml><?xml version="1.0" encoding="utf-8"?>
<sst xmlns="http://schemas.openxmlformats.org/spreadsheetml/2006/main" count="136" uniqueCount="110">
  <si>
    <t>Vol to load</t>
    <phoneticPr fontId="2" type="noConversion"/>
  </si>
  <si>
    <t>EB added</t>
    <phoneticPr fontId="2" type="noConversion"/>
  </si>
  <si>
    <t>resid. stock (ul)</t>
    <phoneticPr fontId="2" type="noConversion"/>
  </si>
  <si>
    <t>resid. DNA (ng)</t>
    <phoneticPr fontId="2" type="noConversion"/>
  </si>
  <si>
    <t>input DNA</t>
    <phoneticPr fontId="2" type="noConversion"/>
  </si>
  <si>
    <t>Stock vol. (ul)</t>
    <phoneticPr fontId="2" type="noConversion"/>
  </si>
  <si>
    <t>DNA (ng/ul)</t>
    <phoneticPr fontId="2" type="noConversion"/>
  </si>
  <si>
    <t>DNA CODE</t>
    <phoneticPr fontId="2" type="noConversion"/>
  </si>
  <si>
    <t>No.</t>
    <phoneticPr fontId="2" type="noConversion"/>
  </si>
  <si>
    <t>TapeStation</t>
    <phoneticPr fontId="2" type="noConversion"/>
  </si>
  <si>
    <t>Index</t>
    <phoneticPr fontId="2" type="noConversion"/>
  </si>
  <si>
    <t>DNA Yeild (ng)</t>
    <phoneticPr fontId="2" type="noConversion"/>
  </si>
  <si>
    <t>N/A - PCR amplicons</t>
    <phoneticPr fontId="2" type="noConversion"/>
  </si>
  <si>
    <r>
      <rPr>
        <b/>
        <i/>
        <sz val="10"/>
        <color theme="1"/>
        <rFont val="Arial"/>
        <family val="2"/>
      </rPr>
      <t>ditt</t>
    </r>
    <r>
      <rPr>
        <b/>
        <sz val="10"/>
        <color theme="1"/>
        <rFont val="Arial"/>
        <family val="2"/>
      </rPr>
      <t>o total</t>
    </r>
    <phoneticPr fontId="2" type="noConversion"/>
  </si>
  <si>
    <t>Sample info</t>
    <phoneticPr fontId="2" type="noConversion"/>
  </si>
  <si>
    <t xml:space="preserve">Tube Name </t>
    <phoneticPr fontId="2" type="noConversion"/>
  </si>
  <si>
    <t>Library Name
(&lt;15 letters)</t>
    <phoneticPr fontId="2" type="noConversion"/>
  </si>
  <si>
    <t>i7 . Name</t>
    <phoneticPr fontId="2" type="noConversion"/>
  </si>
  <si>
    <t>i7 . Sequence</t>
    <phoneticPr fontId="2" type="noConversion"/>
  </si>
  <si>
    <t>i5 . Name</t>
    <phoneticPr fontId="2" type="noConversion"/>
  </si>
  <si>
    <t>i5 . Sequence</t>
    <phoneticPr fontId="2" type="noConversion"/>
  </si>
  <si>
    <t>Expected
library size(bp)</t>
    <phoneticPr fontId="2" type="noConversion"/>
  </si>
  <si>
    <t>NEBNext Multiplex Oligos for Illumina #E6444S</t>
    <phoneticPr fontId="2" type="noConversion"/>
  </si>
  <si>
    <t>Tube name</t>
    <phoneticPr fontId="2" type="noConversion"/>
  </si>
  <si>
    <t>NEBNext Ultra II DNA Library Prep kit for Illumina, #E7645L</t>
    <phoneticPr fontId="2" type="noConversion"/>
  </si>
  <si>
    <t>KPC0541_E_Lib</t>
    <phoneticPr fontId="2" type="noConversion"/>
  </si>
  <si>
    <t>KPC0542_E_Lib</t>
    <phoneticPr fontId="2" type="noConversion"/>
  </si>
  <si>
    <t>KPC0543_E_Lib</t>
    <phoneticPr fontId="2" type="noConversion"/>
  </si>
  <si>
    <t>KPC0544_E_Lib</t>
    <phoneticPr fontId="2" type="noConversion"/>
  </si>
  <si>
    <t>7 - 216</t>
    <phoneticPr fontId="2" type="noConversion"/>
  </si>
  <si>
    <t>5 - 264</t>
    <phoneticPr fontId="2" type="noConversion"/>
  </si>
  <si>
    <t>500bp</t>
    <phoneticPr fontId="2" type="noConversion"/>
  </si>
  <si>
    <t>CAGCAGGG</t>
    <phoneticPr fontId="2" type="noConversion"/>
  </si>
  <si>
    <t>ATGCTCCC</t>
    <phoneticPr fontId="2" type="noConversion"/>
  </si>
  <si>
    <t>7 - 218</t>
    <phoneticPr fontId="2" type="noConversion"/>
  </si>
  <si>
    <t>7 - 217</t>
    <phoneticPr fontId="2" type="noConversion"/>
  </si>
  <si>
    <t>7 - 219</t>
    <phoneticPr fontId="2" type="noConversion"/>
  </si>
  <si>
    <t>5 - 265</t>
    <phoneticPr fontId="2" type="noConversion"/>
  </si>
  <si>
    <t>5 - 266</t>
    <phoneticPr fontId="2" type="noConversion"/>
  </si>
  <si>
    <t>5 - 267</t>
    <phoneticPr fontId="2" type="noConversion"/>
  </si>
  <si>
    <t>CGATACAT</t>
    <phoneticPr fontId="2" type="noConversion"/>
  </si>
  <si>
    <t>CGAGAACC</t>
    <phoneticPr fontId="2" type="noConversion"/>
  </si>
  <si>
    <t>GCATCAAG</t>
    <phoneticPr fontId="2" type="noConversion"/>
  </si>
  <si>
    <t>GTAGTTCG</t>
    <phoneticPr fontId="2" type="noConversion"/>
  </si>
  <si>
    <t>GATAAATG</t>
    <phoneticPr fontId="2" type="noConversion"/>
  </si>
  <si>
    <t>GCTCAATA</t>
    <phoneticPr fontId="2" type="noConversion"/>
  </si>
  <si>
    <t>PS01_Lib</t>
    <phoneticPr fontId="2" type="noConversion"/>
  </si>
  <si>
    <t>PS02_Lib</t>
  </si>
  <si>
    <t>PS04_Lib</t>
  </si>
  <si>
    <t>PS06_Lib</t>
  </si>
  <si>
    <t>PS08_Lib</t>
  </si>
  <si>
    <t>PS09_Lib</t>
  </si>
  <si>
    <t>PS10_Lib</t>
  </si>
  <si>
    <t>PS11_Lib</t>
  </si>
  <si>
    <t>PS01-1</t>
    <phoneticPr fontId="7" type="noConversion"/>
  </si>
  <si>
    <t>PS01-2</t>
    <phoneticPr fontId="2" type="noConversion"/>
  </si>
  <si>
    <t>PS01-3</t>
    <phoneticPr fontId="2" type="noConversion"/>
  </si>
  <si>
    <t>PS02-1</t>
    <phoneticPr fontId="2" type="noConversion"/>
  </si>
  <si>
    <t>PS02-2</t>
    <phoneticPr fontId="2" type="noConversion"/>
  </si>
  <si>
    <t>PS02-3</t>
    <phoneticPr fontId="2" type="noConversion"/>
  </si>
  <si>
    <t>PS04-1</t>
    <phoneticPr fontId="2" type="noConversion"/>
  </si>
  <si>
    <t>PS04-2</t>
    <phoneticPr fontId="2" type="noConversion"/>
  </si>
  <si>
    <t>PS04-3</t>
    <phoneticPr fontId="2" type="noConversion"/>
  </si>
  <si>
    <t>PS06-1</t>
    <phoneticPr fontId="2" type="noConversion"/>
  </si>
  <si>
    <t>PS06-2</t>
    <phoneticPr fontId="2" type="noConversion"/>
  </si>
  <si>
    <t>PS06-3</t>
    <phoneticPr fontId="2" type="noConversion"/>
  </si>
  <si>
    <t>PS08-1</t>
    <phoneticPr fontId="2" type="noConversion"/>
  </si>
  <si>
    <t>PS08-2</t>
    <phoneticPr fontId="2" type="noConversion"/>
  </si>
  <si>
    <t>PS08-3</t>
    <phoneticPr fontId="2" type="noConversion"/>
  </si>
  <si>
    <t>PS09-1</t>
    <phoneticPr fontId="2" type="noConversion"/>
  </si>
  <si>
    <t>PS09-2</t>
    <phoneticPr fontId="2" type="noConversion"/>
  </si>
  <si>
    <t>PS09-3</t>
    <phoneticPr fontId="2" type="noConversion"/>
  </si>
  <si>
    <t>PS10-1</t>
    <phoneticPr fontId="2" type="noConversion"/>
  </si>
  <si>
    <t>PS10-2</t>
    <phoneticPr fontId="2" type="noConversion"/>
  </si>
  <si>
    <t>PS10-3</t>
    <phoneticPr fontId="2" type="noConversion"/>
  </si>
  <si>
    <t>PS11-1</t>
    <phoneticPr fontId="2" type="noConversion"/>
  </si>
  <si>
    <t>PS11-2</t>
    <phoneticPr fontId="2" type="noConversion"/>
  </si>
  <si>
    <t>PS11-3</t>
    <phoneticPr fontId="2" type="noConversion"/>
  </si>
  <si>
    <t>Library result (Qubit)</t>
    <phoneticPr fontId="2" type="noConversion"/>
  </si>
  <si>
    <t>NEBNext Multiplex Oligos for Illumina #E6440S</t>
    <phoneticPr fontId="2" type="noConversion"/>
  </si>
  <si>
    <t>,</t>
    <phoneticPr fontId="2" type="noConversion"/>
  </si>
  <si>
    <t>A7</t>
    <phoneticPr fontId="2" type="noConversion"/>
  </si>
  <si>
    <t>B7</t>
    <phoneticPr fontId="2" type="noConversion"/>
  </si>
  <si>
    <t>C7</t>
    <phoneticPr fontId="2" type="noConversion"/>
  </si>
  <si>
    <t>D7</t>
    <phoneticPr fontId="2" type="noConversion"/>
  </si>
  <si>
    <t>E7</t>
    <phoneticPr fontId="2" type="noConversion"/>
  </si>
  <si>
    <t>F7</t>
    <phoneticPr fontId="2" type="noConversion"/>
  </si>
  <si>
    <t>G7</t>
    <phoneticPr fontId="2" type="noConversion"/>
  </si>
  <si>
    <t>H7</t>
    <phoneticPr fontId="2" type="noConversion"/>
  </si>
  <si>
    <t>PS03_Lib</t>
  </si>
  <si>
    <t>PS03-1</t>
    <phoneticPr fontId="2" type="noConversion"/>
  </si>
  <si>
    <t>PS03-2</t>
    <phoneticPr fontId="2" type="noConversion"/>
  </si>
  <si>
    <t>PS03-3</t>
    <phoneticPr fontId="2" type="noConversion"/>
  </si>
  <si>
    <t>PS05_Lib</t>
  </si>
  <si>
    <t>PS05-1</t>
    <phoneticPr fontId="2" type="noConversion"/>
  </si>
  <si>
    <t>PS05-2</t>
    <phoneticPr fontId="2" type="noConversion"/>
  </si>
  <si>
    <t>PS05-3</t>
    <phoneticPr fontId="2" type="noConversion"/>
  </si>
  <si>
    <t>PS07_Lib</t>
  </si>
  <si>
    <t>PS07-1</t>
    <phoneticPr fontId="2" type="noConversion"/>
  </si>
  <si>
    <t>PS07-2</t>
    <phoneticPr fontId="2" type="noConversion"/>
  </si>
  <si>
    <t>PS07-3</t>
    <phoneticPr fontId="2" type="noConversion"/>
  </si>
  <si>
    <t>PS12_Lib</t>
  </si>
  <si>
    <t>PS12-1</t>
    <phoneticPr fontId="2" type="noConversion"/>
  </si>
  <si>
    <t>PS12-2</t>
    <phoneticPr fontId="2" type="noConversion"/>
  </si>
  <si>
    <t>PS12-3</t>
    <phoneticPr fontId="2" type="noConversion"/>
  </si>
  <si>
    <t>20250601 Library Prep preparation</t>
    <phoneticPr fontId="2" type="noConversion"/>
  </si>
  <si>
    <r>
      <rPr>
        <b/>
        <sz val="10"/>
        <color theme="1"/>
        <rFont val="맑은 고딕"/>
        <family val="3"/>
        <charset val="129"/>
      </rPr>
      <t>벚나무류</t>
    </r>
    <r>
      <rPr>
        <sz val="10"/>
        <color theme="1"/>
        <rFont val="Arial"/>
        <family val="2"/>
      </rPr>
      <t>/</t>
    </r>
    <r>
      <rPr>
        <sz val="10"/>
        <color theme="1"/>
        <rFont val="맑은 고딕"/>
        <family val="3"/>
        <charset val="129"/>
      </rPr>
      <t>강원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양양군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공수전리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산</t>
    </r>
    <r>
      <rPr>
        <sz val="10"/>
        <color theme="1"/>
        <rFont val="Arial"/>
        <family val="2"/>
      </rPr>
      <t>65</t>
    </r>
    <phoneticPr fontId="2" type="noConversion"/>
  </si>
  <si>
    <r>
      <rPr>
        <b/>
        <sz val="10"/>
        <color theme="1"/>
        <rFont val="맑은 고딕"/>
        <family val="3"/>
        <charset val="129"/>
      </rPr>
      <t>벚나무류</t>
    </r>
    <r>
      <rPr>
        <sz val="10"/>
        <color theme="1"/>
        <rFont val="Arial"/>
        <family val="2"/>
      </rPr>
      <t>/</t>
    </r>
    <r>
      <rPr>
        <sz val="10"/>
        <color theme="1"/>
        <rFont val="맑은 고딕"/>
        <family val="3"/>
        <charset val="129"/>
      </rPr>
      <t>강원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양양군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공수전리</t>
    </r>
    <r>
      <rPr>
        <sz val="10"/>
        <color theme="1"/>
        <rFont val="Arial"/>
        <family val="2"/>
      </rPr>
      <t xml:space="preserve"> 306 </t>
    </r>
    <r>
      <rPr>
        <sz val="10"/>
        <color theme="1"/>
        <rFont val="맑은 고딕"/>
        <family val="3"/>
        <charset val="129"/>
      </rPr>
      <t>범정사</t>
    </r>
    <phoneticPr fontId="2" type="noConversion"/>
  </si>
  <si>
    <r>
      <rPr>
        <b/>
        <sz val="10"/>
        <color theme="1"/>
        <rFont val="맑은 고딕"/>
        <family val="3"/>
        <charset val="129"/>
      </rPr>
      <t>벚나무류</t>
    </r>
    <r>
      <rPr>
        <sz val="10"/>
        <color theme="1"/>
        <rFont val="Arial"/>
        <family val="2"/>
      </rPr>
      <t>/</t>
    </r>
    <r>
      <rPr>
        <sz val="10"/>
        <color theme="1"/>
        <rFont val="맑은 고딕"/>
        <family val="3"/>
        <charset val="129"/>
      </rPr>
      <t>경기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화성시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매송면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어천리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산</t>
    </r>
    <r>
      <rPr>
        <sz val="10"/>
        <color theme="1"/>
        <rFont val="Arial"/>
        <family val="2"/>
      </rPr>
      <t xml:space="preserve">3 </t>
    </r>
    <r>
      <rPr>
        <sz val="10"/>
        <color theme="1"/>
        <rFont val="맑은 고딕"/>
        <family val="3"/>
        <charset val="129"/>
      </rPr>
      <t>국립산림과학원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어천시험림</t>
    </r>
    <phoneticPr fontId="2" type="noConversion"/>
  </si>
  <si>
    <r>
      <rPr>
        <b/>
        <sz val="10"/>
        <rFont val="맑은 고딕"/>
        <family val="3"/>
        <charset val="129"/>
      </rPr>
      <t>벚나무류</t>
    </r>
    <r>
      <rPr>
        <sz val="10"/>
        <rFont val="Arial"/>
        <family val="2"/>
      </rPr>
      <t>/</t>
    </r>
    <r>
      <rPr>
        <sz val="10"/>
        <rFont val="맑은 고딕"/>
        <family val="3"/>
        <charset val="129"/>
      </rPr>
      <t>강원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양양군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서면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공수전리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산</t>
    </r>
    <r>
      <rPr>
        <sz val="10"/>
        <rFont val="Arial"/>
        <family val="2"/>
      </rPr>
      <t>65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</si>
</sst>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&quot;월&quot;\ d&quot;일&quot;"/>
  </numFmts>
  <fonts count="26" x14ac:knownFonts="1">
    <font>
      <sz val="12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맑은 고딕"/>
      <family val="2"/>
      <charset val="129"/>
      <scheme val="minor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8"/>
      <name val="맑은 고딕"/>
      <family val="2"/>
      <scheme val="minor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Calibri"/>
      <family val="2"/>
    </font>
    <font>
      <b/>
      <sz val="10"/>
      <color rgb="FF000000"/>
      <name val="맑은 고딕"/>
      <family val="2"/>
      <charset val="129"/>
    </font>
    <font>
      <b/>
      <u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name val="Arial"/>
      <family val="2"/>
    </font>
    <font>
      <sz val="11"/>
      <name val="Arial"/>
      <family val="2"/>
    </font>
    <font>
      <sz val="12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name val="Arial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79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double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double">
        <color theme="1"/>
      </top>
      <bottom/>
      <diagonal/>
    </border>
    <border>
      <left style="thin">
        <color theme="1"/>
      </left>
      <right style="thin">
        <color indexed="64"/>
      </right>
      <top style="double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theme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double">
        <color theme="1"/>
      </bottom>
      <diagonal/>
    </border>
    <border>
      <left style="thin">
        <color indexed="64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/>
      <top style="double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16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9" borderId="1" xfId="0" applyFont="1" applyFill="1" applyBorder="1">
      <alignment vertical="center"/>
    </xf>
    <xf numFmtId="176" fontId="8" fillId="0" borderId="6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176" fontId="8" fillId="0" borderId="9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0" fontId="10" fillId="10" borderId="5" xfId="1" applyFont="1" applyFill="1" applyBorder="1" applyAlignment="1">
      <alignment horizontal="center" vertical="center" wrapText="1"/>
    </xf>
    <xf numFmtId="0" fontId="10" fillId="10" borderId="5" xfId="1" applyFont="1" applyFill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4" fillId="11" borderId="5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1" xfId="0" applyFont="1" applyBorder="1">
      <alignment vertical="center"/>
    </xf>
    <xf numFmtId="176" fontId="8" fillId="0" borderId="21" xfId="0" applyNumberFormat="1" applyFont="1" applyBorder="1" applyAlignment="1">
      <alignment horizontal="center" vertical="center"/>
    </xf>
    <xf numFmtId="0" fontId="8" fillId="7" borderId="30" xfId="0" applyFont="1" applyFill="1" applyBorder="1" applyAlignment="1">
      <alignment horizontal="center" vertical="center"/>
    </xf>
    <xf numFmtId="0" fontId="8" fillId="7" borderId="28" xfId="0" applyFont="1" applyFill="1" applyBorder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8" fillId="7" borderId="2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176" fontId="8" fillId="0" borderId="5" xfId="0" applyNumberFormat="1" applyFont="1" applyFill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/>
    </xf>
    <xf numFmtId="176" fontId="8" fillId="0" borderId="24" xfId="0" applyNumberFormat="1" applyFont="1" applyFill="1" applyBorder="1" applyAlignment="1">
      <alignment horizontal="center" vertical="center"/>
    </xf>
    <xf numFmtId="0" fontId="1" fillId="0" borderId="21" xfId="0" applyFont="1" applyFill="1" applyBorder="1">
      <alignment vertical="center"/>
    </xf>
    <xf numFmtId="0" fontId="1" fillId="0" borderId="7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6" fontId="8" fillId="0" borderId="6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8" fillId="0" borderId="27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9" xfId="0" applyFont="1" applyFill="1" applyBorder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17" fillId="0" borderId="1" xfId="0" applyFont="1" applyFill="1" applyBorder="1">
      <alignment vertical="center"/>
    </xf>
    <xf numFmtId="176" fontId="18" fillId="0" borderId="5" xfId="0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17" fillId="0" borderId="3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17" fillId="0" borderId="4" xfId="0" applyFont="1" applyFill="1" applyBorder="1" applyAlignment="1">
      <alignment horizontal="center" vertical="center"/>
    </xf>
    <xf numFmtId="176" fontId="18" fillId="0" borderId="24" xfId="0" applyNumberFormat="1" applyFont="1" applyFill="1" applyBorder="1" applyAlignment="1">
      <alignment horizontal="center" vertical="center"/>
    </xf>
    <xf numFmtId="0" fontId="17" fillId="0" borderId="21" xfId="0" applyFont="1" applyFill="1" applyBorder="1">
      <alignment vertical="center"/>
    </xf>
    <xf numFmtId="0" fontId="17" fillId="0" borderId="22" xfId="0" applyFont="1" applyFill="1" applyBorder="1" applyAlignment="1">
      <alignment horizontal="center" vertical="center"/>
    </xf>
    <xf numFmtId="176" fontId="18" fillId="0" borderId="6" xfId="0" applyNumberFormat="1" applyFont="1" applyFill="1" applyBorder="1" applyAlignment="1">
      <alignment horizontal="center" vertical="center"/>
    </xf>
    <xf numFmtId="0" fontId="17" fillId="0" borderId="17" xfId="0" applyFont="1" applyFill="1" applyBorder="1">
      <alignment vertical="center"/>
    </xf>
    <xf numFmtId="0" fontId="17" fillId="0" borderId="32" xfId="0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76" fontId="18" fillId="0" borderId="22" xfId="0" applyNumberFormat="1" applyFont="1" applyFill="1" applyBorder="1" applyAlignment="1">
      <alignment horizontal="center" vertical="center"/>
    </xf>
    <xf numFmtId="176" fontId="18" fillId="0" borderId="2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176" fontId="18" fillId="0" borderId="4" xfId="0" applyNumberFormat="1" applyFont="1" applyFill="1" applyBorder="1" applyAlignment="1">
      <alignment horizontal="center" vertical="center"/>
    </xf>
    <xf numFmtId="0" fontId="17" fillId="0" borderId="3" xfId="0" applyFont="1" applyFill="1" applyBorder="1">
      <alignment vertical="center"/>
    </xf>
    <xf numFmtId="0" fontId="17" fillId="0" borderId="8" xfId="0" applyFont="1" applyFill="1" applyBorder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7" fillId="0" borderId="0" xfId="0" applyFont="1">
      <alignment vertical="center"/>
    </xf>
    <xf numFmtId="0" fontId="22" fillId="0" borderId="13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/>
    </xf>
    <xf numFmtId="0" fontId="17" fillId="7" borderId="18" xfId="0" applyFont="1" applyFill="1" applyBorder="1" applyAlignment="1">
      <alignment horizontal="center" vertical="center"/>
    </xf>
    <xf numFmtId="0" fontId="18" fillId="7" borderId="30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/>
    </xf>
    <xf numFmtId="0" fontId="17" fillId="7" borderId="2" xfId="0" applyFont="1" applyFill="1" applyBorder="1">
      <alignment vertical="center"/>
    </xf>
    <xf numFmtId="176" fontId="18" fillId="7" borderId="6" xfId="0" applyNumberFormat="1" applyFont="1" applyFill="1" applyBorder="1" applyAlignment="1">
      <alignment horizontal="center" vertical="center"/>
    </xf>
    <xf numFmtId="0" fontId="17" fillId="7" borderId="19" xfId="0" applyFont="1" applyFill="1" applyBorder="1" applyAlignment="1">
      <alignment horizontal="center" vertical="center"/>
    </xf>
    <xf numFmtId="0" fontId="18" fillId="7" borderId="27" xfId="0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 wrapText="1"/>
    </xf>
    <xf numFmtId="176" fontId="18" fillId="7" borderId="2" xfId="0" applyNumberFormat="1" applyFont="1" applyFill="1" applyBorder="1" applyAlignment="1">
      <alignment horizontal="center" vertical="center"/>
    </xf>
    <xf numFmtId="0" fontId="17" fillId="7" borderId="1" xfId="0" applyFont="1" applyFill="1" applyBorder="1">
      <alignment vertical="center"/>
    </xf>
    <xf numFmtId="0" fontId="17" fillId="7" borderId="20" xfId="0" applyFont="1" applyFill="1" applyBorder="1" applyAlignment="1">
      <alignment horizontal="center" vertical="center"/>
    </xf>
    <xf numFmtId="0" fontId="17" fillId="7" borderId="25" xfId="0" applyFont="1" applyFill="1" applyBorder="1" applyAlignment="1">
      <alignment horizontal="center" vertical="center"/>
    </xf>
    <xf numFmtId="0" fontId="18" fillId="7" borderId="31" xfId="0" applyFont="1" applyFill="1" applyBorder="1" applyAlignment="1">
      <alignment horizontal="center" vertical="center"/>
    </xf>
    <xf numFmtId="0" fontId="17" fillId="7" borderId="23" xfId="0" applyFont="1" applyFill="1" applyBorder="1" applyAlignment="1">
      <alignment horizontal="center" vertical="center" wrapText="1"/>
    </xf>
    <xf numFmtId="0" fontId="17" fillId="7" borderId="22" xfId="0" applyFont="1" applyFill="1" applyBorder="1" applyAlignment="1">
      <alignment horizontal="center" vertical="center"/>
    </xf>
    <xf numFmtId="176" fontId="18" fillId="7" borderId="22" xfId="0" applyNumberFormat="1" applyFont="1" applyFill="1" applyBorder="1" applyAlignment="1">
      <alignment horizontal="center" vertical="center"/>
    </xf>
    <xf numFmtId="0" fontId="17" fillId="7" borderId="21" xfId="0" applyFont="1" applyFill="1" applyBorder="1">
      <alignment vertical="center"/>
    </xf>
    <xf numFmtId="0" fontId="22" fillId="7" borderId="15" xfId="0" applyFont="1" applyFill="1" applyBorder="1" applyAlignment="1">
      <alignment horizontal="center" vertical="center" wrapText="1"/>
    </xf>
    <xf numFmtId="0" fontId="17" fillId="7" borderId="17" xfId="0" applyFont="1" applyFill="1" applyBorder="1">
      <alignment vertical="center"/>
    </xf>
    <xf numFmtId="0" fontId="17" fillId="7" borderId="32" xfId="0" applyFont="1" applyFill="1" applyBorder="1" applyAlignment="1">
      <alignment horizontal="center" vertical="center"/>
    </xf>
    <xf numFmtId="176" fontId="18" fillId="7" borderId="5" xfId="0" applyNumberFormat="1" applyFont="1" applyFill="1" applyBorder="1" applyAlignment="1">
      <alignment horizontal="center" vertical="center"/>
    </xf>
    <xf numFmtId="176" fontId="18" fillId="7" borderId="24" xfId="0" applyNumberFormat="1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  <xf numFmtId="176" fontId="18" fillId="7" borderId="21" xfId="0" applyNumberFormat="1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176" fontId="18" fillId="7" borderId="9" xfId="0" applyNumberFormat="1" applyFont="1" applyFill="1" applyBorder="1" applyAlignment="1">
      <alignment horizontal="center" vertical="center"/>
    </xf>
    <xf numFmtId="0" fontId="17" fillId="7" borderId="9" xfId="0" applyFont="1" applyFill="1" applyBorder="1">
      <alignment vertical="center"/>
    </xf>
    <xf numFmtId="0" fontId="1" fillId="7" borderId="36" xfId="0" applyFont="1" applyFill="1" applyBorder="1" applyAlignment="1">
      <alignment horizontal="center" vertical="center"/>
    </xf>
    <xf numFmtId="0" fontId="1" fillId="7" borderId="37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76" fontId="18" fillId="7" borderId="1" xfId="0" applyNumberFormat="1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1" fillId="0" borderId="22" xfId="0" applyFont="1" applyFill="1" applyBorder="1">
      <alignment vertical="center"/>
    </xf>
  </cellXfs>
  <cellStyles count="2">
    <cellStyle name="표준" xfId="0" builtinId="0"/>
    <cellStyle name="표준 2" xfId="1" xr:uid="{19CA4B8F-E655-A642-80D3-CA3966B816D0}"/>
  </cellStyles>
  <dxfs count="0"/>
  <tableStyles count="0" defaultTableStyle="TableStyleMedium2" defaultPivotStyle="PivotStyleLight16"/>
  <colors>
    <mruColors>
      <color rgb="FFEDEDED"/>
      <color rgb="FFFF7E79"/>
      <color rgb="FFFFE79A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DF47-AB95-AB47-BB29-F932FDDFE703}">
  <sheetPr>
    <pageSetUpPr fitToPage="1"/>
  </sheetPr>
  <dimension ref="A1:S72"/>
  <sheetViews>
    <sheetView tabSelected="1" zoomScale="70" zoomScaleNormal="70" workbookViewId="0">
      <selection activeCell="D18" sqref="D18:D20"/>
    </sheetView>
  </sheetViews>
  <sheetFormatPr defaultColWidth="11.07421875" defaultRowHeight="17.5" x14ac:dyDescent="0.45"/>
  <cols>
    <col min="1" max="1" width="5.69140625" customWidth="1"/>
    <col min="2" max="2" width="12.69140625" customWidth="1"/>
    <col min="4" max="4" width="33" customWidth="1"/>
    <col min="5" max="5" width="18.3828125" style="10" customWidth="1"/>
    <col min="11" max="11" width="11.69140625" customWidth="1"/>
    <col min="13" max="15" width="10.69140625" style="1"/>
    <col min="16" max="16" width="17" style="1" customWidth="1"/>
  </cols>
  <sheetData>
    <row r="1" spans="1:19" x14ac:dyDescent="0.45">
      <c r="A1" s="9" t="s">
        <v>105</v>
      </c>
      <c r="B1" s="9"/>
      <c r="F1" s="1" t="s">
        <v>24</v>
      </c>
      <c r="K1" s="1" t="s">
        <v>79</v>
      </c>
    </row>
    <row r="2" spans="1:19" x14ac:dyDescent="0.45">
      <c r="A2" s="2" t="s">
        <v>8</v>
      </c>
      <c r="B2" s="2" t="s">
        <v>23</v>
      </c>
      <c r="C2" s="2" t="s">
        <v>7</v>
      </c>
      <c r="D2" s="2" t="s">
        <v>14</v>
      </c>
      <c r="E2" s="11" t="s">
        <v>9</v>
      </c>
      <c r="F2" s="3" t="s">
        <v>5</v>
      </c>
      <c r="G2" s="3" t="s">
        <v>6</v>
      </c>
      <c r="H2" s="3" t="s">
        <v>11</v>
      </c>
      <c r="I2" s="15" t="s">
        <v>0</v>
      </c>
      <c r="J2" s="4" t="s">
        <v>1</v>
      </c>
      <c r="K2" s="14" t="s">
        <v>2</v>
      </c>
      <c r="L2" s="5" t="s">
        <v>3</v>
      </c>
      <c r="M2" s="6" t="s">
        <v>4</v>
      </c>
      <c r="N2" s="6" t="s">
        <v>13</v>
      </c>
      <c r="O2" s="13" t="s">
        <v>10</v>
      </c>
      <c r="P2" s="12" t="s">
        <v>78</v>
      </c>
    </row>
    <row r="3" spans="1:19" x14ac:dyDescent="0.45">
      <c r="A3" s="61">
        <v>1</v>
      </c>
      <c r="B3" s="62" t="s">
        <v>46</v>
      </c>
      <c r="C3" s="63" t="s">
        <v>54</v>
      </c>
      <c r="D3" s="123" t="s">
        <v>106</v>
      </c>
      <c r="E3" s="64" t="s">
        <v>12</v>
      </c>
      <c r="F3" s="100">
        <v>11</v>
      </c>
      <c r="G3" s="101">
        <v>10.1</v>
      </c>
      <c r="H3" s="100">
        <f t="shared" ref="H3:H38" si="0">F3*G3</f>
        <v>111.1</v>
      </c>
      <c r="I3" s="102">
        <f>ROUNDUP(22.5/G3,1)</f>
        <v>2.3000000000000003</v>
      </c>
      <c r="J3" s="103">
        <f>50-(I3+I4+I5)</f>
        <v>41.7</v>
      </c>
      <c r="K3" s="100">
        <f t="shared" ref="K3:K35" si="1">F3-I3</f>
        <v>8.6999999999999993</v>
      </c>
      <c r="L3" s="100">
        <f t="shared" ref="L3:L35" si="2">H3-I3*G3</f>
        <v>87.86999999999999</v>
      </c>
      <c r="M3" s="100">
        <f t="shared" ref="M3:M35" si="3">G3*I3</f>
        <v>23.23</v>
      </c>
      <c r="N3" s="103">
        <f>SUM(M3,M4,M5)</f>
        <v>45.79</v>
      </c>
      <c r="O3" s="103" t="s">
        <v>81</v>
      </c>
      <c r="P3" s="103">
        <v>46.6</v>
      </c>
    </row>
    <row r="4" spans="1:19" x14ac:dyDescent="0.45">
      <c r="A4" s="68"/>
      <c r="B4" s="69"/>
      <c r="C4" s="70" t="s">
        <v>55</v>
      </c>
      <c r="D4" s="71"/>
      <c r="E4" s="72"/>
      <c r="F4" s="100">
        <v>11</v>
      </c>
      <c r="G4" s="101">
        <v>0.22800000000000001</v>
      </c>
      <c r="H4" s="100">
        <f t="shared" si="0"/>
        <v>2.508</v>
      </c>
      <c r="I4" s="102">
        <v>0</v>
      </c>
      <c r="J4" s="105"/>
      <c r="K4" s="100">
        <f t="shared" si="1"/>
        <v>11</v>
      </c>
      <c r="L4" s="100">
        <f t="shared" si="2"/>
        <v>2.508</v>
      </c>
      <c r="M4" s="100">
        <f t="shared" si="3"/>
        <v>0</v>
      </c>
      <c r="N4" s="105"/>
      <c r="O4" s="105"/>
      <c r="P4" s="105"/>
    </row>
    <row r="5" spans="1:19" ht="18" thickBot="1" x14ac:dyDescent="0.5">
      <c r="A5" s="73"/>
      <c r="B5" s="74"/>
      <c r="C5" s="75" t="s">
        <v>56</v>
      </c>
      <c r="D5" s="76"/>
      <c r="E5" s="77"/>
      <c r="F5" s="100">
        <v>11</v>
      </c>
      <c r="G5" s="106">
        <v>3.76</v>
      </c>
      <c r="H5" s="107">
        <f t="shared" si="0"/>
        <v>41.36</v>
      </c>
      <c r="I5" s="102">
        <f>ROUNDUP(22.5/G5,1)</f>
        <v>6</v>
      </c>
      <c r="J5" s="108"/>
      <c r="K5" s="107">
        <f t="shared" si="1"/>
        <v>5</v>
      </c>
      <c r="L5" s="107">
        <f t="shared" si="2"/>
        <v>18.8</v>
      </c>
      <c r="M5" s="107">
        <f t="shared" si="3"/>
        <v>22.56</v>
      </c>
      <c r="N5" s="108"/>
      <c r="O5" s="108"/>
      <c r="P5" s="108"/>
      <c r="Q5" s="104"/>
    </row>
    <row r="6" spans="1:19" ht="18" thickTop="1" x14ac:dyDescent="0.45">
      <c r="A6" s="80">
        <v>2</v>
      </c>
      <c r="B6" s="62" t="s">
        <v>47</v>
      </c>
      <c r="C6" s="81" t="s">
        <v>57</v>
      </c>
      <c r="D6" s="123" t="s">
        <v>106</v>
      </c>
      <c r="E6" s="72" t="s">
        <v>12</v>
      </c>
      <c r="F6" s="102">
        <v>11</v>
      </c>
      <c r="G6" s="109">
        <v>3.58</v>
      </c>
      <c r="H6" s="110">
        <f t="shared" si="0"/>
        <v>39.380000000000003</v>
      </c>
      <c r="I6" s="102">
        <f t="shared" ref="I6:I8" si="4">ROUNDUP(15/G6,1)</f>
        <v>4.1999999999999993</v>
      </c>
      <c r="J6" s="105">
        <f t="shared" ref="J6" si="5">50-(I6+I7+I8)</f>
        <v>40.700000000000003</v>
      </c>
      <c r="K6" s="102">
        <f t="shared" si="1"/>
        <v>6.8000000000000007</v>
      </c>
      <c r="L6" s="102">
        <f t="shared" si="2"/>
        <v>24.344000000000005</v>
      </c>
      <c r="M6" s="102">
        <f t="shared" si="3"/>
        <v>15.035999999999998</v>
      </c>
      <c r="N6" s="105">
        <f t="shared" ref="N6" si="6">SUM(M6,M7,M8)</f>
        <v>45.419999999999995</v>
      </c>
      <c r="O6" s="111" t="s">
        <v>82</v>
      </c>
      <c r="P6" s="105">
        <v>43</v>
      </c>
      <c r="Q6" s="104"/>
    </row>
    <row r="7" spans="1:19" x14ac:dyDescent="0.45">
      <c r="A7" s="80"/>
      <c r="B7" s="69"/>
      <c r="C7" s="81" t="s">
        <v>58</v>
      </c>
      <c r="D7" s="71"/>
      <c r="E7" s="72"/>
      <c r="F7" s="102">
        <v>11</v>
      </c>
      <c r="G7" s="101">
        <v>6.08</v>
      </c>
      <c r="H7" s="100">
        <f t="shared" si="0"/>
        <v>66.88</v>
      </c>
      <c r="I7" s="102">
        <f t="shared" si="4"/>
        <v>2.5</v>
      </c>
      <c r="J7" s="105"/>
      <c r="K7" s="100">
        <f t="shared" si="1"/>
        <v>8.5</v>
      </c>
      <c r="L7" s="100">
        <f t="shared" si="2"/>
        <v>51.679999999999993</v>
      </c>
      <c r="M7" s="100">
        <f t="shared" si="3"/>
        <v>15.2</v>
      </c>
      <c r="N7" s="105"/>
      <c r="O7" s="105"/>
      <c r="P7" s="105"/>
      <c r="Q7" s="104"/>
    </row>
    <row r="8" spans="1:19" ht="18" thickBot="1" x14ac:dyDescent="0.5">
      <c r="A8" s="83"/>
      <c r="B8" s="74"/>
      <c r="C8" s="84" t="s">
        <v>59</v>
      </c>
      <c r="D8" s="76"/>
      <c r="E8" s="77"/>
      <c r="F8" s="102">
        <v>11</v>
      </c>
      <c r="G8" s="106">
        <v>5.84</v>
      </c>
      <c r="H8" s="107">
        <f t="shared" si="0"/>
        <v>64.239999999999995</v>
      </c>
      <c r="I8" s="102">
        <f t="shared" si="4"/>
        <v>2.6</v>
      </c>
      <c r="J8" s="108"/>
      <c r="K8" s="107">
        <f t="shared" si="1"/>
        <v>8.4</v>
      </c>
      <c r="L8" s="107">
        <f t="shared" si="2"/>
        <v>49.055999999999997</v>
      </c>
      <c r="M8" s="107">
        <f t="shared" si="3"/>
        <v>15.183999999999999</v>
      </c>
      <c r="N8" s="108"/>
      <c r="O8" s="108"/>
      <c r="P8" s="108"/>
      <c r="Q8" s="104"/>
    </row>
    <row r="9" spans="1:19" ht="18" thickTop="1" x14ac:dyDescent="0.45">
      <c r="A9" s="125">
        <v>3</v>
      </c>
      <c r="B9" s="126" t="s">
        <v>89</v>
      </c>
      <c r="C9" s="127" t="s">
        <v>90</v>
      </c>
      <c r="D9" s="128" t="s">
        <v>109</v>
      </c>
      <c r="E9" s="53" t="s">
        <v>12</v>
      </c>
      <c r="F9" s="130">
        <v>11</v>
      </c>
      <c r="G9" s="131">
        <v>0.29599999999999999</v>
      </c>
      <c r="H9" s="130">
        <f t="shared" si="0"/>
        <v>3.2559999999999998</v>
      </c>
      <c r="I9" s="130"/>
      <c r="J9" s="129"/>
      <c r="K9" s="130"/>
      <c r="L9" s="130"/>
      <c r="M9" s="130"/>
      <c r="N9" s="129"/>
      <c r="O9" s="129"/>
      <c r="P9" s="129"/>
      <c r="Q9" s="104"/>
      <c r="S9" t="s">
        <v>80</v>
      </c>
    </row>
    <row r="10" spans="1:19" x14ac:dyDescent="0.45">
      <c r="A10" s="125"/>
      <c r="B10" s="132"/>
      <c r="C10" s="133" t="s">
        <v>91</v>
      </c>
      <c r="D10" s="134"/>
      <c r="E10" s="53"/>
      <c r="F10" s="130">
        <v>11</v>
      </c>
      <c r="G10" s="135">
        <v>0.28199999999999997</v>
      </c>
      <c r="H10" s="136">
        <f t="shared" si="0"/>
        <v>3.1019999999999999</v>
      </c>
      <c r="I10" s="130"/>
      <c r="J10" s="129"/>
      <c r="K10" s="136"/>
      <c r="L10" s="136"/>
      <c r="M10" s="136"/>
      <c r="N10" s="129"/>
      <c r="O10" s="129"/>
      <c r="P10" s="129"/>
      <c r="Q10" s="104"/>
    </row>
    <row r="11" spans="1:19" ht="18" thickBot="1" x14ac:dyDescent="0.5">
      <c r="A11" s="137"/>
      <c r="B11" s="138"/>
      <c r="C11" s="139" t="s">
        <v>92</v>
      </c>
      <c r="D11" s="140"/>
      <c r="E11" s="60"/>
      <c r="F11" s="130">
        <v>11</v>
      </c>
      <c r="G11" s="142">
        <v>0.2</v>
      </c>
      <c r="H11" s="143">
        <f t="shared" si="0"/>
        <v>2.2000000000000002</v>
      </c>
      <c r="I11" s="130"/>
      <c r="J11" s="141"/>
      <c r="K11" s="143"/>
      <c r="L11" s="143"/>
      <c r="M11" s="143"/>
      <c r="N11" s="141"/>
      <c r="O11" s="141"/>
      <c r="P11" s="141"/>
      <c r="Q11" s="104"/>
    </row>
    <row r="12" spans="1:19" ht="18" thickTop="1" x14ac:dyDescent="0.45">
      <c r="A12" s="80">
        <v>4</v>
      </c>
      <c r="B12" s="62" t="s">
        <v>48</v>
      </c>
      <c r="C12" s="85" t="s">
        <v>60</v>
      </c>
      <c r="D12" s="124" t="s">
        <v>107</v>
      </c>
      <c r="E12" s="72" t="s">
        <v>12</v>
      </c>
      <c r="F12" s="102">
        <v>11</v>
      </c>
      <c r="G12" s="112">
        <v>0.33600000000000002</v>
      </c>
      <c r="H12" s="102">
        <f t="shared" si="0"/>
        <v>3.6960000000000002</v>
      </c>
      <c r="I12" s="102">
        <v>0</v>
      </c>
      <c r="J12" s="105">
        <f t="shared" ref="J12" si="7">50-(I12+I13+I14)</f>
        <v>39.200000000000003</v>
      </c>
      <c r="K12" s="102">
        <f t="shared" si="1"/>
        <v>11</v>
      </c>
      <c r="L12" s="102">
        <f t="shared" si="2"/>
        <v>3.6960000000000002</v>
      </c>
      <c r="M12" s="102">
        <f t="shared" si="3"/>
        <v>0</v>
      </c>
      <c r="N12" s="105">
        <f t="shared" ref="N12" si="8">SUM(M12,M13,M14)</f>
        <v>45.143999999999991</v>
      </c>
      <c r="O12" s="105" t="s">
        <v>83</v>
      </c>
      <c r="P12" s="105">
        <v>3.56</v>
      </c>
      <c r="Q12" s="104"/>
    </row>
    <row r="13" spans="1:19" x14ac:dyDescent="0.45">
      <c r="A13" s="80"/>
      <c r="B13" s="69"/>
      <c r="C13" s="88" t="s">
        <v>61</v>
      </c>
      <c r="D13" s="71"/>
      <c r="E13" s="72"/>
      <c r="F13" s="102">
        <v>11</v>
      </c>
      <c r="G13" s="112">
        <v>0.38</v>
      </c>
      <c r="H13" s="100">
        <f t="shared" si="0"/>
        <v>4.18</v>
      </c>
      <c r="I13" s="102">
        <v>0</v>
      </c>
      <c r="J13" s="105"/>
      <c r="K13" s="100">
        <f t="shared" si="1"/>
        <v>11</v>
      </c>
      <c r="L13" s="100">
        <f t="shared" si="2"/>
        <v>4.18</v>
      </c>
      <c r="M13" s="100">
        <f t="shared" si="3"/>
        <v>0</v>
      </c>
      <c r="N13" s="105"/>
      <c r="O13" s="105"/>
      <c r="P13" s="105"/>
      <c r="Q13" s="104"/>
    </row>
    <row r="14" spans="1:19" ht="18" thickBot="1" x14ac:dyDescent="0.5">
      <c r="A14" s="83"/>
      <c r="B14" s="74"/>
      <c r="C14" s="87" t="s">
        <v>62</v>
      </c>
      <c r="D14" s="76"/>
      <c r="E14" s="77"/>
      <c r="F14" s="102">
        <v>11</v>
      </c>
      <c r="G14" s="114">
        <v>4.18</v>
      </c>
      <c r="H14" s="107">
        <f t="shared" si="0"/>
        <v>45.98</v>
      </c>
      <c r="I14" s="102">
        <f>ROUNDUP(45/G14,1)</f>
        <v>10.799999999999999</v>
      </c>
      <c r="J14" s="108"/>
      <c r="K14" s="107">
        <f t="shared" si="1"/>
        <v>0.20000000000000107</v>
      </c>
      <c r="L14" s="107">
        <f t="shared" si="2"/>
        <v>0.83600000000000563</v>
      </c>
      <c r="M14" s="107">
        <f t="shared" si="3"/>
        <v>45.143999999999991</v>
      </c>
      <c r="N14" s="108"/>
      <c r="O14" s="108"/>
      <c r="P14" s="108"/>
      <c r="Q14" s="104"/>
    </row>
    <row r="15" spans="1:19" ht="18" thickTop="1" x14ac:dyDescent="0.45">
      <c r="A15" s="50">
        <v>5</v>
      </c>
      <c r="B15" s="51" t="s">
        <v>93</v>
      </c>
      <c r="C15" s="32" t="s">
        <v>94</v>
      </c>
      <c r="D15" s="144" t="s">
        <v>107</v>
      </c>
      <c r="E15" s="53" t="s">
        <v>12</v>
      </c>
      <c r="F15" s="130">
        <v>11</v>
      </c>
      <c r="G15" s="131">
        <v>0.123</v>
      </c>
      <c r="H15" s="145">
        <f t="shared" si="0"/>
        <v>1.353</v>
      </c>
      <c r="I15" s="130"/>
      <c r="J15" s="129"/>
      <c r="K15" s="130"/>
      <c r="L15" s="130"/>
      <c r="M15" s="130"/>
      <c r="N15" s="129"/>
      <c r="O15" s="146"/>
      <c r="P15" s="129"/>
      <c r="Q15" s="104"/>
    </row>
    <row r="16" spans="1:19" x14ac:dyDescent="0.45">
      <c r="A16" s="50"/>
      <c r="B16" s="54"/>
      <c r="C16" s="55" t="s">
        <v>95</v>
      </c>
      <c r="D16" s="52"/>
      <c r="E16" s="53"/>
      <c r="F16" s="136">
        <v>11</v>
      </c>
      <c r="G16" s="147">
        <v>0.222</v>
      </c>
      <c r="H16" s="136">
        <f t="shared" si="0"/>
        <v>2.4420000000000002</v>
      </c>
      <c r="I16" s="130"/>
      <c r="J16" s="129"/>
      <c r="K16" s="136"/>
      <c r="L16" s="136"/>
      <c r="M16" s="136"/>
      <c r="N16" s="129"/>
      <c r="O16" s="129"/>
      <c r="P16" s="129"/>
      <c r="Q16" s="104"/>
    </row>
    <row r="17" spans="1:18" ht="18" thickBot="1" x14ac:dyDescent="0.5">
      <c r="A17" s="56"/>
      <c r="B17" s="57"/>
      <c r="C17" s="58" t="s">
        <v>96</v>
      </c>
      <c r="D17" s="59"/>
      <c r="E17" s="60"/>
      <c r="F17" s="143">
        <v>14</v>
      </c>
      <c r="G17" s="148">
        <v>0.48399999999999999</v>
      </c>
      <c r="H17" s="143">
        <f t="shared" si="0"/>
        <v>6.7759999999999998</v>
      </c>
      <c r="I17" s="130"/>
      <c r="J17" s="141"/>
      <c r="K17" s="143"/>
      <c r="L17" s="143"/>
      <c r="M17" s="143"/>
      <c r="N17" s="141"/>
      <c r="O17" s="141"/>
      <c r="P17" s="141"/>
      <c r="Q17" s="104"/>
    </row>
    <row r="18" spans="1:18" ht="18" thickTop="1" x14ac:dyDescent="0.45">
      <c r="A18" s="80">
        <v>6</v>
      </c>
      <c r="B18" s="62" t="s">
        <v>49</v>
      </c>
      <c r="C18" s="85" t="s">
        <v>63</v>
      </c>
      <c r="D18" s="124" t="s">
        <v>107</v>
      </c>
      <c r="E18" s="72" t="s">
        <v>12</v>
      </c>
      <c r="F18" s="102">
        <v>14</v>
      </c>
      <c r="G18" s="109">
        <v>1.79</v>
      </c>
      <c r="H18" s="102">
        <f t="shared" si="0"/>
        <v>25.060000000000002</v>
      </c>
      <c r="I18" s="102">
        <v>14</v>
      </c>
      <c r="J18" s="105">
        <f t="shared" ref="J18" si="9">50-(I18+I19+I20)</f>
        <v>8</v>
      </c>
      <c r="K18" s="102">
        <f t="shared" si="1"/>
        <v>0</v>
      </c>
      <c r="L18" s="102">
        <f t="shared" si="2"/>
        <v>0</v>
      </c>
      <c r="M18" s="102">
        <f t="shared" si="3"/>
        <v>25.060000000000002</v>
      </c>
      <c r="N18" s="105">
        <f t="shared" ref="N18" si="10">SUM(M18,M19,M20)</f>
        <v>44.911999999999999</v>
      </c>
      <c r="O18" s="111" t="s">
        <v>84</v>
      </c>
      <c r="P18" s="105">
        <v>49.6</v>
      </c>
      <c r="Q18" s="104"/>
    </row>
    <row r="19" spans="1:18" x14ac:dyDescent="0.45">
      <c r="A19" s="80"/>
      <c r="B19" s="69"/>
      <c r="C19" s="88" t="s">
        <v>64</v>
      </c>
      <c r="D19" s="71"/>
      <c r="E19" s="72"/>
      <c r="F19" s="102">
        <v>14</v>
      </c>
      <c r="G19" s="112">
        <v>0.84199999999999997</v>
      </c>
      <c r="H19" s="100">
        <f t="shared" si="0"/>
        <v>11.788</v>
      </c>
      <c r="I19" s="102">
        <v>14</v>
      </c>
      <c r="J19" s="105"/>
      <c r="K19" s="100">
        <f t="shared" si="1"/>
        <v>0</v>
      </c>
      <c r="L19" s="100">
        <f t="shared" si="2"/>
        <v>0</v>
      </c>
      <c r="M19" s="100">
        <f t="shared" si="3"/>
        <v>11.788</v>
      </c>
      <c r="N19" s="105"/>
      <c r="O19" s="105"/>
      <c r="P19" s="105"/>
      <c r="Q19" s="104"/>
    </row>
    <row r="20" spans="1:18" ht="18" thickBot="1" x14ac:dyDescent="0.5">
      <c r="A20" s="83"/>
      <c r="B20" s="74"/>
      <c r="C20" s="89" t="s">
        <v>65</v>
      </c>
      <c r="D20" s="76"/>
      <c r="E20" s="77"/>
      <c r="F20" s="102">
        <v>14</v>
      </c>
      <c r="G20" s="113">
        <v>0.57599999999999996</v>
      </c>
      <c r="H20" s="107">
        <f t="shared" si="0"/>
        <v>8.0640000000000001</v>
      </c>
      <c r="I20" s="102">
        <v>14</v>
      </c>
      <c r="J20" s="108"/>
      <c r="K20" s="107">
        <f t="shared" si="1"/>
        <v>0</v>
      </c>
      <c r="L20" s="107">
        <f t="shared" si="2"/>
        <v>0</v>
      </c>
      <c r="M20" s="107">
        <f t="shared" si="3"/>
        <v>8.0640000000000001</v>
      </c>
      <c r="N20" s="108"/>
      <c r="O20" s="108"/>
      <c r="P20" s="108"/>
      <c r="Q20" s="104"/>
    </row>
    <row r="21" spans="1:18" ht="18" thickTop="1" x14ac:dyDescent="0.45">
      <c r="A21" s="50">
        <v>7</v>
      </c>
      <c r="B21" s="51" t="s">
        <v>97</v>
      </c>
      <c r="C21" s="33" t="s">
        <v>98</v>
      </c>
      <c r="D21" s="144" t="s">
        <v>108</v>
      </c>
      <c r="E21" s="53" t="s">
        <v>12</v>
      </c>
      <c r="F21" s="130">
        <v>18</v>
      </c>
      <c r="G21" s="135">
        <v>0.30399999999999999</v>
      </c>
      <c r="H21" s="130">
        <f t="shared" si="0"/>
        <v>5.4719999999999995</v>
      </c>
      <c r="I21" s="130"/>
      <c r="J21" s="129"/>
      <c r="K21" s="130"/>
      <c r="L21" s="130"/>
      <c r="M21" s="130"/>
      <c r="N21" s="129"/>
      <c r="O21" s="149"/>
      <c r="P21" s="129"/>
      <c r="Q21" s="104"/>
    </row>
    <row r="22" spans="1:18" x14ac:dyDescent="0.45">
      <c r="A22" s="50"/>
      <c r="B22" s="54"/>
      <c r="C22" s="55" t="s">
        <v>99</v>
      </c>
      <c r="D22" s="52"/>
      <c r="E22" s="53"/>
      <c r="F22" s="130">
        <v>18</v>
      </c>
      <c r="G22" s="135">
        <v>0.01</v>
      </c>
      <c r="H22" s="136">
        <f t="shared" si="0"/>
        <v>0.18</v>
      </c>
      <c r="I22" s="130"/>
      <c r="J22" s="129"/>
      <c r="K22" s="136"/>
      <c r="L22" s="136"/>
      <c r="M22" s="136"/>
      <c r="N22" s="129"/>
      <c r="O22" s="129"/>
      <c r="P22" s="129"/>
      <c r="Q22" s="104"/>
    </row>
    <row r="23" spans="1:18" ht="18" thickBot="1" x14ac:dyDescent="0.5">
      <c r="A23" s="56"/>
      <c r="B23" s="57"/>
      <c r="C23" s="150" t="s">
        <v>100</v>
      </c>
      <c r="D23" s="59"/>
      <c r="E23" s="60"/>
      <c r="F23" s="130">
        <v>18</v>
      </c>
      <c r="G23" s="151">
        <v>0.16</v>
      </c>
      <c r="H23" s="143">
        <f t="shared" si="0"/>
        <v>2.88</v>
      </c>
      <c r="I23" s="130"/>
      <c r="J23" s="141"/>
      <c r="K23" s="143"/>
      <c r="L23" s="143"/>
      <c r="M23" s="143"/>
      <c r="N23" s="141"/>
      <c r="O23" s="152"/>
      <c r="P23" s="141"/>
      <c r="Q23" s="104"/>
    </row>
    <row r="24" spans="1:18" ht="18" thickTop="1" x14ac:dyDescent="0.45">
      <c r="A24" s="80">
        <v>8</v>
      </c>
      <c r="B24" s="62" t="s">
        <v>50</v>
      </c>
      <c r="C24" s="90" t="s">
        <v>66</v>
      </c>
      <c r="D24" s="165" t="s">
        <v>108</v>
      </c>
      <c r="E24" s="39" t="s">
        <v>12</v>
      </c>
      <c r="F24" s="8">
        <v>18</v>
      </c>
      <c r="G24" s="16">
        <v>0.52800000000000002</v>
      </c>
      <c r="H24" s="8">
        <f t="shared" si="0"/>
        <v>9.5040000000000013</v>
      </c>
      <c r="I24" s="8">
        <v>18</v>
      </c>
      <c r="J24" s="47">
        <f t="shared" ref="J24" si="11">50-(I24+I25+I26)</f>
        <v>-4</v>
      </c>
      <c r="K24" s="8">
        <f t="shared" ref="K24:K32" si="12">F24-I24</f>
        <v>0</v>
      </c>
      <c r="L24" s="8">
        <f t="shared" ref="L24:L32" si="13">H24-I24*G24</f>
        <v>0</v>
      </c>
      <c r="M24" s="8">
        <f t="shared" ref="M24:M32" si="14">G24*I24</f>
        <v>9.5040000000000013</v>
      </c>
      <c r="N24" s="37">
        <f t="shared" ref="N24" si="15">SUM(M24,M25,M26)</f>
        <v>23.904</v>
      </c>
      <c r="O24" s="115" t="s">
        <v>85</v>
      </c>
      <c r="P24" s="105">
        <v>58.6</v>
      </c>
      <c r="Q24" s="104"/>
    </row>
    <row r="25" spans="1:18" x14ac:dyDescent="0.45">
      <c r="A25" s="80"/>
      <c r="B25" s="69"/>
      <c r="C25" s="86" t="s">
        <v>67</v>
      </c>
      <c r="D25" s="43"/>
      <c r="E25" s="39"/>
      <c r="F25" s="8">
        <v>18</v>
      </c>
      <c r="G25" s="17">
        <v>0.45</v>
      </c>
      <c r="H25" s="7">
        <f t="shared" si="0"/>
        <v>8.1</v>
      </c>
      <c r="I25" s="8">
        <v>18</v>
      </c>
      <c r="J25" s="37"/>
      <c r="K25" s="7">
        <f t="shared" si="12"/>
        <v>0</v>
      </c>
      <c r="L25" s="7">
        <f t="shared" si="13"/>
        <v>0</v>
      </c>
      <c r="M25" s="7">
        <f t="shared" si="14"/>
        <v>8.1</v>
      </c>
      <c r="N25" s="37"/>
      <c r="O25" s="105"/>
      <c r="P25" s="105"/>
      <c r="Q25" s="104"/>
    </row>
    <row r="26" spans="1:18" ht="18" thickBot="1" x14ac:dyDescent="0.5">
      <c r="A26" s="93"/>
      <c r="B26" s="74"/>
      <c r="C26" s="87" t="s">
        <v>68</v>
      </c>
      <c r="D26" s="44"/>
      <c r="E26" s="41"/>
      <c r="F26" s="30">
        <v>18</v>
      </c>
      <c r="G26" s="34">
        <v>0.35</v>
      </c>
      <c r="H26" s="35">
        <f t="shared" si="0"/>
        <v>6.3</v>
      </c>
      <c r="I26" s="30">
        <v>18</v>
      </c>
      <c r="J26" s="38"/>
      <c r="K26" s="36">
        <f t="shared" si="12"/>
        <v>0</v>
      </c>
      <c r="L26" s="36">
        <f t="shared" si="13"/>
        <v>0</v>
      </c>
      <c r="M26" s="35">
        <f t="shared" si="14"/>
        <v>6.3</v>
      </c>
      <c r="N26" s="48"/>
      <c r="O26" s="116"/>
      <c r="P26" s="116"/>
      <c r="Q26" s="104"/>
    </row>
    <row r="27" spans="1:18" ht="18" thickTop="1" x14ac:dyDescent="0.45">
      <c r="A27" s="94">
        <v>9</v>
      </c>
      <c r="B27" s="62" t="s">
        <v>51</v>
      </c>
      <c r="C27" s="85" t="s">
        <v>69</v>
      </c>
      <c r="D27" s="164" t="s">
        <v>108</v>
      </c>
      <c r="E27" s="40" t="s">
        <v>12</v>
      </c>
      <c r="F27" s="8">
        <v>14</v>
      </c>
      <c r="G27" s="19">
        <v>1.1599999999999999</v>
      </c>
      <c r="H27" s="18">
        <f t="shared" si="0"/>
        <v>16.239999999999998</v>
      </c>
      <c r="I27" s="8">
        <f t="shared" ref="I27:I29" si="16">ROUNDUP(10/G27,1)</f>
        <v>8.6999999999999993</v>
      </c>
      <c r="J27" s="37">
        <f t="shared" ref="J27" si="17">50-(I27+I28+I29)</f>
        <v>30.6</v>
      </c>
      <c r="K27" s="8">
        <f t="shared" si="12"/>
        <v>5.3000000000000007</v>
      </c>
      <c r="L27" s="8">
        <f t="shared" si="13"/>
        <v>6.1479999999999997</v>
      </c>
      <c r="M27" s="18">
        <f t="shared" si="14"/>
        <v>10.091999999999999</v>
      </c>
      <c r="N27" s="37">
        <f t="shared" ref="N27" si="18">SUM(M27,M28,M29)</f>
        <v>30.448999999999998</v>
      </c>
      <c r="O27" s="115" t="s">
        <v>86</v>
      </c>
      <c r="P27" s="115">
        <v>47.2</v>
      </c>
      <c r="Q27" s="104"/>
    </row>
    <row r="28" spans="1:18" x14ac:dyDescent="0.45">
      <c r="A28" s="80"/>
      <c r="B28" s="69"/>
      <c r="C28" s="86" t="s">
        <v>70</v>
      </c>
      <c r="D28" s="43"/>
      <c r="E28" s="39"/>
      <c r="F28" s="8">
        <v>14</v>
      </c>
      <c r="G28" s="17">
        <v>2.56</v>
      </c>
      <c r="H28" s="7">
        <f t="shared" si="0"/>
        <v>35.840000000000003</v>
      </c>
      <c r="I28" s="8">
        <f t="shared" si="16"/>
        <v>4</v>
      </c>
      <c r="J28" s="37"/>
      <c r="K28" s="7">
        <f t="shared" si="12"/>
        <v>10</v>
      </c>
      <c r="L28" s="7">
        <f t="shared" si="13"/>
        <v>25.6</v>
      </c>
      <c r="M28" s="7">
        <f t="shared" si="14"/>
        <v>10.24</v>
      </c>
      <c r="N28" s="37"/>
      <c r="O28" s="105"/>
      <c r="P28" s="105"/>
      <c r="Q28" s="104"/>
    </row>
    <row r="29" spans="1:18" ht="18" thickBot="1" x14ac:dyDescent="0.5">
      <c r="A29" s="83"/>
      <c r="B29" s="74"/>
      <c r="C29" s="89" t="s">
        <v>71</v>
      </c>
      <c r="D29" s="45"/>
      <c r="E29" s="46"/>
      <c r="F29" s="30">
        <v>14</v>
      </c>
      <c r="G29" s="31">
        <v>1.51</v>
      </c>
      <c r="H29" s="7">
        <f t="shared" si="0"/>
        <v>21.14</v>
      </c>
      <c r="I29" s="30">
        <f t="shared" si="16"/>
        <v>6.6999999999999993</v>
      </c>
      <c r="J29" s="37"/>
      <c r="K29" s="30">
        <f t="shared" si="12"/>
        <v>7.3000000000000007</v>
      </c>
      <c r="L29" s="30">
        <f t="shared" si="13"/>
        <v>11.023000000000001</v>
      </c>
      <c r="M29" s="7">
        <f t="shared" si="14"/>
        <v>10.116999999999999</v>
      </c>
      <c r="N29" s="49"/>
      <c r="O29" s="116"/>
      <c r="P29" s="108"/>
      <c r="Q29" s="104"/>
    </row>
    <row r="30" spans="1:18" ht="18" thickTop="1" x14ac:dyDescent="0.45">
      <c r="A30" s="80">
        <v>10</v>
      </c>
      <c r="B30" s="62" t="s">
        <v>52</v>
      </c>
      <c r="C30" s="90" t="s">
        <v>72</v>
      </c>
      <c r="D30" s="124" t="s">
        <v>108</v>
      </c>
      <c r="E30" s="91" t="s">
        <v>12</v>
      </c>
      <c r="F30" s="67">
        <v>18</v>
      </c>
      <c r="G30" s="82">
        <v>0.01</v>
      </c>
      <c r="H30" s="97">
        <f t="shared" si="0"/>
        <v>0.18</v>
      </c>
      <c r="I30" s="67">
        <v>0</v>
      </c>
      <c r="J30" s="96">
        <f t="shared" ref="J30" si="19">50-(I30+I31+I32)</f>
        <v>14</v>
      </c>
      <c r="K30" s="67">
        <f t="shared" si="12"/>
        <v>18</v>
      </c>
      <c r="L30" s="67">
        <f t="shared" si="13"/>
        <v>0.18</v>
      </c>
      <c r="M30" s="95">
        <f t="shared" si="14"/>
        <v>0</v>
      </c>
      <c r="N30" s="42">
        <f t="shared" ref="N30" si="20">SUM(M30,M31,M32)</f>
        <v>25.271999999999998</v>
      </c>
      <c r="O30" s="115" t="s">
        <v>87</v>
      </c>
      <c r="P30" s="105">
        <v>51.4</v>
      </c>
      <c r="Q30" s="104"/>
    </row>
    <row r="31" spans="1:18" x14ac:dyDescent="0.45">
      <c r="A31" s="80"/>
      <c r="B31" s="69"/>
      <c r="C31" s="86" t="s">
        <v>73</v>
      </c>
      <c r="D31" s="71"/>
      <c r="E31" s="72"/>
      <c r="F31" s="67">
        <v>18</v>
      </c>
      <c r="G31" s="66">
        <v>0.83399999999999996</v>
      </c>
      <c r="H31" s="65">
        <f t="shared" si="0"/>
        <v>15.011999999999999</v>
      </c>
      <c r="I31" s="67">
        <v>18</v>
      </c>
      <c r="J31" s="68"/>
      <c r="K31" s="65">
        <f t="shared" si="12"/>
        <v>0</v>
      </c>
      <c r="L31" s="65">
        <f t="shared" si="13"/>
        <v>0</v>
      </c>
      <c r="M31" s="65">
        <f t="shared" si="14"/>
        <v>15.011999999999999</v>
      </c>
      <c r="N31" s="37"/>
      <c r="O31" s="105"/>
      <c r="P31" s="105"/>
      <c r="Q31" s="104"/>
    </row>
    <row r="32" spans="1:18" ht="18" thickBot="1" x14ac:dyDescent="0.5">
      <c r="A32" s="93"/>
      <c r="B32" s="74"/>
      <c r="C32" s="89" t="s">
        <v>74</v>
      </c>
      <c r="D32" s="76"/>
      <c r="E32" s="92"/>
      <c r="F32" s="166">
        <v>18</v>
      </c>
      <c r="G32" s="78">
        <v>0.56999999999999995</v>
      </c>
      <c r="H32" s="79">
        <f t="shared" si="0"/>
        <v>10.26</v>
      </c>
      <c r="I32" s="166">
        <v>18</v>
      </c>
      <c r="J32" s="73"/>
      <c r="K32" s="79">
        <f t="shared" si="12"/>
        <v>0</v>
      </c>
      <c r="L32" s="79">
        <f t="shared" si="13"/>
        <v>0</v>
      </c>
      <c r="M32" s="79">
        <f t="shared" si="14"/>
        <v>10.26</v>
      </c>
      <c r="N32" s="38"/>
      <c r="O32" s="116"/>
      <c r="P32" s="116"/>
      <c r="Q32" s="104"/>
      <c r="R32" s="104"/>
    </row>
    <row r="33" spans="1:18" ht="18" thickTop="1" x14ac:dyDescent="0.45">
      <c r="A33" s="94">
        <v>11</v>
      </c>
      <c r="B33" s="62" t="s">
        <v>53</v>
      </c>
      <c r="C33" s="90" t="s">
        <v>75</v>
      </c>
      <c r="D33" s="124" t="s">
        <v>108</v>
      </c>
      <c r="E33" s="91" t="s">
        <v>12</v>
      </c>
      <c r="F33" s="102">
        <v>14</v>
      </c>
      <c r="G33" s="109">
        <v>32.6</v>
      </c>
      <c r="H33" s="102">
        <f t="shared" si="0"/>
        <v>456.40000000000003</v>
      </c>
      <c r="I33" s="102">
        <f>ROUNDUP(15/G33,1)</f>
        <v>0.5</v>
      </c>
      <c r="J33" s="105">
        <f t="shared" ref="J33" si="21">50-(I33+I34+I35)</f>
        <v>48.2</v>
      </c>
      <c r="K33" s="102">
        <f t="shared" si="1"/>
        <v>13.5</v>
      </c>
      <c r="L33" s="102">
        <f t="shared" si="2"/>
        <v>440.1</v>
      </c>
      <c r="M33" s="102">
        <f t="shared" si="3"/>
        <v>16.3</v>
      </c>
      <c r="N33" s="115">
        <f t="shared" ref="N33" si="22">SUM(M33,M34,M35)</f>
        <v>47.8</v>
      </c>
      <c r="O33" s="105" t="s">
        <v>88</v>
      </c>
      <c r="P33" s="115">
        <v>41.2</v>
      </c>
      <c r="Q33" s="104"/>
      <c r="R33" s="104"/>
    </row>
    <row r="34" spans="1:18" x14ac:dyDescent="0.45">
      <c r="A34" s="80"/>
      <c r="B34" s="69"/>
      <c r="C34" s="86" t="s">
        <v>76</v>
      </c>
      <c r="D34" s="71"/>
      <c r="E34" s="72"/>
      <c r="F34" s="102">
        <v>14</v>
      </c>
      <c r="G34" s="112">
        <v>25.2</v>
      </c>
      <c r="H34" s="100">
        <f t="shared" si="0"/>
        <v>352.8</v>
      </c>
      <c r="I34" s="102">
        <f t="shared" ref="I34:I35" si="23">ROUNDUP(15/G34,1)</f>
        <v>0.6</v>
      </c>
      <c r="J34" s="105"/>
      <c r="K34" s="100">
        <f t="shared" si="1"/>
        <v>13.4</v>
      </c>
      <c r="L34" s="100">
        <f t="shared" si="2"/>
        <v>337.68</v>
      </c>
      <c r="M34" s="100">
        <f t="shared" si="3"/>
        <v>15.12</v>
      </c>
      <c r="N34" s="105"/>
      <c r="O34" s="105"/>
      <c r="P34" s="105"/>
      <c r="Q34" s="104"/>
      <c r="R34" s="104"/>
    </row>
    <row r="35" spans="1:18" ht="18" thickBot="1" x14ac:dyDescent="0.5">
      <c r="A35" s="93"/>
      <c r="B35" s="74"/>
      <c r="C35" s="89" t="s">
        <v>77</v>
      </c>
      <c r="D35" s="76"/>
      <c r="E35" s="92"/>
      <c r="F35" s="102">
        <v>14</v>
      </c>
      <c r="G35" s="117">
        <v>23.4</v>
      </c>
      <c r="H35" s="118">
        <f t="shared" si="0"/>
        <v>327.59999999999997</v>
      </c>
      <c r="I35" s="102">
        <f t="shared" si="23"/>
        <v>0.7</v>
      </c>
      <c r="J35" s="105"/>
      <c r="K35" s="119">
        <f t="shared" si="1"/>
        <v>13.3</v>
      </c>
      <c r="L35" s="119">
        <f t="shared" si="2"/>
        <v>311.21999999999997</v>
      </c>
      <c r="M35" s="118">
        <f t="shared" si="3"/>
        <v>16.38</v>
      </c>
      <c r="N35" s="116"/>
      <c r="O35" s="105"/>
      <c r="P35" s="116"/>
      <c r="Q35" s="104"/>
      <c r="R35" s="104"/>
    </row>
    <row r="36" spans="1:18" ht="18" thickTop="1" x14ac:dyDescent="0.45">
      <c r="A36" s="50">
        <v>12</v>
      </c>
      <c r="B36" s="153" t="s">
        <v>101</v>
      </c>
      <c r="C36" s="154" t="s">
        <v>102</v>
      </c>
      <c r="D36" s="144" t="s">
        <v>108</v>
      </c>
      <c r="E36" s="155" t="s">
        <v>12</v>
      </c>
      <c r="F36" s="130">
        <v>18</v>
      </c>
      <c r="G36" s="156">
        <v>0.214</v>
      </c>
      <c r="H36" s="157">
        <f t="shared" si="0"/>
        <v>3.8519999999999999</v>
      </c>
      <c r="I36" s="130"/>
      <c r="J36" s="149"/>
      <c r="K36" s="130"/>
      <c r="L36" s="130"/>
      <c r="M36" s="157"/>
      <c r="N36" s="129"/>
      <c r="O36" s="149"/>
      <c r="P36" s="129"/>
      <c r="Q36" s="104"/>
      <c r="R36" s="104"/>
    </row>
    <row r="37" spans="1:18" x14ac:dyDescent="0.45">
      <c r="A37" s="50"/>
      <c r="B37" s="158"/>
      <c r="C37" s="154" t="s">
        <v>103</v>
      </c>
      <c r="D37" s="52"/>
      <c r="E37" s="53"/>
      <c r="F37" s="130">
        <v>18</v>
      </c>
      <c r="G37" s="135">
        <v>0.01</v>
      </c>
      <c r="H37" s="136">
        <f t="shared" si="0"/>
        <v>0.18</v>
      </c>
      <c r="I37" s="130"/>
      <c r="J37" s="129"/>
      <c r="K37" s="136"/>
      <c r="L37" s="136"/>
      <c r="M37" s="136"/>
      <c r="N37" s="129"/>
      <c r="O37" s="129"/>
      <c r="P37" s="129"/>
      <c r="Q37" s="104"/>
      <c r="R37" s="104"/>
    </row>
    <row r="38" spans="1:18" ht="18" thickBot="1" x14ac:dyDescent="0.5">
      <c r="A38" s="159"/>
      <c r="B38" s="160"/>
      <c r="C38" s="154" t="s">
        <v>104</v>
      </c>
      <c r="D38" s="59"/>
      <c r="E38" s="161"/>
      <c r="F38" s="130">
        <v>18</v>
      </c>
      <c r="G38" s="162">
        <v>0.01</v>
      </c>
      <c r="H38" s="136">
        <f t="shared" si="0"/>
        <v>0.18</v>
      </c>
      <c r="I38" s="130"/>
      <c r="J38" s="163"/>
      <c r="K38" s="136"/>
      <c r="L38" s="136"/>
      <c r="M38" s="136"/>
      <c r="N38" s="163"/>
      <c r="O38" s="163"/>
      <c r="P38" s="163"/>
      <c r="Q38" s="104"/>
      <c r="R38" s="104"/>
    </row>
    <row r="39" spans="1:18" ht="18" thickTop="1" x14ac:dyDescent="0.45">
      <c r="A39" s="98"/>
      <c r="B39" s="98"/>
      <c r="C39" s="98"/>
      <c r="D39" s="98"/>
      <c r="E39" s="99"/>
      <c r="F39" s="120"/>
      <c r="G39" s="120"/>
      <c r="H39" s="120"/>
      <c r="I39" s="120"/>
      <c r="J39" s="120"/>
      <c r="K39" s="120"/>
      <c r="L39" s="120"/>
      <c r="M39" s="121"/>
      <c r="N39" s="121"/>
      <c r="O39" s="121"/>
      <c r="P39" s="121"/>
      <c r="Q39" s="104"/>
      <c r="R39" s="104"/>
    </row>
    <row r="40" spans="1:18" x14ac:dyDescent="0.45">
      <c r="F40" s="104"/>
      <c r="G40" s="104"/>
      <c r="H40" s="104"/>
      <c r="I40" s="104"/>
      <c r="J40" s="104"/>
      <c r="K40" s="104"/>
      <c r="L40" s="104"/>
      <c r="M40" s="122"/>
      <c r="N40" s="122"/>
      <c r="O40" s="122"/>
      <c r="P40" s="122"/>
      <c r="Q40" s="104"/>
      <c r="R40" s="104"/>
    </row>
    <row r="41" spans="1:18" x14ac:dyDescent="0.45">
      <c r="F41" s="104"/>
      <c r="G41" s="104"/>
      <c r="H41" s="104"/>
      <c r="I41" s="104"/>
      <c r="J41" s="104"/>
      <c r="K41" s="104"/>
      <c r="L41" s="104"/>
      <c r="M41" s="122"/>
      <c r="N41" s="122"/>
      <c r="O41" s="122"/>
      <c r="P41" s="122"/>
      <c r="Q41" s="104"/>
      <c r="R41" s="104"/>
    </row>
    <row r="42" spans="1:18" x14ac:dyDescent="0.45">
      <c r="F42" s="104"/>
      <c r="G42" s="104"/>
      <c r="H42" s="104"/>
      <c r="I42" s="104"/>
      <c r="J42" s="104"/>
      <c r="K42" s="104"/>
      <c r="L42" s="104"/>
      <c r="M42" s="122"/>
      <c r="N42" s="122"/>
      <c r="O42" s="122"/>
      <c r="P42" s="122"/>
      <c r="Q42" s="104"/>
      <c r="R42" s="104"/>
    </row>
    <row r="43" spans="1:18" x14ac:dyDescent="0.45">
      <c r="F43" s="104"/>
      <c r="G43" s="104"/>
      <c r="H43" s="104"/>
      <c r="I43" s="104"/>
      <c r="J43" s="104"/>
      <c r="K43" s="104"/>
      <c r="L43" s="104"/>
      <c r="M43" s="122"/>
      <c r="N43" s="122"/>
      <c r="O43" s="122"/>
      <c r="P43" s="122"/>
      <c r="Q43" s="104"/>
      <c r="R43" s="104"/>
    </row>
    <row r="44" spans="1:18" ht="18" customHeight="1" x14ac:dyDescent="0.45">
      <c r="Q44" s="104"/>
      <c r="R44" s="104"/>
    </row>
    <row r="45" spans="1:18" x14ac:dyDescent="0.45">
      <c r="Q45" s="104"/>
      <c r="R45" s="104"/>
    </row>
    <row r="46" spans="1:18" x14ac:dyDescent="0.45">
      <c r="R46" s="104"/>
    </row>
    <row r="47" spans="1:18" ht="18" customHeight="1" x14ac:dyDescent="0.45">
      <c r="R47" s="104"/>
    </row>
    <row r="48" spans="1:18" x14ac:dyDescent="0.45">
      <c r="R48" s="104"/>
    </row>
    <row r="49" spans="18:18" x14ac:dyDescent="0.45">
      <c r="R49" s="104"/>
    </row>
    <row r="50" spans="18:18" x14ac:dyDescent="0.45">
      <c r="R50" s="104"/>
    </row>
    <row r="51" spans="18:18" x14ac:dyDescent="0.45">
      <c r="R51" s="104"/>
    </row>
    <row r="52" spans="18:18" x14ac:dyDescent="0.45">
      <c r="R52" s="104"/>
    </row>
    <row r="53" spans="18:18" ht="18" customHeight="1" x14ac:dyDescent="0.45">
      <c r="R53" s="104"/>
    </row>
    <row r="54" spans="18:18" x14ac:dyDescent="0.45">
      <c r="R54" s="104"/>
    </row>
    <row r="55" spans="18:18" x14ac:dyDescent="0.45">
      <c r="R55" s="104"/>
    </row>
    <row r="56" spans="18:18" ht="18" customHeight="1" x14ac:dyDescent="0.45">
      <c r="R56" s="104"/>
    </row>
    <row r="57" spans="18:18" x14ac:dyDescent="0.45">
      <c r="R57" s="104"/>
    </row>
    <row r="58" spans="18:18" x14ac:dyDescent="0.45">
      <c r="R58" s="104"/>
    </row>
    <row r="59" spans="18:18" ht="18" customHeight="1" x14ac:dyDescent="0.45">
      <c r="R59" s="104"/>
    </row>
    <row r="60" spans="18:18" x14ac:dyDescent="0.45">
      <c r="R60" s="104"/>
    </row>
    <row r="61" spans="18:18" x14ac:dyDescent="0.45">
      <c r="R61" s="104"/>
    </row>
    <row r="62" spans="18:18" ht="18" customHeight="1" x14ac:dyDescent="0.45">
      <c r="R62" s="104"/>
    </row>
    <row r="63" spans="18:18" x14ac:dyDescent="0.45">
      <c r="R63" s="104"/>
    </row>
    <row r="64" spans="18:18" x14ac:dyDescent="0.45">
      <c r="R64" s="104"/>
    </row>
    <row r="65" spans="18:18" ht="18" customHeight="1" x14ac:dyDescent="0.45">
      <c r="R65" s="104"/>
    </row>
    <row r="66" spans="18:18" x14ac:dyDescent="0.45">
      <c r="R66" s="104"/>
    </row>
    <row r="67" spans="18:18" x14ac:dyDescent="0.45">
      <c r="R67" s="104"/>
    </row>
    <row r="68" spans="18:18" x14ac:dyDescent="0.45">
      <c r="R68" s="104"/>
    </row>
    <row r="69" spans="18:18" x14ac:dyDescent="0.45">
      <c r="R69" s="104"/>
    </row>
    <row r="70" spans="18:18" x14ac:dyDescent="0.45">
      <c r="R70" s="104"/>
    </row>
    <row r="71" spans="18:18" x14ac:dyDescent="0.45">
      <c r="R71" s="104"/>
    </row>
    <row r="72" spans="18:18" x14ac:dyDescent="0.45">
      <c r="R72" s="104"/>
    </row>
  </sheetData>
  <mergeCells count="96">
    <mergeCell ref="N36:N38"/>
    <mergeCell ref="O36:O38"/>
    <mergeCell ref="P36:P38"/>
    <mergeCell ref="A36:A38"/>
    <mergeCell ref="B36:B38"/>
    <mergeCell ref="D36:D38"/>
    <mergeCell ref="E36:E38"/>
    <mergeCell ref="J36:J38"/>
    <mergeCell ref="N30:N32"/>
    <mergeCell ref="O30:O32"/>
    <mergeCell ref="P30:P32"/>
    <mergeCell ref="A33:A35"/>
    <mergeCell ref="B33:B35"/>
    <mergeCell ref="D33:D35"/>
    <mergeCell ref="E33:E35"/>
    <mergeCell ref="J33:J35"/>
    <mergeCell ref="N33:N35"/>
    <mergeCell ref="O33:O35"/>
    <mergeCell ref="P33:P35"/>
    <mergeCell ref="A30:A32"/>
    <mergeCell ref="B30:B32"/>
    <mergeCell ref="D30:D32"/>
    <mergeCell ref="E30:E32"/>
    <mergeCell ref="J30:J32"/>
    <mergeCell ref="N24:N26"/>
    <mergeCell ref="O24:O26"/>
    <mergeCell ref="P24:P26"/>
    <mergeCell ref="A27:A29"/>
    <mergeCell ref="B27:B29"/>
    <mergeCell ref="D27:D29"/>
    <mergeCell ref="E27:E29"/>
    <mergeCell ref="J27:J29"/>
    <mergeCell ref="N27:N29"/>
    <mergeCell ref="O27:O29"/>
    <mergeCell ref="P27:P29"/>
    <mergeCell ref="A24:A26"/>
    <mergeCell ref="B24:B26"/>
    <mergeCell ref="D24:D26"/>
    <mergeCell ref="E24:E26"/>
    <mergeCell ref="J24:J26"/>
    <mergeCell ref="N18:N20"/>
    <mergeCell ref="O18:O20"/>
    <mergeCell ref="P18:P20"/>
    <mergeCell ref="A21:A23"/>
    <mergeCell ref="B21:B23"/>
    <mergeCell ref="D21:D23"/>
    <mergeCell ref="E21:E23"/>
    <mergeCell ref="J21:J23"/>
    <mergeCell ref="N21:N23"/>
    <mergeCell ref="O21:O23"/>
    <mergeCell ref="P21:P23"/>
    <mergeCell ref="A18:A20"/>
    <mergeCell ref="B18:B20"/>
    <mergeCell ref="D18:D20"/>
    <mergeCell ref="E18:E20"/>
    <mergeCell ref="J18:J20"/>
    <mergeCell ref="N12:N14"/>
    <mergeCell ref="O12:O14"/>
    <mergeCell ref="P12:P14"/>
    <mergeCell ref="A15:A17"/>
    <mergeCell ref="B15:B17"/>
    <mergeCell ref="D15:D17"/>
    <mergeCell ref="E15:E17"/>
    <mergeCell ref="J15:J17"/>
    <mergeCell ref="N15:N17"/>
    <mergeCell ref="O15:O17"/>
    <mergeCell ref="P15:P17"/>
    <mergeCell ref="A12:A14"/>
    <mergeCell ref="B12:B14"/>
    <mergeCell ref="D12:D14"/>
    <mergeCell ref="E12:E14"/>
    <mergeCell ref="J12:J14"/>
    <mergeCell ref="N6:N8"/>
    <mergeCell ref="O6:O8"/>
    <mergeCell ref="P6:P8"/>
    <mergeCell ref="A9:A11"/>
    <mergeCell ref="B9:B11"/>
    <mergeCell ref="D9:D11"/>
    <mergeCell ref="E9:E11"/>
    <mergeCell ref="J9:J11"/>
    <mergeCell ref="N9:N11"/>
    <mergeCell ref="O9:O11"/>
    <mergeCell ref="P9:P11"/>
    <mergeCell ref="A6:A8"/>
    <mergeCell ref="B6:B8"/>
    <mergeCell ref="D6:D8"/>
    <mergeCell ref="E6:E8"/>
    <mergeCell ref="J6:J8"/>
    <mergeCell ref="A3:A5"/>
    <mergeCell ref="B3:B5"/>
    <mergeCell ref="D3:D5"/>
    <mergeCell ref="E3:E5"/>
    <mergeCell ref="J3:J5"/>
    <mergeCell ref="N3:N5"/>
    <mergeCell ref="O3:O5"/>
    <mergeCell ref="P3:P5"/>
  </mergeCells>
  <phoneticPr fontId="2" type="noConversion"/>
  <pageMargins left="0.7" right="0.7" top="0.75" bottom="0.75" header="0.3" footer="0.3"/>
  <pageSetup paperSize="9" scale="5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9534-9530-744A-ACBD-8AE86F275610}">
  <dimension ref="A1:H6"/>
  <sheetViews>
    <sheetView workbookViewId="0">
      <selection activeCell="I33" sqref="I33"/>
    </sheetView>
  </sheetViews>
  <sheetFormatPr defaultColWidth="11.07421875" defaultRowHeight="17.5" x14ac:dyDescent="0.45"/>
  <cols>
    <col min="1" max="1" width="5.69140625" customWidth="1"/>
    <col min="2" max="2" width="25.69140625" customWidth="1"/>
    <col min="3" max="3" width="32.15234375" customWidth="1"/>
  </cols>
  <sheetData>
    <row r="1" spans="1:8" ht="51" x14ac:dyDescent="0.45">
      <c r="A1" s="27" t="s">
        <v>8</v>
      </c>
      <c r="B1" s="21" t="s">
        <v>15</v>
      </c>
      <c r="C1" s="22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2" t="s">
        <v>21</v>
      </c>
    </row>
    <row r="2" spans="1:8" ht="34" x14ac:dyDescent="0.45">
      <c r="A2" s="28">
        <v>1</v>
      </c>
      <c r="B2" s="24" t="s">
        <v>25</v>
      </c>
      <c r="C2" s="25" t="s">
        <v>22</v>
      </c>
      <c r="D2" s="26" t="s">
        <v>29</v>
      </c>
      <c r="E2" s="26" t="s">
        <v>33</v>
      </c>
      <c r="F2" s="26" t="s">
        <v>30</v>
      </c>
      <c r="G2" s="26" t="s">
        <v>32</v>
      </c>
      <c r="H2" s="20" t="s">
        <v>31</v>
      </c>
    </row>
    <row r="3" spans="1:8" ht="34" x14ac:dyDescent="0.45">
      <c r="A3" s="28">
        <v>2</v>
      </c>
      <c r="B3" s="24" t="s">
        <v>26</v>
      </c>
      <c r="C3" s="25" t="s">
        <v>22</v>
      </c>
      <c r="D3" s="26" t="s">
        <v>35</v>
      </c>
      <c r="E3" s="26" t="s">
        <v>45</v>
      </c>
      <c r="F3" s="26" t="s">
        <v>37</v>
      </c>
      <c r="G3" s="26" t="s">
        <v>44</v>
      </c>
      <c r="H3" s="20" t="s">
        <v>31</v>
      </c>
    </row>
    <row r="4" spans="1:8" ht="34" x14ac:dyDescent="0.45">
      <c r="A4" s="28">
        <v>3</v>
      </c>
      <c r="B4" s="24" t="s">
        <v>27</v>
      </c>
      <c r="C4" s="25" t="s">
        <v>22</v>
      </c>
      <c r="D4" s="26" t="s">
        <v>34</v>
      </c>
      <c r="E4" s="26" t="s">
        <v>43</v>
      </c>
      <c r="F4" s="26" t="s">
        <v>38</v>
      </c>
      <c r="G4" s="26" t="s">
        <v>42</v>
      </c>
      <c r="H4" s="20" t="s">
        <v>31</v>
      </c>
    </row>
    <row r="5" spans="1:8" ht="34" x14ac:dyDescent="0.45">
      <c r="A5" s="28">
        <v>4</v>
      </c>
      <c r="B5" s="24" t="s">
        <v>28</v>
      </c>
      <c r="C5" s="25" t="s">
        <v>22</v>
      </c>
      <c r="D5" s="26" t="s">
        <v>36</v>
      </c>
      <c r="E5" s="26" t="s">
        <v>41</v>
      </c>
      <c r="F5" s="26" t="s">
        <v>39</v>
      </c>
      <c r="G5" s="26" t="s">
        <v>40</v>
      </c>
      <c r="H5" s="20" t="s">
        <v>31</v>
      </c>
    </row>
    <row r="6" spans="1:8" x14ac:dyDescent="0.45">
      <c r="A6" s="29"/>
    </row>
  </sheetData>
  <phoneticPr fontId="2" type="noConversion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Jaw Moss Moth</cp:lastModifiedBy>
  <cp:lastPrinted>2025-07-02T09:34:13Z</cp:lastPrinted>
  <dcterms:created xsi:type="dcterms:W3CDTF">2023-01-18T08:53:57Z</dcterms:created>
  <dcterms:modified xsi:type="dcterms:W3CDTF">2025-09-06T15:00:03Z</dcterms:modified>
</cp:coreProperties>
</file>