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카카오톡 받은 파일\eDNA\"/>
    </mc:Choice>
  </mc:AlternateContent>
  <xr:revisionPtr revIDLastSave="0" documentId="13_ncr:1_{D16917D1-6EED-4BA7-91DF-07A041C5786A}" xr6:coauthVersionLast="47" xr6:coauthVersionMax="47" xr10:uidLastSave="{00000000-0000-0000-0000-000000000000}"/>
  <bookViews>
    <workbookView xWindow="6130" yWindow="2690" windowWidth="29860" windowHeight="16260" xr2:uid="{A9008663-B1E3-C743-A78D-45D4D79353A0}"/>
  </bookViews>
  <sheets>
    <sheet name="Sheet1" sheetId="2" r:id="rId1"/>
    <sheet name="Sheet2" sheetId="3" r:id="rId2"/>
  </sheets>
  <definedNames>
    <definedName name="_xlnm.Print_Area" localSheetId="0">Sheet1!$A$1:$P$5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2" l="1"/>
  <c r="M39" i="2" s="1"/>
  <c r="H39" i="2"/>
  <c r="I38" i="2"/>
  <c r="M38" i="2" s="1"/>
  <c r="H38" i="2"/>
  <c r="I37" i="2"/>
  <c r="K37" i="2" s="1"/>
  <c r="H37" i="2"/>
  <c r="I36" i="2"/>
  <c r="M36" i="2" s="1"/>
  <c r="H36" i="2"/>
  <c r="I35" i="2"/>
  <c r="M35" i="2" s="1"/>
  <c r="H35" i="2"/>
  <c r="I34" i="2"/>
  <c r="M34" i="2" s="1"/>
  <c r="H34" i="2"/>
  <c r="I30" i="2"/>
  <c r="M30" i="2" s="1"/>
  <c r="H30" i="2"/>
  <c r="I29" i="2"/>
  <c r="M29" i="2" s="1"/>
  <c r="H29" i="2"/>
  <c r="I28" i="2"/>
  <c r="M28" i="2" s="1"/>
  <c r="H28" i="2"/>
  <c r="I27" i="2"/>
  <c r="M27" i="2" s="1"/>
  <c r="H27" i="2"/>
  <c r="I26" i="2"/>
  <c r="M26" i="2" s="1"/>
  <c r="H26" i="2"/>
  <c r="I25" i="2"/>
  <c r="K25" i="2" s="1"/>
  <c r="H25" i="2"/>
  <c r="I24" i="2"/>
  <c r="M24" i="2" s="1"/>
  <c r="H24" i="2"/>
  <c r="I23" i="2"/>
  <c r="M23" i="2" s="1"/>
  <c r="H23" i="2"/>
  <c r="I22" i="2"/>
  <c r="M22" i="2" s="1"/>
  <c r="H22" i="2"/>
  <c r="M21" i="2"/>
  <c r="K21" i="2"/>
  <c r="H21" i="2"/>
  <c r="L21" i="2" s="1"/>
  <c r="M20" i="2"/>
  <c r="K20" i="2"/>
  <c r="H20" i="2"/>
  <c r="L20" i="2" s="1"/>
  <c r="M19" i="2"/>
  <c r="N19" i="2" s="1"/>
  <c r="K19" i="2"/>
  <c r="J19" i="2"/>
  <c r="H19" i="2"/>
  <c r="L19" i="2" s="1"/>
  <c r="I18" i="2"/>
  <c r="M18" i="2" s="1"/>
  <c r="H18" i="2"/>
  <c r="I17" i="2"/>
  <c r="M17" i="2" s="1"/>
  <c r="H17" i="2"/>
  <c r="I16" i="2"/>
  <c r="K16" i="2" s="1"/>
  <c r="H16" i="2"/>
  <c r="I15" i="2"/>
  <c r="M15" i="2" s="1"/>
  <c r="H15" i="2"/>
  <c r="M14" i="2"/>
  <c r="K14" i="2"/>
  <c r="H14" i="2"/>
  <c r="L14" i="2" s="1"/>
  <c r="M13" i="2"/>
  <c r="K13" i="2"/>
  <c r="H13" i="2"/>
  <c r="L13" i="2" s="1"/>
  <c r="I12" i="2"/>
  <c r="K12" i="2" s="1"/>
  <c r="H12" i="2"/>
  <c r="I11" i="2"/>
  <c r="M11" i="2" s="1"/>
  <c r="H11" i="2"/>
  <c r="I10" i="2"/>
  <c r="K10" i="2" s="1"/>
  <c r="H10" i="2"/>
  <c r="I9" i="2"/>
  <c r="M9" i="2" s="1"/>
  <c r="H9" i="2"/>
  <c r="I8" i="2"/>
  <c r="M8" i="2" s="1"/>
  <c r="H8" i="2"/>
  <c r="I7" i="2"/>
  <c r="K7" i="2" s="1"/>
  <c r="H7" i="2"/>
  <c r="I6" i="2"/>
  <c r="M6" i="2" s="1"/>
  <c r="H6" i="2"/>
  <c r="M5" i="2"/>
  <c r="K5" i="2"/>
  <c r="H5" i="2"/>
  <c r="L5" i="2" s="1"/>
  <c r="I4" i="2"/>
  <c r="M4" i="2" s="1"/>
  <c r="H4" i="2"/>
  <c r="L8" i="2" l="1"/>
  <c r="K28" i="2"/>
  <c r="L27" i="2"/>
  <c r="N22" i="2"/>
  <c r="L23" i="2"/>
  <c r="L12" i="2"/>
  <c r="L10" i="2"/>
  <c r="L4" i="2"/>
  <c r="L34" i="2"/>
  <c r="L36" i="2"/>
  <c r="K6" i="2"/>
  <c r="L7" i="2"/>
  <c r="L9" i="2"/>
  <c r="L11" i="2"/>
  <c r="M12" i="2"/>
  <c r="L35" i="2"/>
  <c r="L39" i="2"/>
  <c r="L6" i="2"/>
  <c r="L22" i="2"/>
  <c r="L24" i="2"/>
  <c r="L16" i="2"/>
  <c r="L18" i="2"/>
  <c r="J22" i="2"/>
  <c r="L25" i="2"/>
  <c r="K26" i="2"/>
  <c r="L30" i="2"/>
  <c r="L38" i="2"/>
  <c r="K35" i="2"/>
  <c r="K36" i="2"/>
  <c r="L15" i="2"/>
  <c r="L17" i="2"/>
  <c r="L26" i="2"/>
  <c r="L29" i="2"/>
  <c r="K30" i="2"/>
  <c r="J34" i="2"/>
  <c r="L37" i="2"/>
  <c r="K8" i="2"/>
  <c r="K23" i="2"/>
  <c r="K24" i="2"/>
  <c r="L28" i="2"/>
  <c r="N13" i="2"/>
  <c r="N34" i="2"/>
  <c r="N28" i="2"/>
  <c r="N4" i="2"/>
  <c r="M7" i="2"/>
  <c r="N7" i="2" s="1"/>
  <c r="J7" i="2"/>
  <c r="K9" i="2"/>
  <c r="M16" i="2"/>
  <c r="N16" i="2" s="1"/>
  <c r="K17" i="2"/>
  <c r="M25" i="2"/>
  <c r="N25" i="2" s="1"/>
  <c r="M37" i="2"/>
  <c r="N37" i="2" s="1"/>
  <c r="K38" i="2"/>
  <c r="J4" i="2"/>
  <c r="M10" i="2"/>
  <c r="K11" i="2"/>
  <c r="K15" i="2"/>
  <c r="K4" i="2"/>
  <c r="J10" i="2"/>
  <c r="J13" i="2"/>
  <c r="J16" i="2"/>
  <c r="K18" i="2"/>
  <c r="K22" i="2"/>
  <c r="J25" i="2"/>
  <c r="K27" i="2"/>
  <c r="K29" i="2"/>
  <c r="K34" i="2"/>
  <c r="J37" i="2"/>
  <c r="K39" i="2"/>
  <c r="J28" i="2"/>
  <c r="N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 혜선</author>
  </authors>
  <commentList>
    <comment ref="B1" authorId="0" shapeId="0" xr:uid="{7E5E3B36-0A8D-C84E-A729-16A7569FA03D}">
      <text>
        <r>
          <rPr>
            <b/>
            <sz val="10"/>
            <color rgb="FF000000"/>
            <rFont val="맑은 고딕"/>
            <family val="2"/>
            <charset val="129"/>
          </rPr>
          <t xml:space="preserve">1. [Tube Name] </t>
        </r>
        <r>
          <rPr>
            <b/>
            <sz val="10"/>
            <color rgb="FF000000"/>
            <rFont val="맑은 고딕"/>
            <family val="2"/>
            <charset val="129"/>
          </rPr>
          <t>은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풀링된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의뢰하는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경우에만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해당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라이브러리에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대해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셀병합하여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작성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>2. 15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C1" authorId="0" shapeId="0" xr:uid="{276F7D11-9AD0-2241-8FC6-B899C85FAB8E}">
      <text>
        <r>
          <rPr>
            <b/>
            <sz val="10"/>
            <color rgb="FF000000"/>
            <rFont val="맑은 고딕"/>
            <family val="2"/>
            <charset val="129"/>
          </rPr>
          <t>15</t>
        </r>
        <r>
          <rPr>
            <b/>
            <sz val="10"/>
            <color rgb="FF000000"/>
            <rFont val="맑은 고딕"/>
            <family val="2"/>
            <charset val="129"/>
          </rPr>
          <t>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미만의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알파벳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숫자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맑은 고딕"/>
            <family val="2"/>
            <charset val="129"/>
          </rPr>
          <t>하이픈</t>
        </r>
        <r>
          <rPr>
            <b/>
            <sz val="10"/>
            <color rgb="FF000000"/>
            <rFont val="맑은 고딕"/>
            <family val="2"/>
            <charset val="129"/>
          </rPr>
          <t>(-)</t>
        </r>
        <r>
          <rPr>
            <b/>
            <sz val="10"/>
            <color rgb="FF000000"/>
            <rFont val="맑은 고딕"/>
            <family val="2"/>
            <charset val="129"/>
          </rPr>
          <t>만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</rPr>
          <t>허용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. </t>
        </r>
      </text>
    </comment>
    <comment ref="D1" authorId="0" shapeId="0" xr:uid="{468FB506-693D-5348-84FE-B3CF58F9A222}">
      <text>
        <r>
          <rPr>
            <b/>
            <u/>
            <sz val="10"/>
            <color rgb="FF000000"/>
            <rFont val="맑은 고딕"/>
            <family val="2"/>
            <charset val="129"/>
          </rPr>
          <t>일루미나의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u/>
            <sz val="10"/>
            <color rgb="FF000000"/>
            <rFont val="맑은 고딕"/>
            <family val="2"/>
            <charset val="129"/>
          </rPr>
          <t>공식적인</t>
        </r>
        <r>
          <rPr>
            <b/>
            <u/>
            <sz val="10"/>
            <color rgb="FF000000"/>
            <rFont val="맑은 고딕"/>
            <family val="2"/>
            <charset val="129"/>
          </rPr>
          <t xml:space="preserve"> index sequence</t>
        </r>
        <r>
          <rPr>
            <sz val="10"/>
            <color rgb="FF000000"/>
            <rFont val="맑은 고딕"/>
            <family val="2"/>
            <charset val="129"/>
          </rPr>
          <t>가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아닌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경우</t>
        </r>
        <r>
          <rPr>
            <sz val="10"/>
            <color rgb="FF000000"/>
            <rFont val="맑은 고딕"/>
            <family val="2"/>
            <charset val="129"/>
          </rPr>
          <t xml:space="preserve">,
</t>
        </r>
        <r>
          <rPr>
            <sz val="10"/>
            <color rgb="FF000000"/>
            <rFont val="맑은 고딕"/>
            <family val="2"/>
            <charset val="129"/>
          </rPr>
          <t>앞에</t>
        </r>
        <r>
          <rPr>
            <sz val="10"/>
            <color rgb="FF000000"/>
            <rFont val="맑은 고딕"/>
            <family val="2"/>
            <charset val="129"/>
          </rPr>
          <t xml:space="preserve"> "C" </t>
        </r>
        <r>
          <rPr>
            <sz val="10"/>
            <color rgb="FF000000"/>
            <rFont val="맑은 고딕"/>
            <family val="2"/>
            <charset val="129"/>
          </rPr>
          <t>를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붙여서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작성</t>
        </r>
        <r>
          <rPr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sz val="10"/>
            <color rgb="FF000000"/>
            <rFont val="맑은 고딕"/>
            <family val="2"/>
            <charset val="129"/>
          </rPr>
          <t>요망</t>
        </r>
        <r>
          <rPr>
            <sz val="10"/>
            <color rgb="FF000000"/>
            <rFont val="맑은 고딕"/>
            <family val="2"/>
            <charset val="129"/>
          </rPr>
          <t xml:space="preserve">.
</t>
        </r>
        <r>
          <rPr>
            <sz val="10"/>
            <color rgb="FF000000"/>
            <rFont val="맑은 고딕"/>
            <family val="2"/>
            <charset val="129"/>
          </rPr>
          <t>(</t>
        </r>
        <r>
          <rPr>
            <sz val="10"/>
            <color rgb="FF000000"/>
            <rFont val="맑은 고딕"/>
            <family val="2"/>
            <charset val="129"/>
          </rPr>
          <t>예시</t>
        </r>
        <r>
          <rPr>
            <sz val="10"/>
            <color rgb="FF000000"/>
            <rFont val="맑은 고딕"/>
            <family val="2"/>
            <charset val="129"/>
          </rPr>
          <t>) C1, C2, C3...</t>
        </r>
      </text>
    </comment>
  </commentList>
</comments>
</file>

<file path=xl/sharedStrings.xml><?xml version="1.0" encoding="utf-8"?>
<sst xmlns="http://schemas.openxmlformats.org/spreadsheetml/2006/main" count="135" uniqueCount="107">
  <si>
    <t>Vol to load</t>
    <phoneticPr fontId="2" type="noConversion"/>
  </si>
  <si>
    <t>EB added</t>
    <phoneticPr fontId="2" type="noConversion"/>
  </si>
  <si>
    <t>resid. stock (ul)</t>
    <phoneticPr fontId="2" type="noConversion"/>
  </si>
  <si>
    <t>resid. DNA (ng)</t>
    <phoneticPr fontId="2" type="noConversion"/>
  </si>
  <si>
    <t>input DNA</t>
    <phoneticPr fontId="2" type="noConversion"/>
  </si>
  <si>
    <t>Stock vol. (ul)</t>
    <phoneticPr fontId="2" type="noConversion"/>
  </si>
  <si>
    <t>DNA (ng/ul)</t>
    <phoneticPr fontId="2" type="noConversion"/>
  </si>
  <si>
    <t>DNA CODE</t>
    <phoneticPr fontId="2" type="noConversion"/>
  </si>
  <si>
    <t>No.</t>
    <phoneticPr fontId="2" type="noConversion"/>
  </si>
  <si>
    <t>TapeStation</t>
    <phoneticPr fontId="2" type="noConversion"/>
  </si>
  <si>
    <t>Index</t>
    <phoneticPr fontId="2" type="noConversion"/>
  </si>
  <si>
    <t>DNA Yeild (ng)</t>
    <phoneticPr fontId="2" type="noConversion"/>
  </si>
  <si>
    <t>N/A - PCR amplicons</t>
    <phoneticPr fontId="2" type="noConversion"/>
  </si>
  <si>
    <r>
      <rPr>
        <b/>
        <i/>
        <sz val="10"/>
        <color theme="1"/>
        <rFont val="Arial"/>
        <family val="2"/>
      </rPr>
      <t>ditt</t>
    </r>
    <r>
      <rPr>
        <b/>
        <sz val="10"/>
        <color theme="1"/>
        <rFont val="Arial"/>
        <family val="2"/>
      </rPr>
      <t>o total</t>
    </r>
    <phoneticPr fontId="2" type="noConversion"/>
  </si>
  <si>
    <t>Sample info</t>
    <phoneticPr fontId="2" type="noConversion"/>
  </si>
  <si>
    <t xml:space="preserve">Tube Name </t>
    <phoneticPr fontId="2" type="noConversion"/>
  </si>
  <si>
    <t>Library Name
(&lt;15 letters)</t>
    <phoneticPr fontId="2" type="noConversion"/>
  </si>
  <si>
    <t>i7 . Name</t>
    <phoneticPr fontId="2" type="noConversion"/>
  </si>
  <si>
    <t>i7 . Sequence</t>
    <phoneticPr fontId="2" type="noConversion"/>
  </si>
  <si>
    <t>i5 . Name</t>
    <phoneticPr fontId="2" type="noConversion"/>
  </si>
  <si>
    <t>i5 . Sequence</t>
    <phoneticPr fontId="2" type="noConversion"/>
  </si>
  <si>
    <t>Expected
library size(bp)</t>
    <phoneticPr fontId="2" type="noConversion"/>
  </si>
  <si>
    <t>NEBNext Multiplex Oligos for Illumina #E6444S</t>
    <phoneticPr fontId="2" type="noConversion"/>
  </si>
  <si>
    <t>Tube name</t>
    <phoneticPr fontId="2" type="noConversion"/>
  </si>
  <si>
    <t>NEBNext Ultra II DNA Library Prep kit for Illumina, #E7645L</t>
    <phoneticPr fontId="2" type="noConversion"/>
  </si>
  <si>
    <t>KPC0541_E_Lib</t>
    <phoneticPr fontId="2" type="noConversion"/>
  </si>
  <si>
    <t>KPC0542_E_Lib</t>
    <phoneticPr fontId="2" type="noConversion"/>
  </si>
  <si>
    <t>KPC0543_E_Lib</t>
    <phoneticPr fontId="2" type="noConversion"/>
  </si>
  <si>
    <t>KPC0544_E_Lib</t>
    <phoneticPr fontId="2" type="noConversion"/>
  </si>
  <si>
    <t>7 - 216</t>
    <phoneticPr fontId="2" type="noConversion"/>
  </si>
  <si>
    <t>5 - 264</t>
    <phoneticPr fontId="2" type="noConversion"/>
  </si>
  <si>
    <t>500bp</t>
    <phoneticPr fontId="2" type="noConversion"/>
  </si>
  <si>
    <t>CAGCAGGG</t>
    <phoneticPr fontId="2" type="noConversion"/>
  </si>
  <si>
    <t>ATGCTCCC</t>
    <phoneticPr fontId="2" type="noConversion"/>
  </si>
  <si>
    <t>7 - 218</t>
    <phoneticPr fontId="2" type="noConversion"/>
  </si>
  <si>
    <t>7 - 217</t>
    <phoneticPr fontId="2" type="noConversion"/>
  </si>
  <si>
    <t>7 - 219</t>
    <phoneticPr fontId="2" type="noConversion"/>
  </si>
  <si>
    <t>5 - 265</t>
    <phoneticPr fontId="2" type="noConversion"/>
  </si>
  <si>
    <t>5 - 266</t>
    <phoneticPr fontId="2" type="noConversion"/>
  </si>
  <si>
    <t>5 - 267</t>
    <phoneticPr fontId="2" type="noConversion"/>
  </si>
  <si>
    <t>CGATACAT</t>
    <phoneticPr fontId="2" type="noConversion"/>
  </si>
  <si>
    <t>CGAGAACC</t>
    <phoneticPr fontId="2" type="noConversion"/>
  </si>
  <si>
    <t>GCATCAAG</t>
    <phoneticPr fontId="2" type="noConversion"/>
  </si>
  <si>
    <t>GTAGTTCG</t>
    <phoneticPr fontId="2" type="noConversion"/>
  </si>
  <si>
    <t>GATAAATG</t>
    <phoneticPr fontId="2" type="noConversion"/>
  </si>
  <si>
    <t>GCTCAATA</t>
    <phoneticPr fontId="2" type="noConversion"/>
  </si>
  <si>
    <t>Library result (Qubit)</t>
    <phoneticPr fontId="2" type="noConversion"/>
  </si>
  <si>
    <t>NEBNext Multiplex Oligos for Illumina #E6440S</t>
    <phoneticPr fontId="2" type="noConversion"/>
  </si>
  <si>
    <t>RP01_Lib</t>
    <phoneticPr fontId="2" type="noConversion"/>
  </si>
  <si>
    <t>RP01-1</t>
    <phoneticPr fontId="6" type="noConversion"/>
  </si>
  <si>
    <t>RP01-2</t>
    <phoneticPr fontId="2" type="noConversion"/>
  </si>
  <si>
    <t>RP01-3</t>
    <phoneticPr fontId="2" type="noConversion"/>
  </si>
  <si>
    <t>RP02_Lib</t>
    <phoneticPr fontId="2" type="noConversion"/>
  </si>
  <si>
    <t>RP03_Lib</t>
  </si>
  <si>
    <t>RP04_Lib</t>
  </si>
  <si>
    <t>RP05_Lib</t>
  </si>
  <si>
    <t>RP06_Lib</t>
  </si>
  <si>
    <t>RP07_Lib</t>
  </si>
  <si>
    <t>RP08_Lib</t>
  </si>
  <si>
    <t>RP09_Lib</t>
  </si>
  <si>
    <t>RP10_Lib</t>
  </si>
  <si>
    <t>RP11_Lib</t>
  </si>
  <si>
    <t>RP12_Lib</t>
  </si>
  <si>
    <t>RP02-1</t>
    <phoneticPr fontId="6" type="noConversion"/>
  </si>
  <si>
    <t>RP02-2</t>
    <phoneticPr fontId="2" type="noConversion"/>
  </si>
  <si>
    <t>RP02-3</t>
    <phoneticPr fontId="2" type="noConversion"/>
  </si>
  <si>
    <t>RP03-1</t>
    <phoneticPr fontId="6" type="noConversion"/>
  </si>
  <si>
    <t>RP03-2</t>
    <phoneticPr fontId="2" type="noConversion"/>
  </si>
  <si>
    <t>RP03-3</t>
    <phoneticPr fontId="2" type="noConversion"/>
  </si>
  <si>
    <t>RP04-1</t>
    <phoneticPr fontId="6" type="noConversion"/>
  </si>
  <si>
    <t>RP04-2</t>
    <phoneticPr fontId="2" type="noConversion"/>
  </si>
  <si>
    <t>RP04-3</t>
    <phoneticPr fontId="2" type="noConversion"/>
  </si>
  <si>
    <t>RP05-1</t>
    <phoneticPr fontId="6" type="noConversion"/>
  </si>
  <si>
    <t>RP06-2</t>
    <phoneticPr fontId="2" type="noConversion"/>
  </si>
  <si>
    <t>RP05-2</t>
    <phoneticPr fontId="2" type="noConversion"/>
  </si>
  <si>
    <t>RP05-3</t>
    <phoneticPr fontId="2" type="noConversion"/>
  </si>
  <si>
    <t>RP06-1</t>
    <phoneticPr fontId="6" type="noConversion"/>
  </si>
  <si>
    <t>RP06-3</t>
    <phoneticPr fontId="2" type="noConversion"/>
  </si>
  <si>
    <t>RP07-1</t>
    <phoneticPr fontId="6" type="noConversion"/>
  </si>
  <si>
    <t>RP07-2</t>
  </si>
  <si>
    <t>RP07-3</t>
  </si>
  <si>
    <t>RP08-1</t>
    <phoneticPr fontId="6" type="noConversion"/>
  </si>
  <si>
    <t>RP08-2</t>
  </si>
  <si>
    <t>RP08-3</t>
  </si>
  <si>
    <t>RP09-1</t>
    <phoneticPr fontId="6" type="noConversion"/>
  </si>
  <si>
    <t>RP09-2</t>
  </si>
  <si>
    <t>RP09-3</t>
  </si>
  <si>
    <t>RP10-1</t>
    <phoneticPr fontId="6" type="noConversion"/>
  </si>
  <si>
    <t>RP10-2</t>
  </si>
  <si>
    <t>RP10-3</t>
  </si>
  <si>
    <t>RP11-1</t>
    <phoneticPr fontId="6" type="noConversion"/>
  </si>
  <si>
    <t>RP11-2</t>
  </si>
  <si>
    <t>RP11-3</t>
  </si>
  <si>
    <t>RP12-1</t>
    <phoneticPr fontId="6" type="noConversion"/>
  </si>
  <si>
    <t>RP12-2</t>
  </si>
  <si>
    <t>RP12-3</t>
  </si>
  <si>
    <r>
      <rPr>
        <b/>
        <sz val="10"/>
        <color theme="1"/>
        <rFont val="Malgun Gothic"/>
        <family val="3"/>
        <charset val="129"/>
      </rPr>
      <t>아까시나무</t>
    </r>
    <r>
      <rPr>
        <sz val="10"/>
        <color theme="1"/>
        <rFont val="Malgun Gothic"/>
        <family val="2"/>
        <charset val="129"/>
      </rPr>
      <t>/강원특별자치도 양양군 서면 구룡령로 2305</t>
    </r>
    <phoneticPr fontId="2" type="noConversion"/>
  </si>
  <si>
    <r>
      <rPr>
        <b/>
        <sz val="10"/>
        <color theme="1"/>
        <rFont val="Malgun Gothic"/>
        <family val="3"/>
        <charset val="129"/>
      </rPr>
      <t>아까시나무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경기 화성시 매송면 어천리 산3 국립산림과학원 어천시험림</t>
    </r>
    <phoneticPr fontId="2" type="noConversion"/>
  </si>
  <si>
    <t>20250612 Library Prep preparation</t>
    <phoneticPr fontId="2" type="noConversion"/>
  </si>
  <si>
    <t>A6</t>
    <phoneticPr fontId="2" type="noConversion"/>
  </si>
  <si>
    <t>B6</t>
    <phoneticPr fontId="2" type="noConversion"/>
  </si>
  <si>
    <t>C7</t>
    <phoneticPr fontId="2" type="noConversion"/>
  </si>
  <si>
    <t>D7</t>
    <phoneticPr fontId="2" type="noConversion"/>
  </si>
  <si>
    <t>E7</t>
    <phoneticPr fontId="2" type="noConversion"/>
  </si>
  <si>
    <t>F7</t>
    <phoneticPr fontId="2" type="noConversion"/>
  </si>
  <si>
    <t>G7</t>
    <phoneticPr fontId="2" type="noConversion"/>
  </si>
  <si>
    <t>H7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</si>
</sst>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0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2"/>
      <color theme="1"/>
      <name val="맑은 고딕"/>
      <family val="2"/>
      <charset val="129"/>
      <scheme val="minor"/>
    </font>
    <font>
      <b/>
      <sz val="10"/>
      <color theme="0"/>
      <name val="Arial"/>
      <family val="2"/>
    </font>
    <font>
      <sz val="8"/>
      <name val="맑은 고딕"/>
      <family val="2"/>
      <scheme val="minor"/>
    </font>
    <font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Calibri"/>
      <family val="2"/>
    </font>
    <font>
      <b/>
      <sz val="10"/>
      <color rgb="FF000000"/>
      <name val="맑은 고딕"/>
      <family val="2"/>
      <charset val="129"/>
    </font>
    <font>
      <b/>
      <u/>
      <sz val="10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Arial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79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double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double">
        <color theme="1"/>
      </top>
      <bottom/>
      <diagonal/>
    </border>
    <border>
      <left style="thin">
        <color theme="1"/>
      </left>
      <right style="thin">
        <color indexed="64"/>
      </right>
      <top style="double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176" fontId="7" fillId="0" borderId="5" xfId="0" applyNumberFormat="1" applyFont="1" applyBorder="1" applyAlignment="1">
      <alignment horizontal="center" vertical="center"/>
    </xf>
    <xf numFmtId="176" fontId="7" fillId="0" borderId="6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 wrapText="1"/>
    </xf>
    <xf numFmtId="0" fontId="9" fillId="10" borderId="5" xfId="1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4" fillId="11" borderId="5" xfId="0" applyFon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2" xfId="0" applyFont="1" applyBorder="1">
      <alignment vertical="center"/>
    </xf>
    <xf numFmtId="176" fontId="7" fillId="0" borderId="22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176" fontId="7" fillId="0" borderId="25" xfId="0" applyNumberFormat="1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7" fillId="0" borderId="2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12" borderId="27" xfId="0" applyFont="1" applyFill="1" applyBorder="1" applyAlignment="1">
      <alignment horizontal="center" vertical="center"/>
    </xf>
    <xf numFmtId="0" fontId="1" fillId="12" borderId="2" xfId="0" applyFont="1" applyFill="1" applyBorder="1">
      <alignment vertical="center"/>
    </xf>
    <xf numFmtId="176" fontId="7" fillId="12" borderId="6" xfId="0" applyNumberFormat="1" applyFont="1" applyFill="1" applyBorder="1" applyAlignment="1">
      <alignment horizontal="center" vertical="center"/>
    </xf>
    <xf numFmtId="0" fontId="1" fillId="12" borderId="14" xfId="0" applyFont="1" applyFill="1" applyBorder="1">
      <alignment vertical="center"/>
    </xf>
    <xf numFmtId="0" fontId="1" fillId="12" borderId="1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2" borderId="10" xfId="0" applyFont="1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6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12" borderId="17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19CA4B8F-E655-A642-80D3-CA3966B816D0}"/>
  </cellStyles>
  <dxfs count="0"/>
  <tableStyles count="0" defaultTableStyle="TableStyleMedium2" defaultPivotStyle="PivotStyleLight16"/>
  <colors>
    <mruColors>
      <color rgb="FFEDEDED"/>
      <color rgb="FFFF7E79"/>
      <color rgb="FFFFE79A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DF47-AB95-AB47-BB29-F932FDDFE703}">
  <sheetPr>
    <pageSetUpPr fitToPage="1"/>
  </sheetPr>
  <dimension ref="A1:P74"/>
  <sheetViews>
    <sheetView tabSelected="1" zoomScale="85" zoomScaleNormal="85" workbookViewId="0">
      <selection activeCell="K17" sqref="K17"/>
    </sheetView>
  </sheetViews>
  <sheetFormatPr defaultColWidth="11.07421875" defaultRowHeight="17.5"/>
  <cols>
    <col min="1" max="1" width="5.69140625" customWidth="1"/>
    <col min="2" max="2" width="12.69140625" customWidth="1"/>
    <col min="4" max="4" width="33" customWidth="1"/>
    <col min="5" max="5" width="18.3828125" style="10" customWidth="1"/>
    <col min="11" max="11" width="11.69140625" customWidth="1"/>
    <col min="13" max="15" width="10.69140625" style="1"/>
    <col min="16" max="16" width="15.69140625" style="1" customWidth="1"/>
  </cols>
  <sheetData>
    <row r="1" spans="1:16">
      <c r="A1" s="9" t="s">
        <v>98</v>
      </c>
      <c r="B1" s="9"/>
      <c r="F1" s="1" t="s">
        <v>24</v>
      </c>
      <c r="K1" s="1" t="s">
        <v>47</v>
      </c>
    </row>
    <row r="3" spans="1:16">
      <c r="A3" s="2" t="s">
        <v>8</v>
      </c>
      <c r="B3" s="2" t="s">
        <v>23</v>
      </c>
      <c r="C3" s="2" t="s">
        <v>7</v>
      </c>
      <c r="D3" s="2" t="s">
        <v>14</v>
      </c>
      <c r="E3" s="11" t="s">
        <v>9</v>
      </c>
      <c r="F3" s="3" t="s">
        <v>5</v>
      </c>
      <c r="G3" s="3" t="s">
        <v>6</v>
      </c>
      <c r="H3" s="3" t="s">
        <v>11</v>
      </c>
      <c r="I3" s="15" t="s">
        <v>0</v>
      </c>
      <c r="J3" s="4" t="s">
        <v>1</v>
      </c>
      <c r="K3" s="14" t="s">
        <v>2</v>
      </c>
      <c r="L3" s="5" t="s">
        <v>3</v>
      </c>
      <c r="M3" s="6" t="s">
        <v>4</v>
      </c>
      <c r="N3" s="6" t="s">
        <v>13</v>
      </c>
      <c r="O3" s="13" t="s">
        <v>10</v>
      </c>
      <c r="P3" s="12" t="s">
        <v>46</v>
      </c>
    </row>
    <row r="4" spans="1:16">
      <c r="A4" s="75">
        <v>1</v>
      </c>
      <c r="B4" s="55" t="s">
        <v>48</v>
      </c>
      <c r="C4" s="39" t="s">
        <v>49</v>
      </c>
      <c r="D4" s="77" t="s">
        <v>96</v>
      </c>
      <c r="E4" s="75" t="s">
        <v>12</v>
      </c>
      <c r="F4" s="7">
        <v>19</v>
      </c>
      <c r="G4" s="16">
        <v>32.799999999999997</v>
      </c>
      <c r="H4" s="7">
        <f t="shared" ref="H4:H39" si="0">F4*G4</f>
        <v>623.19999999999993</v>
      </c>
      <c r="I4" s="8">
        <f>ROUNDUP(22.5/G4,1)</f>
        <v>0.7</v>
      </c>
      <c r="J4" s="75">
        <f>50-(I4+I5+I6)</f>
        <v>48.7</v>
      </c>
      <c r="K4" s="7">
        <f t="shared" ref="K4:K39" si="1">F4-I4</f>
        <v>18.3</v>
      </c>
      <c r="L4" s="7">
        <f t="shared" ref="L4:L39" si="2">H4-I4*G4</f>
        <v>600.2399999999999</v>
      </c>
      <c r="M4" s="7">
        <f t="shared" ref="M4:M39" si="3">G4*I4</f>
        <v>22.959999999999997</v>
      </c>
      <c r="N4" s="75">
        <f>SUM(M4,M5,M6)</f>
        <v>45.76</v>
      </c>
      <c r="O4" s="75" t="s">
        <v>99</v>
      </c>
      <c r="P4" s="75">
        <v>57.6</v>
      </c>
    </row>
    <row r="5" spans="1:16">
      <c r="A5" s="51"/>
      <c r="B5" s="56"/>
      <c r="C5" s="41" t="s">
        <v>50</v>
      </c>
      <c r="D5" s="58"/>
      <c r="E5" s="51"/>
      <c r="F5" s="7">
        <v>19</v>
      </c>
      <c r="G5" s="16">
        <v>32.4</v>
      </c>
      <c r="H5" s="7">
        <f t="shared" si="0"/>
        <v>615.6</v>
      </c>
      <c r="I5" s="8">
        <v>0</v>
      </c>
      <c r="J5" s="51"/>
      <c r="K5" s="7">
        <f t="shared" si="1"/>
        <v>19</v>
      </c>
      <c r="L5" s="7">
        <f t="shared" si="2"/>
        <v>615.6</v>
      </c>
      <c r="M5" s="7">
        <f t="shared" si="3"/>
        <v>0</v>
      </c>
      <c r="N5" s="51"/>
      <c r="O5" s="51"/>
      <c r="P5" s="51"/>
    </row>
    <row r="6" spans="1:16" ht="18" thickBot="1">
      <c r="A6" s="63"/>
      <c r="B6" s="57"/>
      <c r="C6" s="40" t="s">
        <v>51</v>
      </c>
      <c r="D6" s="59"/>
      <c r="E6" s="63"/>
      <c r="F6" s="7">
        <v>19</v>
      </c>
      <c r="G6" s="37">
        <v>38</v>
      </c>
      <c r="H6" s="34">
        <f t="shared" si="0"/>
        <v>722</v>
      </c>
      <c r="I6" s="8">
        <f>ROUNDUP(22.5/G6,1)</f>
        <v>0.6</v>
      </c>
      <c r="J6" s="63"/>
      <c r="K6" s="34">
        <f t="shared" si="1"/>
        <v>18.399999999999999</v>
      </c>
      <c r="L6" s="34">
        <f t="shared" si="2"/>
        <v>699.2</v>
      </c>
      <c r="M6" s="34">
        <f t="shared" si="3"/>
        <v>22.8</v>
      </c>
      <c r="N6" s="63"/>
      <c r="O6" s="63"/>
      <c r="P6" s="63"/>
    </row>
    <row r="7" spans="1:16" ht="18" customHeight="1" thickTop="1">
      <c r="A7" s="53">
        <v>2</v>
      </c>
      <c r="B7" s="55" t="s">
        <v>52</v>
      </c>
      <c r="C7" s="39" t="s">
        <v>63</v>
      </c>
      <c r="D7" s="77" t="s">
        <v>96</v>
      </c>
      <c r="E7" s="51" t="s">
        <v>12</v>
      </c>
      <c r="F7" s="8">
        <v>19</v>
      </c>
      <c r="G7" s="17">
        <v>42.2</v>
      </c>
      <c r="H7" s="38">
        <f t="shared" si="0"/>
        <v>801.80000000000007</v>
      </c>
      <c r="I7" s="8">
        <f t="shared" ref="I7:I12" si="4">ROUNDUP(15/G7,1)</f>
        <v>0.4</v>
      </c>
      <c r="J7" s="51">
        <f t="shared" ref="J7" si="5">50-(I7+I8+I9)</f>
        <v>48.7</v>
      </c>
      <c r="K7" s="8">
        <f t="shared" si="1"/>
        <v>18.600000000000001</v>
      </c>
      <c r="L7" s="8">
        <f t="shared" si="2"/>
        <v>784.92000000000007</v>
      </c>
      <c r="M7" s="8">
        <f t="shared" si="3"/>
        <v>16.880000000000003</v>
      </c>
      <c r="N7" s="51">
        <f t="shared" ref="N7" si="6">SUM(M7,M8,M9)</f>
        <v>53.02000000000001</v>
      </c>
      <c r="O7" s="76" t="s">
        <v>100</v>
      </c>
      <c r="P7" s="51">
        <v>62.6</v>
      </c>
    </row>
    <row r="8" spans="1:16">
      <c r="A8" s="53"/>
      <c r="B8" s="56"/>
      <c r="C8" s="41" t="s">
        <v>64</v>
      </c>
      <c r="D8" s="58"/>
      <c r="E8" s="51"/>
      <c r="F8" s="8">
        <v>19</v>
      </c>
      <c r="G8" s="16">
        <v>43.6</v>
      </c>
      <c r="H8" s="7">
        <f t="shared" si="0"/>
        <v>828.4</v>
      </c>
      <c r="I8" s="8">
        <f t="shared" si="4"/>
        <v>0.4</v>
      </c>
      <c r="J8" s="51"/>
      <c r="K8" s="7">
        <f t="shared" si="1"/>
        <v>18.600000000000001</v>
      </c>
      <c r="L8" s="7">
        <f t="shared" si="2"/>
        <v>810.95999999999992</v>
      </c>
      <c r="M8" s="7">
        <f t="shared" si="3"/>
        <v>17.440000000000001</v>
      </c>
      <c r="N8" s="51"/>
      <c r="O8" s="51"/>
      <c r="P8" s="51"/>
    </row>
    <row r="9" spans="1:16" ht="18" thickBot="1">
      <c r="A9" s="74"/>
      <c r="B9" s="57"/>
      <c r="C9" s="40" t="s">
        <v>65</v>
      </c>
      <c r="D9" s="59"/>
      <c r="E9" s="63"/>
      <c r="F9" s="8">
        <v>19</v>
      </c>
      <c r="G9" s="37">
        <v>37.4</v>
      </c>
      <c r="H9" s="34">
        <f t="shared" si="0"/>
        <v>710.6</v>
      </c>
      <c r="I9" s="8">
        <f t="shared" si="4"/>
        <v>0.5</v>
      </c>
      <c r="J9" s="63"/>
      <c r="K9" s="34">
        <f t="shared" si="1"/>
        <v>18.5</v>
      </c>
      <c r="L9" s="34">
        <f t="shared" si="2"/>
        <v>691.9</v>
      </c>
      <c r="M9" s="34">
        <f t="shared" si="3"/>
        <v>18.7</v>
      </c>
      <c r="N9" s="63"/>
      <c r="O9" s="63"/>
      <c r="P9" s="63"/>
    </row>
    <row r="10" spans="1:16" ht="18" customHeight="1" thickTop="1">
      <c r="A10" s="53">
        <v>3</v>
      </c>
      <c r="B10" s="55" t="s">
        <v>53</v>
      </c>
      <c r="C10" s="39" t="s">
        <v>66</v>
      </c>
      <c r="D10" s="77" t="s">
        <v>96</v>
      </c>
      <c r="E10" s="51" t="s">
        <v>12</v>
      </c>
      <c r="F10" s="8">
        <v>19</v>
      </c>
      <c r="G10" s="17">
        <v>33.200000000000003</v>
      </c>
      <c r="H10" s="8">
        <f t="shared" si="0"/>
        <v>630.80000000000007</v>
      </c>
      <c r="I10" s="8">
        <f t="shared" si="4"/>
        <v>0.5</v>
      </c>
      <c r="J10" s="51">
        <f t="shared" ref="J10" si="7">50-(I10+I11+I12)</f>
        <v>47.9</v>
      </c>
      <c r="K10" s="8">
        <f t="shared" si="1"/>
        <v>18.5</v>
      </c>
      <c r="L10" s="8">
        <f t="shared" si="2"/>
        <v>614.20000000000005</v>
      </c>
      <c r="M10" s="8">
        <f t="shared" si="3"/>
        <v>16.600000000000001</v>
      </c>
      <c r="N10" s="51">
        <f t="shared" ref="N10" si="8">SUM(M10,M11,M12)</f>
        <v>48.800000000000004</v>
      </c>
      <c r="O10" s="51" t="s">
        <v>101</v>
      </c>
      <c r="P10" s="51">
        <v>60.6</v>
      </c>
    </row>
    <row r="11" spans="1:16">
      <c r="A11" s="53"/>
      <c r="B11" s="56"/>
      <c r="C11" s="41" t="s">
        <v>67</v>
      </c>
      <c r="D11" s="58"/>
      <c r="E11" s="51"/>
      <c r="F11" s="8">
        <v>19</v>
      </c>
      <c r="G11" s="18">
        <v>28</v>
      </c>
      <c r="H11" s="7">
        <f t="shared" si="0"/>
        <v>532</v>
      </c>
      <c r="I11" s="8">
        <f t="shared" si="4"/>
        <v>0.6</v>
      </c>
      <c r="J11" s="51"/>
      <c r="K11" s="7">
        <f t="shared" si="1"/>
        <v>18.399999999999999</v>
      </c>
      <c r="L11" s="7">
        <f t="shared" si="2"/>
        <v>515.20000000000005</v>
      </c>
      <c r="M11" s="7">
        <f t="shared" si="3"/>
        <v>16.8</v>
      </c>
      <c r="N11" s="51"/>
      <c r="O11" s="51"/>
      <c r="P11" s="51"/>
    </row>
    <row r="12" spans="1:16" ht="18" thickBot="1">
      <c r="A12" s="74"/>
      <c r="B12" s="57"/>
      <c r="C12" s="40" t="s">
        <v>68</v>
      </c>
      <c r="D12" s="59"/>
      <c r="E12" s="63"/>
      <c r="F12" s="8">
        <v>19</v>
      </c>
      <c r="G12" s="36">
        <v>15.4</v>
      </c>
      <c r="H12" s="34">
        <f t="shared" si="0"/>
        <v>292.60000000000002</v>
      </c>
      <c r="I12" s="8">
        <f t="shared" si="4"/>
        <v>1</v>
      </c>
      <c r="J12" s="63"/>
      <c r="K12" s="34">
        <f t="shared" si="1"/>
        <v>18</v>
      </c>
      <c r="L12" s="34">
        <f t="shared" si="2"/>
        <v>277.20000000000005</v>
      </c>
      <c r="M12" s="34">
        <f t="shared" si="3"/>
        <v>15.4</v>
      </c>
      <c r="N12" s="63"/>
      <c r="O12" s="63"/>
      <c r="P12" s="63"/>
    </row>
    <row r="13" spans="1:16" ht="18" customHeight="1" thickTop="1">
      <c r="A13" s="53">
        <v>4</v>
      </c>
      <c r="B13" s="55" t="s">
        <v>54</v>
      </c>
      <c r="C13" s="39" t="s">
        <v>69</v>
      </c>
      <c r="D13" s="77" t="s">
        <v>96</v>
      </c>
      <c r="E13" s="51" t="s">
        <v>12</v>
      </c>
      <c r="F13" s="8">
        <v>19</v>
      </c>
      <c r="G13" s="18">
        <v>14.2</v>
      </c>
      <c r="H13" s="8">
        <f t="shared" si="0"/>
        <v>269.8</v>
      </c>
      <c r="I13" s="8">
        <v>0</v>
      </c>
      <c r="J13" s="51">
        <f t="shared" ref="J13" si="9">50-(I13+I14+I15)</f>
        <v>47</v>
      </c>
      <c r="K13" s="8">
        <f t="shared" si="1"/>
        <v>19</v>
      </c>
      <c r="L13" s="8">
        <f t="shared" si="2"/>
        <v>269.8</v>
      </c>
      <c r="M13" s="8">
        <f t="shared" si="3"/>
        <v>0</v>
      </c>
      <c r="N13" s="51">
        <f t="shared" ref="N13" si="10">SUM(M13,M14,M15)</f>
        <v>45.3</v>
      </c>
      <c r="O13" s="51" t="s">
        <v>102</v>
      </c>
      <c r="P13" s="51">
        <v>67.2</v>
      </c>
    </row>
    <row r="14" spans="1:16">
      <c r="A14" s="53"/>
      <c r="B14" s="56"/>
      <c r="C14" s="41" t="s">
        <v>70</v>
      </c>
      <c r="D14" s="58"/>
      <c r="E14" s="51"/>
      <c r="F14" s="8">
        <v>19</v>
      </c>
      <c r="G14" s="18">
        <v>16.2</v>
      </c>
      <c r="H14" s="7">
        <f t="shared" si="0"/>
        <v>307.8</v>
      </c>
      <c r="I14" s="8">
        <v>0</v>
      </c>
      <c r="J14" s="51"/>
      <c r="K14" s="7">
        <f t="shared" si="1"/>
        <v>19</v>
      </c>
      <c r="L14" s="7">
        <f t="shared" si="2"/>
        <v>307.8</v>
      </c>
      <c r="M14" s="7">
        <f t="shared" si="3"/>
        <v>0</v>
      </c>
      <c r="N14" s="51"/>
      <c r="O14" s="51"/>
      <c r="P14" s="51"/>
    </row>
    <row r="15" spans="1:16" ht="18" thickBot="1">
      <c r="A15" s="74"/>
      <c r="B15" s="57"/>
      <c r="C15" s="40" t="s">
        <v>71</v>
      </c>
      <c r="D15" s="59"/>
      <c r="E15" s="63"/>
      <c r="F15" s="8">
        <v>19</v>
      </c>
      <c r="G15" s="35">
        <v>15.1</v>
      </c>
      <c r="H15" s="34">
        <f t="shared" si="0"/>
        <v>286.89999999999998</v>
      </c>
      <c r="I15" s="8">
        <f>ROUNDUP(45/G15,1)</f>
        <v>3</v>
      </c>
      <c r="J15" s="63"/>
      <c r="K15" s="34">
        <f t="shared" si="1"/>
        <v>16</v>
      </c>
      <c r="L15" s="34">
        <f t="shared" si="2"/>
        <v>241.59999999999997</v>
      </c>
      <c r="M15" s="34">
        <f t="shared" si="3"/>
        <v>45.3</v>
      </c>
      <c r="N15" s="63"/>
      <c r="O15" s="63"/>
      <c r="P15" s="63"/>
    </row>
    <row r="16" spans="1:16" ht="18" customHeight="1" thickTop="1">
      <c r="A16" s="53">
        <v>5</v>
      </c>
      <c r="B16" s="55" t="s">
        <v>55</v>
      </c>
      <c r="C16" s="39" t="s">
        <v>72</v>
      </c>
      <c r="D16" s="77" t="s">
        <v>96</v>
      </c>
      <c r="E16" s="51" t="s">
        <v>12</v>
      </c>
      <c r="F16" s="8">
        <v>19</v>
      </c>
      <c r="G16" s="17">
        <v>31.2</v>
      </c>
      <c r="H16" s="38">
        <f t="shared" si="0"/>
        <v>592.79999999999995</v>
      </c>
      <c r="I16" s="8">
        <f t="shared" ref="I16:I18" si="11">ROUNDUP(15/G16,1)</f>
        <v>0.5</v>
      </c>
      <c r="J16" s="51">
        <f t="shared" ref="J16" si="12">50-(I16+I17+I18)</f>
        <v>48.4</v>
      </c>
      <c r="K16" s="8">
        <f t="shared" si="1"/>
        <v>18.5</v>
      </c>
      <c r="L16" s="8">
        <f t="shared" si="2"/>
        <v>577.19999999999993</v>
      </c>
      <c r="M16" s="8">
        <f t="shared" si="3"/>
        <v>15.6</v>
      </c>
      <c r="N16" s="51">
        <f t="shared" ref="N16" si="13">SUM(M16,M17,M18)</f>
        <v>47.260000000000005</v>
      </c>
      <c r="O16" s="51" t="s">
        <v>103</v>
      </c>
      <c r="P16" s="51">
        <v>56.6</v>
      </c>
    </row>
    <row r="17" spans="1:16">
      <c r="A17" s="53"/>
      <c r="B17" s="56"/>
      <c r="C17" s="41" t="s">
        <v>74</v>
      </c>
      <c r="D17" s="58"/>
      <c r="E17" s="51"/>
      <c r="F17" s="7">
        <v>19</v>
      </c>
      <c r="G17" s="16">
        <v>25.6</v>
      </c>
      <c r="H17" s="7">
        <f t="shared" si="0"/>
        <v>486.40000000000003</v>
      </c>
      <c r="I17" s="8">
        <f t="shared" si="11"/>
        <v>0.6</v>
      </c>
      <c r="J17" s="51"/>
      <c r="K17" s="7">
        <f t="shared" si="1"/>
        <v>18.399999999999999</v>
      </c>
      <c r="L17" s="7">
        <f t="shared" si="2"/>
        <v>471.04</v>
      </c>
      <c r="M17" s="7">
        <f t="shared" si="3"/>
        <v>15.36</v>
      </c>
      <c r="N17" s="51"/>
      <c r="O17" s="51"/>
      <c r="P17" s="51"/>
    </row>
    <row r="18" spans="1:16" ht="18" thickBot="1">
      <c r="A18" s="74"/>
      <c r="B18" s="57"/>
      <c r="C18" s="40" t="s">
        <v>75</v>
      </c>
      <c r="D18" s="59"/>
      <c r="E18" s="63"/>
      <c r="F18" s="34">
        <v>19</v>
      </c>
      <c r="G18" s="37">
        <v>32.6</v>
      </c>
      <c r="H18" s="34">
        <f t="shared" si="0"/>
        <v>619.4</v>
      </c>
      <c r="I18" s="8">
        <f t="shared" si="11"/>
        <v>0.5</v>
      </c>
      <c r="J18" s="63"/>
      <c r="K18" s="34">
        <f t="shared" si="1"/>
        <v>18.5</v>
      </c>
      <c r="L18" s="34">
        <f t="shared" si="2"/>
        <v>603.1</v>
      </c>
      <c r="M18" s="34">
        <f t="shared" si="3"/>
        <v>16.3</v>
      </c>
      <c r="N18" s="63"/>
      <c r="O18" s="63"/>
      <c r="P18" s="63"/>
    </row>
    <row r="19" spans="1:16" ht="18" customHeight="1" thickTop="1">
      <c r="A19" s="53">
        <v>6</v>
      </c>
      <c r="B19" s="55" t="s">
        <v>56</v>
      </c>
      <c r="C19" s="39" t="s">
        <v>76</v>
      </c>
      <c r="D19" s="77" t="s">
        <v>96</v>
      </c>
      <c r="E19" s="51" t="s">
        <v>12</v>
      </c>
      <c r="F19" s="8">
        <v>19</v>
      </c>
      <c r="G19" s="17">
        <v>18.5</v>
      </c>
      <c r="H19" s="8">
        <f t="shared" si="0"/>
        <v>351.5</v>
      </c>
      <c r="I19" s="8">
        <v>14</v>
      </c>
      <c r="J19" s="51">
        <f t="shared" ref="J19" si="14">50-(I19+I20+I21)</f>
        <v>8</v>
      </c>
      <c r="K19" s="8">
        <f t="shared" si="1"/>
        <v>5</v>
      </c>
      <c r="L19" s="8">
        <f t="shared" si="2"/>
        <v>92.5</v>
      </c>
      <c r="M19" s="8">
        <f t="shared" si="3"/>
        <v>259</v>
      </c>
      <c r="N19" s="51">
        <f t="shared" ref="N19" si="15">SUM(M19,M20,M21)</f>
        <v>1146.5999999999999</v>
      </c>
      <c r="O19" s="51" t="s">
        <v>104</v>
      </c>
      <c r="P19" s="51">
        <v>57.6</v>
      </c>
    </row>
    <row r="20" spans="1:16">
      <c r="A20" s="53"/>
      <c r="B20" s="56"/>
      <c r="C20" s="41" t="s">
        <v>73</v>
      </c>
      <c r="D20" s="58"/>
      <c r="E20" s="51"/>
      <c r="F20" s="8">
        <v>19</v>
      </c>
      <c r="G20" s="18">
        <v>29</v>
      </c>
      <c r="H20" s="7">
        <f t="shared" si="0"/>
        <v>551</v>
      </c>
      <c r="I20" s="8">
        <v>14</v>
      </c>
      <c r="J20" s="51"/>
      <c r="K20" s="7">
        <f t="shared" si="1"/>
        <v>5</v>
      </c>
      <c r="L20" s="7">
        <f t="shared" si="2"/>
        <v>145</v>
      </c>
      <c r="M20" s="7">
        <f t="shared" si="3"/>
        <v>406</v>
      </c>
      <c r="N20" s="51"/>
      <c r="O20" s="51"/>
      <c r="P20" s="51"/>
    </row>
    <row r="21" spans="1:16" ht="18" thickBot="1">
      <c r="A21" s="74"/>
      <c r="B21" s="57"/>
      <c r="C21" s="40" t="s">
        <v>77</v>
      </c>
      <c r="D21" s="59"/>
      <c r="E21" s="63"/>
      <c r="F21" s="8">
        <v>19</v>
      </c>
      <c r="G21" s="36">
        <v>34.4</v>
      </c>
      <c r="H21" s="34">
        <f t="shared" si="0"/>
        <v>653.6</v>
      </c>
      <c r="I21" s="8">
        <v>14</v>
      </c>
      <c r="J21" s="63"/>
      <c r="K21" s="34">
        <f t="shared" si="1"/>
        <v>5</v>
      </c>
      <c r="L21" s="34">
        <f t="shared" si="2"/>
        <v>172.00000000000006</v>
      </c>
      <c r="M21" s="34">
        <f t="shared" si="3"/>
        <v>481.59999999999997</v>
      </c>
      <c r="N21" s="63"/>
      <c r="O21" s="63"/>
      <c r="P21" s="63"/>
    </row>
    <row r="22" spans="1:16" ht="18" thickTop="1">
      <c r="A22" s="53">
        <v>7</v>
      </c>
      <c r="B22" s="55" t="s">
        <v>57</v>
      </c>
      <c r="C22" s="39" t="s">
        <v>78</v>
      </c>
      <c r="D22" s="78" t="s">
        <v>97</v>
      </c>
      <c r="E22" s="51" t="s">
        <v>12</v>
      </c>
      <c r="F22" s="8">
        <v>19</v>
      </c>
      <c r="G22" s="18">
        <v>2.2999999999999998</v>
      </c>
      <c r="H22" s="8">
        <f t="shared" si="0"/>
        <v>43.699999999999996</v>
      </c>
      <c r="I22" s="8">
        <f t="shared" ref="I22:I33" si="16">ROUNDUP(15/G22,1)</f>
        <v>6.6</v>
      </c>
      <c r="J22" s="51">
        <f t="shared" ref="J22" si="17">50-(I22+I23+I24)</f>
        <v>33.5</v>
      </c>
      <c r="K22" s="8">
        <f t="shared" si="1"/>
        <v>12.4</v>
      </c>
      <c r="L22" s="8">
        <f t="shared" si="2"/>
        <v>28.519999999999996</v>
      </c>
      <c r="M22" s="8">
        <f t="shared" si="3"/>
        <v>15.179999999999998</v>
      </c>
      <c r="N22" s="51">
        <f t="shared" ref="N22" si="18">SUM(M22,M23,M24)</f>
        <v>45.349999999999994</v>
      </c>
      <c r="O22" s="51" t="s">
        <v>105</v>
      </c>
      <c r="P22" s="51">
        <v>58</v>
      </c>
    </row>
    <row r="23" spans="1:16">
      <c r="A23" s="53"/>
      <c r="B23" s="56"/>
      <c r="C23" s="39" t="s">
        <v>79</v>
      </c>
      <c r="D23" s="58"/>
      <c r="E23" s="51"/>
      <c r="F23" s="8">
        <v>19</v>
      </c>
      <c r="G23" s="18">
        <v>2.7</v>
      </c>
      <c r="H23" s="7">
        <f t="shared" si="0"/>
        <v>51.300000000000004</v>
      </c>
      <c r="I23" s="8">
        <f t="shared" si="16"/>
        <v>5.6</v>
      </c>
      <c r="J23" s="51"/>
      <c r="K23" s="7">
        <f t="shared" si="1"/>
        <v>13.4</v>
      </c>
      <c r="L23" s="7">
        <f t="shared" si="2"/>
        <v>36.180000000000007</v>
      </c>
      <c r="M23" s="7">
        <f t="shared" si="3"/>
        <v>15.12</v>
      </c>
      <c r="N23" s="51"/>
      <c r="O23" s="51"/>
      <c r="P23" s="51"/>
    </row>
    <row r="24" spans="1:16" ht="18" thickBot="1">
      <c r="A24" s="74"/>
      <c r="B24" s="57"/>
      <c r="C24" s="39" t="s">
        <v>80</v>
      </c>
      <c r="D24" s="59"/>
      <c r="E24" s="63"/>
      <c r="F24" s="8">
        <v>19</v>
      </c>
      <c r="G24" s="35">
        <v>3.5</v>
      </c>
      <c r="H24" s="34">
        <f t="shared" si="0"/>
        <v>66.5</v>
      </c>
      <c r="I24" s="8">
        <f t="shared" si="16"/>
        <v>4.3</v>
      </c>
      <c r="J24" s="63"/>
      <c r="K24" s="34">
        <f t="shared" si="1"/>
        <v>14.7</v>
      </c>
      <c r="L24" s="34">
        <f t="shared" si="2"/>
        <v>51.45</v>
      </c>
      <c r="M24" s="34">
        <f t="shared" si="3"/>
        <v>15.049999999999999</v>
      </c>
      <c r="N24" s="63"/>
      <c r="O24" s="63"/>
      <c r="P24" s="63"/>
    </row>
    <row r="25" spans="1:16" ht="18" customHeight="1" thickTop="1">
      <c r="A25" s="53">
        <v>8</v>
      </c>
      <c r="B25" s="55" t="s">
        <v>58</v>
      </c>
      <c r="C25" s="39" t="s">
        <v>81</v>
      </c>
      <c r="D25" s="78" t="s">
        <v>97</v>
      </c>
      <c r="E25" s="51" t="s">
        <v>12</v>
      </c>
      <c r="F25" s="8">
        <v>19</v>
      </c>
      <c r="G25" s="17">
        <v>3.82</v>
      </c>
      <c r="H25" s="8">
        <f t="shared" si="0"/>
        <v>72.58</v>
      </c>
      <c r="I25" s="8">
        <f t="shared" si="16"/>
        <v>4</v>
      </c>
      <c r="J25" s="51">
        <f t="shared" ref="J25" si="19">50-(I25+I26+I27)</f>
        <v>34.900000000000006</v>
      </c>
      <c r="K25" s="8">
        <f t="shared" si="1"/>
        <v>15</v>
      </c>
      <c r="L25" s="8">
        <f t="shared" si="2"/>
        <v>57.3</v>
      </c>
      <c r="M25" s="8">
        <f t="shared" si="3"/>
        <v>15.28</v>
      </c>
      <c r="N25" s="51">
        <f t="shared" ref="N25" si="20">SUM(M25,M26,M27)</f>
        <v>45.705999999999996</v>
      </c>
      <c r="O25" s="51" t="s">
        <v>106</v>
      </c>
      <c r="P25" s="51">
        <v>59.4</v>
      </c>
    </row>
    <row r="26" spans="1:16">
      <c r="A26" s="53"/>
      <c r="B26" s="56"/>
      <c r="C26" s="39" t="s">
        <v>82</v>
      </c>
      <c r="D26" s="58"/>
      <c r="E26" s="51"/>
      <c r="F26" s="8">
        <v>19</v>
      </c>
      <c r="G26" s="18">
        <v>3.26</v>
      </c>
      <c r="H26" s="7">
        <f t="shared" si="0"/>
        <v>61.94</v>
      </c>
      <c r="I26" s="8">
        <f t="shared" si="16"/>
        <v>4.6999999999999993</v>
      </c>
      <c r="J26" s="51"/>
      <c r="K26" s="7">
        <f t="shared" si="1"/>
        <v>14.3</v>
      </c>
      <c r="L26" s="7">
        <f t="shared" si="2"/>
        <v>46.618000000000002</v>
      </c>
      <c r="M26" s="7">
        <f t="shared" si="3"/>
        <v>15.321999999999997</v>
      </c>
      <c r="N26" s="51"/>
      <c r="O26" s="51"/>
      <c r="P26" s="51"/>
    </row>
    <row r="27" spans="1:16" ht="18" thickBot="1">
      <c r="A27" s="62"/>
      <c r="B27" s="57"/>
      <c r="C27" s="39" t="s">
        <v>83</v>
      </c>
      <c r="D27" s="59"/>
      <c r="E27" s="52"/>
      <c r="F27" s="8">
        <v>19</v>
      </c>
      <c r="G27" s="22">
        <v>2.36</v>
      </c>
      <c r="H27" s="19">
        <f t="shared" si="0"/>
        <v>44.839999999999996</v>
      </c>
      <c r="I27" s="8">
        <f t="shared" si="16"/>
        <v>6.3999999999999995</v>
      </c>
      <c r="J27" s="51"/>
      <c r="K27" s="20">
        <f t="shared" si="1"/>
        <v>12.600000000000001</v>
      </c>
      <c r="L27" s="20">
        <f t="shared" si="2"/>
        <v>29.735999999999997</v>
      </c>
      <c r="M27" s="19">
        <f t="shared" si="3"/>
        <v>15.103999999999997</v>
      </c>
      <c r="N27" s="52"/>
      <c r="O27" s="51"/>
      <c r="P27" s="52"/>
    </row>
    <row r="28" spans="1:16" ht="18" customHeight="1" thickTop="1">
      <c r="A28" s="61">
        <v>9</v>
      </c>
      <c r="B28" s="55" t="s">
        <v>59</v>
      </c>
      <c r="C28" s="39" t="s">
        <v>84</v>
      </c>
      <c r="D28" s="78" t="s">
        <v>97</v>
      </c>
      <c r="E28" s="50" t="s">
        <v>12</v>
      </c>
      <c r="F28" s="8">
        <v>19</v>
      </c>
      <c r="G28" s="23">
        <v>8.4600000000000009</v>
      </c>
      <c r="H28" s="21">
        <f t="shared" si="0"/>
        <v>160.74</v>
      </c>
      <c r="I28" s="8">
        <f t="shared" si="16"/>
        <v>1.8</v>
      </c>
      <c r="J28" s="50">
        <f t="shared" ref="J28" si="21">50-(I28+I29+I30)</f>
        <v>44.8</v>
      </c>
      <c r="K28" s="8">
        <f t="shared" si="1"/>
        <v>17.2</v>
      </c>
      <c r="L28" s="8">
        <f t="shared" si="2"/>
        <v>145.512</v>
      </c>
      <c r="M28" s="21">
        <f t="shared" si="3"/>
        <v>15.228000000000002</v>
      </c>
      <c r="N28" s="51">
        <f t="shared" ref="N28" si="22">SUM(M28,M29,M30)</f>
        <v>46.304000000000002</v>
      </c>
      <c r="O28" s="50"/>
      <c r="P28" s="50"/>
    </row>
    <row r="29" spans="1:16">
      <c r="A29" s="53"/>
      <c r="B29" s="56"/>
      <c r="C29" s="39" t="s">
        <v>85</v>
      </c>
      <c r="D29" s="58"/>
      <c r="E29" s="51"/>
      <c r="F29" s="8">
        <v>19</v>
      </c>
      <c r="G29" s="18">
        <v>9.06</v>
      </c>
      <c r="H29" s="7">
        <f t="shared" si="0"/>
        <v>172.14000000000001</v>
      </c>
      <c r="I29" s="8">
        <f t="shared" si="16"/>
        <v>1.7000000000000002</v>
      </c>
      <c r="J29" s="51"/>
      <c r="K29" s="7">
        <f t="shared" si="1"/>
        <v>17.3</v>
      </c>
      <c r="L29" s="7">
        <f t="shared" si="2"/>
        <v>156.738</v>
      </c>
      <c r="M29" s="7">
        <f t="shared" si="3"/>
        <v>15.402000000000003</v>
      </c>
      <c r="N29" s="51"/>
      <c r="O29" s="51"/>
      <c r="P29" s="51"/>
    </row>
    <row r="30" spans="1:16" ht="18" thickBot="1">
      <c r="A30" s="74"/>
      <c r="B30" s="57"/>
      <c r="C30" s="39" t="s">
        <v>86</v>
      </c>
      <c r="D30" s="59"/>
      <c r="E30" s="60"/>
      <c r="F30" s="8">
        <v>19</v>
      </c>
      <c r="G30" s="35">
        <v>9.2200000000000006</v>
      </c>
      <c r="H30" s="7">
        <f t="shared" si="0"/>
        <v>175.18</v>
      </c>
      <c r="I30" s="8">
        <f t="shared" si="16"/>
        <v>1.7000000000000002</v>
      </c>
      <c r="J30" s="51"/>
      <c r="K30" s="34">
        <f t="shared" si="1"/>
        <v>17.3</v>
      </c>
      <c r="L30" s="34">
        <f t="shared" si="2"/>
        <v>159.506</v>
      </c>
      <c r="M30" s="7">
        <f t="shared" si="3"/>
        <v>15.674000000000003</v>
      </c>
      <c r="N30" s="60"/>
      <c r="O30" s="60"/>
      <c r="P30" s="63"/>
    </row>
    <row r="31" spans="1:16" ht="18" thickTop="1">
      <c r="A31" s="64">
        <v>10</v>
      </c>
      <c r="B31" s="66" t="s">
        <v>60</v>
      </c>
      <c r="C31" s="43" t="s">
        <v>87</v>
      </c>
      <c r="D31" s="79" t="s">
        <v>97</v>
      </c>
      <c r="E31" s="71" t="s">
        <v>12</v>
      </c>
      <c r="F31" s="44">
        <v>19</v>
      </c>
      <c r="G31" s="45">
        <v>0.01</v>
      </c>
      <c r="H31" s="46"/>
      <c r="I31" s="44"/>
      <c r="J31" s="71"/>
      <c r="K31" s="44"/>
      <c r="L31" s="44"/>
      <c r="M31" s="47"/>
      <c r="N31" s="71"/>
      <c r="O31" s="71"/>
      <c r="P31" s="72"/>
    </row>
    <row r="32" spans="1:16">
      <c r="A32" s="64"/>
      <c r="B32" s="67"/>
      <c r="C32" s="43" t="s">
        <v>88</v>
      </c>
      <c r="D32" s="69"/>
      <c r="E32" s="72"/>
      <c r="F32" s="44">
        <v>19</v>
      </c>
      <c r="G32" s="45">
        <v>0.01</v>
      </c>
      <c r="H32" s="48"/>
      <c r="I32" s="44"/>
      <c r="J32" s="72"/>
      <c r="K32" s="48"/>
      <c r="L32" s="48"/>
      <c r="M32" s="48"/>
      <c r="N32" s="72"/>
      <c r="O32" s="72"/>
      <c r="P32" s="72"/>
    </row>
    <row r="33" spans="1:16" ht="18" thickBot="1">
      <c r="A33" s="65"/>
      <c r="B33" s="68"/>
      <c r="C33" s="43" t="s">
        <v>89</v>
      </c>
      <c r="D33" s="70"/>
      <c r="E33" s="73"/>
      <c r="F33" s="44">
        <v>19</v>
      </c>
      <c r="G33" s="45">
        <v>0.01</v>
      </c>
      <c r="H33" s="49"/>
      <c r="I33" s="44"/>
      <c r="J33" s="73"/>
      <c r="K33" s="49"/>
      <c r="L33" s="49"/>
      <c r="M33" s="49"/>
      <c r="N33" s="73"/>
      <c r="O33" s="73"/>
      <c r="P33" s="73"/>
    </row>
    <row r="34" spans="1:16" ht="18" customHeight="1" thickTop="1">
      <c r="A34" s="61">
        <v>11</v>
      </c>
      <c r="B34" s="55" t="s">
        <v>61</v>
      </c>
      <c r="C34" s="39" t="s">
        <v>90</v>
      </c>
      <c r="D34" s="78" t="s">
        <v>97</v>
      </c>
      <c r="E34" s="50" t="s">
        <v>12</v>
      </c>
      <c r="F34" s="8">
        <v>19</v>
      </c>
      <c r="G34" s="17">
        <v>9.4600000000000009</v>
      </c>
      <c r="H34" s="8">
        <f t="shared" si="0"/>
        <v>179.74</v>
      </c>
      <c r="I34" s="8">
        <f>ROUNDUP(15/G34,1)</f>
        <v>1.6</v>
      </c>
      <c r="J34" s="51">
        <f t="shared" ref="J34" si="23">50-(I34+I35+I36)</f>
        <v>45.3</v>
      </c>
      <c r="K34" s="8">
        <f t="shared" si="1"/>
        <v>17.399999999999999</v>
      </c>
      <c r="L34" s="8">
        <f t="shared" si="2"/>
        <v>164.60400000000001</v>
      </c>
      <c r="M34" s="8">
        <f t="shared" si="3"/>
        <v>15.136000000000003</v>
      </c>
      <c r="N34" s="50">
        <f t="shared" ref="N34" si="24">SUM(M34,M35,M36)</f>
        <v>45.972000000000008</v>
      </c>
      <c r="O34" s="50"/>
      <c r="P34" s="50"/>
    </row>
    <row r="35" spans="1:16">
      <c r="A35" s="53"/>
      <c r="B35" s="56"/>
      <c r="C35" s="39" t="s">
        <v>91</v>
      </c>
      <c r="D35" s="58"/>
      <c r="E35" s="51"/>
      <c r="F35" s="8">
        <v>19</v>
      </c>
      <c r="G35" s="18">
        <v>9.08</v>
      </c>
      <c r="H35" s="7">
        <f t="shared" si="0"/>
        <v>172.52</v>
      </c>
      <c r="I35" s="8">
        <f t="shared" ref="I35:I39" si="25">ROUNDUP(15/G35,1)</f>
        <v>1.7000000000000002</v>
      </c>
      <c r="J35" s="51"/>
      <c r="K35" s="7">
        <f t="shared" si="1"/>
        <v>17.3</v>
      </c>
      <c r="L35" s="7">
        <f t="shared" si="2"/>
        <v>157.084</v>
      </c>
      <c r="M35" s="7">
        <f t="shared" si="3"/>
        <v>15.436000000000002</v>
      </c>
      <c r="N35" s="51"/>
      <c r="O35" s="51"/>
      <c r="P35" s="51"/>
    </row>
    <row r="36" spans="1:16" ht="18" thickBot="1">
      <c r="A36" s="62"/>
      <c r="B36" s="57"/>
      <c r="C36" s="39" t="s">
        <v>92</v>
      </c>
      <c r="D36" s="59"/>
      <c r="E36" s="52"/>
      <c r="F36" s="8">
        <v>19</v>
      </c>
      <c r="G36" s="22">
        <v>11</v>
      </c>
      <c r="H36" s="19">
        <f t="shared" si="0"/>
        <v>209</v>
      </c>
      <c r="I36" s="8">
        <f t="shared" si="25"/>
        <v>1.4000000000000001</v>
      </c>
      <c r="J36" s="51"/>
      <c r="K36" s="20">
        <f t="shared" si="1"/>
        <v>17.600000000000001</v>
      </c>
      <c r="L36" s="20">
        <f t="shared" si="2"/>
        <v>193.6</v>
      </c>
      <c r="M36" s="19">
        <f t="shared" si="3"/>
        <v>15.400000000000002</v>
      </c>
      <c r="N36" s="52"/>
      <c r="O36" s="52"/>
      <c r="P36" s="52"/>
    </row>
    <row r="37" spans="1:16" ht="18" customHeight="1" thickTop="1">
      <c r="A37" s="53">
        <v>12</v>
      </c>
      <c r="B37" s="55" t="s">
        <v>62</v>
      </c>
      <c r="C37" s="39" t="s">
        <v>93</v>
      </c>
      <c r="D37" s="78" t="s">
        <v>97</v>
      </c>
      <c r="E37" s="50" t="s">
        <v>12</v>
      </c>
      <c r="F37" s="8">
        <v>19</v>
      </c>
      <c r="G37" s="23">
        <v>4.1399999999999997</v>
      </c>
      <c r="H37" s="21">
        <f t="shared" si="0"/>
        <v>78.66</v>
      </c>
      <c r="I37" s="8">
        <f t="shared" si="25"/>
        <v>3.7</v>
      </c>
      <c r="J37" s="50">
        <f t="shared" ref="J37" si="26">50-(I37+I38+I39)</f>
        <v>40.299999999999997</v>
      </c>
      <c r="K37" s="8">
        <f t="shared" si="1"/>
        <v>15.3</v>
      </c>
      <c r="L37" s="8">
        <f t="shared" si="2"/>
        <v>63.341999999999999</v>
      </c>
      <c r="M37" s="21">
        <f t="shared" si="3"/>
        <v>15.318</v>
      </c>
      <c r="N37" s="51">
        <f t="shared" ref="N37" si="27">SUM(M37,M38,M39)</f>
        <v>45.459999999999994</v>
      </c>
      <c r="O37" s="50"/>
      <c r="P37" s="51"/>
    </row>
    <row r="38" spans="1:16">
      <c r="A38" s="53"/>
      <c r="B38" s="56"/>
      <c r="C38" s="39" t="s">
        <v>94</v>
      </c>
      <c r="D38" s="58"/>
      <c r="E38" s="51"/>
      <c r="F38" s="8">
        <v>19</v>
      </c>
      <c r="G38" s="18">
        <v>4.84</v>
      </c>
      <c r="H38" s="7">
        <f t="shared" si="0"/>
        <v>91.96</v>
      </c>
      <c r="I38" s="8">
        <f t="shared" si="25"/>
        <v>3.1</v>
      </c>
      <c r="J38" s="51"/>
      <c r="K38" s="7">
        <f t="shared" si="1"/>
        <v>15.9</v>
      </c>
      <c r="L38" s="7">
        <f t="shared" si="2"/>
        <v>76.955999999999989</v>
      </c>
      <c r="M38" s="7">
        <f t="shared" si="3"/>
        <v>15.004</v>
      </c>
      <c r="N38" s="51"/>
      <c r="O38" s="51"/>
      <c r="P38" s="51"/>
    </row>
    <row r="39" spans="1:16" ht="18" thickBot="1">
      <c r="A39" s="54"/>
      <c r="B39" s="57"/>
      <c r="C39" s="39" t="s">
        <v>95</v>
      </c>
      <c r="D39" s="59"/>
      <c r="E39" s="60"/>
      <c r="F39" s="8">
        <v>19</v>
      </c>
      <c r="G39" s="42">
        <v>5.22</v>
      </c>
      <c r="H39" s="7">
        <f t="shared" si="0"/>
        <v>99.179999999999993</v>
      </c>
      <c r="I39" s="8">
        <f t="shared" si="25"/>
        <v>2.9</v>
      </c>
      <c r="J39" s="60"/>
      <c r="K39" s="7">
        <f t="shared" si="1"/>
        <v>16.100000000000001</v>
      </c>
      <c r="L39" s="7">
        <f t="shared" si="2"/>
        <v>84.042000000000002</v>
      </c>
      <c r="M39" s="7">
        <f t="shared" si="3"/>
        <v>15.137999999999998</v>
      </c>
      <c r="N39" s="60"/>
      <c r="O39" s="60"/>
      <c r="P39" s="60"/>
    </row>
    <row r="40" spans="1:16" ht="18" thickTop="1"/>
    <row r="62" ht="19" customHeight="1"/>
    <row r="65" ht="19" customHeight="1"/>
    <row r="68" ht="19" customHeight="1"/>
    <row r="71" ht="19" customHeight="1"/>
    <row r="74" ht="19" customHeight="1"/>
  </sheetData>
  <mergeCells count="96">
    <mergeCell ref="A10:A12"/>
    <mergeCell ref="B10:B12"/>
    <mergeCell ref="D10:D12"/>
    <mergeCell ref="E10:E12"/>
    <mergeCell ref="J10:J12"/>
    <mergeCell ref="N10:N12"/>
    <mergeCell ref="O10:O12"/>
    <mergeCell ref="P10:P12"/>
    <mergeCell ref="A13:A15"/>
    <mergeCell ref="B13:B15"/>
    <mergeCell ref="D13:D15"/>
    <mergeCell ref="E13:E15"/>
    <mergeCell ref="J13:J15"/>
    <mergeCell ref="N13:N15"/>
    <mergeCell ref="O13:O15"/>
    <mergeCell ref="P13:P15"/>
    <mergeCell ref="A4:A6"/>
    <mergeCell ref="B4:B6"/>
    <mergeCell ref="D4:D6"/>
    <mergeCell ref="E4:E6"/>
    <mergeCell ref="J4:J6"/>
    <mergeCell ref="N4:N6"/>
    <mergeCell ref="O4:O6"/>
    <mergeCell ref="P4:P6"/>
    <mergeCell ref="A7:A9"/>
    <mergeCell ref="B7:B9"/>
    <mergeCell ref="D7:D9"/>
    <mergeCell ref="E7:E9"/>
    <mergeCell ref="J7:J9"/>
    <mergeCell ref="N7:N9"/>
    <mergeCell ref="O7:O9"/>
    <mergeCell ref="P7:P9"/>
    <mergeCell ref="N16:N18"/>
    <mergeCell ref="O16:O18"/>
    <mergeCell ref="P16:P18"/>
    <mergeCell ref="A19:A21"/>
    <mergeCell ref="B19:B21"/>
    <mergeCell ref="D19:D21"/>
    <mergeCell ref="E19:E21"/>
    <mergeCell ref="J19:J21"/>
    <mergeCell ref="N19:N21"/>
    <mergeCell ref="O19:O21"/>
    <mergeCell ref="P19:P21"/>
    <mergeCell ref="A16:A18"/>
    <mergeCell ref="B16:B18"/>
    <mergeCell ref="D16:D18"/>
    <mergeCell ref="E16:E18"/>
    <mergeCell ref="J16:J18"/>
    <mergeCell ref="N22:N24"/>
    <mergeCell ref="O22:O24"/>
    <mergeCell ref="P22:P24"/>
    <mergeCell ref="A25:A27"/>
    <mergeCell ref="B25:B27"/>
    <mergeCell ref="D25:D27"/>
    <mergeCell ref="E25:E27"/>
    <mergeCell ref="J25:J27"/>
    <mergeCell ref="N25:N27"/>
    <mergeCell ref="O25:O27"/>
    <mergeCell ref="P25:P27"/>
    <mergeCell ref="A22:A24"/>
    <mergeCell ref="B22:B24"/>
    <mergeCell ref="D22:D24"/>
    <mergeCell ref="E22:E24"/>
    <mergeCell ref="J22:J24"/>
    <mergeCell ref="N28:N30"/>
    <mergeCell ref="O28:O30"/>
    <mergeCell ref="P28:P30"/>
    <mergeCell ref="A31:A33"/>
    <mergeCell ref="B31:B33"/>
    <mergeCell ref="D31:D33"/>
    <mergeCell ref="E31:E33"/>
    <mergeCell ref="J31:J33"/>
    <mergeCell ref="N31:N33"/>
    <mergeCell ref="O31:O33"/>
    <mergeCell ref="P31:P33"/>
    <mergeCell ref="A28:A30"/>
    <mergeCell ref="B28:B30"/>
    <mergeCell ref="D28:D30"/>
    <mergeCell ref="E28:E30"/>
    <mergeCell ref="J28:J30"/>
    <mergeCell ref="N34:N36"/>
    <mergeCell ref="O34:O36"/>
    <mergeCell ref="P34:P36"/>
    <mergeCell ref="A37:A39"/>
    <mergeCell ref="B37:B39"/>
    <mergeCell ref="D37:D39"/>
    <mergeCell ref="E37:E39"/>
    <mergeCell ref="J37:J39"/>
    <mergeCell ref="N37:N39"/>
    <mergeCell ref="O37:O39"/>
    <mergeCell ref="P37:P39"/>
    <mergeCell ref="A34:A36"/>
    <mergeCell ref="B34:B36"/>
    <mergeCell ref="D34:D36"/>
    <mergeCell ref="E34:E36"/>
    <mergeCell ref="J34:J36"/>
  </mergeCells>
  <phoneticPr fontId="2" type="noConversion"/>
  <pageMargins left="0.7" right="0.7" top="0.75" bottom="0.75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9534-9530-744A-ACBD-8AE86F275610}">
  <dimension ref="A1:H6"/>
  <sheetViews>
    <sheetView workbookViewId="0">
      <selection activeCell="I33" sqref="I33"/>
    </sheetView>
  </sheetViews>
  <sheetFormatPr defaultColWidth="11.07421875" defaultRowHeight="17.5"/>
  <cols>
    <col min="1" max="1" width="5.69140625" customWidth="1"/>
    <col min="2" max="2" width="25.69140625" customWidth="1"/>
    <col min="3" max="3" width="32.15234375" customWidth="1"/>
  </cols>
  <sheetData>
    <row r="1" spans="1:8" ht="51">
      <c r="A1" s="31" t="s">
        <v>8</v>
      </c>
      <c r="B1" s="25" t="s">
        <v>15</v>
      </c>
      <c r="C1" s="26" t="s">
        <v>16</v>
      </c>
      <c r="D1" s="27" t="s">
        <v>17</v>
      </c>
      <c r="E1" s="27" t="s">
        <v>18</v>
      </c>
      <c r="F1" s="27" t="s">
        <v>19</v>
      </c>
      <c r="G1" s="27" t="s">
        <v>20</v>
      </c>
      <c r="H1" s="26" t="s">
        <v>21</v>
      </c>
    </row>
    <row r="2" spans="1:8" ht="34">
      <c r="A2" s="32">
        <v>1</v>
      </c>
      <c r="B2" s="28" t="s">
        <v>25</v>
      </c>
      <c r="C2" s="29" t="s">
        <v>22</v>
      </c>
      <c r="D2" s="30" t="s">
        <v>29</v>
      </c>
      <c r="E2" s="30" t="s">
        <v>33</v>
      </c>
      <c r="F2" s="30" t="s">
        <v>30</v>
      </c>
      <c r="G2" s="30" t="s">
        <v>32</v>
      </c>
      <c r="H2" s="24" t="s">
        <v>31</v>
      </c>
    </row>
    <row r="3" spans="1:8" ht="34">
      <c r="A3" s="32">
        <v>2</v>
      </c>
      <c r="B3" s="28" t="s">
        <v>26</v>
      </c>
      <c r="C3" s="29" t="s">
        <v>22</v>
      </c>
      <c r="D3" s="30" t="s">
        <v>35</v>
      </c>
      <c r="E3" s="30" t="s">
        <v>45</v>
      </c>
      <c r="F3" s="30" t="s">
        <v>37</v>
      </c>
      <c r="G3" s="30" t="s">
        <v>44</v>
      </c>
      <c r="H3" s="24" t="s">
        <v>31</v>
      </c>
    </row>
    <row r="4" spans="1:8" ht="34">
      <c r="A4" s="32">
        <v>3</v>
      </c>
      <c r="B4" s="28" t="s">
        <v>27</v>
      </c>
      <c r="C4" s="29" t="s">
        <v>22</v>
      </c>
      <c r="D4" s="30" t="s">
        <v>34</v>
      </c>
      <c r="E4" s="30" t="s">
        <v>43</v>
      </c>
      <c r="F4" s="30" t="s">
        <v>38</v>
      </c>
      <c r="G4" s="30" t="s">
        <v>42</v>
      </c>
      <c r="H4" s="24" t="s">
        <v>31</v>
      </c>
    </row>
    <row r="5" spans="1:8" ht="34">
      <c r="A5" s="32">
        <v>4</v>
      </c>
      <c r="B5" s="28" t="s">
        <v>28</v>
      </c>
      <c r="C5" s="29" t="s">
        <v>22</v>
      </c>
      <c r="D5" s="30" t="s">
        <v>36</v>
      </c>
      <c r="E5" s="30" t="s">
        <v>41</v>
      </c>
      <c r="F5" s="30" t="s">
        <v>39</v>
      </c>
      <c r="G5" s="30" t="s">
        <v>40</v>
      </c>
      <c r="H5" s="24" t="s">
        <v>31</v>
      </c>
    </row>
    <row r="6" spans="1:8">
      <c r="A6" s="33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Jaw Moss Moth</cp:lastModifiedBy>
  <cp:lastPrinted>2025-06-25T01:12:44Z</cp:lastPrinted>
  <dcterms:created xsi:type="dcterms:W3CDTF">2023-01-18T08:53:57Z</dcterms:created>
  <dcterms:modified xsi:type="dcterms:W3CDTF">2025-09-06T14:44:37Z</dcterms:modified>
</cp:coreProperties>
</file>