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gim/Desktop/eDNA/"/>
    </mc:Choice>
  </mc:AlternateContent>
  <xr:revisionPtr revIDLastSave="0" documentId="8_{69BAB3C1-16DE-D649-95EB-C057413A216E}" xr6:coauthVersionLast="47" xr6:coauthVersionMax="47" xr10:uidLastSave="{00000000-0000-0000-0000-000000000000}"/>
  <bookViews>
    <workbookView xWindow="1240" yWindow="640" windowWidth="29160" windowHeight="19460" xr2:uid="{A9008663-B1E3-C743-A78D-45D4D79353A0}"/>
  </bookViews>
  <sheets>
    <sheet name="Sheet1" sheetId="2" r:id="rId1"/>
    <sheet name="Sheet2" sheetId="3" r:id="rId2"/>
  </sheets>
  <definedNames>
    <definedName name="_xlnm.Print_Area" localSheetId="0">Sheet1!$A$1:$P$4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2" l="1"/>
  <c r="M25" i="2" s="1"/>
  <c r="I24" i="2"/>
  <c r="K24" i="2" s="1"/>
  <c r="I32" i="2"/>
  <c r="M32" i="2" s="1"/>
  <c r="I31" i="2"/>
  <c r="I30" i="2"/>
  <c r="M30" i="2" s="1"/>
  <c r="I29" i="2"/>
  <c r="M29" i="2" s="1"/>
  <c r="I28" i="2"/>
  <c r="M28" i="2" s="1"/>
  <c r="I27" i="2"/>
  <c r="M27" i="2" s="1"/>
  <c r="M26" i="2"/>
  <c r="I23" i="2"/>
  <c r="M23" i="2" s="1"/>
  <c r="I21" i="2"/>
  <c r="M21" i="2" s="1"/>
  <c r="I22" i="2"/>
  <c r="M22" i="2" s="1"/>
  <c r="I20" i="2"/>
  <c r="K20" i="2" s="1"/>
  <c r="I19" i="2"/>
  <c r="K19" i="2" s="1"/>
  <c r="I18" i="2"/>
  <c r="K18" i="2" s="1"/>
  <c r="I17" i="2"/>
  <c r="M17" i="2" s="1"/>
  <c r="I16" i="2"/>
  <c r="M16" i="2" s="1"/>
  <c r="I15" i="2"/>
  <c r="K15" i="2" s="1"/>
  <c r="I11" i="2"/>
  <c r="K11" i="2" s="1"/>
  <c r="I10" i="2"/>
  <c r="M10" i="2" s="1"/>
  <c r="I9" i="2"/>
  <c r="K9" i="2" s="1"/>
  <c r="I33" i="2"/>
  <c r="K33" i="2" s="1"/>
  <c r="I34" i="2"/>
  <c r="M34" i="2" s="1"/>
  <c r="I35" i="2"/>
  <c r="M35" i="2" s="1"/>
  <c r="I38" i="2"/>
  <c r="M38" i="2" s="1"/>
  <c r="I37" i="2"/>
  <c r="M37" i="2" s="1"/>
  <c r="I36" i="2"/>
  <c r="H38" i="2"/>
  <c r="H37" i="2"/>
  <c r="H36" i="2"/>
  <c r="M31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36" i="2" l="1"/>
  <c r="L37" i="2"/>
  <c r="L36" i="2"/>
  <c r="L38" i="2"/>
  <c r="L18" i="2"/>
  <c r="K36" i="2"/>
  <c r="M36" i="2"/>
  <c r="N36" i="2" s="1"/>
  <c r="K37" i="2"/>
  <c r="K38" i="2"/>
  <c r="J18" i="2"/>
  <c r="M19" i="2"/>
  <c r="L20" i="2"/>
  <c r="M20" i="2"/>
  <c r="M18" i="2"/>
  <c r="N18" i="2" s="1"/>
  <c r="L19" i="2"/>
  <c r="K27" i="2"/>
  <c r="L26" i="2"/>
  <c r="N21" i="2"/>
  <c r="L22" i="2"/>
  <c r="L11" i="2"/>
  <c r="L9" i="2"/>
  <c r="L30" i="2"/>
  <c r="L32" i="2"/>
  <c r="L10" i="2"/>
  <c r="M11" i="2"/>
  <c r="L31" i="2"/>
  <c r="L35" i="2"/>
  <c r="L21" i="2"/>
  <c r="L23" i="2"/>
  <c r="L15" i="2"/>
  <c r="L17" i="2"/>
  <c r="J21" i="2"/>
  <c r="L24" i="2"/>
  <c r="K25" i="2"/>
  <c r="L29" i="2"/>
  <c r="L34" i="2"/>
  <c r="K31" i="2"/>
  <c r="K32" i="2"/>
  <c r="L16" i="2"/>
  <c r="L25" i="2"/>
  <c r="L28" i="2"/>
  <c r="K29" i="2"/>
  <c r="J30" i="2"/>
  <c r="L33" i="2"/>
  <c r="K22" i="2"/>
  <c r="K23" i="2"/>
  <c r="L27" i="2"/>
  <c r="N30" i="2"/>
  <c r="N27" i="2"/>
  <c r="M15" i="2"/>
  <c r="N15" i="2" s="1"/>
  <c r="K16" i="2"/>
  <c r="M24" i="2"/>
  <c r="N24" i="2" s="1"/>
  <c r="M33" i="2"/>
  <c r="N33" i="2" s="1"/>
  <c r="K34" i="2"/>
  <c r="M9" i="2"/>
  <c r="K10" i="2"/>
  <c r="J9" i="2"/>
  <c r="J15" i="2"/>
  <c r="K17" i="2"/>
  <c r="K21" i="2"/>
  <c r="J24" i="2"/>
  <c r="K26" i="2"/>
  <c r="K28" i="2"/>
  <c r="K30" i="2"/>
  <c r="J33" i="2"/>
  <c r="K35" i="2"/>
  <c r="J27" i="2"/>
  <c r="N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 혜선</author>
  </authors>
  <commentList>
    <comment ref="B1" authorId="0" shapeId="0" xr:uid="{7E5E3B36-0A8D-C84E-A729-16A7569FA03D}">
      <text>
        <r>
          <rPr>
            <b/>
            <sz val="10"/>
            <color rgb="FF000000"/>
            <rFont val="맑은 고딕"/>
            <family val="2"/>
            <charset val="129"/>
          </rPr>
          <t xml:space="preserve">1. [Tube Name] </t>
        </r>
        <r>
          <rPr>
            <b/>
            <sz val="10"/>
            <color rgb="FF000000"/>
            <rFont val="맑은 고딕"/>
            <family val="2"/>
            <charset val="129"/>
          </rPr>
          <t>은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풀링된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라이브러리로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의뢰하는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경우에만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해당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라이브러리에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대해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셀병합하여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작성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.
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
</t>
        </r>
        <r>
          <rPr>
            <b/>
            <sz val="10"/>
            <color rgb="FF000000"/>
            <rFont val="맑은 고딕"/>
            <family val="2"/>
            <charset val="129"/>
          </rPr>
          <t>2. 15</t>
        </r>
        <r>
          <rPr>
            <b/>
            <sz val="10"/>
            <color rgb="FF000000"/>
            <rFont val="맑은 고딕"/>
            <family val="2"/>
            <charset val="129"/>
          </rPr>
          <t>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미만의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알파벳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숫자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하이픈</t>
        </r>
        <r>
          <rPr>
            <b/>
            <sz val="10"/>
            <color rgb="FF000000"/>
            <rFont val="맑은 고딕"/>
            <family val="2"/>
            <charset val="129"/>
          </rPr>
          <t>(-)</t>
        </r>
        <r>
          <rPr>
            <b/>
            <sz val="10"/>
            <color rgb="FF000000"/>
            <rFont val="맑은 고딕"/>
            <family val="2"/>
            <charset val="129"/>
          </rPr>
          <t>만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허용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. </t>
        </r>
      </text>
    </comment>
    <comment ref="C1" authorId="0" shapeId="0" xr:uid="{276F7D11-9AD0-2241-8FC6-B899C85FAB8E}">
      <text>
        <r>
          <rPr>
            <b/>
            <sz val="10"/>
            <color rgb="FF000000"/>
            <rFont val="맑은 고딕"/>
            <family val="2"/>
            <charset val="129"/>
          </rPr>
          <t>15</t>
        </r>
        <r>
          <rPr>
            <b/>
            <sz val="10"/>
            <color rgb="FF000000"/>
            <rFont val="맑은 고딕"/>
            <family val="2"/>
            <charset val="129"/>
          </rPr>
          <t>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미만의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알파벳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숫자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하이픈</t>
        </r>
        <r>
          <rPr>
            <b/>
            <sz val="10"/>
            <color rgb="FF000000"/>
            <rFont val="맑은 고딕"/>
            <family val="2"/>
            <charset val="129"/>
          </rPr>
          <t>(-)</t>
        </r>
        <r>
          <rPr>
            <b/>
            <sz val="10"/>
            <color rgb="FF000000"/>
            <rFont val="맑은 고딕"/>
            <family val="2"/>
            <charset val="129"/>
          </rPr>
          <t>만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허용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. </t>
        </r>
      </text>
    </comment>
    <comment ref="D1" authorId="0" shapeId="0" xr:uid="{468FB506-693D-5348-84FE-B3CF58F9A222}">
      <text>
        <r>
          <rPr>
            <b/>
            <u/>
            <sz val="10"/>
            <color rgb="FF000000"/>
            <rFont val="맑은 고딕"/>
            <family val="2"/>
            <charset val="129"/>
          </rPr>
          <t>일루미나의</t>
        </r>
        <r>
          <rPr>
            <b/>
            <u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u/>
            <sz val="10"/>
            <color rgb="FF000000"/>
            <rFont val="맑은 고딕"/>
            <family val="2"/>
            <charset val="129"/>
          </rPr>
          <t>공식적인</t>
        </r>
        <r>
          <rPr>
            <b/>
            <u/>
            <sz val="10"/>
            <color rgb="FF000000"/>
            <rFont val="맑은 고딕"/>
            <family val="2"/>
            <charset val="129"/>
          </rPr>
          <t xml:space="preserve"> index sequence</t>
        </r>
        <r>
          <rPr>
            <sz val="10"/>
            <color rgb="FF000000"/>
            <rFont val="맑은 고딕"/>
            <family val="2"/>
            <charset val="129"/>
          </rPr>
          <t>가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아닌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경우</t>
        </r>
        <r>
          <rPr>
            <sz val="10"/>
            <color rgb="FF000000"/>
            <rFont val="맑은 고딕"/>
            <family val="2"/>
            <charset val="129"/>
          </rPr>
          <t xml:space="preserve">,
</t>
        </r>
        <r>
          <rPr>
            <sz val="10"/>
            <color rgb="FF000000"/>
            <rFont val="맑은 고딕"/>
            <family val="2"/>
            <charset val="129"/>
          </rPr>
          <t>앞에</t>
        </r>
        <r>
          <rPr>
            <sz val="10"/>
            <color rgb="FF000000"/>
            <rFont val="맑은 고딕"/>
            <family val="2"/>
            <charset val="129"/>
          </rPr>
          <t xml:space="preserve"> "C" </t>
        </r>
        <r>
          <rPr>
            <sz val="10"/>
            <color rgb="FF000000"/>
            <rFont val="맑은 고딕"/>
            <family val="2"/>
            <charset val="129"/>
          </rPr>
          <t>를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붙여서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작성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요망</t>
        </r>
        <r>
          <rPr>
            <sz val="10"/>
            <color rgb="FF000000"/>
            <rFont val="맑은 고딕"/>
            <family val="2"/>
            <charset val="129"/>
          </rPr>
          <t xml:space="preserve">.
</t>
        </r>
        <r>
          <rPr>
            <sz val="10"/>
            <color rgb="FF000000"/>
            <rFont val="맑은 고딕"/>
            <family val="2"/>
            <charset val="129"/>
          </rPr>
          <t>(</t>
        </r>
        <r>
          <rPr>
            <sz val="10"/>
            <color rgb="FF000000"/>
            <rFont val="맑은 고딕"/>
            <family val="2"/>
            <charset val="129"/>
          </rPr>
          <t>예시</t>
        </r>
        <r>
          <rPr>
            <sz val="10"/>
            <color rgb="FF000000"/>
            <rFont val="맑은 고딕"/>
            <family val="2"/>
            <charset val="129"/>
          </rPr>
          <t>) C1, C2, C3...</t>
        </r>
      </text>
    </comment>
  </commentList>
</comments>
</file>

<file path=xl/sharedStrings.xml><?xml version="1.0" encoding="utf-8"?>
<sst xmlns="http://schemas.openxmlformats.org/spreadsheetml/2006/main" count="136" uniqueCount="109">
  <si>
    <t>Vol to load</t>
    <phoneticPr fontId="2" type="noConversion"/>
  </si>
  <si>
    <t>EB added</t>
    <phoneticPr fontId="2" type="noConversion"/>
  </si>
  <si>
    <t>resid. stock (ul)</t>
    <phoneticPr fontId="2" type="noConversion"/>
  </si>
  <si>
    <t>resid. DNA (ng)</t>
    <phoneticPr fontId="2" type="noConversion"/>
  </si>
  <si>
    <t>input DNA</t>
    <phoneticPr fontId="2" type="noConversion"/>
  </si>
  <si>
    <t>Stock vol. (ul)</t>
    <phoneticPr fontId="2" type="noConversion"/>
  </si>
  <si>
    <t>DNA (ng/ul)</t>
    <phoneticPr fontId="2" type="noConversion"/>
  </si>
  <si>
    <t>DNA CODE</t>
    <phoneticPr fontId="2" type="noConversion"/>
  </si>
  <si>
    <t>No.</t>
    <phoneticPr fontId="2" type="noConversion"/>
  </si>
  <si>
    <t>TapeStation</t>
    <phoneticPr fontId="2" type="noConversion"/>
  </si>
  <si>
    <t>Index</t>
    <phoneticPr fontId="2" type="noConversion"/>
  </si>
  <si>
    <t>DNA Yeild (ng)</t>
    <phoneticPr fontId="2" type="noConversion"/>
  </si>
  <si>
    <t>N/A - PCR amplicons</t>
    <phoneticPr fontId="2" type="noConversion"/>
  </si>
  <si>
    <r>
      <rPr>
        <b/>
        <i/>
        <sz val="10"/>
        <color theme="1"/>
        <rFont val="Arial"/>
        <family val="2"/>
      </rPr>
      <t>ditt</t>
    </r>
    <r>
      <rPr>
        <b/>
        <sz val="10"/>
        <color theme="1"/>
        <rFont val="Arial"/>
        <family val="2"/>
      </rPr>
      <t>o total</t>
    </r>
    <phoneticPr fontId="2" type="noConversion"/>
  </si>
  <si>
    <t>Sample info</t>
    <phoneticPr fontId="2" type="noConversion"/>
  </si>
  <si>
    <t xml:space="preserve">Tube Name </t>
    <phoneticPr fontId="2" type="noConversion"/>
  </si>
  <si>
    <t>Library Name
(&lt;15 letters)</t>
    <phoneticPr fontId="2" type="noConversion"/>
  </si>
  <si>
    <t>i7 . Name</t>
    <phoneticPr fontId="2" type="noConversion"/>
  </si>
  <si>
    <t>i7 . Sequence</t>
    <phoneticPr fontId="2" type="noConversion"/>
  </si>
  <si>
    <t>i5 . Name</t>
    <phoneticPr fontId="2" type="noConversion"/>
  </si>
  <si>
    <t>i5 . Sequence</t>
    <phoneticPr fontId="2" type="noConversion"/>
  </si>
  <si>
    <t>Expected
library size(bp)</t>
    <phoneticPr fontId="2" type="noConversion"/>
  </si>
  <si>
    <t>NEBNext Multiplex Oligos for Illumina #E6444S</t>
    <phoneticPr fontId="2" type="noConversion"/>
  </si>
  <si>
    <t>Tube name</t>
    <phoneticPr fontId="2" type="noConversion"/>
  </si>
  <si>
    <t>NEBNext Ultra II DNA Library Prep kit for Illumina, #E7645L</t>
    <phoneticPr fontId="2" type="noConversion"/>
  </si>
  <si>
    <t>KPC0541_E_Lib</t>
    <phoneticPr fontId="2" type="noConversion"/>
  </si>
  <si>
    <t>KPC0542_E_Lib</t>
    <phoneticPr fontId="2" type="noConversion"/>
  </si>
  <si>
    <t>KPC0543_E_Lib</t>
    <phoneticPr fontId="2" type="noConversion"/>
  </si>
  <si>
    <t>KPC0544_E_Lib</t>
    <phoneticPr fontId="2" type="noConversion"/>
  </si>
  <si>
    <t>7 - 216</t>
    <phoneticPr fontId="2" type="noConversion"/>
  </si>
  <si>
    <t>5 - 264</t>
    <phoneticPr fontId="2" type="noConversion"/>
  </si>
  <si>
    <t>500bp</t>
    <phoneticPr fontId="2" type="noConversion"/>
  </si>
  <si>
    <t>CAGCAGGG</t>
    <phoneticPr fontId="2" type="noConversion"/>
  </si>
  <si>
    <t>ATGCTCCC</t>
    <phoneticPr fontId="2" type="noConversion"/>
  </si>
  <si>
    <t>7 - 218</t>
    <phoneticPr fontId="2" type="noConversion"/>
  </si>
  <si>
    <t>7 - 217</t>
    <phoneticPr fontId="2" type="noConversion"/>
  </si>
  <si>
    <t>7 - 219</t>
    <phoneticPr fontId="2" type="noConversion"/>
  </si>
  <si>
    <t>5 - 265</t>
    <phoneticPr fontId="2" type="noConversion"/>
  </si>
  <si>
    <t>5 - 266</t>
    <phoneticPr fontId="2" type="noConversion"/>
  </si>
  <si>
    <t>5 - 267</t>
    <phoneticPr fontId="2" type="noConversion"/>
  </si>
  <si>
    <t>CGATACAT</t>
    <phoneticPr fontId="2" type="noConversion"/>
  </si>
  <si>
    <t>CGAGAACC</t>
    <phoneticPr fontId="2" type="noConversion"/>
  </si>
  <si>
    <t>GCATCAAG</t>
    <phoneticPr fontId="2" type="noConversion"/>
  </si>
  <si>
    <t>GTAGTTCG</t>
    <phoneticPr fontId="2" type="noConversion"/>
  </si>
  <si>
    <t>GATAAATG</t>
    <phoneticPr fontId="2" type="noConversion"/>
  </si>
  <si>
    <t>GCTCAATA</t>
    <phoneticPr fontId="2" type="noConversion"/>
  </si>
  <si>
    <t>Library result (Qubit)</t>
    <phoneticPr fontId="2" type="noConversion"/>
  </si>
  <si>
    <t>NEBNext Multiplex Oligos for Illumina #E6440S</t>
    <phoneticPr fontId="2" type="noConversion"/>
  </si>
  <si>
    <r>
      <rPr>
        <b/>
        <sz val="10"/>
        <color theme="1"/>
        <rFont val="Malgun Gothic"/>
        <family val="2"/>
        <charset val="129"/>
      </rPr>
      <t>밤나무</t>
    </r>
    <r>
      <rPr>
        <sz val="10"/>
        <color theme="1"/>
        <rFont val="Malgun Gothic"/>
        <family val="2"/>
        <charset val="129"/>
      </rPr>
      <t>/강원특별자치도 양양군 서면 구룡령로 2305</t>
    </r>
    <phoneticPr fontId="2" type="noConversion"/>
  </si>
  <si>
    <r>
      <rPr>
        <b/>
        <sz val="10"/>
        <color theme="1"/>
        <rFont val="Malgun Gothic"/>
        <family val="2"/>
        <charset val="129"/>
      </rPr>
      <t>밤나무</t>
    </r>
    <r>
      <rPr>
        <sz val="10"/>
        <color theme="1"/>
        <rFont val="Malgun Gothic"/>
        <family val="2"/>
        <charset val="129"/>
      </rPr>
      <t>/강원특별자치도 양양군 서면 공수전리 347</t>
    </r>
    <phoneticPr fontId="2" type="noConversion"/>
  </si>
  <si>
    <r>
      <rPr>
        <b/>
        <sz val="10"/>
        <color theme="1"/>
        <rFont val="Malgun Gothic"/>
        <family val="2"/>
        <charset val="129"/>
      </rPr>
      <t>밤나무</t>
    </r>
    <r>
      <rPr>
        <sz val="10"/>
        <color theme="1"/>
        <rFont val="Arial"/>
        <family val="2"/>
      </rPr>
      <t>/</t>
    </r>
    <r>
      <rPr>
        <sz val="10"/>
        <color theme="1"/>
        <rFont val="Malgun Gothic"/>
        <family val="2"/>
        <charset val="129"/>
      </rPr>
      <t>경기 화성시 매송면 어천리 산3 국립산림과학원 어천시험림</t>
    </r>
    <phoneticPr fontId="2" type="noConversion"/>
  </si>
  <si>
    <t>CC01_Lib</t>
    <phoneticPr fontId="2" type="noConversion"/>
  </si>
  <si>
    <t>CC02_Lib</t>
    <phoneticPr fontId="2" type="noConversion"/>
  </si>
  <si>
    <t>CC03_Lib</t>
  </si>
  <si>
    <t>CC04_Lib</t>
  </si>
  <si>
    <t>CC05_Lib</t>
  </si>
  <si>
    <t>CC06_Lib</t>
  </si>
  <si>
    <t>CC07_Lib</t>
  </si>
  <si>
    <t>CC08_Lib</t>
  </si>
  <si>
    <t>CC09_Lib</t>
  </si>
  <si>
    <t>CC10_Lib</t>
  </si>
  <si>
    <t>CC11_Lib</t>
  </si>
  <si>
    <t>CC12_Lib</t>
    <phoneticPr fontId="2" type="noConversion"/>
  </si>
  <si>
    <t>CC01-1</t>
    <phoneticPr fontId="7" type="noConversion"/>
  </si>
  <si>
    <t>CC01-2</t>
    <phoneticPr fontId="2" type="noConversion"/>
  </si>
  <si>
    <t>CC01-3</t>
    <phoneticPr fontId="2" type="noConversion"/>
  </si>
  <si>
    <t>CC02-1</t>
    <phoneticPr fontId="7" type="noConversion"/>
  </si>
  <si>
    <t>CC02-2</t>
    <phoneticPr fontId="2" type="noConversion"/>
  </si>
  <si>
    <t>CC02-3</t>
    <phoneticPr fontId="2" type="noConversion"/>
  </si>
  <si>
    <t>CC03-1</t>
    <phoneticPr fontId="7" type="noConversion"/>
  </si>
  <si>
    <t>CC03-2</t>
    <phoneticPr fontId="2" type="noConversion"/>
  </si>
  <si>
    <t>CC03-3</t>
    <phoneticPr fontId="2" type="noConversion"/>
  </si>
  <si>
    <t>CC04-1</t>
    <phoneticPr fontId="7" type="noConversion"/>
  </si>
  <si>
    <t>CC04-2</t>
  </si>
  <si>
    <t>CC04-3</t>
  </si>
  <si>
    <t>CC05-1</t>
    <phoneticPr fontId="7" type="noConversion"/>
  </si>
  <si>
    <t>CC05-2</t>
  </si>
  <si>
    <t>CC05-3</t>
  </si>
  <si>
    <t>CC06-1</t>
    <phoneticPr fontId="7" type="noConversion"/>
  </si>
  <si>
    <t>CC06-2</t>
  </si>
  <si>
    <t>CC06-3</t>
  </si>
  <si>
    <t>CC07-1</t>
    <phoneticPr fontId="7" type="noConversion"/>
  </si>
  <si>
    <t>CC07-2</t>
  </si>
  <si>
    <t>CC07-3</t>
  </si>
  <si>
    <t>CC08-1</t>
    <phoneticPr fontId="7" type="noConversion"/>
  </si>
  <si>
    <t>CC08-2</t>
  </si>
  <si>
    <t>CC08-3</t>
  </si>
  <si>
    <t>CC09-1</t>
    <phoneticPr fontId="7" type="noConversion"/>
  </si>
  <si>
    <t>CC09-2</t>
  </si>
  <si>
    <t>CC09-3</t>
  </si>
  <si>
    <t>CC10-1</t>
    <phoneticPr fontId="7" type="noConversion"/>
  </si>
  <si>
    <t>CC10-2</t>
  </si>
  <si>
    <t>CC10-3</t>
  </si>
  <si>
    <t>CC11-1</t>
    <phoneticPr fontId="7" type="noConversion"/>
  </si>
  <si>
    <t>CC11-2</t>
  </si>
  <si>
    <t>CC11-3</t>
  </si>
  <si>
    <t>CC12-1</t>
    <phoneticPr fontId="7" type="noConversion"/>
  </si>
  <si>
    <t>CC12-2</t>
  </si>
  <si>
    <t>CC12-3</t>
  </si>
  <si>
    <t>20250823 Library Prep preparation</t>
    <phoneticPr fontId="2" type="noConversion"/>
  </si>
  <si>
    <t>3A</t>
    <phoneticPr fontId="2" type="noConversion"/>
  </si>
  <si>
    <t>3B</t>
    <phoneticPr fontId="2" type="noConversion"/>
  </si>
  <si>
    <t>3C</t>
    <phoneticPr fontId="2" type="noConversion"/>
  </si>
  <si>
    <t>3D</t>
    <phoneticPr fontId="2" type="noConversion"/>
  </si>
  <si>
    <t>3E</t>
    <phoneticPr fontId="2" type="noConversion"/>
  </si>
  <si>
    <t>3F</t>
    <phoneticPr fontId="2" type="noConversion"/>
  </si>
  <si>
    <t>3G</t>
    <phoneticPr fontId="2" type="noConversion"/>
  </si>
  <si>
    <t>3H</t>
    <phoneticPr fontId="2" type="noConversion"/>
  </si>
  <si>
    <t>4A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</si>
</sst>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0">
    <font>
      <sz val="12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맑은 고딕"/>
      <family val="2"/>
      <charset val="129"/>
      <scheme val="minor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8"/>
      <name val="맑은 고딕"/>
      <family val="2"/>
      <scheme val="minor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Calibri"/>
      <family val="2"/>
    </font>
    <font>
      <b/>
      <sz val="10"/>
      <color rgb="FF000000"/>
      <name val="맑은 고딕"/>
      <family val="2"/>
      <charset val="129"/>
    </font>
    <font>
      <b/>
      <u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color theme="1"/>
      <name val="Malgun Gothic"/>
      <family val="2"/>
      <charset val="129"/>
    </font>
    <font>
      <sz val="10"/>
      <color theme="1"/>
      <name val="Arial"/>
      <family val="2"/>
      <charset val="129"/>
    </font>
    <font>
      <b/>
      <sz val="10"/>
      <color theme="1"/>
      <name val="Malgun Gothic"/>
      <family val="2"/>
      <charset val="129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79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double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double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theme="1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double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auto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10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176" fontId="8" fillId="0" borderId="6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176" fontId="8" fillId="0" borderId="4" xfId="0" applyNumberFormat="1" applyFont="1" applyBorder="1" applyAlignment="1">
      <alignment horizontal="center" vertical="center"/>
    </xf>
    <xf numFmtId="176" fontId="8" fillId="0" borderId="9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0" fontId="10" fillId="10" borderId="5" xfId="1" applyFont="1" applyFill="1" applyBorder="1" applyAlignment="1">
      <alignment horizontal="center" vertical="center" wrapText="1"/>
    </xf>
    <xf numFmtId="0" fontId="10" fillId="10" borderId="5" xfId="1" applyFont="1" applyFill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4" fillId="11" borderId="5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8" xfId="0" applyFont="1" applyBorder="1">
      <alignment vertical="center"/>
    </xf>
    <xf numFmtId="176" fontId="8" fillId="0" borderId="18" xfId="0" applyNumberFormat="1" applyFont="1" applyBorder="1" applyAlignment="1">
      <alignment horizontal="center" vertical="center"/>
    </xf>
    <xf numFmtId="176" fontId="8" fillId="0" borderId="19" xfId="0" applyNumberFormat="1" applyFont="1" applyBorder="1" applyAlignment="1">
      <alignment horizontal="center" vertical="center"/>
    </xf>
    <xf numFmtId="176" fontId="8" fillId="0" borderId="21" xfId="0" applyNumberFormat="1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8" fillId="0" borderId="2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25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26" xfId="0" applyFont="1" applyBorder="1">
      <alignment vertical="center"/>
    </xf>
    <xf numFmtId="0" fontId="1" fillId="0" borderId="19" xfId="0" applyFont="1" applyBorder="1">
      <alignment vertical="center"/>
    </xf>
    <xf numFmtId="176" fontId="8" fillId="0" borderId="27" xfId="0" applyNumberFormat="1" applyFont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1" fillId="7" borderId="25" xfId="0" applyFont="1" applyFill="1" applyBorder="1">
      <alignment vertical="center"/>
    </xf>
    <xf numFmtId="176" fontId="8" fillId="7" borderId="6" xfId="0" applyNumberFormat="1" applyFont="1" applyFill="1" applyBorder="1" applyAlignment="1">
      <alignment horizontal="center" vertical="center"/>
    </xf>
    <xf numFmtId="0" fontId="1" fillId="7" borderId="14" xfId="0" applyFont="1" applyFill="1" applyBorder="1">
      <alignment vertical="center"/>
    </xf>
    <xf numFmtId="0" fontId="1" fillId="7" borderId="26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8" fillId="7" borderId="1" xfId="0" applyFont="1" applyFill="1" applyBorder="1" applyAlignment="1">
      <alignment horizontal="center" vertical="center"/>
    </xf>
    <xf numFmtId="0" fontId="1" fillId="7" borderId="1" xfId="0" applyFont="1" applyFill="1" applyBorder="1">
      <alignment vertical="center"/>
    </xf>
    <xf numFmtId="176" fontId="8" fillId="7" borderId="5" xfId="0" applyNumberFormat="1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1" fillId="7" borderId="18" xfId="0" applyFont="1" applyFill="1" applyBorder="1">
      <alignment vertical="center"/>
    </xf>
    <xf numFmtId="176" fontId="8" fillId="7" borderId="21" xfId="0" applyNumberFormat="1" applyFont="1" applyFill="1" applyBorder="1" applyAlignment="1">
      <alignment horizontal="center" vertical="center"/>
    </xf>
    <xf numFmtId="0" fontId="1" fillId="7" borderId="4" xfId="0" applyFont="1" applyFill="1" applyBorder="1">
      <alignment vertical="center"/>
    </xf>
    <xf numFmtId="176" fontId="8" fillId="7" borderId="2" xfId="0" applyNumberFormat="1" applyFont="1" applyFill="1" applyBorder="1" applyAlignment="1">
      <alignment horizontal="center" vertical="center"/>
    </xf>
    <xf numFmtId="176" fontId="8" fillId="7" borderId="1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7" borderId="28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표준" xfId="0" builtinId="0"/>
    <cellStyle name="표준 2" xfId="1" xr:uid="{19CA4B8F-E655-A642-80D3-CA3966B816D0}"/>
  </cellStyles>
  <dxfs count="0"/>
  <tableStyles count="0" defaultTableStyle="TableStyleMedium2" defaultPivotStyle="PivotStyleLight16"/>
  <colors>
    <mruColors>
      <color rgb="FFEDEDED"/>
      <color rgb="FFFF7E79"/>
      <color rgb="FFFFE79A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DF47-AB95-AB47-BB29-F932FDDFE703}">
  <sheetPr>
    <pageSetUpPr fitToPage="1"/>
  </sheetPr>
  <dimension ref="A1:P39"/>
  <sheetViews>
    <sheetView tabSelected="1" topLeftCell="E6" zoomScale="110" zoomScaleNormal="110" workbookViewId="0">
      <selection activeCell="O21" sqref="O21:O23"/>
    </sheetView>
  </sheetViews>
  <sheetFormatPr baseColWidth="10" defaultRowHeight="18"/>
  <cols>
    <col min="1" max="1" width="5.7109375" customWidth="1"/>
    <col min="2" max="2" width="12.7109375" customWidth="1"/>
    <col min="4" max="4" width="33" customWidth="1"/>
    <col min="5" max="5" width="18.42578125" style="10" customWidth="1"/>
    <col min="11" max="11" width="11.7109375" customWidth="1"/>
    <col min="13" max="15" width="10.7109375" style="1"/>
    <col min="16" max="16" width="15.7109375" style="1" customWidth="1"/>
  </cols>
  <sheetData>
    <row r="1" spans="1:16">
      <c r="A1" s="9" t="s">
        <v>99</v>
      </c>
      <c r="B1" s="9"/>
      <c r="F1" s="1" t="s">
        <v>24</v>
      </c>
      <c r="K1" s="1" t="s">
        <v>47</v>
      </c>
    </row>
    <row r="2" spans="1:16">
      <c r="A2" s="2" t="s">
        <v>8</v>
      </c>
      <c r="B2" s="2" t="s">
        <v>23</v>
      </c>
      <c r="C2" s="2" t="s">
        <v>7</v>
      </c>
      <c r="D2" s="2" t="s">
        <v>14</v>
      </c>
      <c r="E2" s="11" t="s">
        <v>9</v>
      </c>
      <c r="F2" s="3" t="s">
        <v>5</v>
      </c>
      <c r="G2" s="3" t="s">
        <v>6</v>
      </c>
      <c r="H2" s="3" t="s">
        <v>11</v>
      </c>
      <c r="I2" s="15" t="s">
        <v>0</v>
      </c>
      <c r="J2" s="4" t="s">
        <v>1</v>
      </c>
      <c r="K2" s="14" t="s">
        <v>2</v>
      </c>
      <c r="L2" s="5" t="s">
        <v>3</v>
      </c>
      <c r="M2" s="6" t="s">
        <v>4</v>
      </c>
      <c r="N2" s="6" t="s">
        <v>13</v>
      </c>
      <c r="O2" s="13" t="s">
        <v>10</v>
      </c>
      <c r="P2" s="12" t="s">
        <v>46</v>
      </c>
    </row>
    <row r="3" spans="1:16">
      <c r="A3" s="90">
        <v>1</v>
      </c>
      <c r="B3" s="70" t="s">
        <v>51</v>
      </c>
      <c r="C3" s="46" t="s">
        <v>63</v>
      </c>
      <c r="D3" s="73" t="s">
        <v>48</v>
      </c>
      <c r="E3" s="92" t="s">
        <v>12</v>
      </c>
      <c r="F3" s="53">
        <v>0</v>
      </c>
      <c r="G3" s="54">
        <v>0</v>
      </c>
      <c r="H3" s="53">
        <f t="shared" ref="H3:H35" si="0">F3*G3</f>
        <v>0</v>
      </c>
      <c r="I3" s="51"/>
      <c r="J3" s="90"/>
      <c r="K3" s="53"/>
      <c r="L3" s="53"/>
      <c r="M3" s="53"/>
      <c r="N3" s="90"/>
      <c r="O3" s="90"/>
      <c r="P3" s="90"/>
    </row>
    <row r="4" spans="1:16">
      <c r="A4" s="78"/>
      <c r="B4" s="71"/>
      <c r="C4" s="52" t="s">
        <v>64</v>
      </c>
      <c r="D4" s="74"/>
      <c r="E4" s="76"/>
      <c r="F4" s="53">
        <v>0</v>
      </c>
      <c r="G4" s="54">
        <v>0</v>
      </c>
      <c r="H4" s="53">
        <f t="shared" si="0"/>
        <v>0</v>
      </c>
      <c r="I4" s="51"/>
      <c r="J4" s="78"/>
      <c r="K4" s="53"/>
      <c r="L4" s="53"/>
      <c r="M4" s="53"/>
      <c r="N4" s="78"/>
      <c r="O4" s="78"/>
      <c r="P4" s="78"/>
    </row>
    <row r="5" spans="1:16" ht="19" thickBot="1">
      <c r="A5" s="79"/>
      <c r="B5" s="72"/>
      <c r="C5" s="55" t="s">
        <v>65</v>
      </c>
      <c r="D5" s="75"/>
      <c r="E5" s="77"/>
      <c r="F5" s="53">
        <v>0</v>
      </c>
      <c r="G5" s="57">
        <v>0</v>
      </c>
      <c r="H5" s="56">
        <f t="shared" si="0"/>
        <v>0</v>
      </c>
      <c r="I5" s="58"/>
      <c r="J5" s="79"/>
      <c r="K5" s="56"/>
      <c r="L5" s="56"/>
      <c r="M5" s="56"/>
      <c r="N5" s="79"/>
      <c r="O5" s="79"/>
      <c r="P5" s="79"/>
    </row>
    <row r="6" spans="1:16" ht="19" customHeight="1" thickTop="1">
      <c r="A6" s="68">
        <v>2</v>
      </c>
      <c r="B6" s="70" t="s">
        <v>52</v>
      </c>
      <c r="C6" s="46" t="s">
        <v>66</v>
      </c>
      <c r="D6" s="73" t="s">
        <v>48</v>
      </c>
      <c r="E6" s="76" t="s">
        <v>12</v>
      </c>
      <c r="F6" s="47">
        <v>18</v>
      </c>
      <c r="G6" s="48">
        <v>0.11799999999999999</v>
      </c>
      <c r="H6" s="49">
        <f>F6*G6</f>
        <v>2.1239999999999997</v>
      </c>
      <c r="I6" s="50"/>
      <c r="J6" s="78"/>
      <c r="K6" s="51"/>
      <c r="L6" s="51"/>
      <c r="M6" s="51"/>
      <c r="N6" s="78"/>
      <c r="O6" s="91"/>
      <c r="P6" s="78"/>
    </row>
    <row r="7" spans="1:16">
      <c r="A7" s="68"/>
      <c r="B7" s="71"/>
      <c r="C7" s="52" t="s">
        <v>67</v>
      </c>
      <c r="D7" s="74"/>
      <c r="E7" s="76"/>
      <c r="F7" s="53">
        <v>18</v>
      </c>
      <c r="G7" s="54">
        <v>0.19600000000000001</v>
      </c>
      <c r="H7" s="53">
        <f>F7*G7</f>
        <v>3.528</v>
      </c>
      <c r="I7" s="51"/>
      <c r="J7" s="78"/>
      <c r="K7" s="53"/>
      <c r="L7" s="53"/>
      <c r="M7" s="53"/>
      <c r="N7" s="78"/>
      <c r="O7" s="78"/>
      <c r="P7" s="78"/>
    </row>
    <row r="8" spans="1:16" ht="19" thickBot="1">
      <c r="A8" s="69"/>
      <c r="B8" s="72"/>
      <c r="C8" s="55" t="s">
        <v>68</v>
      </c>
      <c r="D8" s="75"/>
      <c r="E8" s="77"/>
      <c r="F8" s="56">
        <v>18</v>
      </c>
      <c r="G8" s="57">
        <v>0.216</v>
      </c>
      <c r="H8" s="56">
        <f>F8*G8</f>
        <v>3.8879999999999999</v>
      </c>
      <c r="I8" s="58"/>
      <c r="J8" s="79"/>
      <c r="K8" s="56"/>
      <c r="L8" s="56"/>
      <c r="M8" s="56"/>
      <c r="N8" s="79"/>
      <c r="O8" s="79"/>
      <c r="P8" s="79"/>
    </row>
    <row r="9" spans="1:16" ht="19" customHeight="1" thickTop="1">
      <c r="A9" s="80">
        <v>3</v>
      </c>
      <c r="B9" s="82" t="s">
        <v>53</v>
      </c>
      <c r="C9" s="38" t="s">
        <v>69</v>
      </c>
      <c r="D9" s="85" t="s">
        <v>48</v>
      </c>
      <c r="E9" s="88" t="s">
        <v>12</v>
      </c>
      <c r="F9" s="8">
        <v>18</v>
      </c>
      <c r="G9" s="16">
        <v>1.38</v>
      </c>
      <c r="H9" s="8">
        <f t="shared" si="0"/>
        <v>24.839999999999996</v>
      </c>
      <c r="I9" s="43">
        <f>ROUNDUP(16/G9,1)</f>
        <v>11.6</v>
      </c>
      <c r="J9" s="66">
        <f t="shared" ref="J9" si="1">50-(I9+I10+I11)</f>
        <v>12.799999999999997</v>
      </c>
      <c r="K9" s="8">
        <f t="shared" ref="K3:K35" si="2">F9-I9</f>
        <v>6.4</v>
      </c>
      <c r="L9" s="8">
        <f t="shared" ref="L3:L35" si="3">H9-I9*G9</f>
        <v>8.8319999999999972</v>
      </c>
      <c r="M9" s="8">
        <f t="shared" ref="M3:M35" si="4">G9*I9</f>
        <v>16.007999999999999</v>
      </c>
      <c r="N9" s="66">
        <f t="shared" ref="N9" si="5">SUM(M9,M10,M11)</f>
        <v>48.11999999999999</v>
      </c>
      <c r="O9" s="66" t="s">
        <v>108</v>
      </c>
      <c r="P9" s="66">
        <v>6.14</v>
      </c>
    </row>
    <row r="10" spans="1:16">
      <c r="A10" s="80"/>
      <c r="B10" s="83"/>
      <c r="C10" s="40" t="s">
        <v>70</v>
      </c>
      <c r="D10" s="86"/>
      <c r="E10" s="88"/>
      <c r="F10" s="7">
        <v>18</v>
      </c>
      <c r="G10" s="17">
        <v>1.77</v>
      </c>
      <c r="H10" s="7">
        <f t="shared" si="0"/>
        <v>31.86</v>
      </c>
      <c r="I10" s="8">
        <f>ROUNDUP(16/G10,1)</f>
        <v>9.1</v>
      </c>
      <c r="J10" s="66"/>
      <c r="K10" s="7">
        <f t="shared" si="2"/>
        <v>8.9</v>
      </c>
      <c r="L10" s="7">
        <f t="shared" si="3"/>
        <v>15.753</v>
      </c>
      <c r="M10" s="7">
        <f t="shared" si="4"/>
        <v>16.106999999999999</v>
      </c>
      <c r="N10" s="66"/>
      <c r="O10" s="66"/>
      <c r="P10" s="66"/>
    </row>
    <row r="11" spans="1:16" ht="19" thickBot="1">
      <c r="A11" s="81"/>
      <c r="B11" s="84"/>
      <c r="C11" s="39" t="s">
        <v>71</v>
      </c>
      <c r="D11" s="87"/>
      <c r="E11" s="89"/>
      <c r="F11" s="33">
        <v>18</v>
      </c>
      <c r="G11" s="35">
        <v>0.97</v>
      </c>
      <c r="H11" s="33">
        <f t="shared" si="0"/>
        <v>17.46</v>
      </c>
      <c r="I11" s="42">
        <f>ROUNDUP(16/G11,1)</f>
        <v>16.5</v>
      </c>
      <c r="J11" s="67"/>
      <c r="K11" s="33">
        <f t="shared" si="2"/>
        <v>1.5</v>
      </c>
      <c r="L11" s="33">
        <f t="shared" si="3"/>
        <v>1.4550000000000018</v>
      </c>
      <c r="M11" s="33">
        <f t="shared" si="4"/>
        <v>16.004999999999999</v>
      </c>
      <c r="N11" s="67"/>
      <c r="O11" s="67"/>
      <c r="P11" s="67"/>
    </row>
    <row r="12" spans="1:16" ht="19" customHeight="1" thickTop="1">
      <c r="A12" s="68">
        <v>4</v>
      </c>
      <c r="B12" s="70" t="s">
        <v>54</v>
      </c>
      <c r="C12" s="46" t="s">
        <v>72</v>
      </c>
      <c r="D12" s="73" t="s">
        <v>48</v>
      </c>
      <c r="E12" s="76" t="s">
        <v>12</v>
      </c>
      <c r="F12" s="51">
        <v>0</v>
      </c>
      <c r="G12" s="59">
        <v>0</v>
      </c>
      <c r="H12" s="51">
        <f t="shared" si="0"/>
        <v>0</v>
      </c>
      <c r="I12" s="50"/>
      <c r="J12" s="78"/>
      <c r="K12" s="51"/>
      <c r="L12" s="51"/>
      <c r="M12" s="51"/>
      <c r="N12" s="78"/>
      <c r="O12" s="78"/>
      <c r="P12" s="78"/>
    </row>
    <row r="13" spans="1:16">
      <c r="A13" s="68"/>
      <c r="B13" s="71"/>
      <c r="C13" s="46" t="s">
        <v>73</v>
      </c>
      <c r="D13" s="74"/>
      <c r="E13" s="76"/>
      <c r="F13" s="53">
        <v>0</v>
      </c>
      <c r="G13" s="59">
        <v>0</v>
      </c>
      <c r="H13" s="53">
        <f t="shared" si="0"/>
        <v>0</v>
      </c>
      <c r="I13" s="51"/>
      <c r="J13" s="78"/>
      <c r="K13" s="53"/>
      <c r="L13" s="53"/>
      <c r="M13" s="53"/>
      <c r="N13" s="78"/>
      <c r="O13" s="78"/>
      <c r="P13" s="78"/>
    </row>
    <row r="14" spans="1:16" ht="19" thickBot="1">
      <c r="A14" s="69"/>
      <c r="B14" s="72"/>
      <c r="C14" s="62" t="s">
        <v>74</v>
      </c>
      <c r="D14" s="75"/>
      <c r="E14" s="77"/>
      <c r="F14" s="56">
        <v>0</v>
      </c>
      <c r="G14" s="60">
        <v>0</v>
      </c>
      <c r="H14" s="56">
        <f t="shared" si="0"/>
        <v>0</v>
      </c>
      <c r="I14" s="56"/>
      <c r="J14" s="79"/>
      <c r="K14" s="56"/>
      <c r="L14" s="56"/>
      <c r="M14" s="56"/>
      <c r="N14" s="79"/>
      <c r="O14" s="79"/>
      <c r="P14" s="79"/>
    </row>
    <row r="15" spans="1:16" ht="19" customHeight="1" thickTop="1">
      <c r="A15" s="80">
        <v>5</v>
      </c>
      <c r="B15" s="82" t="s">
        <v>55</v>
      </c>
      <c r="C15" s="61" t="s">
        <v>75</v>
      </c>
      <c r="D15" s="85" t="s">
        <v>48</v>
      </c>
      <c r="E15" s="88" t="s">
        <v>12</v>
      </c>
      <c r="F15" s="8">
        <v>18</v>
      </c>
      <c r="G15" s="17">
        <v>1.45</v>
      </c>
      <c r="H15" s="37">
        <f t="shared" si="0"/>
        <v>26.099999999999998</v>
      </c>
      <c r="I15" s="8">
        <f t="shared" ref="I15:I23" si="6">ROUNDUP(16/G15,1)</f>
        <v>11.1</v>
      </c>
      <c r="J15" s="66">
        <f t="shared" ref="J15" si="7">50-(I15+I16+I17)</f>
        <v>10.399999999999999</v>
      </c>
      <c r="K15" s="8">
        <f t="shared" si="2"/>
        <v>6.9</v>
      </c>
      <c r="L15" s="8">
        <f t="shared" si="3"/>
        <v>10.004999999999999</v>
      </c>
      <c r="M15" s="8">
        <f t="shared" si="4"/>
        <v>16.094999999999999</v>
      </c>
      <c r="N15" s="66">
        <f t="shared" ref="N15" si="8">SUM(M15,M16,M17)</f>
        <v>48.155999999999992</v>
      </c>
      <c r="O15" s="66" t="s">
        <v>100</v>
      </c>
      <c r="P15" s="66">
        <v>37.200000000000003</v>
      </c>
    </row>
    <row r="16" spans="1:16">
      <c r="A16" s="80"/>
      <c r="B16" s="83"/>
      <c r="C16" s="38" t="s">
        <v>76</v>
      </c>
      <c r="D16" s="86"/>
      <c r="E16" s="88"/>
      <c r="F16" s="7">
        <v>18</v>
      </c>
      <c r="G16" s="17">
        <v>1.01</v>
      </c>
      <c r="H16" s="7">
        <f t="shared" si="0"/>
        <v>18.18</v>
      </c>
      <c r="I16" s="8">
        <f t="shared" si="6"/>
        <v>15.9</v>
      </c>
      <c r="J16" s="66"/>
      <c r="K16" s="7">
        <f t="shared" si="2"/>
        <v>2.0999999999999996</v>
      </c>
      <c r="L16" s="7">
        <f t="shared" si="3"/>
        <v>2.1209999999999987</v>
      </c>
      <c r="M16" s="7">
        <f t="shared" si="4"/>
        <v>16.059000000000001</v>
      </c>
      <c r="N16" s="66"/>
      <c r="O16" s="66"/>
      <c r="P16" s="66"/>
    </row>
    <row r="17" spans="1:16" ht="19" thickBot="1">
      <c r="A17" s="81"/>
      <c r="B17" s="84"/>
      <c r="C17" s="63" t="s">
        <v>77</v>
      </c>
      <c r="D17" s="87"/>
      <c r="E17" s="89"/>
      <c r="F17" s="33">
        <v>18</v>
      </c>
      <c r="G17" s="36">
        <v>1.27</v>
      </c>
      <c r="H17" s="33">
        <f t="shared" si="0"/>
        <v>22.86</v>
      </c>
      <c r="I17" s="42">
        <f t="shared" si="6"/>
        <v>12.6</v>
      </c>
      <c r="J17" s="67"/>
      <c r="K17" s="33">
        <f t="shared" si="2"/>
        <v>5.4</v>
      </c>
      <c r="L17" s="33">
        <f t="shared" si="3"/>
        <v>6.8580000000000005</v>
      </c>
      <c r="M17" s="33">
        <f t="shared" si="4"/>
        <v>16.001999999999999</v>
      </c>
      <c r="N17" s="67"/>
      <c r="O17" s="67"/>
      <c r="P17" s="67"/>
    </row>
    <row r="18" spans="1:16" ht="19" thickTop="1">
      <c r="A18" s="93">
        <v>6</v>
      </c>
      <c r="B18" s="82" t="s">
        <v>56</v>
      </c>
      <c r="C18" s="64" t="s">
        <v>78</v>
      </c>
      <c r="D18" s="85" t="s">
        <v>49</v>
      </c>
      <c r="E18" s="88" t="s">
        <v>12</v>
      </c>
      <c r="F18" s="8">
        <v>18</v>
      </c>
      <c r="G18" s="16">
        <v>1.57</v>
      </c>
      <c r="H18" s="8">
        <f t="shared" si="0"/>
        <v>28.26</v>
      </c>
      <c r="I18" s="43">
        <f t="shared" si="6"/>
        <v>10.199999999999999</v>
      </c>
      <c r="J18" s="66">
        <f t="shared" ref="J18" si="9">50-(I18+I19+I20)</f>
        <v>35</v>
      </c>
      <c r="K18" s="8">
        <f t="shared" si="2"/>
        <v>7.8000000000000007</v>
      </c>
      <c r="L18" s="8">
        <f t="shared" si="3"/>
        <v>12.246000000000002</v>
      </c>
      <c r="M18" s="8">
        <f t="shared" si="4"/>
        <v>16.013999999999999</v>
      </c>
      <c r="N18" s="66">
        <f t="shared" ref="N18" si="10">SUM(M18,M19,M20)</f>
        <v>49.025999999999996</v>
      </c>
      <c r="O18" s="66" t="s">
        <v>101</v>
      </c>
      <c r="P18" s="66">
        <v>31.4</v>
      </c>
    </row>
    <row r="19" spans="1:16">
      <c r="A19" s="66"/>
      <c r="B19" s="83"/>
      <c r="C19" s="38" t="s">
        <v>79</v>
      </c>
      <c r="D19" s="86"/>
      <c r="E19" s="88"/>
      <c r="F19" s="7">
        <v>18</v>
      </c>
      <c r="G19" s="17">
        <v>6.3</v>
      </c>
      <c r="H19" s="7">
        <f t="shared" si="0"/>
        <v>113.39999999999999</v>
      </c>
      <c r="I19" s="8">
        <f t="shared" si="6"/>
        <v>2.6</v>
      </c>
      <c r="J19" s="66"/>
      <c r="K19" s="7">
        <f t="shared" si="2"/>
        <v>15.4</v>
      </c>
      <c r="L19" s="7">
        <f t="shared" si="3"/>
        <v>97.02</v>
      </c>
      <c r="M19" s="7">
        <f t="shared" si="4"/>
        <v>16.38</v>
      </c>
      <c r="N19" s="66"/>
      <c r="O19" s="66"/>
      <c r="P19" s="66"/>
    </row>
    <row r="20" spans="1:16" ht="19" thickBot="1">
      <c r="A20" s="67"/>
      <c r="B20" s="84"/>
      <c r="C20" s="65" t="s">
        <v>80</v>
      </c>
      <c r="D20" s="87"/>
      <c r="E20" s="89"/>
      <c r="F20" s="33">
        <v>18</v>
      </c>
      <c r="G20" s="35">
        <v>7.56</v>
      </c>
      <c r="H20" s="33">
        <f t="shared" si="0"/>
        <v>136.07999999999998</v>
      </c>
      <c r="I20" s="33">
        <f t="shared" si="6"/>
        <v>2.2000000000000002</v>
      </c>
      <c r="J20" s="67"/>
      <c r="K20" s="33">
        <f t="shared" si="2"/>
        <v>15.8</v>
      </c>
      <c r="L20" s="33">
        <f t="shared" si="3"/>
        <v>119.44799999999998</v>
      </c>
      <c r="M20" s="33">
        <f t="shared" si="4"/>
        <v>16.632000000000001</v>
      </c>
      <c r="N20" s="67"/>
      <c r="O20" s="67"/>
      <c r="P20" s="67"/>
    </row>
    <row r="21" spans="1:16" ht="19" thickTop="1">
      <c r="A21" s="80">
        <v>7</v>
      </c>
      <c r="B21" s="82" t="s">
        <v>57</v>
      </c>
      <c r="C21" s="61" t="s">
        <v>81</v>
      </c>
      <c r="D21" s="98" t="s">
        <v>50</v>
      </c>
      <c r="E21" s="88" t="s">
        <v>12</v>
      </c>
      <c r="F21" s="8">
        <v>18</v>
      </c>
      <c r="G21" s="17">
        <v>2.42</v>
      </c>
      <c r="H21" s="8">
        <f t="shared" si="0"/>
        <v>43.56</v>
      </c>
      <c r="I21" s="8">
        <f t="shared" si="6"/>
        <v>6.6999999999999993</v>
      </c>
      <c r="J21" s="66">
        <f t="shared" ref="J21" si="11">50-(I21+I22+I23)</f>
        <v>35.5</v>
      </c>
      <c r="K21" s="8">
        <f t="shared" si="2"/>
        <v>11.3</v>
      </c>
      <c r="L21" s="8">
        <f t="shared" si="3"/>
        <v>27.346000000000004</v>
      </c>
      <c r="M21" s="8">
        <f t="shared" si="4"/>
        <v>16.213999999999999</v>
      </c>
      <c r="N21" s="66">
        <f t="shared" ref="N21" si="12">SUM(M21,M22,M23)</f>
        <v>48.697999999999993</v>
      </c>
      <c r="O21" s="66" t="s">
        <v>102</v>
      </c>
      <c r="P21" s="66">
        <v>36</v>
      </c>
    </row>
    <row r="22" spans="1:16">
      <c r="A22" s="80"/>
      <c r="B22" s="83"/>
      <c r="C22" s="38" t="s">
        <v>82</v>
      </c>
      <c r="D22" s="86"/>
      <c r="E22" s="88"/>
      <c r="F22" s="7">
        <v>18</v>
      </c>
      <c r="G22" s="17">
        <v>3.5</v>
      </c>
      <c r="H22" s="7">
        <f t="shared" si="0"/>
        <v>63</v>
      </c>
      <c r="I22" s="8">
        <f t="shared" si="6"/>
        <v>4.5999999999999996</v>
      </c>
      <c r="J22" s="66"/>
      <c r="K22" s="7">
        <f t="shared" si="2"/>
        <v>13.4</v>
      </c>
      <c r="L22" s="7">
        <f t="shared" si="3"/>
        <v>46.900000000000006</v>
      </c>
      <c r="M22" s="7">
        <f t="shared" si="4"/>
        <v>16.099999999999998</v>
      </c>
      <c r="N22" s="66"/>
      <c r="O22" s="66"/>
      <c r="P22" s="66"/>
    </row>
    <row r="23" spans="1:16" ht="19" thickBot="1">
      <c r="A23" s="81"/>
      <c r="B23" s="84"/>
      <c r="C23" s="63" t="s">
        <v>83</v>
      </c>
      <c r="D23" s="87"/>
      <c r="E23" s="89"/>
      <c r="F23" s="18">
        <v>18</v>
      </c>
      <c r="G23" s="34">
        <v>5.12</v>
      </c>
      <c r="H23" s="33">
        <f t="shared" si="0"/>
        <v>92.16</v>
      </c>
      <c r="I23" s="42">
        <f t="shared" si="6"/>
        <v>3.2</v>
      </c>
      <c r="J23" s="67"/>
      <c r="K23" s="33">
        <f t="shared" si="2"/>
        <v>14.8</v>
      </c>
      <c r="L23" s="33">
        <f t="shared" si="3"/>
        <v>75.775999999999996</v>
      </c>
      <c r="M23" s="33">
        <f t="shared" si="4"/>
        <v>16.384</v>
      </c>
      <c r="N23" s="67"/>
      <c r="O23" s="67"/>
      <c r="P23" s="67"/>
    </row>
    <row r="24" spans="1:16" ht="19" customHeight="1" thickTop="1">
      <c r="A24" s="80">
        <v>8</v>
      </c>
      <c r="B24" s="82" t="s">
        <v>58</v>
      </c>
      <c r="C24" s="64" t="s">
        <v>84</v>
      </c>
      <c r="D24" s="98" t="s">
        <v>50</v>
      </c>
      <c r="E24" s="88" t="s">
        <v>12</v>
      </c>
      <c r="F24" s="41">
        <v>18</v>
      </c>
      <c r="G24" s="16">
        <v>7</v>
      </c>
      <c r="H24" s="8">
        <f t="shared" si="0"/>
        <v>126</v>
      </c>
      <c r="I24" s="43">
        <f>ROUNDUP(21/G24,1)</f>
        <v>3</v>
      </c>
      <c r="J24" s="66">
        <f t="shared" ref="J24" si="13">50-(I24+I25+I26)</f>
        <v>25.4</v>
      </c>
      <c r="K24" s="8">
        <f t="shared" si="2"/>
        <v>15</v>
      </c>
      <c r="L24" s="8">
        <f t="shared" si="3"/>
        <v>105</v>
      </c>
      <c r="M24" s="8">
        <f t="shared" si="4"/>
        <v>21</v>
      </c>
      <c r="N24" s="66">
        <f t="shared" ref="N24" si="14">SUM(M24,M25,M26)</f>
        <v>49.152000000000001</v>
      </c>
      <c r="O24" s="66" t="s">
        <v>103</v>
      </c>
      <c r="P24" s="66">
        <v>35.6</v>
      </c>
    </row>
    <row r="25" spans="1:16">
      <c r="A25" s="80"/>
      <c r="B25" s="83"/>
      <c r="C25" s="38" t="s">
        <v>85</v>
      </c>
      <c r="D25" s="86"/>
      <c r="E25" s="88"/>
      <c r="F25" s="7">
        <v>18</v>
      </c>
      <c r="G25" s="17">
        <v>5.92</v>
      </c>
      <c r="H25" s="7">
        <f t="shared" si="0"/>
        <v>106.56</v>
      </c>
      <c r="I25" s="8">
        <f>ROUNDUP(21/G25,1)</f>
        <v>3.6</v>
      </c>
      <c r="J25" s="66"/>
      <c r="K25" s="7">
        <f t="shared" si="2"/>
        <v>14.4</v>
      </c>
      <c r="L25" s="7">
        <f t="shared" si="3"/>
        <v>85.248000000000005</v>
      </c>
      <c r="M25" s="7">
        <f t="shared" si="4"/>
        <v>21.312000000000001</v>
      </c>
      <c r="N25" s="66"/>
      <c r="O25" s="66"/>
      <c r="P25" s="66"/>
    </row>
    <row r="26" spans="1:16" ht="19" thickBot="1">
      <c r="A26" s="81"/>
      <c r="B26" s="84"/>
      <c r="C26" s="65" t="s">
        <v>86</v>
      </c>
      <c r="D26" s="87"/>
      <c r="E26" s="99"/>
      <c r="F26" s="18">
        <v>18</v>
      </c>
      <c r="G26" s="21">
        <v>0.38</v>
      </c>
      <c r="H26" s="18">
        <f t="shared" si="0"/>
        <v>6.84</v>
      </c>
      <c r="I26" s="33">
        <v>18</v>
      </c>
      <c r="J26" s="66"/>
      <c r="K26" s="19">
        <f t="shared" si="2"/>
        <v>0</v>
      </c>
      <c r="L26" s="19">
        <f t="shared" si="3"/>
        <v>0</v>
      </c>
      <c r="M26" s="18">
        <f t="shared" si="4"/>
        <v>6.84</v>
      </c>
      <c r="N26" s="97"/>
      <c r="O26" s="66"/>
      <c r="P26" s="97"/>
    </row>
    <row r="27" spans="1:16" ht="19" customHeight="1" thickTop="1">
      <c r="A27" s="80">
        <v>9</v>
      </c>
      <c r="B27" s="82" t="s">
        <v>59</v>
      </c>
      <c r="C27" s="61" t="s">
        <v>87</v>
      </c>
      <c r="D27" s="98" t="s">
        <v>50</v>
      </c>
      <c r="E27" s="100" t="s">
        <v>12</v>
      </c>
      <c r="F27" s="43">
        <v>18</v>
      </c>
      <c r="G27" s="22">
        <v>2.5</v>
      </c>
      <c r="H27" s="20">
        <f t="shared" si="0"/>
        <v>45</v>
      </c>
      <c r="I27" s="8">
        <f t="shared" ref="I27:I38" si="15">ROUNDUP(16/G27,1)</f>
        <v>6.4</v>
      </c>
      <c r="J27" s="96">
        <f t="shared" ref="J27" si="16">50-(I27+I28+I29)</f>
        <v>37.799999999999997</v>
      </c>
      <c r="K27" s="8">
        <f t="shared" si="2"/>
        <v>11.6</v>
      </c>
      <c r="L27" s="8">
        <f t="shared" si="3"/>
        <v>29</v>
      </c>
      <c r="M27" s="20">
        <f t="shared" si="4"/>
        <v>16</v>
      </c>
      <c r="N27" s="66">
        <f t="shared" ref="N27" si="17">SUM(M27,M28,M29)</f>
        <v>49.087999999999994</v>
      </c>
      <c r="O27" s="96" t="s">
        <v>104</v>
      </c>
      <c r="P27" s="96">
        <v>41</v>
      </c>
    </row>
    <row r="28" spans="1:16">
      <c r="A28" s="80"/>
      <c r="B28" s="83"/>
      <c r="C28" s="38" t="s">
        <v>88</v>
      </c>
      <c r="D28" s="86"/>
      <c r="E28" s="88"/>
      <c r="F28" s="7">
        <v>18</v>
      </c>
      <c r="G28" s="17">
        <v>9.36</v>
      </c>
      <c r="H28" s="7">
        <f t="shared" si="0"/>
        <v>168.48</v>
      </c>
      <c r="I28" s="8">
        <f t="shared" si="15"/>
        <v>1.8</v>
      </c>
      <c r="J28" s="66"/>
      <c r="K28" s="7">
        <f t="shared" si="2"/>
        <v>16.2</v>
      </c>
      <c r="L28" s="7">
        <f t="shared" si="3"/>
        <v>151.63200000000001</v>
      </c>
      <c r="M28" s="7">
        <f t="shared" si="4"/>
        <v>16.847999999999999</v>
      </c>
      <c r="N28" s="66"/>
      <c r="O28" s="66"/>
      <c r="P28" s="66"/>
    </row>
    <row r="29" spans="1:16" ht="19" thickBot="1">
      <c r="A29" s="81"/>
      <c r="B29" s="84"/>
      <c r="C29" s="65" t="s">
        <v>89</v>
      </c>
      <c r="D29" s="87"/>
      <c r="E29" s="101"/>
      <c r="F29" s="18">
        <v>18</v>
      </c>
      <c r="G29" s="34">
        <v>4.0599999999999996</v>
      </c>
      <c r="H29" s="18">
        <f t="shared" si="0"/>
        <v>73.08</v>
      </c>
      <c r="I29" s="33">
        <f t="shared" si="15"/>
        <v>4</v>
      </c>
      <c r="J29" s="67"/>
      <c r="K29" s="33">
        <f t="shared" si="2"/>
        <v>14</v>
      </c>
      <c r="L29" s="33">
        <f t="shared" si="3"/>
        <v>56.84</v>
      </c>
      <c r="M29" s="7">
        <f t="shared" si="4"/>
        <v>16.239999999999998</v>
      </c>
      <c r="N29" s="95"/>
      <c r="O29" s="95"/>
      <c r="P29" s="67"/>
    </row>
    <row r="30" spans="1:16" ht="19" customHeight="1" thickTop="1">
      <c r="A30" s="80">
        <v>10</v>
      </c>
      <c r="B30" s="82" t="s">
        <v>60</v>
      </c>
      <c r="C30" s="61" t="s">
        <v>90</v>
      </c>
      <c r="D30" s="98" t="s">
        <v>50</v>
      </c>
      <c r="E30" s="100" t="s">
        <v>12</v>
      </c>
      <c r="F30" s="41">
        <v>18</v>
      </c>
      <c r="G30" s="45">
        <v>7.36</v>
      </c>
      <c r="H30" s="43">
        <f t="shared" si="0"/>
        <v>132.48000000000002</v>
      </c>
      <c r="I30" s="43">
        <f t="shared" si="15"/>
        <v>2.2000000000000002</v>
      </c>
      <c r="J30" s="66">
        <f t="shared" ref="J30" si="18">50-(I30+I31+I32)</f>
        <v>41</v>
      </c>
      <c r="K30" s="8">
        <f t="shared" si="2"/>
        <v>15.8</v>
      </c>
      <c r="L30" s="8">
        <f t="shared" si="3"/>
        <v>116.28800000000001</v>
      </c>
      <c r="M30" s="8">
        <f t="shared" si="4"/>
        <v>16.192000000000004</v>
      </c>
      <c r="N30" s="96">
        <f t="shared" ref="N30" si="19">SUM(M30,M31,M32)</f>
        <v>48.628</v>
      </c>
      <c r="O30" s="94" t="s">
        <v>105</v>
      </c>
      <c r="P30" s="96">
        <v>40.6</v>
      </c>
    </row>
    <row r="31" spans="1:16">
      <c r="A31" s="80"/>
      <c r="B31" s="83"/>
      <c r="C31" s="38" t="s">
        <v>91</v>
      </c>
      <c r="D31" s="86"/>
      <c r="E31" s="88"/>
      <c r="F31" s="7">
        <v>18</v>
      </c>
      <c r="G31" s="17">
        <v>3.62</v>
      </c>
      <c r="H31" s="7">
        <f t="shared" si="0"/>
        <v>65.16</v>
      </c>
      <c r="I31" s="8">
        <f t="shared" si="15"/>
        <v>4.5</v>
      </c>
      <c r="J31" s="66"/>
      <c r="K31" s="7">
        <f t="shared" si="2"/>
        <v>13.5</v>
      </c>
      <c r="L31" s="7">
        <f t="shared" si="3"/>
        <v>48.87</v>
      </c>
      <c r="M31" s="7">
        <f t="shared" si="4"/>
        <v>16.29</v>
      </c>
      <c r="N31" s="66"/>
      <c r="O31" s="66"/>
      <c r="P31" s="66"/>
    </row>
    <row r="32" spans="1:16" ht="19" thickBot="1">
      <c r="A32" s="81"/>
      <c r="B32" s="84"/>
      <c r="C32" s="63" t="s">
        <v>92</v>
      </c>
      <c r="D32" s="87"/>
      <c r="E32" s="99"/>
      <c r="F32" s="18">
        <v>18</v>
      </c>
      <c r="G32" s="21">
        <v>7.02</v>
      </c>
      <c r="H32" s="18">
        <f t="shared" si="0"/>
        <v>126.35999999999999</v>
      </c>
      <c r="I32" s="42">
        <f t="shared" si="15"/>
        <v>2.3000000000000003</v>
      </c>
      <c r="J32" s="66"/>
      <c r="K32" s="19">
        <f t="shared" si="2"/>
        <v>15.7</v>
      </c>
      <c r="L32" s="19">
        <f t="shared" si="3"/>
        <v>110.21399999999998</v>
      </c>
      <c r="M32" s="18">
        <f t="shared" si="4"/>
        <v>16.146000000000001</v>
      </c>
      <c r="N32" s="97"/>
      <c r="O32" s="67"/>
      <c r="P32" s="97"/>
    </row>
    <row r="33" spans="1:16" ht="19" customHeight="1" thickTop="1">
      <c r="A33" s="93">
        <v>11</v>
      </c>
      <c r="B33" s="82" t="s">
        <v>61</v>
      </c>
      <c r="C33" s="64" t="s">
        <v>93</v>
      </c>
      <c r="D33" s="98" t="s">
        <v>50</v>
      </c>
      <c r="E33" s="100" t="s">
        <v>12</v>
      </c>
      <c r="F33" s="43">
        <v>18</v>
      </c>
      <c r="G33" s="22">
        <v>4.3</v>
      </c>
      <c r="H33" s="20">
        <f t="shared" si="0"/>
        <v>77.399999999999991</v>
      </c>
      <c r="I33" s="43">
        <f t="shared" si="15"/>
        <v>3.8000000000000003</v>
      </c>
      <c r="J33" s="96">
        <f t="shared" ref="J33" si="20">50-(I33+I34+I35)</f>
        <v>30.1</v>
      </c>
      <c r="K33" s="8">
        <f t="shared" si="2"/>
        <v>14.2</v>
      </c>
      <c r="L33" s="8">
        <f t="shared" si="3"/>
        <v>61.059999999999988</v>
      </c>
      <c r="M33" s="20">
        <f t="shared" si="4"/>
        <v>16.34</v>
      </c>
      <c r="N33" s="66">
        <f t="shared" ref="N33" si="21">SUM(M33,M34,M35)</f>
        <v>48.492000000000004</v>
      </c>
      <c r="O33" s="66" t="s">
        <v>106</v>
      </c>
      <c r="P33" s="66">
        <v>42.4</v>
      </c>
    </row>
    <row r="34" spans="1:16">
      <c r="A34" s="66"/>
      <c r="B34" s="83"/>
      <c r="C34" s="38" t="s">
        <v>94</v>
      </c>
      <c r="D34" s="86"/>
      <c r="E34" s="88"/>
      <c r="F34" s="7">
        <v>18</v>
      </c>
      <c r="G34" s="17">
        <v>3.92</v>
      </c>
      <c r="H34" s="7">
        <f t="shared" si="0"/>
        <v>70.56</v>
      </c>
      <c r="I34" s="8">
        <f t="shared" si="15"/>
        <v>4.0999999999999996</v>
      </c>
      <c r="J34" s="66"/>
      <c r="K34" s="7">
        <f t="shared" si="2"/>
        <v>13.9</v>
      </c>
      <c r="L34" s="7">
        <f t="shared" si="3"/>
        <v>54.488</v>
      </c>
      <c r="M34" s="7">
        <f t="shared" si="4"/>
        <v>16.071999999999999</v>
      </c>
      <c r="N34" s="66"/>
      <c r="O34" s="66"/>
      <c r="P34" s="66"/>
    </row>
    <row r="35" spans="1:16" ht="19" thickBot="1">
      <c r="A35" s="67"/>
      <c r="B35" s="84"/>
      <c r="C35" s="65" t="s">
        <v>95</v>
      </c>
      <c r="D35" s="87"/>
      <c r="E35" s="89"/>
      <c r="F35" s="33">
        <v>18</v>
      </c>
      <c r="G35" s="34">
        <v>1.34</v>
      </c>
      <c r="H35" s="33">
        <f t="shared" si="0"/>
        <v>24.12</v>
      </c>
      <c r="I35" s="44">
        <f t="shared" si="15"/>
        <v>12</v>
      </c>
      <c r="J35" s="67"/>
      <c r="K35" s="33">
        <f t="shared" si="2"/>
        <v>6</v>
      </c>
      <c r="L35" s="33">
        <f t="shared" si="3"/>
        <v>8.0399999999999991</v>
      </c>
      <c r="M35" s="33">
        <f t="shared" si="4"/>
        <v>16.080000000000002</v>
      </c>
      <c r="N35" s="67"/>
      <c r="O35" s="67"/>
      <c r="P35" s="67"/>
    </row>
    <row r="36" spans="1:16" ht="19" customHeight="1" thickTop="1">
      <c r="A36" s="93">
        <v>12</v>
      </c>
      <c r="B36" s="82" t="s">
        <v>62</v>
      </c>
      <c r="C36" s="61" t="s">
        <v>96</v>
      </c>
      <c r="D36" s="98" t="s">
        <v>50</v>
      </c>
      <c r="E36" s="100" t="s">
        <v>12</v>
      </c>
      <c r="F36" s="43">
        <v>18</v>
      </c>
      <c r="G36" s="22">
        <v>12.5</v>
      </c>
      <c r="H36" s="20">
        <f t="shared" ref="H36:H38" si="22">F36*G36</f>
        <v>225</v>
      </c>
      <c r="I36" s="43">
        <f t="shared" si="15"/>
        <v>1.3</v>
      </c>
      <c r="J36" s="96">
        <f t="shared" ref="J36" si="23">50-(I36+I37+I38)</f>
        <v>45.7</v>
      </c>
      <c r="K36" s="8">
        <f t="shared" ref="K36:K38" si="24">F36-I36</f>
        <v>16.7</v>
      </c>
      <c r="L36" s="8">
        <f t="shared" ref="L36:L38" si="25">H36-I36*G36</f>
        <v>208.75</v>
      </c>
      <c r="M36" s="20">
        <f t="shared" ref="M36:M38" si="26">G36*I36</f>
        <v>16.25</v>
      </c>
      <c r="N36" s="66">
        <f t="shared" ref="N36" si="27">SUM(M36,M37,M38)</f>
        <v>49.489999999999995</v>
      </c>
      <c r="O36" s="66" t="s">
        <v>107</v>
      </c>
      <c r="P36" s="66">
        <v>39.799999999999997</v>
      </c>
    </row>
    <row r="37" spans="1:16">
      <c r="A37" s="66"/>
      <c r="B37" s="83"/>
      <c r="C37" s="38" t="s">
        <v>97</v>
      </c>
      <c r="D37" s="86"/>
      <c r="E37" s="88"/>
      <c r="F37" s="7">
        <v>18</v>
      </c>
      <c r="G37" s="17">
        <v>10.1</v>
      </c>
      <c r="H37" s="7">
        <f t="shared" si="22"/>
        <v>181.79999999999998</v>
      </c>
      <c r="I37" s="8">
        <f t="shared" si="15"/>
        <v>1.6</v>
      </c>
      <c r="J37" s="66"/>
      <c r="K37" s="7">
        <f t="shared" si="24"/>
        <v>16.399999999999999</v>
      </c>
      <c r="L37" s="7">
        <f t="shared" si="25"/>
        <v>165.64</v>
      </c>
      <c r="M37" s="7">
        <f t="shared" si="26"/>
        <v>16.16</v>
      </c>
      <c r="N37" s="66"/>
      <c r="O37" s="66"/>
      <c r="P37" s="66"/>
    </row>
    <row r="38" spans="1:16" ht="19" thickBot="1">
      <c r="A38" s="67"/>
      <c r="B38" s="84"/>
      <c r="C38" s="65" t="s">
        <v>98</v>
      </c>
      <c r="D38" s="87"/>
      <c r="E38" s="89"/>
      <c r="F38" s="33">
        <v>18</v>
      </c>
      <c r="G38" s="34">
        <v>12.2</v>
      </c>
      <c r="H38" s="33">
        <f t="shared" si="22"/>
        <v>219.6</v>
      </c>
      <c r="I38" s="44">
        <f t="shared" si="15"/>
        <v>1.4000000000000001</v>
      </c>
      <c r="J38" s="67"/>
      <c r="K38" s="33">
        <f t="shared" si="24"/>
        <v>16.600000000000001</v>
      </c>
      <c r="L38" s="33">
        <f t="shared" si="25"/>
        <v>202.51999999999998</v>
      </c>
      <c r="M38" s="33">
        <f t="shared" si="26"/>
        <v>17.080000000000002</v>
      </c>
      <c r="N38" s="67"/>
      <c r="O38" s="67"/>
      <c r="P38" s="67"/>
    </row>
    <row r="39" spans="1:16" ht="19" thickTop="1"/>
  </sheetData>
  <mergeCells count="96">
    <mergeCell ref="N36:N38"/>
    <mergeCell ref="O36:O38"/>
    <mergeCell ref="P36:P38"/>
    <mergeCell ref="A36:A38"/>
    <mergeCell ref="B36:B38"/>
    <mergeCell ref="D36:D38"/>
    <mergeCell ref="E36:E38"/>
    <mergeCell ref="J36:J38"/>
    <mergeCell ref="P30:P32"/>
    <mergeCell ref="B33:B35"/>
    <mergeCell ref="D33:D35"/>
    <mergeCell ref="E33:E35"/>
    <mergeCell ref="J33:J35"/>
    <mergeCell ref="N33:N35"/>
    <mergeCell ref="P33:P35"/>
    <mergeCell ref="B30:B32"/>
    <mergeCell ref="D30:D32"/>
    <mergeCell ref="E30:E32"/>
    <mergeCell ref="J30:J32"/>
    <mergeCell ref="P27:P29"/>
    <mergeCell ref="B27:B29"/>
    <mergeCell ref="D27:D29"/>
    <mergeCell ref="E27:E29"/>
    <mergeCell ref="J27:J29"/>
    <mergeCell ref="P21:P23"/>
    <mergeCell ref="B24:B26"/>
    <mergeCell ref="D24:D26"/>
    <mergeCell ref="E24:E26"/>
    <mergeCell ref="J24:J26"/>
    <mergeCell ref="N24:N26"/>
    <mergeCell ref="O24:O26"/>
    <mergeCell ref="P24:P26"/>
    <mergeCell ref="B21:B23"/>
    <mergeCell ref="D21:D23"/>
    <mergeCell ref="E21:E23"/>
    <mergeCell ref="J21:J23"/>
    <mergeCell ref="A18:A20"/>
    <mergeCell ref="N15:N17"/>
    <mergeCell ref="O15:O17"/>
    <mergeCell ref="P15:P17"/>
    <mergeCell ref="B18:B20"/>
    <mergeCell ref="D18:D20"/>
    <mergeCell ref="E18:E20"/>
    <mergeCell ref="J18:J20"/>
    <mergeCell ref="N18:N20"/>
    <mergeCell ref="O18:O20"/>
    <mergeCell ref="P18:P20"/>
    <mergeCell ref="A15:A17"/>
    <mergeCell ref="B15:B17"/>
    <mergeCell ref="D15:D17"/>
    <mergeCell ref="E15:E17"/>
    <mergeCell ref="J15:J17"/>
    <mergeCell ref="A30:A32"/>
    <mergeCell ref="A33:A35"/>
    <mergeCell ref="O33:O35"/>
    <mergeCell ref="O30:O32"/>
    <mergeCell ref="A21:A23"/>
    <mergeCell ref="A27:A29"/>
    <mergeCell ref="A24:A26"/>
    <mergeCell ref="N21:N23"/>
    <mergeCell ref="O21:O23"/>
    <mergeCell ref="N27:N29"/>
    <mergeCell ref="O27:O29"/>
    <mergeCell ref="N30:N32"/>
    <mergeCell ref="N3:N5"/>
    <mergeCell ref="O3:O5"/>
    <mergeCell ref="P3:P5"/>
    <mergeCell ref="A6:A8"/>
    <mergeCell ref="B6:B8"/>
    <mergeCell ref="D6:D8"/>
    <mergeCell ref="E6:E8"/>
    <mergeCell ref="J6:J8"/>
    <mergeCell ref="N6:N8"/>
    <mergeCell ref="O6:O8"/>
    <mergeCell ref="P6:P8"/>
    <mergeCell ref="A3:A5"/>
    <mergeCell ref="B3:B5"/>
    <mergeCell ref="D3:D5"/>
    <mergeCell ref="E3:E5"/>
    <mergeCell ref="J3:J5"/>
    <mergeCell ref="N9:N11"/>
    <mergeCell ref="O9:O11"/>
    <mergeCell ref="P9:P11"/>
    <mergeCell ref="A12:A14"/>
    <mergeCell ref="B12:B14"/>
    <mergeCell ref="D12:D14"/>
    <mergeCell ref="E12:E14"/>
    <mergeCell ref="J12:J14"/>
    <mergeCell ref="N12:N14"/>
    <mergeCell ref="O12:O14"/>
    <mergeCell ref="P12:P14"/>
    <mergeCell ref="A9:A11"/>
    <mergeCell ref="B9:B11"/>
    <mergeCell ref="D9:D11"/>
    <mergeCell ref="E9:E11"/>
    <mergeCell ref="J9:J11"/>
  </mergeCells>
  <phoneticPr fontId="2" type="noConversion"/>
  <pageMargins left="0.7" right="0.7" top="0.75" bottom="0.75" header="0.3" footer="0.3"/>
  <pageSetup paperSize="9" scale="5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9534-9530-744A-ACBD-8AE86F275610}">
  <dimension ref="A1:H6"/>
  <sheetViews>
    <sheetView workbookViewId="0">
      <selection activeCell="I33" sqref="I33"/>
    </sheetView>
  </sheetViews>
  <sheetFormatPr baseColWidth="10" defaultRowHeight="18"/>
  <cols>
    <col min="1" max="1" width="5.7109375" customWidth="1"/>
    <col min="2" max="2" width="25.7109375" customWidth="1"/>
    <col min="3" max="3" width="32.140625" customWidth="1"/>
  </cols>
  <sheetData>
    <row r="1" spans="1:8" ht="54">
      <c r="A1" s="30" t="s">
        <v>8</v>
      </c>
      <c r="B1" s="24" t="s">
        <v>15</v>
      </c>
      <c r="C1" s="25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5" t="s">
        <v>21</v>
      </c>
    </row>
    <row r="2" spans="1:8" ht="36">
      <c r="A2" s="31">
        <v>1</v>
      </c>
      <c r="B2" s="27" t="s">
        <v>25</v>
      </c>
      <c r="C2" s="28" t="s">
        <v>22</v>
      </c>
      <c r="D2" s="29" t="s">
        <v>29</v>
      </c>
      <c r="E2" s="29" t="s">
        <v>33</v>
      </c>
      <c r="F2" s="29" t="s">
        <v>30</v>
      </c>
      <c r="G2" s="29" t="s">
        <v>32</v>
      </c>
      <c r="H2" s="23" t="s">
        <v>31</v>
      </c>
    </row>
    <row r="3" spans="1:8" ht="36">
      <c r="A3" s="31">
        <v>2</v>
      </c>
      <c r="B3" s="27" t="s">
        <v>26</v>
      </c>
      <c r="C3" s="28" t="s">
        <v>22</v>
      </c>
      <c r="D3" s="29" t="s">
        <v>35</v>
      </c>
      <c r="E3" s="29" t="s">
        <v>45</v>
      </c>
      <c r="F3" s="29" t="s">
        <v>37</v>
      </c>
      <c r="G3" s="29" t="s">
        <v>44</v>
      </c>
      <c r="H3" s="23" t="s">
        <v>31</v>
      </c>
    </row>
    <row r="4" spans="1:8" ht="36">
      <c r="A4" s="31">
        <v>3</v>
      </c>
      <c r="B4" s="27" t="s">
        <v>27</v>
      </c>
      <c r="C4" s="28" t="s">
        <v>22</v>
      </c>
      <c r="D4" s="29" t="s">
        <v>34</v>
      </c>
      <c r="E4" s="29" t="s">
        <v>43</v>
      </c>
      <c r="F4" s="29" t="s">
        <v>38</v>
      </c>
      <c r="G4" s="29" t="s">
        <v>42</v>
      </c>
      <c r="H4" s="23" t="s">
        <v>31</v>
      </c>
    </row>
    <row r="5" spans="1:8" ht="36">
      <c r="A5" s="31">
        <v>4</v>
      </c>
      <c r="B5" s="27" t="s">
        <v>28</v>
      </c>
      <c r="C5" s="28" t="s">
        <v>22</v>
      </c>
      <c r="D5" s="29" t="s">
        <v>36</v>
      </c>
      <c r="E5" s="29" t="s">
        <v>41</v>
      </c>
      <c r="F5" s="29" t="s">
        <v>39</v>
      </c>
      <c r="G5" s="29" t="s">
        <v>40</v>
      </c>
      <c r="H5" s="23" t="s">
        <v>31</v>
      </c>
    </row>
    <row r="6" spans="1:8">
      <c r="A6" s="32"/>
    </row>
  </sheetData>
  <phoneticPr fontId="2" type="noConversion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Gim</cp:lastModifiedBy>
  <cp:lastPrinted>2025-06-25T01:12:44Z</cp:lastPrinted>
  <dcterms:created xsi:type="dcterms:W3CDTF">2023-01-18T08:53:57Z</dcterms:created>
  <dcterms:modified xsi:type="dcterms:W3CDTF">2025-08-28T10:42:13Z</dcterms:modified>
</cp:coreProperties>
</file>