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9200" windowHeight="1186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Sheet1!$A$1:$P$61</definedName>
  </definedNames>
  <calcPr calcId="124519"/>
</workbook>
</file>

<file path=xl/calcChain.xml><?xml version="1.0" encoding="utf-8"?>
<calcChain xmlns="http://schemas.openxmlformats.org/spreadsheetml/2006/main">
  <c r="J25" i="1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H59"/>
  <c r="G59"/>
  <c r="F59"/>
  <c r="H58"/>
  <c r="G58"/>
  <c r="F58"/>
  <c r="H57"/>
  <c r="G57"/>
  <c r="F57"/>
  <c r="H56"/>
  <c r="G56"/>
  <c r="F56"/>
  <c r="H55"/>
  <c r="G55"/>
  <c r="F55"/>
  <c r="H54"/>
  <c r="G54"/>
  <c r="F54"/>
  <c r="H53"/>
  <c r="G53"/>
  <c r="F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D59"/>
  <c r="C59"/>
  <c r="J59" s="1"/>
  <c r="D58"/>
  <c r="C58"/>
  <c r="J58" s="1"/>
  <c r="D57"/>
  <c r="C57"/>
  <c r="J57" s="1"/>
  <c r="D56"/>
  <c r="C56"/>
  <c r="J56" s="1"/>
  <c r="D55"/>
  <c r="C55"/>
  <c r="J55" s="1"/>
  <c r="D54"/>
  <c r="C54"/>
  <c r="J54" s="1"/>
  <c r="D53"/>
  <c r="C53"/>
  <c r="J53" s="1"/>
  <c r="D52"/>
  <c r="C52"/>
  <c r="J52" s="1"/>
  <c r="D51"/>
  <c r="C51"/>
  <c r="J51" s="1"/>
  <c r="D50"/>
  <c r="C50"/>
  <c r="J50" s="1"/>
  <c r="D49"/>
  <c r="C49"/>
  <c r="J49" s="1"/>
  <c r="D48"/>
  <c r="C48"/>
  <c r="J48" s="1"/>
  <c r="D47"/>
  <c r="C47"/>
  <c r="J47" s="1"/>
  <c r="D46"/>
  <c r="C46"/>
  <c r="J46" s="1"/>
  <c r="D45"/>
  <c r="C45"/>
  <c r="J45" s="1"/>
  <c r="D44"/>
  <c r="C44"/>
  <c r="J44" s="1"/>
  <c r="D43"/>
  <c r="C43"/>
  <c r="J43" s="1"/>
  <c r="D42"/>
  <c r="C42"/>
  <c r="J42" s="1"/>
  <c r="D41"/>
  <c r="C41"/>
  <c r="J41" s="1"/>
  <c r="I40"/>
  <c r="H40"/>
  <c r="G40"/>
  <c r="F40"/>
  <c r="E40"/>
  <c r="D40"/>
  <c r="C40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M6"/>
  <c r="L6"/>
  <c r="J40" l="1"/>
  <c r="K41"/>
  <c r="L41" s="1"/>
  <c r="M41" s="1"/>
  <c r="K42"/>
  <c r="L42" s="1"/>
  <c r="M42" s="1"/>
  <c r="K43"/>
  <c r="L43" s="1"/>
  <c r="M43" s="1"/>
  <c r="K44"/>
  <c r="L44" s="1"/>
  <c r="M44" s="1"/>
  <c r="K45"/>
  <c r="L45" s="1"/>
  <c r="M45" s="1"/>
  <c r="K46"/>
  <c r="L46" s="1"/>
  <c r="M46" s="1"/>
  <c r="K47"/>
  <c r="L47" s="1"/>
  <c r="M47" s="1"/>
  <c r="K48"/>
  <c r="L48" s="1"/>
  <c r="M48" s="1"/>
  <c r="K49"/>
  <c r="L49" s="1"/>
  <c r="M49" s="1"/>
  <c r="K50"/>
  <c r="L50" s="1"/>
  <c r="M50" s="1"/>
  <c r="K51"/>
  <c r="L51" s="1"/>
  <c r="M51" s="1"/>
  <c r="K52"/>
  <c r="L52" s="1"/>
  <c r="M52" s="1"/>
  <c r="K53"/>
  <c r="L53" s="1"/>
  <c r="M53" s="1"/>
  <c r="K54"/>
  <c r="L54" s="1"/>
  <c r="M54" s="1"/>
  <c r="K55"/>
  <c r="L55" s="1"/>
  <c r="M55" s="1"/>
  <c r="K56"/>
  <c r="L56" s="1"/>
  <c r="M56" s="1"/>
  <c r="K57"/>
  <c r="L57" s="1"/>
  <c r="M57" s="1"/>
  <c r="K58"/>
  <c r="L58" s="1"/>
  <c r="M58" s="1"/>
  <c r="K59"/>
  <c r="L59" s="1"/>
  <c r="M59" s="1"/>
  <c r="K40"/>
  <c r="L40" s="1"/>
  <c r="M40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</calcChain>
</file>

<file path=xl/sharedStrings.xml><?xml version="1.0" encoding="utf-8"?>
<sst xmlns="http://schemas.openxmlformats.org/spreadsheetml/2006/main" count="58" uniqueCount="25">
  <si>
    <t>구분</t>
    <phoneticPr fontId="1" type="noConversion"/>
  </si>
  <si>
    <t>승용차</t>
    <phoneticPr fontId="1" type="noConversion"/>
  </si>
  <si>
    <t>버스</t>
    <phoneticPr fontId="1" type="noConversion"/>
  </si>
  <si>
    <t>소형</t>
    <phoneticPr fontId="1" type="noConversion"/>
  </si>
  <si>
    <t>대형</t>
    <phoneticPr fontId="1" type="noConversion"/>
  </si>
  <si>
    <t>화물차</t>
    <phoneticPr fontId="1" type="noConversion"/>
  </si>
  <si>
    <t>보통</t>
    <phoneticPr fontId="1" type="noConversion"/>
  </si>
  <si>
    <t>특수</t>
    <phoneticPr fontId="1" type="noConversion"/>
  </si>
  <si>
    <t>총계</t>
    <phoneticPr fontId="1" type="noConversion"/>
  </si>
  <si>
    <t>비고</t>
    <phoneticPr fontId="1" type="noConversion"/>
  </si>
  <si>
    <t>목표년도</t>
    <phoneticPr fontId="1" type="noConversion"/>
  </si>
  <si>
    <t>공용10년</t>
    <phoneticPr fontId="1" type="noConversion"/>
  </si>
  <si>
    <t>공용15년</t>
    <phoneticPr fontId="1" type="noConversion"/>
  </si>
  <si>
    <t>개통년도</t>
    <phoneticPr fontId="1" type="noConversion"/>
  </si>
  <si>
    <t>장유IC~가락IC구간</t>
    <phoneticPr fontId="1" type="noConversion"/>
  </si>
  <si>
    <t>강성</t>
    <phoneticPr fontId="1" type="noConversion"/>
  </si>
  <si>
    <t>1. 장래예상교통량</t>
    <phoneticPr fontId="1" type="noConversion"/>
  </si>
  <si>
    <t>2. 8.2ton 단축하중 환산계수 (강성포장)</t>
    <phoneticPr fontId="1" type="noConversion"/>
  </si>
  <si>
    <t>3. 단축 환산 교통량 (콘크리트 포장두께 산정)</t>
    <phoneticPr fontId="1" type="noConversion"/>
  </si>
  <si>
    <t>×365</t>
    <phoneticPr fontId="1" type="noConversion"/>
  </si>
  <si>
    <t>×0.5</t>
    <phoneticPr fontId="1" type="noConversion"/>
  </si>
  <si>
    <r>
      <t>년간환산
교통량
×10</t>
    </r>
    <r>
      <rPr>
        <b/>
        <vertAlign val="superscript"/>
        <sz val="9"/>
        <color theme="1"/>
        <rFont val="돋움체"/>
        <family val="3"/>
        <charset val="129"/>
      </rPr>
      <t>6</t>
    </r>
    <phoneticPr fontId="1" type="noConversion"/>
  </si>
  <si>
    <r>
      <t>차로별
교통량
×10</t>
    </r>
    <r>
      <rPr>
        <b/>
        <vertAlign val="superscript"/>
        <sz val="9"/>
        <color theme="1"/>
        <rFont val="돋움체"/>
        <family val="3"/>
        <charset val="129"/>
      </rPr>
      <t>6</t>
    </r>
    <phoneticPr fontId="1" type="noConversion"/>
  </si>
  <si>
    <r>
      <t>방향별
교통량
×10</t>
    </r>
    <r>
      <rPr>
        <b/>
        <vertAlign val="superscript"/>
        <sz val="9"/>
        <color theme="1"/>
        <rFont val="돋움체"/>
        <family val="3"/>
        <charset val="129"/>
      </rPr>
      <t>6</t>
    </r>
    <phoneticPr fontId="1" type="noConversion"/>
  </si>
  <si>
    <r>
      <t>누가
설계차로
교통량
×10</t>
    </r>
    <r>
      <rPr>
        <b/>
        <vertAlign val="superscript"/>
        <sz val="9"/>
        <color theme="1"/>
        <rFont val="돋움체"/>
        <family val="3"/>
        <charset val="129"/>
      </rPr>
      <t>6</t>
    </r>
    <phoneticPr fontId="1" type="noConversion"/>
  </si>
</sst>
</file>

<file path=xl/styles.xml><?xml version="1.0" encoding="utf-8"?>
<styleSheet xmlns="http://schemas.openxmlformats.org/spreadsheetml/2006/main">
  <numFmts count="2">
    <numFmt numFmtId="177" formatCode="0.000"/>
    <numFmt numFmtId="179" formatCode="#,##0.000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 Narrow"/>
      <family val="2"/>
    </font>
    <font>
      <sz val="11"/>
      <color rgb="FF0000FF"/>
      <name val="Arial Narrow"/>
      <family val="2"/>
    </font>
    <font>
      <sz val="11"/>
      <color theme="1"/>
      <name val="돋움체"/>
      <family val="3"/>
      <charset val="129"/>
    </font>
    <font>
      <sz val="11"/>
      <color theme="1"/>
      <name val="HY견고딕"/>
      <family val="1"/>
      <charset val="129"/>
    </font>
    <font>
      <sz val="10"/>
      <color theme="1"/>
      <name val="돋움체"/>
      <family val="3"/>
      <charset val="129"/>
    </font>
    <font>
      <b/>
      <sz val="11"/>
      <color rgb="FF0000FF"/>
      <name val="Arial Narrow"/>
      <family val="2"/>
    </font>
    <font>
      <b/>
      <sz val="11"/>
      <color theme="1"/>
      <name val="돋움체"/>
      <family val="3"/>
      <charset val="129"/>
    </font>
    <font>
      <b/>
      <sz val="10"/>
      <color theme="1"/>
      <name val="돋움체"/>
      <family val="3"/>
      <charset val="129"/>
    </font>
    <font>
      <b/>
      <sz val="9"/>
      <color theme="1"/>
      <name val="돋움체"/>
      <family val="3"/>
      <charset val="129"/>
    </font>
    <font>
      <b/>
      <vertAlign val="superscript"/>
      <sz val="9"/>
      <color theme="1"/>
      <name val="돋움체"/>
      <family val="3"/>
      <charset val="129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79" fontId="7" fillId="0" borderId="7" xfId="0" applyNumberFormat="1" applyFont="1" applyBorder="1" applyAlignment="1">
      <alignment horizontal="center" vertical="center"/>
    </xf>
    <xf numFmtId="179" fontId="7" fillId="0" borderId="2" xfId="0" applyNumberFormat="1" applyFont="1" applyBorder="1" applyAlignment="1">
      <alignment horizontal="center" vertical="center"/>
    </xf>
    <xf numFmtId="179" fontId="7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O59"/>
  <sheetViews>
    <sheetView tabSelected="1" view="pageBreakPreview" topLeftCell="A37" zoomScale="115" zoomScaleSheetLayoutView="115" workbookViewId="0">
      <selection activeCell="T5" sqref="T5"/>
    </sheetView>
  </sheetViews>
  <sheetFormatPr defaultRowHeight="30" customHeight="1"/>
  <cols>
    <col min="1" max="1" width="1.625" style="8" customWidth="1"/>
    <col min="2" max="2" width="6.625" style="8" customWidth="1"/>
    <col min="3" max="15" width="7.625" style="8" customWidth="1"/>
    <col min="16" max="16" width="1.625" style="8" customWidth="1"/>
    <col min="17" max="16384" width="9" style="8"/>
  </cols>
  <sheetData>
    <row r="2" spans="2:15" ht="30" customHeight="1">
      <c r="B2" s="9" t="s">
        <v>16</v>
      </c>
    </row>
    <row r="3" spans="2:15" ht="30" customHeight="1" thickBot="1">
      <c r="B3" s="8" t="s">
        <v>14</v>
      </c>
    </row>
    <row r="4" spans="2:15" s="10" customFormat="1" ht="30" customHeight="1">
      <c r="B4" s="28" t="s">
        <v>0</v>
      </c>
      <c r="C4" s="28" t="s">
        <v>1</v>
      </c>
      <c r="D4" s="28" t="s">
        <v>2</v>
      </c>
      <c r="E4" s="28"/>
      <c r="F4" s="28" t="s">
        <v>5</v>
      </c>
      <c r="G4" s="28"/>
      <c r="H4" s="28"/>
      <c r="I4" s="28" t="s">
        <v>7</v>
      </c>
      <c r="J4" s="28" t="s">
        <v>8</v>
      </c>
      <c r="K4" s="29"/>
      <c r="L4" s="29"/>
      <c r="M4" s="29"/>
      <c r="N4" s="29"/>
      <c r="O4" s="28" t="s">
        <v>9</v>
      </c>
    </row>
    <row r="5" spans="2:15" s="10" customFormat="1" ht="30" customHeight="1">
      <c r="B5" s="30"/>
      <c r="C5" s="30"/>
      <c r="D5" s="31" t="s">
        <v>3</v>
      </c>
      <c r="E5" s="31" t="s">
        <v>4</v>
      </c>
      <c r="F5" s="31" t="s">
        <v>3</v>
      </c>
      <c r="G5" s="31" t="s">
        <v>6</v>
      </c>
      <c r="H5" s="31" t="s">
        <v>4</v>
      </c>
      <c r="I5" s="30"/>
      <c r="J5" s="30"/>
      <c r="K5" s="31" t="s">
        <v>1</v>
      </c>
      <c r="L5" s="31" t="s">
        <v>2</v>
      </c>
      <c r="M5" s="31" t="s">
        <v>5</v>
      </c>
      <c r="N5" s="31" t="s">
        <v>7</v>
      </c>
      <c r="O5" s="30"/>
    </row>
    <row r="6" spans="2:15" ht="30" customHeight="1">
      <c r="B6" s="16">
        <v>2013</v>
      </c>
      <c r="C6" s="17">
        <v>46008</v>
      </c>
      <c r="D6" s="17">
        <v>3889</v>
      </c>
      <c r="E6" s="17">
        <v>2888</v>
      </c>
      <c r="F6" s="17">
        <v>18283</v>
      </c>
      <c r="G6" s="17">
        <v>14228</v>
      </c>
      <c r="H6" s="17">
        <v>7095</v>
      </c>
      <c r="I6" s="17">
        <v>4997</v>
      </c>
      <c r="J6" s="18">
        <f>C6+D6+E6+F6+G6+H6+I6</f>
        <v>97388</v>
      </c>
      <c r="K6" s="18">
        <f>C6</f>
        <v>46008</v>
      </c>
      <c r="L6" s="18">
        <f>SUM(D6:E6)</f>
        <v>6777</v>
      </c>
      <c r="M6" s="18">
        <f>SUM(F6:H6)</f>
        <v>39606</v>
      </c>
      <c r="N6" s="18">
        <f>I6</f>
        <v>4997</v>
      </c>
      <c r="O6" s="21" t="s">
        <v>13</v>
      </c>
    </row>
    <row r="7" spans="2:15" ht="30" customHeight="1">
      <c r="B7" s="6">
        <v>2014</v>
      </c>
      <c r="C7" s="2">
        <v>46550</v>
      </c>
      <c r="D7" s="2">
        <v>3935</v>
      </c>
      <c r="E7" s="2">
        <v>2922</v>
      </c>
      <c r="F7" s="2">
        <v>18498</v>
      </c>
      <c r="G7" s="2">
        <v>14395</v>
      </c>
      <c r="H7" s="2">
        <v>7179</v>
      </c>
      <c r="I7" s="2">
        <v>5056</v>
      </c>
      <c r="J7" s="3">
        <f t="shared" ref="J7:J25" si="0">C7+D7+E7+F7+G7+H7+I7</f>
        <v>98535</v>
      </c>
      <c r="K7" s="3">
        <f t="shared" ref="K7:K25" si="1">C7</f>
        <v>46550</v>
      </c>
      <c r="L7" s="3">
        <f>SUM(D7:E7)</f>
        <v>6857</v>
      </c>
      <c r="M7" s="3">
        <f>SUM(F7:H7)</f>
        <v>40072</v>
      </c>
      <c r="N7" s="3">
        <f t="shared" ref="N7:N25" si="2">I7</f>
        <v>5056</v>
      </c>
      <c r="O7" s="11"/>
    </row>
    <row r="8" spans="2:15" ht="30" customHeight="1">
      <c r="B8" s="6">
        <v>2015</v>
      </c>
      <c r="C8" s="2">
        <v>47097</v>
      </c>
      <c r="D8" s="2">
        <v>3981</v>
      </c>
      <c r="E8" s="2">
        <v>2956</v>
      </c>
      <c r="F8" s="2">
        <v>18716</v>
      </c>
      <c r="G8" s="2">
        <v>14564</v>
      </c>
      <c r="H8" s="2">
        <v>7263</v>
      </c>
      <c r="I8" s="2">
        <v>5115</v>
      </c>
      <c r="J8" s="3">
        <f t="shared" si="0"/>
        <v>99692</v>
      </c>
      <c r="K8" s="3">
        <f t="shared" si="1"/>
        <v>47097</v>
      </c>
      <c r="L8" s="3">
        <f>SUM(D8:E8)</f>
        <v>6937</v>
      </c>
      <c r="M8" s="3">
        <f>SUM(F8:H8)</f>
        <v>40543</v>
      </c>
      <c r="N8" s="3">
        <f t="shared" si="2"/>
        <v>5115</v>
      </c>
      <c r="O8" s="11"/>
    </row>
    <row r="9" spans="2:15" ht="30" customHeight="1">
      <c r="B9" s="6">
        <v>2016</v>
      </c>
      <c r="C9" s="2">
        <v>47651</v>
      </c>
      <c r="D9" s="2">
        <v>4028</v>
      </c>
      <c r="E9" s="2">
        <v>2991</v>
      </c>
      <c r="F9" s="2">
        <v>18936</v>
      </c>
      <c r="G9" s="2">
        <v>14736</v>
      </c>
      <c r="H9" s="2">
        <v>7349</v>
      </c>
      <c r="I9" s="2">
        <v>5175</v>
      </c>
      <c r="J9" s="3">
        <f t="shared" si="0"/>
        <v>100866</v>
      </c>
      <c r="K9" s="3">
        <f t="shared" si="1"/>
        <v>47651</v>
      </c>
      <c r="L9" s="3">
        <f>SUM(D9:E9)</f>
        <v>7019</v>
      </c>
      <c r="M9" s="3">
        <f>SUM(F9:H9)</f>
        <v>41021</v>
      </c>
      <c r="N9" s="3">
        <f t="shared" si="2"/>
        <v>5175</v>
      </c>
      <c r="O9" s="11"/>
    </row>
    <row r="10" spans="2:15" ht="30" customHeight="1">
      <c r="B10" s="6">
        <v>2017</v>
      </c>
      <c r="C10" s="2">
        <v>48212</v>
      </c>
      <c r="D10" s="2">
        <v>4075</v>
      </c>
      <c r="E10" s="2">
        <v>3026</v>
      </c>
      <c r="F10" s="2">
        <v>19159</v>
      </c>
      <c r="G10" s="2">
        <v>14909</v>
      </c>
      <c r="H10" s="2">
        <v>7435</v>
      </c>
      <c r="I10" s="2">
        <v>5236</v>
      </c>
      <c r="J10" s="3">
        <f t="shared" si="0"/>
        <v>102052</v>
      </c>
      <c r="K10" s="3">
        <f t="shared" si="1"/>
        <v>48212</v>
      </c>
      <c r="L10" s="3">
        <f>SUM(D10:E10)</f>
        <v>7101</v>
      </c>
      <c r="M10" s="3">
        <f>SUM(F10:H10)</f>
        <v>41503</v>
      </c>
      <c r="N10" s="3">
        <f t="shared" si="2"/>
        <v>5236</v>
      </c>
      <c r="O10" s="11"/>
    </row>
    <row r="11" spans="2:15" ht="30" customHeight="1">
      <c r="B11" s="6">
        <v>2018</v>
      </c>
      <c r="C11" s="2">
        <v>48779</v>
      </c>
      <c r="D11" s="2">
        <v>4123</v>
      </c>
      <c r="E11" s="2">
        <v>3062</v>
      </c>
      <c r="F11" s="2">
        <v>19384</v>
      </c>
      <c r="G11" s="2">
        <v>15085</v>
      </c>
      <c r="H11" s="2">
        <v>7522</v>
      </c>
      <c r="I11" s="2">
        <v>5298</v>
      </c>
      <c r="J11" s="3">
        <f t="shared" si="0"/>
        <v>103253</v>
      </c>
      <c r="K11" s="3">
        <f t="shared" si="1"/>
        <v>48779</v>
      </c>
      <c r="L11" s="3">
        <f>SUM(D11:E11)</f>
        <v>7185</v>
      </c>
      <c r="M11" s="3">
        <f>SUM(F11:H11)</f>
        <v>41991</v>
      </c>
      <c r="N11" s="3">
        <f t="shared" si="2"/>
        <v>5298</v>
      </c>
      <c r="O11" s="11"/>
    </row>
    <row r="12" spans="2:15" ht="30" customHeight="1">
      <c r="B12" s="6">
        <v>2019</v>
      </c>
      <c r="C12" s="2">
        <v>49353</v>
      </c>
      <c r="D12" s="2">
        <v>4172</v>
      </c>
      <c r="E12" s="2">
        <v>3098</v>
      </c>
      <c r="F12" s="2">
        <v>19612</v>
      </c>
      <c r="G12" s="2">
        <v>15262</v>
      </c>
      <c r="H12" s="2">
        <v>7611</v>
      </c>
      <c r="I12" s="2">
        <v>5360</v>
      </c>
      <c r="J12" s="3">
        <f t="shared" si="0"/>
        <v>104468</v>
      </c>
      <c r="K12" s="3">
        <f t="shared" si="1"/>
        <v>49353</v>
      </c>
      <c r="L12" s="3">
        <f>SUM(D12:E12)</f>
        <v>7270</v>
      </c>
      <c r="M12" s="3">
        <f>SUM(F12:H12)</f>
        <v>42485</v>
      </c>
      <c r="N12" s="3">
        <f t="shared" si="2"/>
        <v>5360</v>
      </c>
      <c r="O12" s="11"/>
    </row>
    <row r="13" spans="2:15" ht="30" customHeight="1">
      <c r="B13" s="6">
        <v>2020</v>
      </c>
      <c r="C13" s="2">
        <v>49934</v>
      </c>
      <c r="D13" s="2">
        <v>4221</v>
      </c>
      <c r="E13" s="2">
        <v>3134</v>
      </c>
      <c r="F13" s="2">
        <v>19843</v>
      </c>
      <c r="G13" s="2">
        <v>15442</v>
      </c>
      <c r="H13" s="2">
        <v>7700</v>
      </c>
      <c r="I13" s="2">
        <v>5423</v>
      </c>
      <c r="J13" s="3">
        <f t="shared" si="0"/>
        <v>105697</v>
      </c>
      <c r="K13" s="3">
        <f t="shared" si="1"/>
        <v>49934</v>
      </c>
      <c r="L13" s="3">
        <f>SUM(D13:E13)</f>
        <v>7355</v>
      </c>
      <c r="M13" s="3">
        <f>SUM(F13:H13)</f>
        <v>42985</v>
      </c>
      <c r="N13" s="3">
        <f t="shared" si="2"/>
        <v>5423</v>
      </c>
      <c r="O13" s="11"/>
    </row>
    <row r="14" spans="2:15" ht="30" customHeight="1">
      <c r="B14" s="6">
        <v>2021</v>
      </c>
      <c r="C14" s="2">
        <v>50521</v>
      </c>
      <c r="D14" s="2">
        <v>4271</v>
      </c>
      <c r="E14" s="2">
        <v>3171</v>
      </c>
      <c r="F14" s="2">
        <v>20076</v>
      </c>
      <c r="G14" s="2">
        <v>15623</v>
      </c>
      <c r="H14" s="2">
        <v>7791</v>
      </c>
      <c r="I14" s="2">
        <v>5487</v>
      </c>
      <c r="J14" s="3">
        <f t="shared" si="0"/>
        <v>106940</v>
      </c>
      <c r="K14" s="3">
        <f t="shared" si="1"/>
        <v>50521</v>
      </c>
      <c r="L14" s="3">
        <f>SUM(D14:E14)</f>
        <v>7442</v>
      </c>
      <c r="M14" s="3">
        <f>SUM(F14:H14)</f>
        <v>43490</v>
      </c>
      <c r="N14" s="3">
        <f t="shared" si="2"/>
        <v>5487</v>
      </c>
      <c r="O14" s="11"/>
    </row>
    <row r="15" spans="2:15" ht="30" customHeight="1">
      <c r="B15" s="6">
        <v>2022</v>
      </c>
      <c r="C15" s="2">
        <v>51115</v>
      </c>
      <c r="D15" s="2">
        <v>4321</v>
      </c>
      <c r="E15" s="2">
        <v>3208</v>
      </c>
      <c r="F15" s="2">
        <v>20312</v>
      </c>
      <c r="G15" s="2">
        <v>15807</v>
      </c>
      <c r="H15" s="2">
        <v>7883</v>
      </c>
      <c r="I15" s="2">
        <v>5552</v>
      </c>
      <c r="J15" s="3">
        <f t="shared" si="0"/>
        <v>108198</v>
      </c>
      <c r="K15" s="3">
        <f t="shared" si="1"/>
        <v>51115</v>
      </c>
      <c r="L15" s="3">
        <f>SUM(D15:E15)</f>
        <v>7529</v>
      </c>
      <c r="M15" s="3">
        <f>SUM(F15:H15)</f>
        <v>44002</v>
      </c>
      <c r="N15" s="3">
        <f t="shared" si="2"/>
        <v>5552</v>
      </c>
      <c r="O15" s="11"/>
    </row>
    <row r="16" spans="2:15" ht="30" customHeight="1">
      <c r="B16" s="6">
        <v>2023</v>
      </c>
      <c r="C16" s="2">
        <v>51640</v>
      </c>
      <c r="D16" s="2">
        <v>4365</v>
      </c>
      <c r="E16" s="2">
        <v>3241</v>
      </c>
      <c r="F16" s="2">
        <v>20521</v>
      </c>
      <c r="G16" s="2">
        <v>15969</v>
      </c>
      <c r="H16" s="2">
        <v>7964</v>
      </c>
      <c r="I16" s="2">
        <v>5608</v>
      </c>
      <c r="J16" s="3">
        <f t="shared" si="0"/>
        <v>109308</v>
      </c>
      <c r="K16" s="3">
        <f t="shared" si="1"/>
        <v>51640</v>
      </c>
      <c r="L16" s="3">
        <f>SUM(D16:E16)</f>
        <v>7606</v>
      </c>
      <c r="M16" s="3">
        <f>SUM(F16:H16)</f>
        <v>44454</v>
      </c>
      <c r="N16" s="3">
        <f t="shared" si="2"/>
        <v>5608</v>
      </c>
      <c r="O16" s="11"/>
    </row>
    <row r="17" spans="2:15" ht="30" customHeight="1">
      <c r="B17" s="6">
        <v>2024</v>
      </c>
      <c r="C17" s="2">
        <v>52171</v>
      </c>
      <c r="D17" s="2">
        <v>4410</v>
      </c>
      <c r="E17" s="2">
        <v>3275</v>
      </c>
      <c r="F17" s="2">
        <v>20732</v>
      </c>
      <c r="G17" s="2">
        <v>16133</v>
      </c>
      <c r="H17" s="2">
        <v>8045</v>
      </c>
      <c r="I17" s="2">
        <v>5666</v>
      </c>
      <c r="J17" s="3">
        <f t="shared" si="0"/>
        <v>110432</v>
      </c>
      <c r="K17" s="3">
        <f t="shared" si="1"/>
        <v>52171</v>
      </c>
      <c r="L17" s="3">
        <f>SUM(D17:E17)</f>
        <v>7685</v>
      </c>
      <c r="M17" s="3">
        <f>SUM(F17:H17)</f>
        <v>44910</v>
      </c>
      <c r="N17" s="3">
        <f t="shared" si="2"/>
        <v>5666</v>
      </c>
      <c r="O17" s="11"/>
    </row>
    <row r="18" spans="2:15" ht="30" customHeight="1">
      <c r="B18" s="6">
        <v>2025</v>
      </c>
      <c r="C18" s="2">
        <v>52706</v>
      </c>
      <c r="D18" s="2">
        <v>4455</v>
      </c>
      <c r="E18" s="2">
        <v>3308</v>
      </c>
      <c r="F18" s="2">
        <v>20945</v>
      </c>
      <c r="G18" s="2">
        <v>16299</v>
      </c>
      <c r="H18" s="2">
        <v>8128</v>
      </c>
      <c r="I18" s="2">
        <v>5724</v>
      </c>
      <c r="J18" s="3">
        <f t="shared" si="0"/>
        <v>111565</v>
      </c>
      <c r="K18" s="3">
        <f t="shared" si="1"/>
        <v>52706</v>
      </c>
      <c r="L18" s="3">
        <f>SUM(D18:E18)</f>
        <v>7763</v>
      </c>
      <c r="M18" s="3">
        <f>SUM(F18:H18)</f>
        <v>45372</v>
      </c>
      <c r="N18" s="3">
        <f t="shared" si="2"/>
        <v>5724</v>
      </c>
      <c r="O18" s="11"/>
    </row>
    <row r="19" spans="2:15" ht="30" customHeight="1">
      <c r="B19" s="6">
        <v>2026</v>
      </c>
      <c r="C19" s="2">
        <v>53248</v>
      </c>
      <c r="D19" s="2">
        <v>4501</v>
      </c>
      <c r="E19" s="2">
        <v>3342</v>
      </c>
      <c r="F19" s="2">
        <v>21160</v>
      </c>
      <c r="G19" s="2">
        <v>16466</v>
      </c>
      <c r="H19" s="2">
        <v>8212</v>
      </c>
      <c r="I19" s="2">
        <v>5783</v>
      </c>
      <c r="J19" s="3">
        <f t="shared" si="0"/>
        <v>112712</v>
      </c>
      <c r="K19" s="3">
        <f t="shared" si="1"/>
        <v>53248</v>
      </c>
      <c r="L19" s="3">
        <f>SUM(D19:E19)</f>
        <v>7843</v>
      </c>
      <c r="M19" s="3">
        <f>SUM(F19:H19)</f>
        <v>45838</v>
      </c>
      <c r="N19" s="3">
        <f t="shared" si="2"/>
        <v>5783</v>
      </c>
      <c r="O19" s="11"/>
    </row>
    <row r="20" spans="2:15" ht="30" customHeight="1">
      <c r="B20" s="6">
        <v>2027</v>
      </c>
      <c r="C20" s="2">
        <v>53794</v>
      </c>
      <c r="D20" s="2">
        <v>4547</v>
      </c>
      <c r="E20" s="2">
        <v>3377</v>
      </c>
      <c r="F20" s="2">
        <v>21377</v>
      </c>
      <c r="G20" s="2">
        <v>16635</v>
      </c>
      <c r="H20" s="2">
        <v>8296</v>
      </c>
      <c r="I20" s="2">
        <v>5842</v>
      </c>
      <c r="J20" s="3">
        <f t="shared" si="0"/>
        <v>113868</v>
      </c>
      <c r="K20" s="3">
        <f t="shared" si="1"/>
        <v>53794</v>
      </c>
      <c r="L20" s="3">
        <f>SUM(D20:E20)</f>
        <v>7924</v>
      </c>
      <c r="M20" s="3">
        <f>SUM(F20:H20)</f>
        <v>46308</v>
      </c>
      <c r="N20" s="3">
        <f t="shared" si="2"/>
        <v>5842</v>
      </c>
      <c r="O20" s="11"/>
    </row>
    <row r="21" spans="2:15" ht="30" customHeight="1">
      <c r="B21" s="6">
        <v>2028</v>
      </c>
      <c r="C21" s="2">
        <v>54347</v>
      </c>
      <c r="D21" s="2">
        <v>4594</v>
      </c>
      <c r="E21" s="2">
        <v>3411</v>
      </c>
      <c r="F21" s="2">
        <v>21596</v>
      </c>
      <c r="G21" s="2">
        <v>16806</v>
      </c>
      <c r="H21" s="2">
        <v>8381</v>
      </c>
      <c r="I21" s="2">
        <v>5902</v>
      </c>
      <c r="J21" s="3">
        <f t="shared" si="0"/>
        <v>115037</v>
      </c>
      <c r="K21" s="3">
        <f t="shared" si="1"/>
        <v>54347</v>
      </c>
      <c r="L21" s="3">
        <f>SUM(D21:E21)</f>
        <v>8005</v>
      </c>
      <c r="M21" s="3">
        <f>SUM(F21:H21)</f>
        <v>46783</v>
      </c>
      <c r="N21" s="3">
        <f t="shared" si="2"/>
        <v>5902</v>
      </c>
      <c r="O21" s="11"/>
    </row>
    <row r="22" spans="2:15" ht="30" customHeight="1">
      <c r="B22" s="6">
        <v>2029</v>
      </c>
      <c r="C22" s="2">
        <v>54905</v>
      </c>
      <c r="D22" s="2">
        <v>4641</v>
      </c>
      <c r="E22" s="2">
        <v>3446</v>
      </c>
      <c r="F22" s="2">
        <v>21818</v>
      </c>
      <c r="G22" s="2">
        <v>16979</v>
      </c>
      <c r="H22" s="2">
        <v>8467</v>
      </c>
      <c r="I22" s="2">
        <v>5963</v>
      </c>
      <c r="J22" s="3">
        <f t="shared" si="0"/>
        <v>116219</v>
      </c>
      <c r="K22" s="3">
        <f t="shared" si="1"/>
        <v>54905</v>
      </c>
      <c r="L22" s="3">
        <f>SUM(D22:E22)</f>
        <v>8087</v>
      </c>
      <c r="M22" s="3">
        <f>SUM(F22:H22)</f>
        <v>47264</v>
      </c>
      <c r="N22" s="3">
        <f t="shared" si="2"/>
        <v>5963</v>
      </c>
      <c r="O22" s="11"/>
    </row>
    <row r="23" spans="2:15" ht="30" customHeight="1">
      <c r="B23" s="6">
        <v>2030</v>
      </c>
      <c r="C23" s="2">
        <v>55469</v>
      </c>
      <c r="D23" s="2">
        <v>4689</v>
      </c>
      <c r="E23" s="2">
        <v>3482</v>
      </c>
      <c r="F23" s="2">
        <v>22042</v>
      </c>
      <c r="G23" s="2">
        <v>17153</v>
      </c>
      <c r="H23" s="2">
        <v>8554</v>
      </c>
      <c r="I23" s="2">
        <v>6024</v>
      </c>
      <c r="J23" s="3">
        <f t="shared" si="0"/>
        <v>117413</v>
      </c>
      <c r="K23" s="3">
        <f t="shared" si="1"/>
        <v>55469</v>
      </c>
      <c r="L23" s="3">
        <f>SUM(D23:E23)</f>
        <v>8171</v>
      </c>
      <c r="M23" s="3">
        <f>SUM(F23:H23)</f>
        <v>47749</v>
      </c>
      <c r="N23" s="3">
        <f t="shared" si="2"/>
        <v>6024</v>
      </c>
      <c r="O23" s="11"/>
    </row>
    <row r="24" spans="2:15" ht="30" customHeight="1">
      <c r="B24" s="6">
        <v>2031</v>
      </c>
      <c r="C24" s="2">
        <v>56038</v>
      </c>
      <c r="D24" s="2">
        <v>4737</v>
      </c>
      <c r="E24" s="2">
        <v>3517</v>
      </c>
      <c r="F24" s="2">
        <v>22269</v>
      </c>
      <c r="G24" s="2">
        <v>17329</v>
      </c>
      <c r="H24" s="2">
        <v>8642</v>
      </c>
      <c r="I24" s="2">
        <v>6086</v>
      </c>
      <c r="J24" s="3">
        <f t="shared" si="0"/>
        <v>118618</v>
      </c>
      <c r="K24" s="3">
        <f t="shared" si="1"/>
        <v>56038</v>
      </c>
      <c r="L24" s="3">
        <f>SUM(D24:E24)</f>
        <v>8254</v>
      </c>
      <c r="M24" s="3">
        <f>SUM(F24:H24)</f>
        <v>48240</v>
      </c>
      <c r="N24" s="3">
        <f t="shared" si="2"/>
        <v>6086</v>
      </c>
      <c r="O24" s="11"/>
    </row>
    <row r="25" spans="2:15" ht="30" customHeight="1">
      <c r="B25" s="7">
        <v>2032</v>
      </c>
      <c r="C25" s="4">
        <v>56614</v>
      </c>
      <c r="D25" s="4">
        <v>4786</v>
      </c>
      <c r="E25" s="4">
        <v>3554</v>
      </c>
      <c r="F25" s="4">
        <v>22497</v>
      </c>
      <c r="G25" s="4">
        <v>17507</v>
      </c>
      <c r="H25" s="4">
        <v>8731</v>
      </c>
      <c r="I25" s="4">
        <v>6148</v>
      </c>
      <c r="J25" s="5">
        <f t="shared" si="0"/>
        <v>119837</v>
      </c>
      <c r="K25" s="5">
        <f t="shared" si="1"/>
        <v>56614</v>
      </c>
      <c r="L25" s="5">
        <f>SUM(D25:E25)</f>
        <v>8340</v>
      </c>
      <c r="M25" s="5">
        <f>SUM(F25:H25)</f>
        <v>48735</v>
      </c>
      <c r="N25" s="5">
        <f t="shared" si="2"/>
        <v>6148</v>
      </c>
      <c r="O25" s="12"/>
    </row>
    <row r="29" spans="2:15" s="9" customFormat="1" ht="30" customHeight="1" thickBot="1">
      <c r="B29" s="9" t="s">
        <v>17</v>
      </c>
    </row>
    <row r="30" spans="2:15" s="10" customFormat="1" ht="30" customHeight="1">
      <c r="B30" s="28" t="s">
        <v>0</v>
      </c>
      <c r="C30" s="28" t="s">
        <v>1</v>
      </c>
      <c r="D30" s="32" t="s">
        <v>2</v>
      </c>
      <c r="E30" s="32"/>
      <c r="F30" s="32" t="s">
        <v>5</v>
      </c>
      <c r="G30" s="32"/>
      <c r="H30" s="32"/>
      <c r="I30" s="28" t="s">
        <v>7</v>
      </c>
      <c r="J30" s="28" t="s">
        <v>8</v>
      </c>
      <c r="K30" s="33" t="s">
        <v>9</v>
      </c>
      <c r="L30" s="33"/>
      <c r="M30" s="33"/>
      <c r="N30" s="33"/>
      <c r="O30" s="33"/>
    </row>
    <row r="31" spans="2:15" s="10" customFormat="1" ht="30" customHeight="1">
      <c r="B31" s="30"/>
      <c r="C31" s="30"/>
      <c r="D31" s="31" t="s">
        <v>3</v>
      </c>
      <c r="E31" s="31" t="s">
        <v>4</v>
      </c>
      <c r="F31" s="31" t="s">
        <v>3</v>
      </c>
      <c r="G31" s="31" t="s">
        <v>6</v>
      </c>
      <c r="H31" s="31" t="s">
        <v>4</v>
      </c>
      <c r="I31" s="30"/>
      <c r="J31" s="30"/>
      <c r="K31" s="34"/>
      <c r="L31" s="34"/>
      <c r="M31" s="34"/>
      <c r="N31" s="34"/>
      <c r="O31" s="34"/>
    </row>
    <row r="32" spans="2:15" s="10" customFormat="1" ht="30" customHeight="1">
      <c r="B32" s="14" t="s">
        <v>15</v>
      </c>
      <c r="C32" s="15">
        <v>1E-4</v>
      </c>
      <c r="D32" s="15">
        <v>4.0000000000000002E-4</v>
      </c>
      <c r="E32" s="15">
        <v>1.0429999999999999</v>
      </c>
      <c r="F32" s="15">
        <v>1.4999999999999999E-2</v>
      </c>
      <c r="G32" s="15">
        <v>0.79500000000000004</v>
      </c>
      <c r="H32" s="15">
        <v>2.516</v>
      </c>
      <c r="I32" s="15">
        <v>2.4820000000000002</v>
      </c>
      <c r="J32" s="14"/>
      <c r="K32" s="14"/>
      <c r="L32" s="14"/>
      <c r="M32" s="14"/>
      <c r="N32" s="14"/>
      <c r="O32" s="14"/>
    </row>
    <row r="33" spans="2:15" s="10" customFormat="1" ht="30" customHeight="1">
      <c r="C33" s="1"/>
      <c r="D33" s="1"/>
      <c r="E33" s="1"/>
      <c r="F33" s="1"/>
      <c r="G33" s="1"/>
      <c r="H33" s="1"/>
      <c r="I33" s="1"/>
      <c r="J33" s="1"/>
      <c r="K33" s="1"/>
    </row>
    <row r="34" spans="2:15" s="10" customFormat="1" ht="30" customHeight="1">
      <c r="C34" s="1"/>
      <c r="D34" s="1"/>
      <c r="E34" s="1"/>
      <c r="F34" s="1"/>
      <c r="G34" s="1"/>
      <c r="H34" s="1"/>
      <c r="I34" s="1"/>
      <c r="J34" s="1"/>
      <c r="K34" s="1"/>
    </row>
    <row r="35" spans="2:15" ht="30" customHeight="1">
      <c r="B35" s="9" t="s">
        <v>18</v>
      </c>
    </row>
    <row r="36" spans="2:15" ht="30" customHeight="1" thickBot="1">
      <c r="B36" s="8" t="s">
        <v>14</v>
      </c>
    </row>
    <row r="37" spans="2:15" s="10" customFormat="1" ht="30" customHeight="1">
      <c r="B37" s="28" t="s">
        <v>0</v>
      </c>
      <c r="C37" s="28" t="s">
        <v>1</v>
      </c>
      <c r="D37" s="33" t="s">
        <v>2</v>
      </c>
      <c r="E37" s="33"/>
      <c r="F37" s="33" t="s">
        <v>5</v>
      </c>
      <c r="G37" s="33"/>
      <c r="H37" s="33"/>
      <c r="I37" s="28" t="s">
        <v>7</v>
      </c>
      <c r="J37" s="28" t="s">
        <v>8</v>
      </c>
      <c r="K37" s="38" t="s">
        <v>21</v>
      </c>
      <c r="L37" s="38" t="s">
        <v>22</v>
      </c>
      <c r="M37" s="38" t="s">
        <v>23</v>
      </c>
      <c r="N37" s="38" t="s">
        <v>24</v>
      </c>
      <c r="O37" s="28" t="s">
        <v>9</v>
      </c>
    </row>
    <row r="38" spans="2:15" s="10" customFormat="1" ht="30" customHeight="1">
      <c r="B38" s="35"/>
      <c r="C38" s="35"/>
      <c r="D38" s="36"/>
      <c r="E38" s="36"/>
      <c r="F38" s="36"/>
      <c r="G38" s="36"/>
      <c r="H38" s="36"/>
      <c r="I38" s="35"/>
      <c r="J38" s="35"/>
      <c r="K38" s="39"/>
      <c r="L38" s="39"/>
      <c r="M38" s="39"/>
      <c r="N38" s="39"/>
      <c r="O38" s="35"/>
    </row>
    <row r="39" spans="2:15" s="10" customFormat="1" ht="30" customHeight="1">
      <c r="B39" s="30"/>
      <c r="C39" s="30"/>
      <c r="D39" s="31" t="s">
        <v>3</v>
      </c>
      <c r="E39" s="31" t="s">
        <v>4</v>
      </c>
      <c r="F39" s="31" t="s">
        <v>3</v>
      </c>
      <c r="G39" s="31" t="s">
        <v>6</v>
      </c>
      <c r="H39" s="31" t="s">
        <v>4</v>
      </c>
      <c r="I39" s="30"/>
      <c r="J39" s="30"/>
      <c r="K39" s="37" t="s">
        <v>19</v>
      </c>
      <c r="L39" s="37" t="s">
        <v>20</v>
      </c>
      <c r="M39" s="37" t="s">
        <v>20</v>
      </c>
      <c r="N39" s="37"/>
      <c r="O39" s="30"/>
    </row>
    <row r="40" spans="2:15" ht="24.95" customHeight="1">
      <c r="B40" s="16">
        <v>2013</v>
      </c>
      <c r="C40" s="17">
        <f>$C$32*C6</f>
        <v>4.6008000000000004</v>
      </c>
      <c r="D40" s="17">
        <f>$D$32*D6</f>
        <v>1.5556000000000001</v>
      </c>
      <c r="E40" s="17">
        <f>$E$32*E6</f>
        <v>3012.1839999999997</v>
      </c>
      <c r="F40" s="17">
        <f>$F$32*F6</f>
        <v>274.245</v>
      </c>
      <c r="G40" s="17">
        <f>$G$32*G6</f>
        <v>11311.26</v>
      </c>
      <c r="H40" s="17">
        <f>$H$32*H6</f>
        <v>17851.02</v>
      </c>
      <c r="I40" s="17">
        <f>$I$32*I6</f>
        <v>12402.554000000002</v>
      </c>
      <c r="J40" s="18">
        <f>C40+D40+E40+F40+G40+H40+I40</f>
        <v>44857.419400000006</v>
      </c>
      <c r="K40" s="19">
        <f>J40*365/1000000</f>
        <v>16.372958081000004</v>
      </c>
      <c r="L40" s="20">
        <f>K40*0.5</f>
        <v>8.1864790405000019</v>
      </c>
      <c r="M40" s="20">
        <f>L40*0.5</f>
        <v>4.0932395202500009</v>
      </c>
      <c r="N40" s="25">
        <f>M40</f>
        <v>4.0932395202500009</v>
      </c>
      <c r="O40" s="21" t="s">
        <v>13</v>
      </c>
    </row>
    <row r="41" spans="2:15" ht="24.95" customHeight="1">
      <c r="B41" s="6">
        <v>2014</v>
      </c>
      <c r="C41" s="2">
        <f t="shared" ref="C41:C59" si="3">$C$32*C7</f>
        <v>4.6550000000000002</v>
      </c>
      <c r="D41" s="2">
        <f t="shared" ref="D41:D59" si="4">$D$32*D7</f>
        <v>1.5740000000000001</v>
      </c>
      <c r="E41" s="2">
        <f t="shared" ref="E41:E59" si="5">$E$32*E7</f>
        <v>3047.6459999999997</v>
      </c>
      <c r="F41" s="2">
        <f t="shared" ref="F41:F59" si="6">$F$32*F7</f>
        <v>277.46999999999997</v>
      </c>
      <c r="G41" s="2">
        <f t="shared" ref="G41:G59" si="7">$G$32*G7</f>
        <v>11444.025000000001</v>
      </c>
      <c r="H41" s="2">
        <f t="shared" ref="H41:H59" si="8">$H$32*H7</f>
        <v>18062.364000000001</v>
      </c>
      <c r="I41" s="2">
        <f t="shared" ref="I41:I59" si="9">$I$32*I7</f>
        <v>12548.992</v>
      </c>
      <c r="J41" s="3">
        <f t="shared" ref="J41:J59" si="10">C41+D41+E41+F41+G41+H41+I41</f>
        <v>45386.726000000002</v>
      </c>
      <c r="K41" s="22">
        <f t="shared" ref="K41:K59" si="11">J41*365/1000000</f>
        <v>16.566154990000001</v>
      </c>
      <c r="L41" s="13">
        <f t="shared" ref="L41:M59" si="12">K41*0.5</f>
        <v>8.2830774950000006</v>
      </c>
      <c r="M41" s="13">
        <f t="shared" si="12"/>
        <v>4.1415387475000003</v>
      </c>
      <c r="N41" s="26">
        <f>N40+M41</f>
        <v>8.2347782677500021</v>
      </c>
      <c r="O41" s="11"/>
    </row>
    <row r="42" spans="2:15" ht="24.95" customHeight="1">
      <c r="B42" s="6">
        <v>2015</v>
      </c>
      <c r="C42" s="2">
        <f t="shared" si="3"/>
        <v>4.7097000000000007</v>
      </c>
      <c r="D42" s="2">
        <f t="shared" si="4"/>
        <v>1.5924</v>
      </c>
      <c r="E42" s="2">
        <f t="shared" si="5"/>
        <v>3083.1079999999997</v>
      </c>
      <c r="F42" s="2">
        <f t="shared" si="6"/>
        <v>280.74</v>
      </c>
      <c r="G42" s="2">
        <f t="shared" si="7"/>
        <v>11578.380000000001</v>
      </c>
      <c r="H42" s="2">
        <f t="shared" si="8"/>
        <v>18273.707999999999</v>
      </c>
      <c r="I42" s="2">
        <f t="shared" si="9"/>
        <v>12695.43</v>
      </c>
      <c r="J42" s="3">
        <f t="shared" si="10"/>
        <v>45917.668100000003</v>
      </c>
      <c r="K42" s="22">
        <f t="shared" si="11"/>
        <v>16.759948856500003</v>
      </c>
      <c r="L42" s="13">
        <f t="shared" si="12"/>
        <v>8.3799744282500015</v>
      </c>
      <c r="M42" s="13">
        <f t="shared" si="12"/>
        <v>4.1899872141250007</v>
      </c>
      <c r="N42" s="26">
        <f t="shared" ref="N42:N59" si="13">N41+M42</f>
        <v>12.424765481875003</v>
      </c>
      <c r="O42" s="11"/>
    </row>
    <row r="43" spans="2:15" ht="24.95" customHeight="1">
      <c r="B43" s="6">
        <v>2016</v>
      </c>
      <c r="C43" s="2">
        <f t="shared" si="3"/>
        <v>4.7651000000000003</v>
      </c>
      <c r="D43" s="2">
        <f t="shared" si="4"/>
        <v>1.6112000000000002</v>
      </c>
      <c r="E43" s="2">
        <f t="shared" si="5"/>
        <v>3119.6129999999998</v>
      </c>
      <c r="F43" s="2">
        <f t="shared" si="6"/>
        <v>284.03999999999996</v>
      </c>
      <c r="G43" s="2">
        <f t="shared" si="7"/>
        <v>11715.12</v>
      </c>
      <c r="H43" s="2">
        <f t="shared" si="8"/>
        <v>18490.083999999999</v>
      </c>
      <c r="I43" s="2">
        <f t="shared" si="9"/>
        <v>12844.35</v>
      </c>
      <c r="J43" s="3">
        <f t="shared" si="10"/>
        <v>46459.583299999998</v>
      </c>
      <c r="K43" s="22">
        <f t="shared" si="11"/>
        <v>16.9577479045</v>
      </c>
      <c r="L43" s="13">
        <f t="shared" si="12"/>
        <v>8.4788739522499998</v>
      </c>
      <c r="M43" s="13">
        <f t="shared" si="12"/>
        <v>4.2394369761249999</v>
      </c>
      <c r="N43" s="26">
        <f t="shared" si="13"/>
        <v>16.664202458000002</v>
      </c>
      <c r="O43" s="11"/>
    </row>
    <row r="44" spans="2:15" ht="24.95" customHeight="1">
      <c r="B44" s="6">
        <v>2017</v>
      </c>
      <c r="C44" s="2">
        <f t="shared" si="3"/>
        <v>4.8212000000000002</v>
      </c>
      <c r="D44" s="2">
        <f t="shared" si="4"/>
        <v>1.6300000000000001</v>
      </c>
      <c r="E44" s="2">
        <f t="shared" si="5"/>
        <v>3156.1179999999999</v>
      </c>
      <c r="F44" s="2">
        <f t="shared" si="6"/>
        <v>287.38499999999999</v>
      </c>
      <c r="G44" s="2">
        <f t="shared" si="7"/>
        <v>11852.655000000001</v>
      </c>
      <c r="H44" s="2">
        <f t="shared" si="8"/>
        <v>18706.46</v>
      </c>
      <c r="I44" s="2">
        <f t="shared" si="9"/>
        <v>12995.752</v>
      </c>
      <c r="J44" s="3">
        <f t="shared" si="10"/>
        <v>47004.821199999998</v>
      </c>
      <c r="K44" s="22">
        <f t="shared" si="11"/>
        <v>17.156759737999998</v>
      </c>
      <c r="L44" s="13">
        <f t="shared" si="12"/>
        <v>8.578379868999999</v>
      </c>
      <c r="M44" s="13">
        <f t="shared" si="12"/>
        <v>4.2891899344999995</v>
      </c>
      <c r="N44" s="26">
        <f t="shared" si="13"/>
        <v>20.9533923925</v>
      </c>
      <c r="O44" s="11"/>
    </row>
    <row r="45" spans="2:15" ht="24.95" customHeight="1">
      <c r="B45" s="6">
        <v>2018</v>
      </c>
      <c r="C45" s="2">
        <f t="shared" si="3"/>
        <v>4.8779000000000003</v>
      </c>
      <c r="D45" s="2">
        <f t="shared" si="4"/>
        <v>1.6492</v>
      </c>
      <c r="E45" s="2">
        <f t="shared" si="5"/>
        <v>3193.6659999999997</v>
      </c>
      <c r="F45" s="2">
        <f t="shared" si="6"/>
        <v>290.76</v>
      </c>
      <c r="G45" s="2">
        <f t="shared" si="7"/>
        <v>11992.575000000001</v>
      </c>
      <c r="H45" s="2">
        <f t="shared" si="8"/>
        <v>18925.351999999999</v>
      </c>
      <c r="I45" s="2">
        <f t="shared" si="9"/>
        <v>13149.636</v>
      </c>
      <c r="J45" s="3">
        <f t="shared" si="10"/>
        <v>47558.516099999993</v>
      </c>
      <c r="K45" s="22">
        <f t="shared" si="11"/>
        <v>17.358858376499999</v>
      </c>
      <c r="L45" s="13">
        <f t="shared" si="12"/>
        <v>8.6794291882499994</v>
      </c>
      <c r="M45" s="13">
        <f t="shared" si="12"/>
        <v>4.3397145941249997</v>
      </c>
      <c r="N45" s="26">
        <f t="shared" si="13"/>
        <v>25.293106986624998</v>
      </c>
      <c r="O45" s="11"/>
    </row>
    <row r="46" spans="2:15" ht="24.95" customHeight="1">
      <c r="B46" s="6">
        <v>2019</v>
      </c>
      <c r="C46" s="2">
        <f t="shared" si="3"/>
        <v>4.9352999999999998</v>
      </c>
      <c r="D46" s="2">
        <f t="shared" si="4"/>
        <v>1.6688000000000001</v>
      </c>
      <c r="E46" s="2">
        <f t="shared" si="5"/>
        <v>3231.2139999999999</v>
      </c>
      <c r="F46" s="2">
        <f t="shared" si="6"/>
        <v>294.18</v>
      </c>
      <c r="G46" s="2">
        <f t="shared" si="7"/>
        <v>12133.29</v>
      </c>
      <c r="H46" s="2">
        <f t="shared" si="8"/>
        <v>19149.276000000002</v>
      </c>
      <c r="I46" s="2">
        <f t="shared" si="9"/>
        <v>13303.52</v>
      </c>
      <c r="J46" s="3">
        <f t="shared" si="10"/>
        <v>48118.084100000007</v>
      </c>
      <c r="K46" s="22">
        <f t="shared" si="11"/>
        <v>17.563100696500005</v>
      </c>
      <c r="L46" s="13">
        <f t="shared" si="12"/>
        <v>8.7815503482500024</v>
      </c>
      <c r="M46" s="13">
        <f t="shared" si="12"/>
        <v>4.3907751741250012</v>
      </c>
      <c r="N46" s="26">
        <f t="shared" si="13"/>
        <v>29.683882160749999</v>
      </c>
      <c r="O46" s="11"/>
    </row>
    <row r="47" spans="2:15" ht="24.95" customHeight="1">
      <c r="B47" s="6">
        <v>2020</v>
      </c>
      <c r="C47" s="2">
        <f t="shared" si="3"/>
        <v>4.9934000000000003</v>
      </c>
      <c r="D47" s="2">
        <f t="shared" si="4"/>
        <v>1.6884000000000001</v>
      </c>
      <c r="E47" s="2">
        <f t="shared" si="5"/>
        <v>3268.7619999999997</v>
      </c>
      <c r="F47" s="2">
        <f t="shared" si="6"/>
        <v>297.64499999999998</v>
      </c>
      <c r="G47" s="2">
        <f t="shared" si="7"/>
        <v>12276.390000000001</v>
      </c>
      <c r="H47" s="2">
        <f t="shared" si="8"/>
        <v>19373.2</v>
      </c>
      <c r="I47" s="2">
        <f t="shared" si="9"/>
        <v>13459.886</v>
      </c>
      <c r="J47" s="3">
        <f t="shared" si="10"/>
        <v>48682.5648</v>
      </c>
      <c r="K47" s="22">
        <f t="shared" si="11"/>
        <v>17.769136151999998</v>
      </c>
      <c r="L47" s="13">
        <f t="shared" si="12"/>
        <v>8.884568075999999</v>
      </c>
      <c r="M47" s="13">
        <f t="shared" si="12"/>
        <v>4.4422840379999995</v>
      </c>
      <c r="N47" s="26">
        <f t="shared" si="13"/>
        <v>34.126166198749999</v>
      </c>
      <c r="O47" s="11"/>
    </row>
    <row r="48" spans="2:15" ht="24.95" customHeight="1">
      <c r="B48" s="6">
        <v>2021</v>
      </c>
      <c r="C48" s="2">
        <f t="shared" si="3"/>
        <v>5.0521000000000003</v>
      </c>
      <c r="D48" s="2">
        <f t="shared" si="4"/>
        <v>1.7084000000000001</v>
      </c>
      <c r="E48" s="2">
        <f t="shared" si="5"/>
        <v>3307.3529999999996</v>
      </c>
      <c r="F48" s="2">
        <f t="shared" si="6"/>
        <v>301.14</v>
      </c>
      <c r="G48" s="2">
        <f t="shared" si="7"/>
        <v>12420.285</v>
      </c>
      <c r="H48" s="2">
        <f t="shared" si="8"/>
        <v>19602.155999999999</v>
      </c>
      <c r="I48" s="2">
        <f t="shared" si="9"/>
        <v>13618.734</v>
      </c>
      <c r="J48" s="3">
        <f t="shared" si="10"/>
        <v>49256.428499999995</v>
      </c>
      <c r="K48" s="22">
        <f t="shared" si="11"/>
        <v>17.978596402499999</v>
      </c>
      <c r="L48" s="13">
        <f t="shared" si="12"/>
        <v>8.9892982012499996</v>
      </c>
      <c r="M48" s="13">
        <f t="shared" si="12"/>
        <v>4.4946491006249998</v>
      </c>
      <c r="N48" s="26">
        <f t="shared" si="13"/>
        <v>38.620815299374996</v>
      </c>
      <c r="O48" s="11"/>
    </row>
    <row r="49" spans="2:15" ht="24.95" customHeight="1">
      <c r="B49" s="6">
        <v>2022</v>
      </c>
      <c r="C49" s="2">
        <f t="shared" si="3"/>
        <v>5.1115000000000004</v>
      </c>
      <c r="D49" s="2">
        <f t="shared" si="4"/>
        <v>1.7284000000000002</v>
      </c>
      <c r="E49" s="2">
        <f t="shared" si="5"/>
        <v>3345.944</v>
      </c>
      <c r="F49" s="2">
        <f t="shared" si="6"/>
        <v>304.68</v>
      </c>
      <c r="G49" s="2">
        <f t="shared" si="7"/>
        <v>12566.565000000001</v>
      </c>
      <c r="H49" s="2">
        <f t="shared" si="8"/>
        <v>19833.628000000001</v>
      </c>
      <c r="I49" s="2">
        <f t="shared" si="9"/>
        <v>13780.064</v>
      </c>
      <c r="J49" s="3">
        <f t="shared" si="10"/>
        <v>49837.7209</v>
      </c>
      <c r="K49" s="22">
        <f t="shared" si="11"/>
        <v>18.1907681285</v>
      </c>
      <c r="L49" s="13">
        <f t="shared" si="12"/>
        <v>9.0953840642500001</v>
      </c>
      <c r="M49" s="13">
        <f t="shared" si="12"/>
        <v>4.5476920321250001</v>
      </c>
      <c r="N49" s="26">
        <f t="shared" si="13"/>
        <v>43.168507331499995</v>
      </c>
      <c r="O49" s="11" t="s">
        <v>11</v>
      </c>
    </row>
    <row r="50" spans="2:15" ht="24.95" customHeight="1">
      <c r="B50" s="6">
        <v>2023</v>
      </c>
      <c r="C50" s="2">
        <f t="shared" si="3"/>
        <v>5.1640000000000006</v>
      </c>
      <c r="D50" s="2">
        <f t="shared" si="4"/>
        <v>1.746</v>
      </c>
      <c r="E50" s="2">
        <f t="shared" si="5"/>
        <v>3380.3629999999998</v>
      </c>
      <c r="F50" s="2">
        <f t="shared" si="6"/>
        <v>307.815</v>
      </c>
      <c r="G50" s="2">
        <f t="shared" si="7"/>
        <v>12695.355000000001</v>
      </c>
      <c r="H50" s="2">
        <f t="shared" si="8"/>
        <v>20037.423999999999</v>
      </c>
      <c r="I50" s="2">
        <f t="shared" si="9"/>
        <v>13919.056</v>
      </c>
      <c r="J50" s="3">
        <f t="shared" si="10"/>
        <v>50346.922999999995</v>
      </c>
      <c r="K50" s="22">
        <f t="shared" si="11"/>
        <v>18.376626895000001</v>
      </c>
      <c r="L50" s="13">
        <f t="shared" si="12"/>
        <v>9.1883134475000006</v>
      </c>
      <c r="M50" s="13">
        <f t="shared" si="12"/>
        <v>4.5941567237500003</v>
      </c>
      <c r="N50" s="26">
        <f t="shared" si="13"/>
        <v>47.762664055249999</v>
      </c>
      <c r="O50" s="11"/>
    </row>
    <row r="51" spans="2:15" ht="24.95" customHeight="1">
      <c r="B51" s="6">
        <v>2024</v>
      </c>
      <c r="C51" s="2">
        <f t="shared" si="3"/>
        <v>5.2171000000000003</v>
      </c>
      <c r="D51" s="2">
        <f t="shared" si="4"/>
        <v>1.764</v>
      </c>
      <c r="E51" s="2">
        <f t="shared" si="5"/>
        <v>3415.8249999999998</v>
      </c>
      <c r="F51" s="2">
        <f t="shared" si="6"/>
        <v>310.97999999999996</v>
      </c>
      <c r="G51" s="2">
        <f t="shared" si="7"/>
        <v>12825.735000000001</v>
      </c>
      <c r="H51" s="2">
        <f t="shared" si="8"/>
        <v>20241.22</v>
      </c>
      <c r="I51" s="2">
        <f t="shared" si="9"/>
        <v>14063.012000000001</v>
      </c>
      <c r="J51" s="3">
        <f t="shared" si="10"/>
        <v>50863.753100000002</v>
      </c>
      <c r="K51" s="22">
        <f t="shared" si="11"/>
        <v>18.565269881500001</v>
      </c>
      <c r="L51" s="13">
        <f t="shared" si="12"/>
        <v>9.2826349407500004</v>
      </c>
      <c r="M51" s="13">
        <f t="shared" si="12"/>
        <v>4.6413174703750002</v>
      </c>
      <c r="N51" s="26">
        <f t="shared" si="13"/>
        <v>52.403981525624999</v>
      </c>
      <c r="O51" s="11"/>
    </row>
    <row r="52" spans="2:15" ht="24.95" customHeight="1">
      <c r="B52" s="6">
        <v>2025</v>
      </c>
      <c r="C52" s="2">
        <f t="shared" si="3"/>
        <v>5.2706</v>
      </c>
      <c r="D52" s="2">
        <f t="shared" si="4"/>
        <v>1.782</v>
      </c>
      <c r="E52" s="2">
        <f t="shared" si="5"/>
        <v>3450.2439999999997</v>
      </c>
      <c r="F52" s="2">
        <f t="shared" si="6"/>
        <v>314.17500000000001</v>
      </c>
      <c r="G52" s="2">
        <f t="shared" si="7"/>
        <v>12957.705</v>
      </c>
      <c r="H52" s="2">
        <f t="shared" si="8"/>
        <v>20450.047999999999</v>
      </c>
      <c r="I52" s="2">
        <f t="shared" si="9"/>
        <v>14206.968000000001</v>
      </c>
      <c r="J52" s="3">
        <f t="shared" si="10"/>
        <v>51386.192600000002</v>
      </c>
      <c r="K52" s="22">
        <f t="shared" si="11"/>
        <v>18.755960299000002</v>
      </c>
      <c r="L52" s="13">
        <f t="shared" si="12"/>
        <v>9.3779801495000008</v>
      </c>
      <c r="M52" s="13">
        <f t="shared" si="12"/>
        <v>4.6889900747500004</v>
      </c>
      <c r="N52" s="26">
        <f t="shared" si="13"/>
        <v>57.092971600375002</v>
      </c>
      <c r="O52" s="11"/>
    </row>
    <row r="53" spans="2:15" ht="24.95" customHeight="1">
      <c r="B53" s="6">
        <v>2026</v>
      </c>
      <c r="C53" s="2">
        <f t="shared" si="3"/>
        <v>5.3248000000000006</v>
      </c>
      <c r="D53" s="2">
        <f t="shared" si="4"/>
        <v>1.8004</v>
      </c>
      <c r="E53" s="2">
        <f t="shared" si="5"/>
        <v>3485.7059999999997</v>
      </c>
      <c r="F53" s="2">
        <f t="shared" si="6"/>
        <v>317.39999999999998</v>
      </c>
      <c r="G53" s="2">
        <f t="shared" si="7"/>
        <v>13090.470000000001</v>
      </c>
      <c r="H53" s="2">
        <f t="shared" si="8"/>
        <v>20661.392</v>
      </c>
      <c r="I53" s="2">
        <f t="shared" si="9"/>
        <v>14353.406000000001</v>
      </c>
      <c r="J53" s="3">
        <f t="shared" si="10"/>
        <v>51915.499200000006</v>
      </c>
      <c r="K53" s="22">
        <f t="shared" si="11"/>
        <v>18.949157207999999</v>
      </c>
      <c r="L53" s="13">
        <f t="shared" si="12"/>
        <v>9.4745786039999995</v>
      </c>
      <c r="M53" s="13">
        <f t="shared" si="12"/>
        <v>4.7372893019999998</v>
      </c>
      <c r="N53" s="26">
        <f t="shared" si="13"/>
        <v>61.830260902375002</v>
      </c>
      <c r="O53" s="11"/>
    </row>
    <row r="54" spans="2:15" ht="24.95" customHeight="1">
      <c r="B54" s="6">
        <v>2027</v>
      </c>
      <c r="C54" s="2">
        <f t="shared" si="3"/>
        <v>5.3794000000000004</v>
      </c>
      <c r="D54" s="2">
        <f t="shared" si="4"/>
        <v>1.8188000000000002</v>
      </c>
      <c r="E54" s="2">
        <f t="shared" si="5"/>
        <v>3522.2109999999998</v>
      </c>
      <c r="F54" s="2">
        <f t="shared" si="6"/>
        <v>320.65499999999997</v>
      </c>
      <c r="G54" s="2">
        <f t="shared" si="7"/>
        <v>13224.825000000001</v>
      </c>
      <c r="H54" s="2">
        <f t="shared" si="8"/>
        <v>20872.736000000001</v>
      </c>
      <c r="I54" s="2">
        <f t="shared" si="9"/>
        <v>14499.844000000001</v>
      </c>
      <c r="J54" s="3">
        <f t="shared" si="10"/>
        <v>52447.469200000007</v>
      </c>
      <c r="K54" s="22">
        <f t="shared" si="11"/>
        <v>19.143326258000002</v>
      </c>
      <c r="L54" s="13">
        <f t="shared" si="12"/>
        <v>9.5716631290000009</v>
      </c>
      <c r="M54" s="13">
        <f t="shared" si="12"/>
        <v>4.7858315645000005</v>
      </c>
      <c r="N54" s="26">
        <f t="shared" si="13"/>
        <v>66.616092466875003</v>
      </c>
      <c r="O54" s="11" t="s">
        <v>12</v>
      </c>
    </row>
    <row r="55" spans="2:15" ht="24.95" customHeight="1">
      <c r="B55" s="6">
        <v>2028</v>
      </c>
      <c r="C55" s="2">
        <f t="shared" si="3"/>
        <v>5.4347000000000003</v>
      </c>
      <c r="D55" s="2">
        <f t="shared" si="4"/>
        <v>1.8376000000000001</v>
      </c>
      <c r="E55" s="2">
        <f t="shared" si="5"/>
        <v>3557.6729999999998</v>
      </c>
      <c r="F55" s="2">
        <f t="shared" si="6"/>
        <v>323.94</v>
      </c>
      <c r="G55" s="2">
        <f t="shared" si="7"/>
        <v>13360.77</v>
      </c>
      <c r="H55" s="2">
        <f t="shared" si="8"/>
        <v>21086.596000000001</v>
      </c>
      <c r="I55" s="2">
        <f t="shared" si="9"/>
        <v>14648.764000000001</v>
      </c>
      <c r="J55" s="3">
        <f t="shared" si="10"/>
        <v>52985.015300000006</v>
      </c>
      <c r="K55" s="22">
        <f t="shared" si="11"/>
        <v>19.339530584500004</v>
      </c>
      <c r="L55" s="13">
        <f t="shared" si="12"/>
        <v>9.6697652922500019</v>
      </c>
      <c r="M55" s="13">
        <f t="shared" si="12"/>
        <v>4.834882646125001</v>
      </c>
      <c r="N55" s="26">
        <f t="shared" si="13"/>
        <v>71.450975112999998</v>
      </c>
      <c r="O55" s="11"/>
    </row>
    <row r="56" spans="2:15" ht="24.95" customHeight="1">
      <c r="B56" s="6">
        <v>2029</v>
      </c>
      <c r="C56" s="2">
        <f t="shared" si="3"/>
        <v>5.4904999999999999</v>
      </c>
      <c r="D56" s="2">
        <f t="shared" si="4"/>
        <v>1.8564000000000001</v>
      </c>
      <c r="E56" s="2">
        <f t="shared" si="5"/>
        <v>3594.1779999999999</v>
      </c>
      <c r="F56" s="2">
        <f t="shared" si="6"/>
        <v>327.27</v>
      </c>
      <c r="G56" s="2">
        <f t="shared" si="7"/>
        <v>13498.305</v>
      </c>
      <c r="H56" s="2">
        <f t="shared" si="8"/>
        <v>21302.972000000002</v>
      </c>
      <c r="I56" s="2">
        <f t="shared" si="9"/>
        <v>14800.166000000001</v>
      </c>
      <c r="J56" s="3">
        <f t="shared" si="10"/>
        <v>53530.237900000007</v>
      </c>
      <c r="K56" s="22">
        <f t="shared" si="11"/>
        <v>19.5385368335</v>
      </c>
      <c r="L56" s="13">
        <f t="shared" si="12"/>
        <v>9.7692684167500001</v>
      </c>
      <c r="M56" s="13">
        <f t="shared" si="12"/>
        <v>4.8846342083750001</v>
      </c>
      <c r="N56" s="26">
        <f t="shared" si="13"/>
        <v>76.335609321375003</v>
      </c>
      <c r="O56" s="11"/>
    </row>
    <row r="57" spans="2:15" ht="24.95" customHeight="1">
      <c r="B57" s="6">
        <v>2030</v>
      </c>
      <c r="C57" s="2">
        <f t="shared" si="3"/>
        <v>5.5468999999999999</v>
      </c>
      <c r="D57" s="2">
        <f t="shared" si="4"/>
        <v>1.8756000000000002</v>
      </c>
      <c r="E57" s="2">
        <f t="shared" si="5"/>
        <v>3631.7259999999997</v>
      </c>
      <c r="F57" s="2">
        <f t="shared" si="6"/>
        <v>330.63</v>
      </c>
      <c r="G57" s="2">
        <f t="shared" si="7"/>
        <v>13636.635</v>
      </c>
      <c r="H57" s="2">
        <f t="shared" si="8"/>
        <v>21521.864000000001</v>
      </c>
      <c r="I57" s="2">
        <f t="shared" si="9"/>
        <v>14951.568000000001</v>
      </c>
      <c r="J57" s="3">
        <f t="shared" si="10"/>
        <v>54079.845499999996</v>
      </c>
      <c r="K57" s="22">
        <f t="shared" si="11"/>
        <v>19.739143607499997</v>
      </c>
      <c r="L57" s="13">
        <f t="shared" si="12"/>
        <v>9.8695718037499987</v>
      </c>
      <c r="M57" s="13">
        <f t="shared" si="12"/>
        <v>4.9347859018749993</v>
      </c>
      <c r="N57" s="26">
        <f t="shared" si="13"/>
        <v>81.270395223250006</v>
      </c>
      <c r="O57" s="11"/>
    </row>
    <row r="58" spans="2:15" ht="24.95" customHeight="1">
      <c r="B58" s="6">
        <v>2031</v>
      </c>
      <c r="C58" s="2">
        <f t="shared" si="3"/>
        <v>5.6038000000000006</v>
      </c>
      <c r="D58" s="2">
        <f t="shared" si="4"/>
        <v>1.8948</v>
      </c>
      <c r="E58" s="2">
        <f t="shared" si="5"/>
        <v>3668.2309999999998</v>
      </c>
      <c r="F58" s="2">
        <f t="shared" si="6"/>
        <v>334.03499999999997</v>
      </c>
      <c r="G58" s="2">
        <f t="shared" si="7"/>
        <v>13776.555</v>
      </c>
      <c r="H58" s="2">
        <f t="shared" si="8"/>
        <v>21743.272000000001</v>
      </c>
      <c r="I58" s="2">
        <f t="shared" si="9"/>
        <v>15105.452000000001</v>
      </c>
      <c r="J58" s="3">
        <f t="shared" si="10"/>
        <v>54635.043600000005</v>
      </c>
      <c r="K58" s="22">
        <f t="shared" si="11"/>
        <v>19.941790914000002</v>
      </c>
      <c r="L58" s="13">
        <f t="shared" si="12"/>
        <v>9.970895457000001</v>
      </c>
      <c r="M58" s="13">
        <f t="shared" si="12"/>
        <v>4.9854477285000005</v>
      </c>
      <c r="N58" s="26">
        <f t="shared" si="13"/>
        <v>86.255842951750012</v>
      </c>
      <c r="O58" s="11"/>
    </row>
    <row r="59" spans="2:15" ht="24.95" customHeight="1">
      <c r="B59" s="7">
        <v>2032</v>
      </c>
      <c r="C59" s="4">
        <f t="shared" si="3"/>
        <v>5.6614000000000004</v>
      </c>
      <c r="D59" s="4">
        <f t="shared" si="4"/>
        <v>1.9144000000000001</v>
      </c>
      <c r="E59" s="4">
        <f t="shared" si="5"/>
        <v>3706.8219999999997</v>
      </c>
      <c r="F59" s="4">
        <f t="shared" si="6"/>
        <v>337.45499999999998</v>
      </c>
      <c r="G59" s="4">
        <f t="shared" si="7"/>
        <v>13918.065000000001</v>
      </c>
      <c r="H59" s="4">
        <f t="shared" si="8"/>
        <v>21967.196</v>
      </c>
      <c r="I59" s="4">
        <f t="shared" si="9"/>
        <v>15259.336000000001</v>
      </c>
      <c r="J59" s="5">
        <f t="shared" si="10"/>
        <v>55196.449800000002</v>
      </c>
      <c r="K59" s="23">
        <f t="shared" si="11"/>
        <v>20.146704177</v>
      </c>
      <c r="L59" s="24">
        <f t="shared" si="12"/>
        <v>10.0733520885</v>
      </c>
      <c r="M59" s="24">
        <f t="shared" si="12"/>
        <v>5.03667604425</v>
      </c>
      <c r="N59" s="27">
        <f t="shared" si="13"/>
        <v>91.292518996000013</v>
      </c>
      <c r="O59" s="12" t="s">
        <v>10</v>
      </c>
    </row>
  </sheetData>
  <mergeCells count="23">
    <mergeCell ref="N37:N38"/>
    <mergeCell ref="D37:E38"/>
    <mergeCell ref="F37:H38"/>
    <mergeCell ref="M37:M38"/>
    <mergeCell ref="D4:E4"/>
    <mergeCell ref="F4:H4"/>
    <mergeCell ref="K30:O31"/>
    <mergeCell ref="O37:O39"/>
    <mergeCell ref="K37:K38"/>
    <mergeCell ref="L37:L38"/>
    <mergeCell ref="B37:B39"/>
    <mergeCell ref="C37:C39"/>
    <mergeCell ref="I37:I39"/>
    <mergeCell ref="J37:J39"/>
    <mergeCell ref="B30:B31"/>
    <mergeCell ref="C30:C31"/>
    <mergeCell ref="I30:I31"/>
    <mergeCell ref="J30:J31"/>
    <mergeCell ref="O4:O5"/>
    <mergeCell ref="J4:J5"/>
    <mergeCell ref="I4:I5"/>
    <mergeCell ref="C4:C5"/>
    <mergeCell ref="B4:B5"/>
  </mergeCells>
  <phoneticPr fontId="1" type="noConversion"/>
  <printOptions horizontalCentered="1"/>
  <pageMargins left="0.78740157480314965" right="0.78740157480314965" top="1.1811023622047245" bottom="1.1811023622047245" header="0.78740157480314965" footer="0.78740157480314965"/>
  <pageSetup paperSize="9" scale="72" fitToHeight="0" orientation="portrait" horizontalDpi="200" verticalDpi="200" r:id="rId1"/>
  <rowBreaks count="1" manualBreakCount="1">
    <brk id="27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2012-05-08T01:01:03Z</dcterms:modified>
</cp:coreProperties>
</file>