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charts/chart11.xml" ContentType="application/vnd.openxmlformats-officedocument.drawingml.chart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drawings/drawing6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064F3A25-16F3-41FA-BFC2-2E8E6BE4D483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표지" sheetId="1" r:id="rId1"/>
    <sheet name="종합" sheetId="2" r:id="rId2"/>
    <sheet name="검색광고" sheetId="3" r:id="rId3"/>
    <sheet name="검색_상세" sheetId="4" r:id="rId4"/>
    <sheet name="파워링크_키워드" sheetId="5" r:id="rId5"/>
    <sheet name="쇼핑검색_키워드" sheetId="6" r:id="rId6"/>
    <sheet name="쇼핑검색_상품" sheetId="9" r:id="rId13"/>
    <sheet name="디스플레이" sheetId="7" r:id="rId7"/>
    <sheet name="디스플레이_상세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82" i="8" l="1"/>
  <c r="M82" i="8"/>
  <c r="K82" i="8"/>
  <c r="G82" i="8"/>
  <c r="D82" i="8"/>
  <c r="C82" i="8"/>
  <c r="L81" i="8"/>
  <c r="H81" i="8"/>
  <c r="J81" i="8" s="1"/>
  <c r="F81" i="8"/>
  <c r="E81" i="8"/>
  <c r="L80" i="8"/>
  <c r="H80" i="8"/>
  <c r="J80" i="8" s="1"/>
  <c r="F80" i="8"/>
  <c r="E80" i="8"/>
  <c r="L79" i="8"/>
  <c r="H79" i="8"/>
  <c r="J79" i="8" s="1"/>
  <c r="F79" i="8"/>
  <c r="E79" i="8"/>
  <c r="L78" i="8"/>
  <c r="H78" i="8"/>
  <c r="I78" i="8" s="1"/>
  <c r="F78" i="8"/>
  <c r="E78" i="8"/>
  <c r="L77" i="8"/>
  <c r="H77" i="8"/>
  <c r="J77" i="8" s="1"/>
  <c r="F77" i="8"/>
  <c r="E77" i="8"/>
  <c r="L76" i="8"/>
  <c r="H76" i="8"/>
  <c r="J76" i="8" s="1"/>
  <c r="F76" i="8"/>
  <c r="E76" i="8"/>
  <c r="L75" i="8"/>
  <c r="H75" i="8"/>
  <c r="I75" i="8" s="1"/>
  <c r="F75" i="8"/>
  <c r="E75" i="8"/>
  <c r="L74" i="8"/>
  <c r="H74" i="8"/>
  <c r="J74" i="8" s="1"/>
  <c r="F74" i="8"/>
  <c r="E74" i="8"/>
  <c r="N71" i="8"/>
  <c r="M71" i="8"/>
  <c r="K71" i="8"/>
  <c r="G71" i="8"/>
  <c r="D71" i="8"/>
  <c r="C71" i="8"/>
  <c r="L70" i="8"/>
  <c r="H70" i="8"/>
  <c r="I70" i="8" s="1"/>
  <c r="F70" i="8"/>
  <c r="E70" i="8"/>
  <c r="L69" i="8"/>
  <c r="H69" i="8"/>
  <c r="I69" i="8" s="1"/>
  <c r="F69" i="8"/>
  <c r="E69" i="8"/>
  <c r="L68" i="8"/>
  <c r="H68" i="8"/>
  <c r="I68" i="8" s="1"/>
  <c r="F68" i="8"/>
  <c r="E68" i="8"/>
  <c r="N54" i="8"/>
  <c r="M54" i="8"/>
  <c r="K54" i="8"/>
  <c r="G54" i="8"/>
  <c r="D54" i="8"/>
  <c r="C54" i="8"/>
  <c r="L53" i="8"/>
  <c r="H53" i="8"/>
  <c r="J53" i="8" s="1"/>
  <c r="F53" i="8"/>
  <c r="E53" i="8"/>
  <c r="L52" i="8"/>
  <c r="H52" i="8"/>
  <c r="J52" i="8" s="1"/>
  <c r="F52" i="8"/>
  <c r="E52" i="8"/>
  <c r="L51" i="8"/>
  <c r="H51" i="8"/>
  <c r="J51" i="8" s="1"/>
  <c r="F51" i="8"/>
  <c r="E51" i="8"/>
  <c r="L50" i="8"/>
  <c r="H50" i="8"/>
  <c r="J50" i="8" s="1"/>
  <c r="F50" i="8"/>
  <c r="E50" i="8"/>
  <c r="L49" i="8"/>
  <c r="H49" i="8"/>
  <c r="I49" i="8" s="1"/>
  <c r="F49" i="8"/>
  <c r="E49" i="8"/>
  <c r="L48" i="8"/>
  <c r="H48" i="8"/>
  <c r="J48" i="8" s="1"/>
  <c r="F48" i="8"/>
  <c r="E48" i="8"/>
  <c r="L47" i="8"/>
  <c r="H47" i="8"/>
  <c r="J47" i="8" s="1"/>
  <c r="F47" i="8"/>
  <c r="E47" i="8"/>
  <c r="N22" i="8"/>
  <c r="M22" i="8"/>
  <c r="K22" i="8"/>
  <c r="G22" i="8"/>
  <c r="D22" i="8"/>
  <c r="C22" i="8"/>
  <c r="L21" i="8"/>
  <c r="H21" i="8"/>
  <c r="J21" i="8" s="1"/>
  <c r="F21" i="8"/>
  <c r="E21" i="8"/>
  <c r="L20" i="8"/>
  <c r="H20" i="8"/>
  <c r="J20" i="8" s="1"/>
  <c r="F20" i="8"/>
  <c r="E20" i="8"/>
  <c r="L19" i="8"/>
  <c r="H19" i="8"/>
  <c r="J19" i="8" s="1"/>
  <c r="F19" i="8"/>
  <c r="E19" i="8"/>
  <c r="L18" i="8"/>
  <c r="H18" i="8"/>
  <c r="I18" i="8" s="1"/>
  <c r="F18" i="8"/>
  <c r="E18" i="8"/>
  <c r="L17" i="8"/>
  <c r="H17" i="8"/>
  <c r="I17" i="8" s="1"/>
  <c r="F17" i="8"/>
  <c r="E17" i="8"/>
  <c r="L16" i="8"/>
  <c r="H16" i="8"/>
  <c r="J16" i="8" s="1"/>
  <c r="F16" i="8"/>
  <c r="E16" i="8"/>
  <c r="L15" i="8"/>
  <c r="H15" i="8"/>
  <c r="I15" i="8" s="1"/>
  <c r="F15" i="8"/>
  <c r="E15" i="8"/>
  <c r="O34" i="7"/>
  <c r="N34" i="7"/>
  <c r="I34" i="7" s="1"/>
  <c r="J34" i="7" s="1"/>
  <c r="L34" i="7"/>
  <c r="M34" i="7" s="1"/>
  <c r="H34" i="7"/>
  <c r="E34" i="7"/>
  <c r="D34" i="7"/>
  <c r="M33" i="7"/>
  <c r="I33" i="7"/>
  <c r="J33" i="7" s="1"/>
  <c r="G33" i="7"/>
  <c r="F33" i="7"/>
  <c r="M32" i="7"/>
  <c r="I32" i="7"/>
  <c r="K32" i="7" s="1"/>
  <c r="G32" i="7"/>
  <c r="F32" i="7"/>
  <c r="O31" i="7"/>
  <c r="N31" i="7"/>
  <c r="L31" i="7"/>
  <c r="H31" i="7"/>
  <c r="E31" i="7"/>
  <c r="D31" i="7"/>
  <c r="M30" i="7"/>
  <c r="I30" i="7"/>
  <c r="J30" i="7" s="1"/>
  <c r="G30" i="7"/>
  <c r="F30" i="7"/>
  <c r="M29" i="7"/>
  <c r="I29" i="7"/>
  <c r="K29" i="7" s="1"/>
  <c r="G29" i="7"/>
  <c r="F29" i="7"/>
  <c r="O28" i="7"/>
  <c r="N28" i="7"/>
  <c r="L28" i="7"/>
  <c r="I28" i="7"/>
  <c r="H28" i="7"/>
  <c r="E28" i="7"/>
  <c r="F28" i="7" s="1"/>
  <c r="D28" i="7"/>
  <c r="M27" i="7"/>
  <c r="I27" i="7"/>
  <c r="J27" i="7" s="1"/>
  <c r="G27" i="7"/>
  <c r="F27" i="7"/>
  <c r="M26" i="7"/>
  <c r="I26" i="7"/>
  <c r="K26" i="7" s="1"/>
  <c r="G26" i="7"/>
  <c r="F26" i="7"/>
  <c r="O25" i="7"/>
  <c r="N25" i="7"/>
  <c r="I25" i="7" s="1"/>
  <c r="L25" i="7"/>
  <c r="H25" i="7"/>
  <c r="E25" i="7"/>
  <c r="D25" i="7"/>
  <c r="M24" i="7"/>
  <c r="I24" i="7"/>
  <c r="K24" i="7" s="1"/>
  <c r="G24" i="7"/>
  <c r="F24" i="7"/>
  <c r="M23" i="7"/>
  <c r="I23" i="7"/>
  <c r="K23" i="7" s="1"/>
  <c r="G23" i="7"/>
  <c r="F23" i="7"/>
  <c r="O22" i="7"/>
  <c r="I22" i="7" s="1"/>
  <c r="N22" i="7"/>
  <c r="L22" i="7"/>
  <c r="H22" i="7"/>
  <c r="E22" i="7"/>
  <c r="D22" i="7"/>
  <c r="M21" i="7"/>
  <c r="I21" i="7"/>
  <c r="J21" i="7" s="1"/>
  <c r="G21" i="7"/>
  <c r="F21" i="7"/>
  <c r="M20" i="7"/>
  <c r="I20" i="7"/>
  <c r="K20" i="7" s="1"/>
  <c r="G20" i="7"/>
  <c r="F20" i="7"/>
  <c r="O19" i="7"/>
  <c r="N19" i="7"/>
  <c r="I19" i="7" s="1"/>
  <c r="L19" i="7"/>
  <c r="H19" i="7"/>
  <c r="E19" i="7"/>
  <c r="D19" i="7"/>
  <c r="F19" i="7" s="1"/>
  <c r="M18" i="7"/>
  <c r="I18" i="7"/>
  <c r="J18" i="7" s="1"/>
  <c r="G18" i="7"/>
  <c r="F18" i="7"/>
  <c r="M17" i="7"/>
  <c r="I17" i="7"/>
  <c r="K17" i="7" s="1"/>
  <c r="G17" i="7"/>
  <c r="F17" i="7"/>
  <c r="O16" i="7"/>
  <c r="N16" i="7"/>
  <c r="L16" i="7"/>
  <c r="I16" i="7"/>
  <c r="H16" i="7"/>
  <c r="E16" i="7"/>
  <c r="D16" i="7"/>
  <c r="M15" i="7"/>
  <c r="I15" i="7"/>
  <c r="J15" i="7" s="1"/>
  <c r="G15" i="7"/>
  <c r="F15" i="7"/>
  <c r="M14" i="7"/>
  <c r="I14" i="7"/>
  <c r="J14" i="7" s="1"/>
  <c r="G14" i="7"/>
  <c r="F14" i="7"/>
  <c r="O13" i="7"/>
  <c r="N13" i="7"/>
  <c r="I13" i="7" s="1"/>
  <c r="L13" i="7"/>
  <c r="H13" i="7"/>
  <c r="E13" i="7"/>
  <c r="D13" i="7"/>
  <c r="M12" i="7"/>
  <c r="I12" i="7"/>
  <c r="K12" i="7" s="1"/>
  <c r="G12" i="7"/>
  <c r="F12" i="7"/>
  <c r="M11" i="7"/>
  <c r="I11" i="7"/>
  <c r="K11" i="7" s="1"/>
  <c r="G11" i="7"/>
  <c r="F11" i="7"/>
  <c r="N7" i="7"/>
  <c r="M7" i="7"/>
  <c r="K7" i="7"/>
  <c r="G7" i="7"/>
  <c r="D7" i="7"/>
  <c r="C7" i="7"/>
  <c r="N6" i="7"/>
  <c r="M6" i="7"/>
  <c r="K6" i="7"/>
  <c r="G6" i="7"/>
  <c r="D6" i="7"/>
  <c r="C6" i="7"/>
  <c r="L5" i="7"/>
  <c r="H5" i="7"/>
  <c r="F5" i="7"/>
  <c r="E5" i="7"/>
  <c r="L4" i="7"/>
  <c r="H4" i="7"/>
  <c r="I4" i="7" s="1"/>
  <c r="F4" i="7"/>
  <c r="E4" i="7"/>
  <c r="P10" i="6"/>
  <c r="O10" i="6"/>
  <c r="M10" i="6"/>
  <c r="I10" i="6"/>
  <c r="F10" i="6"/>
  <c r="E10" i="6"/>
  <c r="N9" i="6"/>
  <c r="J9" i="6"/>
  <c r="K9" i="6" s="1"/>
  <c r="H9" i="6"/>
  <c r="G9" i="6"/>
  <c r="N8" i="6"/>
  <c r="J8" i="6"/>
  <c r="K8" i="6" s="1"/>
  <c r="H8" i="6"/>
  <c r="G8" i="6"/>
  <c r="P7" i="6"/>
  <c r="O7" i="6"/>
  <c r="J7" i="6" s="1"/>
  <c r="M7" i="6"/>
  <c r="M11" i="6" s="1"/>
  <c r="I7" i="6"/>
  <c r="F7" i="6"/>
  <c r="E7" i="6"/>
  <c r="N6" i="6"/>
  <c r="J6" i="6"/>
  <c r="L6" i="6" s="1"/>
  <c r="H6" i="6"/>
  <c r="G6" i="6"/>
  <c r="N5" i="6"/>
  <c r="J5" i="6"/>
  <c r="L5" i="6" s="1"/>
  <c r="H5" i="6"/>
  <c r="G5" i="6"/>
  <c r="N4" i="6"/>
  <c r="J4" i="6"/>
  <c r="L4" i="6" s="1"/>
  <c r="H4" i="6"/>
  <c r="G4" i="6"/>
  <c r="P15" i="5"/>
  <c r="O15" i="5"/>
  <c r="M15" i="5"/>
  <c r="I15" i="5"/>
  <c r="F15" i="5"/>
  <c r="E15" i="5"/>
  <c r="G15" i="5" s="1"/>
  <c r="N14" i="5"/>
  <c r="J14" i="5"/>
  <c r="K14" i="5" s="1"/>
  <c r="H14" i="5"/>
  <c r="G14" i="5"/>
  <c r="N13" i="5"/>
  <c r="J13" i="5"/>
  <c r="K13" i="5" s="1"/>
  <c r="H13" i="5"/>
  <c r="G13" i="5"/>
  <c r="N12" i="5"/>
  <c r="J12" i="5"/>
  <c r="L12" i="5" s="1"/>
  <c r="H12" i="5"/>
  <c r="G12" i="5"/>
  <c r="P11" i="5"/>
  <c r="O11" i="5"/>
  <c r="M11" i="5"/>
  <c r="I11" i="5"/>
  <c r="F11" i="5"/>
  <c r="H11" i="5" s="1"/>
  <c r="E11" i="5"/>
  <c r="N10" i="5"/>
  <c r="J10" i="5"/>
  <c r="K10" i="5" s="1"/>
  <c r="H10" i="5"/>
  <c r="G10" i="5"/>
  <c r="N9" i="5"/>
  <c r="J9" i="5"/>
  <c r="K9" i="5" s="1"/>
  <c r="H9" i="5"/>
  <c r="G9" i="5"/>
  <c r="N8" i="5"/>
  <c r="J8" i="5"/>
  <c r="L8" i="5" s="1"/>
  <c r="H8" i="5"/>
  <c r="G8" i="5"/>
  <c r="P7" i="5"/>
  <c r="O7" i="5"/>
  <c r="M7" i="5"/>
  <c r="J7" i="5"/>
  <c r="I7" i="5"/>
  <c r="F7" i="5"/>
  <c r="E7" i="5"/>
  <c r="N6" i="5"/>
  <c r="J6" i="5"/>
  <c r="L6" i="5" s="1"/>
  <c r="H6" i="5"/>
  <c r="G6" i="5"/>
  <c r="N5" i="5"/>
  <c r="J5" i="5"/>
  <c r="L5" i="5" s="1"/>
  <c r="H5" i="5"/>
  <c r="G5" i="5"/>
  <c r="N4" i="5"/>
  <c r="J4" i="5"/>
  <c r="L4" i="5" s="1"/>
  <c r="H4" i="5"/>
  <c r="G4" i="5"/>
  <c r="N90" i="4"/>
  <c r="M90" i="4"/>
  <c r="K90" i="4"/>
  <c r="G90" i="4"/>
  <c r="D90" i="4"/>
  <c r="C90" i="4"/>
  <c r="L89" i="4"/>
  <c r="H89" i="4"/>
  <c r="J89" i="4" s="1"/>
  <c r="F89" i="4"/>
  <c r="E89" i="4"/>
  <c r="L88" i="4"/>
  <c r="H88" i="4"/>
  <c r="I88" i="4" s="1"/>
  <c r="F88" i="4"/>
  <c r="E88" i="4"/>
  <c r="L87" i="4"/>
  <c r="H87" i="4"/>
  <c r="J87" i="4" s="1"/>
  <c r="F87" i="4"/>
  <c r="E87" i="4"/>
  <c r="L86" i="4"/>
  <c r="H86" i="4"/>
  <c r="J86" i="4" s="1"/>
  <c r="F86" i="4"/>
  <c r="E86" i="4"/>
  <c r="L85" i="4"/>
  <c r="H85" i="4"/>
  <c r="J85" i="4" s="1"/>
  <c r="F85" i="4"/>
  <c r="E85" i="4"/>
  <c r="L84" i="4"/>
  <c r="H84" i="4"/>
  <c r="J84" i="4" s="1"/>
  <c r="F84" i="4"/>
  <c r="E84" i="4"/>
  <c r="L83" i="4"/>
  <c r="H83" i="4"/>
  <c r="I83" i="4" s="1"/>
  <c r="F83" i="4"/>
  <c r="E83" i="4"/>
  <c r="L82" i="4"/>
  <c r="H82" i="4"/>
  <c r="J82" i="4" s="1"/>
  <c r="F82" i="4"/>
  <c r="E82" i="4"/>
  <c r="N79" i="4"/>
  <c r="M79" i="4"/>
  <c r="K79" i="4"/>
  <c r="G79" i="4"/>
  <c r="D79" i="4"/>
  <c r="C79" i="4"/>
  <c r="L78" i="4"/>
  <c r="H78" i="4"/>
  <c r="J78" i="4" s="1"/>
  <c r="F78" i="4"/>
  <c r="E78" i="4"/>
  <c r="L77" i="4"/>
  <c r="H77" i="4"/>
  <c r="J77" i="4" s="1"/>
  <c r="F77" i="4"/>
  <c r="E77" i="4"/>
  <c r="L76" i="4"/>
  <c r="H76" i="4"/>
  <c r="J76" i="4" s="1"/>
  <c r="F76" i="4"/>
  <c r="E76" i="4"/>
  <c r="N56" i="4"/>
  <c r="M56" i="4"/>
  <c r="K56" i="4"/>
  <c r="G56" i="4"/>
  <c r="D56" i="4"/>
  <c r="C56" i="4"/>
  <c r="L55" i="4"/>
  <c r="H55" i="4"/>
  <c r="J55" i="4" s="1"/>
  <c r="F55" i="4"/>
  <c r="E55" i="4"/>
  <c r="L54" i="4"/>
  <c r="H54" i="4"/>
  <c r="J54" i="4" s="1"/>
  <c r="F54" i="4"/>
  <c r="E54" i="4"/>
  <c r="L53" i="4"/>
  <c r="H53" i="4"/>
  <c r="J53" i="4" s="1"/>
  <c r="F53" i="4"/>
  <c r="E53" i="4"/>
  <c r="L52" i="4"/>
  <c r="H52" i="4"/>
  <c r="I52" i="4" s="1"/>
  <c r="F52" i="4"/>
  <c r="E52" i="4"/>
  <c r="L51" i="4"/>
  <c r="H51" i="4"/>
  <c r="J51" i="4" s="1"/>
  <c r="F51" i="4"/>
  <c r="E51" i="4"/>
  <c r="L50" i="4"/>
  <c r="H50" i="4"/>
  <c r="J50" i="4" s="1"/>
  <c r="F50" i="4"/>
  <c r="E50" i="4"/>
  <c r="L49" i="4"/>
  <c r="H49" i="4"/>
  <c r="J49" i="4" s="1"/>
  <c r="F49" i="4"/>
  <c r="E49" i="4"/>
  <c r="N22" i="4"/>
  <c r="M22" i="4"/>
  <c r="K22" i="4"/>
  <c r="G22" i="4"/>
  <c r="D22" i="4"/>
  <c r="C22" i="4"/>
  <c r="L21" i="4"/>
  <c r="H21" i="4"/>
  <c r="J21" i="4" s="1"/>
  <c r="F21" i="4"/>
  <c r="E21" i="4"/>
  <c r="L20" i="4"/>
  <c r="H20" i="4"/>
  <c r="J20" i="4" s="1"/>
  <c r="F20" i="4"/>
  <c r="E20" i="4"/>
  <c r="L19" i="4"/>
  <c r="H19" i="4"/>
  <c r="I19" i="4" s="1"/>
  <c r="F19" i="4"/>
  <c r="E19" i="4"/>
  <c r="L18" i="4"/>
  <c r="H18" i="4"/>
  <c r="J18" i="4" s="1"/>
  <c r="F18" i="4"/>
  <c r="E18" i="4"/>
  <c r="L17" i="4"/>
  <c r="H17" i="4"/>
  <c r="J17" i="4" s="1"/>
  <c r="F17" i="4"/>
  <c r="E17" i="4"/>
  <c r="L16" i="4"/>
  <c r="H16" i="4"/>
  <c r="I16" i="4" s="1"/>
  <c r="F16" i="4"/>
  <c r="E16" i="4"/>
  <c r="L15" i="4"/>
  <c r="H15" i="4"/>
  <c r="I15" i="4" s="1"/>
  <c r="F15" i="4"/>
  <c r="E15" i="4"/>
  <c r="O26" i="3"/>
  <c r="N26" i="3"/>
  <c r="L26" i="3"/>
  <c r="H26" i="3"/>
  <c r="E26" i="3"/>
  <c r="D26" i="3"/>
  <c r="M25" i="3"/>
  <c r="I25" i="3"/>
  <c r="K25" i="3" s="1"/>
  <c r="G25" i="3"/>
  <c r="F25" i="3"/>
  <c r="M24" i="3"/>
  <c r="I24" i="3"/>
  <c r="K24" i="3" s="1"/>
  <c r="G24" i="3"/>
  <c r="F24" i="3"/>
  <c r="O23" i="3"/>
  <c r="N23" i="3"/>
  <c r="I23" i="3" s="1"/>
  <c r="L23" i="3"/>
  <c r="H23" i="3"/>
  <c r="E23" i="3"/>
  <c r="D23" i="3"/>
  <c r="M22" i="3"/>
  <c r="I22" i="3"/>
  <c r="J22" i="3" s="1"/>
  <c r="G22" i="3"/>
  <c r="F22" i="3"/>
  <c r="M21" i="3"/>
  <c r="I21" i="3"/>
  <c r="J21" i="3" s="1"/>
  <c r="G21" i="3"/>
  <c r="F21" i="3"/>
  <c r="O20" i="3"/>
  <c r="N20" i="3"/>
  <c r="I20" i="3" s="1"/>
  <c r="L20" i="3"/>
  <c r="H20" i="3"/>
  <c r="E20" i="3"/>
  <c r="G20" i="3" s="1"/>
  <c r="D20" i="3"/>
  <c r="M19" i="3"/>
  <c r="I19" i="3"/>
  <c r="K19" i="3" s="1"/>
  <c r="G19" i="3"/>
  <c r="F19" i="3"/>
  <c r="M18" i="3"/>
  <c r="I18" i="3"/>
  <c r="K18" i="3" s="1"/>
  <c r="G18" i="3"/>
  <c r="F18" i="3"/>
  <c r="O17" i="3"/>
  <c r="N17" i="3"/>
  <c r="L17" i="3"/>
  <c r="H17" i="3"/>
  <c r="E17" i="3"/>
  <c r="D17" i="3"/>
  <c r="M16" i="3"/>
  <c r="I16" i="3"/>
  <c r="K16" i="3" s="1"/>
  <c r="G16" i="3"/>
  <c r="F16" i="3"/>
  <c r="M15" i="3"/>
  <c r="I15" i="3"/>
  <c r="K15" i="3" s="1"/>
  <c r="G15" i="3"/>
  <c r="F15" i="3"/>
  <c r="O14" i="3"/>
  <c r="N14" i="3"/>
  <c r="L14" i="3"/>
  <c r="H14" i="3"/>
  <c r="E14" i="3"/>
  <c r="D14" i="3"/>
  <c r="M13" i="3"/>
  <c r="I13" i="3"/>
  <c r="K13" i="3" s="1"/>
  <c r="G13" i="3"/>
  <c r="F13" i="3"/>
  <c r="M12" i="3"/>
  <c r="I12" i="3"/>
  <c r="K12" i="3" s="1"/>
  <c r="G12" i="3"/>
  <c r="F12" i="3"/>
  <c r="M11" i="3"/>
  <c r="I11" i="3"/>
  <c r="K11" i="3" s="1"/>
  <c r="G11" i="3"/>
  <c r="F11" i="3"/>
  <c r="N7" i="3"/>
  <c r="M7" i="3"/>
  <c r="K7" i="3"/>
  <c r="G7" i="3"/>
  <c r="D7" i="3"/>
  <c r="C7" i="3"/>
  <c r="N6" i="3"/>
  <c r="M6" i="3"/>
  <c r="K6" i="3"/>
  <c r="G6" i="3"/>
  <c r="D6" i="3"/>
  <c r="C6" i="3"/>
  <c r="L5" i="3"/>
  <c r="H5" i="3"/>
  <c r="I5" i="3" s="1"/>
  <c r="F5" i="3"/>
  <c r="F7" i="3" s="1"/>
  <c r="E5" i="3"/>
  <c r="L4" i="3"/>
  <c r="H4" i="3"/>
  <c r="F4" i="3"/>
  <c r="E4" i="3"/>
  <c r="N45" i="2"/>
  <c r="M45" i="2"/>
  <c r="K45" i="2"/>
  <c r="G45" i="2"/>
  <c r="D45" i="2"/>
  <c r="C45" i="2"/>
  <c r="N44" i="2"/>
  <c r="M44" i="2"/>
  <c r="K44" i="2"/>
  <c r="K46" i="2" s="1"/>
  <c r="G44" i="2"/>
  <c r="D44" i="2"/>
  <c r="C44" i="2"/>
  <c r="L43" i="2"/>
  <c r="H43" i="2"/>
  <c r="I43" i="2" s="1"/>
  <c r="F43" i="2"/>
  <c r="E43" i="2"/>
  <c r="L42" i="2"/>
  <c r="H42" i="2"/>
  <c r="J42" i="2" s="1"/>
  <c r="F42" i="2"/>
  <c r="E42" i="2"/>
  <c r="L41" i="2"/>
  <c r="H41" i="2"/>
  <c r="J41" i="2" s="1"/>
  <c r="F41" i="2"/>
  <c r="E41" i="2"/>
  <c r="L40" i="2"/>
  <c r="H40" i="2"/>
  <c r="J40" i="2" s="1"/>
  <c r="F40" i="2"/>
  <c r="E40" i="2"/>
  <c r="L39" i="2"/>
  <c r="H39" i="2"/>
  <c r="I39" i="2" s="1"/>
  <c r="F39" i="2"/>
  <c r="E39" i="2"/>
  <c r="L38" i="2"/>
  <c r="H38" i="2"/>
  <c r="I38" i="2" s="1"/>
  <c r="F38" i="2"/>
  <c r="E38" i="2"/>
  <c r="L37" i="2"/>
  <c r="H37" i="2"/>
  <c r="J37" i="2" s="1"/>
  <c r="F37" i="2"/>
  <c r="E37" i="2"/>
  <c r="L36" i="2"/>
  <c r="H36" i="2"/>
  <c r="J36" i="2" s="1"/>
  <c r="F36" i="2"/>
  <c r="E36" i="2"/>
  <c r="L35" i="2"/>
  <c r="H35" i="2"/>
  <c r="J35" i="2" s="1"/>
  <c r="F35" i="2"/>
  <c r="E35" i="2"/>
  <c r="L34" i="2"/>
  <c r="H34" i="2"/>
  <c r="J34" i="2" s="1"/>
  <c r="F34" i="2"/>
  <c r="E34" i="2"/>
  <c r="L33" i="2"/>
  <c r="H33" i="2"/>
  <c r="J33" i="2" s="1"/>
  <c r="F33" i="2"/>
  <c r="E33" i="2"/>
  <c r="L32" i="2"/>
  <c r="H32" i="2"/>
  <c r="I32" i="2" s="1"/>
  <c r="F32" i="2"/>
  <c r="E32" i="2"/>
  <c r="L31" i="2"/>
  <c r="H31" i="2"/>
  <c r="I31" i="2" s="1"/>
  <c r="F31" i="2"/>
  <c r="E31" i="2"/>
  <c r="N27" i="2"/>
  <c r="M27" i="2"/>
  <c r="K27" i="2"/>
  <c r="G27" i="2"/>
  <c r="D27" i="2"/>
  <c r="C27" i="2"/>
  <c r="L26" i="2"/>
  <c r="H26" i="2"/>
  <c r="I26" i="2" s="1"/>
  <c r="F26" i="2"/>
  <c r="E26" i="2"/>
  <c r="L25" i="2"/>
  <c r="H25" i="2"/>
  <c r="I25" i="2" s="1"/>
  <c r="F25" i="2"/>
  <c r="E25" i="2"/>
  <c r="N21" i="2"/>
  <c r="M21" i="2"/>
  <c r="K21" i="2"/>
  <c r="G21" i="2"/>
  <c r="D21" i="2"/>
  <c r="C21" i="2"/>
  <c r="N20" i="2"/>
  <c r="M20" i="2"/>
  <c r="K20" i="2"/>
  <c r="G20" i="2"/>
  <c r="D20" i="2"/>
  <c r="C20" i="2"/>
  <c r="L19" i="2"/>
  <c r="H19" i="2"/>
  <c r="I19" i="2" s="1"/>
  <c r="F19" i="2"/>
  <c r="E19" i="2"/>
  <c r="L18" i="2"/>
  <c r="H18" i="2"/>
  <c r="F18" i="2"/>
  <c r="E18" i="2"/>
  <c r="F22" i="8" l="1"/>
  <c r="H82" i="8"/>
  <c r="J82" i="8" s="1"/>
  <c r="H22" i="8"/>
  <c r="I22" i="8" s="1"/>
  <c r="E54" i="8"/>
  <c r="H71" i="8"/>
  <c r="J71" i="8" s="1"/>
  <c r="F82" i="8"/>
  <c r="H54" i="8"/>
  <c r="J54" i="8" s="1"/>
  <c r="F54" i="8"/>
  <c r="L22" i="8"/>
  <c r="L82" i="8"/>
  <c r="E71" i="8"/>
  <c r="F71" i="8"/>
  <c r="L71" i="8"/>
  <c r="J69" i="8"/>
  <c r="J78" i="8"/>
  <c r="J18" i="8"/>
  <c r="J49" i="8"/>
  <c r="L54" i="8"/>
  <c r="J75" i="8"/>
  <c r="J15" i="8"/>
  <c r="G31" i="7"/>
  <c r="K28" i="7"/>
  <c r="J28" i="7"/>
  <c r="I31" i="7"/>
  <c r="K31" i="7" s="1"/>
  <c r="L6" i="7"/>
  <c r="K22" i="7"/>
  <c r="K15" i="7"/>
  <c r="K16" i="7"/>
  <c r="F22" i="7"/>
  <c r="M31" i="7"/>
  <c r="M25" i="7"/>
  <c r="D35" i="7"/>
  <c r="G19" i="7"/>
  <c r="E35" i="7"/>
  <c r="F35" i="7" s="1"/>
  <c r="M19" i="7"/>
  <c r="H35" i="7"/>
  <c r="G13" i="7"/>
  <c r="L35" i="7"/>
  <c r="M16" i="7"/>
  <c r="O35" i="7"/>
  <c r="J4" i="7"/>
  <c r="K33" i="7"/>
  <c r="K27" i="7"/>
  <c r="H7" i="7"/>
  <c r="K21" i="7"/>
  <c r="F31" i="7"/>
  <c r="F34" i="7"/>
  <c r="G25" i="7"/>
  <c r="F16" i="7"/>
  <c r="J22" i="7"/>
  <c r="M28" i="7"/>
  <c r="M22" i="7"/>
  <c r="J16" i="7"/>
  <c r="E7" i="7"/>
  <c r="F6" i="7"/>
  <c r="F25" i="7"/>
  <c r="G28" i="7"/>
  <c r="K34" i="7"/>
  <c r="N10" i="6"/>
  <c r="J10" i="6"/>
  <c r="G10" i="6"/>
  <c r="G7" i="6"/>
  <c r="H7" i="6"/>
  <c r="P11" i="6"/>
  <c r="L14" i="5"/>
  <c r="O16" i="5"/>
  <c r="J16" i="5" s="1"/>
  <c r="K7" i="5"/>
  <c r="M16" i="5"/>
  <c r="N16" i="5" s="1"/>
  <c r="J11" i="5"/>
  <c r="L11" i="5" s="1"/>
  <c r="J15" i="5"/>
  <c r="K15" i="5" s="1"/>
  <c r="E11" i="6"/>
  <c r="F11" i="6"/>
  <c r="G11" i="6" s="1"/>
  <c r="L10" i="6"/>
  <c r="K10" i="6"/>
  <c r="N11" i="6"/>
  <c r="L9" i="6"/>
  <c r="I11" i="6"/>
  <c r="P16" i="5"/>
  <c r="K11" i="5"/>
  <c r="N15" i="5"/>
  <c r="I16" i="5"/>
  <c r="E16" i="5"/>
  <c r="F16" i="5"/>
  <c r="N7" i="5"/>
  <c r="L10" i="5"/>
  <c r="N11" i="5"/>
  <c r="H15" i="5"/>
  <c r="E79" i="4"/>
  <c r="H22" i="4"/>
  <c r="I22" i="4" s="1"/>
  <c r="F90" i="4"/>
  <c r="L79" i="4"/>
  <c r="J83" i="4"/>
  <c r="E56" i="4"/>
  <c r="H56" i="4"/>
  <c r="I56" i="4" s="1"/>
  <c r="H79" i="4"/>
  <c r="I79" i="4" s="1"/>
  <c r="L90" i="4"/>
  <c r="F22" i="4"/>
  <c r="J15" i="4"/>
  <c r="F79" i="4"/>
  <c r="J88" i="4"/>
  <c r="F56" i="4"/>
  <c r="L22" i="4"/>
  <c r="H90" i="4"/>
  <c r="I90" i="4" s="1"/>
  <c r="I20" i="4"/>
  <c r="I53" i="4"/>
  <c r="L56" i="4"/>
  <c r="I17" i="3"/>
  <c r="J17" i="3" s="1"/>
  <c r="J23" i="3"/>
  <c r="E27" i="3"/>
  <c r="M23" i="3"/>
  <c r="D27" i="3"/>
  <c r="F27" i="3"/>
  <c r="I26" i="3"/>
  <c r="J26" i="3" s="1"/>
  <c r="F17" i="3"/>
  <c r="J20" i="3"/>
  <c r="O27" i="3"/>
  <c r="E7" i="3"/>
  <c r="G26" i="3"/>
  <c r="F23" i="3"/>
  <c r="L27" i="3"/>
  <c r="N27" i="3"/>
  <c r="I27" i="3" s="1"/>
  <c r="J27" i="3" s="1"/>
  <c r="E6" i="3"/>
  <c r="F14" i="3"/>
  <c r="H6" i="3"/>
  <c r="M14" i="3"/>
  <c r="G17" i="3"/>
  <c r="M20" i="3"/>
  <c r="G23" i="3"/>
  <c r="M26" i="3"/>
  <c r="L7" i="3"/>
  <c r="I14" i="3"/>
  <c r="J14" i="3" s="1"/>
  <c r="E27" i="2"/>
  <c r="L21" i="2"/>
  <c r="G46" i="2"/>
  <c r="L46" i="2" s="1"/>
  <c r="H27" i="2"/>
  <c r="I27" i="2" s="1"/>
  <c r="H21" i="2"/>
  <c r="C46" i="2"/>
  <c r="E20" i="2"/>
  <c r="F20" i="2"/>
  <c r="J26" i="2"/>
  <c r="E44" i="2"/>
  <c r="N46" i="2"/>
  <c r="L27" i="2"/>
  <c r="F45" i="2"/>
  <c r="L45" i="2"/>
  <c r="H45" i="2"/>
  <c r="I45" i="2" s="1"/>
  <c r="D46" i="2"/>
  <c r="J31" i="2"/>
  <c r="L20" i="2"/>
  <c r="J39" i="2"/>
  <c r="I36" i="2"/>
  <c r="F27" i="2"/>
  <c r="F44" i="2"/>
  <c r="H44" i="2"/>
  <c r="I44" i="2" s="1"/>
  <c r="K7" i="6"/>
  <c r="L7" i="6"/>
  <c r="J25" i="7"/>
  <c r="K25" i="7"/>
  <c r="J31" i="7"/>
  <c r="J19" i="7"/>
  <c r="K19" i="7"/>
  <c r="J13" i="7"/>
  <c r="K13" i="7"/>
  <c r="H20" i="2"/>
  <c r="I34" i="2"/>
  <c r="I42" i="2"/>
  <c r="I4" i="3"/>
  <c r="J13" i="3"/>
  <c r="J19" i="3"/>
  <c r="J25" i="3"/>
  <c r="I18" i="4"/>
  <c r="I51" i="4"/>
  <c r="I77" i="4"/>
  <c r="I86" i="4"/>
  <c r="K6" i="5"/>
  <c r="K12" i="5"/>
  <c r="K5" i="6"/>
  <c r="H11" i="6"/>
  <c r="J11" i="7"/>
  <c r="J17" i="7"/>
  <c r="J23" i="7"/>
  <c r="J29" i="7"/>
  <c r="I21" i="8"/>
  <c r="I52" i="8"/>
  <c r="I81" i="8"/>
  <c r="J4" i="3"/>
  <c r="I18" i="2"/>
  <c r="I37" i="2"/>
  <c r="L44" i="2"/>
  <c r="L6" i="3"/>
  <c r="J15" i="3"/>
  <c r="K17" i="3"/>
  <c r="K23" i="3"/>
  <c r="I21" i="4"/>
  <c r="I54" i="4"/>
  <c r="I89" i="4"/>
  <c r="K8" i="5"/>
  <c r="N7" i="6"/>
  <c r="I5" i="7"/>
  <c r="I6" i="7" s="1"/>
  <c r="M13" i="7"/>
  <c r="I16" i="8"/>
  <c r="I47" i="8"/>
  <c r="I76" i="8"/>
  <c r="K21" i="3"/>
  <c r="J5" i="7"/>
  <c r="I40" i="2"/>
  <c r="J11" i="3"/>
  <c r="M17" i="3"/>
  <c r="I49" i="4"/>
  <c r="H10" i="6"/>
  <c r="F7" i="7"/>
  <c r="G16" i="7"/>
  <c r="G22" i="7"/>
  <c r="G34" i="7"/>
  <c r="I19" i="8"/>
  <c r="I50" i="8"/>
  <c r="F20" i="3"/>
  <c r="I35" i="2"/>
  <c r="I87" i="4"/>
  <c r="J25" i="2"/>
  <c r="J5" i="3"/>
  <c r="E90" i="4"/>
  <c r="L13" i="5"/>
  <c r="J26" i="7"/>
  <c r="J38" i="2"/>
  <c r="L8" i="6"/>
  <c r="F21" i="2"/>
  <c r="I33" i="2"/>
  <c r="I41" i="2"/>
  <c r="H7" i="3"/>
  <c r="J12" i="3"/>
  <c r="J18" i="3"/>
  <c r="K20" i="3"/>
  <c r="J24" i="3"/>
  <c r="K26" i="3"/>
  <c r="I17" i="4"/>
  <c r="I50" i="4"/>
  <c r="I76" i="4"/>
  <c r="I85" i="4"/>
  <c r="K5" i="5"/>
  <c r="L7" i="5"/>
  <c r="K4" i="6"/>
  <c r="H6" i="7"/>
  <c r="L7" i="7"/>
  <c r="I20" i="8"/>
  <c r="I51" i="8"/>
  <c r="I80" i="8"/>
  <c r="J18" i="2"/>
  <c r="H27" i="3"/>
  <c r="M27" i="3" s="1"/>
  <c r="I79" i="8"/>
  <c r="J32" i="2"/>
  <c r="E22" i="8"/>
  <c r="G14" i="3"/>
  <c r="I78" i="4"/>
  <c r="K6" i="6"/>
  <c r="I74" i="8"/>
  <c r="J43" i="2"/>
  <c r="E22" i="4"/>
  <c r="J52" i="4"/>
  <c r="E6" i="7"/>
  <c r="N35" i="7"/>
  <c r="J16" i="3"/>
  <c r="I55" i="4"/>
  <c r="I82" i="4"/>
  <c r="J32" i="7"/>
  <c r="I48" i="8"/>
  <c r="J19" i="2"/>
  <c r="K22" i="3"/>
  <c r="L9" i="5"/>
  <c r="K14" i="7"/>
  <c r="J17" i="8"/>
  <c r="J68" i="8"/>
  <c r="M46" i="2"/>
  <c r="H46" i="2" s="1"/>
  <c r="F13" i="7"/>
  <c r="G11" i="5"/>
  <c r="K4" i="5"/>
  <c r="J16" i="4"/>
  <c r="G7" i="5"/>
  <c r="J70" i="8"/>
  <c r="H7" i="5"/>
  <c r="J24" i="7"/>
  <c r="J19" i="4"/>
  <c r="O11" i="6"/>
  <c r="J11" i="6" s="1"/>
  <c r="K18" i="7"/>
  <c r="K30" i="7"/>
  <c r="J20" i="7"/>
  <c r="I77" i="8"/>
  <c r="E21" i="2"/>
  <c r="F6" i="3"/>
  <c r="I84" i="4"/>
  <c r="E82" i="8"/>
  <c r="J12" i="7"/>
  <c r="E45" i="2"/>
  <c r="F26" i="3"/>
  <c r="I53" i="8"/>
  <c r="J22" i="4" l="1"/>
  <c r="I82" i="8"/>
  <c r="I71" i="8"/>
  <c r="J22" i="8"/>
  <c r="I54" i="8"/>
  <c r="G35" i="7"/>
  <c r="I7" i="7"/>
  <c r="J7" i="7"/>
  <c r="M35" i="7"/>
  <c r="I35" i="7"/>
  <c r="J35" i="7" s="1"/>
  <c r="K11" i="6"/>
  <c r="K16" i="5"/>
  <c r="L16" i="5"/>
  <c r="G16" i="5"/>
  <c r="L15" i="5"/>
  <c r="H16" i="5"/>
  <c r="J79" i="4"/>
  <c r="J56" i="4"/>
  <c r="J90" i="4"/>
  <c r="K14" i="3"/>
  <c r="F46" i="2"/>
  <c r="I46" i="2"/>
  <c r="J27" i="2"/>
  <c r="E46" i="2"/>
  <c r="J45" i="2"/>
  <c r="J44" i="2"/>
  <c r="L11" i="6"/>
  <c r="G27" i="3"/>
  <c r="K27" i="3"/>
  <c r="J21" i="2"/>
  <c r="J20" i="2"/>
  <c r="I21" i="2"/>
  <c r="I20" i="2"/>
  <c r="J7" i="3"/>
  <c r="J6" i="3"/>
  <c r="I7" i="3"/>
  <c r="I6" i="3"/>
  <c r="J46" i="2"/>
  <c r="J6" i="7"/>
  <c r="K35" i="7" l="1"/>
</calcChain>
</file>

<file path=xl/sharedStrings.xml><?xml version="1.0" encoding="utf-8"?>
<sst xmlns="http://schemas.openxmlformats.org/spreadsheetml/2006/main" count="448" uniqueCount="150">
  <si>
    <t>네이버 광고 운영 리포트</t>
  </si>
  <si>
    <t>YYYY.MM.DD ~ YYYY.MM.DD</t>
  </si>
  <si>
    <r>
      <rPr>
        <sz val="10.5"/>
        <color rgb="FF2B2B2B"/>
        <rFont val="맑은 고딕"/>
        <family val="3"/>
        <charset val="129"/>
      </rPr>
      <t>[</t>
    </r>
    <r>
      <rPr>
        <sz val="10.5"/>
        <color rgb="FF2B2B2B"/>
        <rFont val="Noto Sans CJK SC"/>
        <family val="2"/>
      </rPr>
      <t>담당자명</t>
    </r>
    <r>
      <rPr>
        <sz val="10.5"/>
        <color rgb="FF2B2B2B"/>
        <rFont val="맑은 고딕"/>
        <family val="3"/>
        <charset val="129"/>
      </rPr>
      <t>]</t>
    </r>
  </si>
  <si>
    <t>작 성 일</t>
  </si>
  <si>
    <t>YYYY.MM.DD</t>
  </si>
  <si>
    <t>구분</t>
  </si>
  <si>
    <t>노출</t>
  </si>
  <si>
    <t>클릭</t>
  </si>
  <si>
    <t>클릭률</t>
  </si>
  <si>
    <t>CPC</t>
  </si>
  <si>
    <t>총비용</t>
  </si>
  <si>
    <t>구매완료</t>
  </si>
  <si>
    <r>
      <rPr>
        <b/>
        <sz val="10"/>
        <color rgb="FFFFFFFF"/>
        <rFont val="Noto Sans CJK SC"/>
        <family val="2"/>
      </rPr>
      <t>전환율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구매</t>
    </r>
    <r>
      <rPr>
        <b/>
        <sz val="10"/>
        <color rgb="FFFFFFFF"/>
        <rFont val="맑은 고딕"/>
        <family val="3"/>
        <charset val="129"/>
      </rPr>
      <t>)</t>
    </r>
  </si>
  <si>
    <t>전환당비용</t>
  </si>
  <si>
    <t>매출액</t>
  </si>
  <si>
    <t>ROAS</t>
  </si>
  <si>
    <t>직접 전환수</t>
  </si>
  <si>
    <t>간접 전환수</t>
  </si>
  <si>
    <t>금주</t>
  </si>
  <si>
    <t>전주</t>
  </si>
  <si>
    <t>증감</t>
  </si>
  <si>
    <t>증감률</t>
  </si>
  <si>
    <r>
      <rPr>
        <b/>
        <sz val="12"/>
        <color rgb="FFFFFFFF"/>
        <rFont val="맑은 고딕"/>
        <family val="3"/>
        <charset val="129"/>
      </rPr>
      <t xml:space="preserve">2. </t>
    </r>
    <r>
      <rPr>
        <b/>
        <sz val="12"/>
        <color rgb="FFFFFFFF"/>
        <rFont val="Noto Sans CJK SC"/>
        <family val="2"/>
      </rPr>
      <t>매체 유형별 요약</t>
    </r>
  </si>
  <si>
    <t>매체 유형</t>
  </si>
  <si>
    <t>검색광고</t>
  </si>
  <si>
    <t>디스플레이</t>
  </si>
  <si>
    <t>합계</t>
  </si>
  <si>
    <r>
      <rPr>
        <b/>
        <sz val="12"/>
        <color rgb="FFFFFFFF"/>
        <rFont val="맑은 고딕"/>
        <family val="3"/>
        <charset val="129"/>
      </rPr>
      <t xml:space="preserve">3. </t>
    </r>
    <r>
      <rPr>
        <b/>
        <sz val="12"/>
        <color rgb="FFFFFFFF"/>
        <rFont val="Noto Sans CJK SC"/>
        <family val="2"/>
      </rPr>
      <t>캠페인 유형별 요약</t>
    </r>
  </si>
  <si>
    <t>캠페인 유형</t>
  </si>
  <si>
    <t>파워링크</t>
  </si>
  <si>
    <t>쇼핑검색광고</t>
  </si>
  <si>
    <t>플레이스</t>
  </si>
  <si>
    <r>
      <rPr>
        <sz val="10"/>
        <rFont val="Noto Sans CJK SC"/>
        <family val="2"/>
      </rPr>
      <t>브랜드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신제품검색</t>
    </r>
  </si>
  <si>
    <t>파워컨텐츠</t>
  </si>
  <si>
    <t>웹사이트전환</t>
  </si>
  <si>
    <t>앱전환</t>
  </si>
  <si>
    <t>인지도 및 트래픽</t>
  </si>
  <si>
    <t>동영상 조회</t>
  </si>
  <si>
    <t>애드부스트</t>
  </si>
  <si>
    <t>카탈로그</t>
  </si>
  <si>
    <t>쇼핑프로모션</t>
  </si>
  <si>
    <t>참여유도</t>
  </si>
  <si>
    <t>검색광고 소계</t>
  </si>
  <si>
    <t>디스플레이 소계</t>
  </si>
  <si>
    <t>전체 합계</t>
  </si>
  <si>
    <r>
      <rPr>
        <b/>
        <sz val="12"/>
        <color rgb="FFFFFFFF"/>
        <rFont val="맑은 고딕"/>
        <family val="3"/>
        <charset val="129"/>
      </rPr>
      <t xml:space="preserve">1. </t>
    </r>
    <r>
      <rPr>
        <b/>
        <sz val="12"/>
        <color rgb="FFFFFFFF"/>
        <rFont val="Noto Sans CJK SC"/>
        <family val="2"/>
      </rPr>
      <t>검색광고 주간 요약</t>
    </r>
  </si>
  <si>
    <t>캠페인</t>
  </si>
  <si>
    <t>그룹</t>
  </si>
  <si>
    <t>브랜드</t>
  </si>
  <si>
    <t>핵심키워드</t>
  </si>
  <si>
    <t>세부키워드</t>
  </si>
  <si>
    <t>소계</t>
  </si>
  <si>
    <t>핵심상품</t>
  </si>
  <si>
    <t>신상품</t>
  </si>
  <si>
    <r>
      <rPr>
        <sz val="10"/>
        <rFont val="Noto Sans CJK SC"/>
        <family val="2"/>
      </rPr>
      <t>매장</t>
    </r>
    <r>
      <rPr>
        <sz val="10"/>
        <rFont val="맑은 고딕"/>
        <family val="3"/>
        <charset val="129"/>
      </rPr>
      <t>A</t>
    </r>
  </si>
  <si>
    <r>
      <rPr>
        <sz val="10"/>
        <rFont val="Noto Sans CJK SC"/>
        <family val="2"/>
      </rPr>
      <t>매장</t>
    </r>
    <r>
      <rPr>
        <sz val="10"/>
        <rFont val="맑은 고딕"/>
        <family val="3"/>
        <charset val="129"/>
      </rPr>
      <t>B</t>
    </r>
  </si>
  <si>
    <t>브랜드검색</t>
  </si>
  <si>
    <t>신제품검색</t>
  </si>
  <si>
    <r>
      <rPr>
        <b/>
        <sz val="10"/>
        <rFont val="Noto Sans CJK SC"/>
        <family val="2"/>
      </rPr>
      <t>브랜드</t>
    </r>
    <r>
      <rPr>
        <b/>
        <sz val="10"/>
        <rFont val="맑은 고딕"/>
        <family val="3"/>
        <charset val="129"/>
      </rPr>
      <t>·</t>
    </r>
    <r>
      <rPr>
        <b/>
        <sz val="10"/>
        <rFont val="Noto Sans CJK SC"/>
        <family val="2"/>
      </rPr>
      <t>신제품검색</t>
    </r>
  </si>
  <si>
    <t>정보형</t>
  </si>
  <si>
    <t>후기형</t>
  </si>
  <si>
    <t>일자</t>
  </si>
  <si>
    <r>
      <rPr>
        <sz val="10"/>
        <rFont val="맑은 고딕"/>
        <family val="3"/>
        <charset val="129"/>
      </rPr>
      <t>06/15 (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</si>
  <si>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06/16 (</t>
    </r>
    <r>
      <rPr>
        <sz val="10"/>
        <rFont val="Noto Sans CJK SC"/>
        <family val="2"/>
      </rPr>
      <t>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</si>
  <si>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06/17 (</t>
    </r>
    <r>
      <rPr>
        <sz val="10"/>
        <rFont val="Noto Sans CJK SC"/>
        <family val="2"/>
      </rPr>
      <t>수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</si>
  <si>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06/18 (</t>
    </r>
    <r>
      <rPr>
        <sz val="10"/>
        <rFont val="Noto Sans CJK SC"/>
        <family val="2"/>
      </rPr>
      <t>목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</si>
  <si>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06/19 (</t>
    </r>
    <r>
      <rPr>
        <sz val="10"/>
        <rFont val="Noto Sans CJK SC"/>
        <family val="2"/>
      </rPr>
      <t>금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</si>
  <si>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06/20 (</t>
    </r>
    <r>
      <rPr>
        <sz val="10"/>
        <rFont val="Noto Sans CJK SC"/>
        <family val="2"/>
      </rPr>
      <t>토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</si>
  <si>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06/21 (</t>
    </r>
    <r>
      <rPr>
        <sz val="10"/>
        <rFont val="Noto Sans CJK SC"/>
        <family val="2"/>
      </rPr>
      <t>일</t>
    </r>
    <r>
      <rPr>
        <sz val="10"/>
        <rFont val="맑은 고딕"/>
        <family val="3"/>
        <charset val="129"/>
      </rPr>
      <t>)</t>
    </r>
  </si>
  <si>
    <t>광고영역</t>
  </si>
  <si>
    <r>
      <rPr>
        <sz val="10"/>
        <rFont val="Noto Sans CJK SC"/>
        <family val="2"/>
      </rPr>
      <t>네이버 통합검색</t>
    </r>
    <r>
      <rPr>
        <sz val="10"/>
        <rFont val="맑은 고딕"/>
        <family val="3"/>
        <charset val="129"/>
      </rPr>
      <t>_PC</t>
    </r>
  </si>
  <si>
    <r>
      <rPr>
        <sz val="10"/>
        <rFont val="Noto Sans CJK SC"/>
        <family val="2"/>
      </rPr>
      <t>네이버 통합검색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모바일</t>
    </r>
  </si>
  <si>
    <r>
      <rPr>
        <sz val="10"/>
        <rFont val="Noto Sans CJK SC"/>
        <family val="2"/>
      </rPr>
      <t>네이버 쇼핑</t>
    </r>
    <r>
      <rPr>
        <sz val="10"/>
        <rFont val="맑은 고딕"/>
        <family val="3"/>
        <charset val="129"/>
      </rPr>
      <t>_PC</t>
    </r>
  </si>
  <si>
    <r>
      <rPr>
        <sz val="10"/>
        <rFont val="Noto Sans CJK SC"/>
        <family val="2"/>
      </rPr>
      <t>네이버 쇼핑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모바일</t>
    </r>
  </si>
  <si>
    <t>네이버플러스 스토어</t>
  </si>
  <si>
    <r>
      <rPr>
        <sz val="10"/>
        <rFont val="Noto Sans CJK SC"/>
        <family val="2"/>
      </rPr>
      <t>검색 파트너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블로그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카페</t>
    </r>
    <r>
      <rPr>
        <sz val="10"/>
        <rFont val="맑은 고딕"/>
        <family val="3"/>
        <charset val="129"/>
      </rPr>
      <t>)</t>
    </r>
  </si>
  <si>
    <t>기타 제휴 검색</t>
  </si>
  <si>
    <t>성별</t>
  </si>
  <si>
    <t>남성</t>
  </si>
  <si>
    <t>여성</t>
  </si>
  <si>
    <t>알수없음</t>
  </si>
  <si>
    <t>연령대</t>
  </si>
  <si>
    <r>
      <rPr>
        <sz val="10"/>
        <rFont val="Noto Sans CJK SC"/>
        <family val="2"/>
      </rPr>
      <t xml:space="preserve">만 </t>
    </r>
    <r>
      <rPr>
        <sz val="10"/>
        <rFont val="맑은 고딕"/>
        <family val="3"/>
        <charset val="129"/>
      </rPr>
      <t>13~18</t>
    </r>
    <r>
      <rPr>
        <sz val="10"/>
        <rFont val="Noto Sans CJK SC"/>
        <family val="2"/>
      </rPr>
      <t>세</t>
    </r>
  </si>
  <si>
    <r>
      <rPr>
        <sz val="10"/>
        <rFont val="맑은 고딕"/>
        <family val="3"/>
        <charset val="129"/>
      </rPr>
      <t>19~24</t>
    </r>
    <r>
      <rPr>
        <sz val="10"/>
        <rFont val="Noto Sans CJK SC"/>
        <family val="2"/>
      </rPr>
      <t>세</t>
    </r>
  </si>
  <si>
    <r>
      <rPr>
        <sz val="10"/>
        <rFont val="맑은 고딕"/>
        <family val="3"/>
        <charset val="129"/>
      </rPr>
      <t>25~29</t>
    </r>
    <r>
      <rPr>
        <sz val="10"/>
        <rFont val="Noto Sans CJK SC"/>
        <family val="2"/>
      </rPr>
      <t>세</t>
    </r>
  </si>
  <si>
    <r>
      <rPr>
        <sz val="10"/>
        <rFont val="맑은 고딕"/>
        <family val="3"/>
        <charset val="129"/>
      </rPr>
      <t>30~34</t>
    </r>
    <r>
      <rPr>
        <sz val="10"/>
        <rFont val="Noto Sans CJK SC"/>
        <family val="2"/>
      </rPr>
      <t>세</t>
    </r>
  </si>
  <si>
    <r>
      <rPr>
        <sz val="10"/>
        <rFont val="맑은 고딕"/>
        <family val="3"/>
        <charset val="129"/>
      </rPr>
      <t>35~39</t>
    </r>
    <r>
      <rPr>
        <sz val="10"/>
        <rFont val="Noto Sans CJK SC"/>
        <family val="2"/>
      </rPr>
      <t>세</t>
    </r>
  </si>
  <si>
    <r>
      <rPr>
        <sz val="10"/>
        <rFont val="맑은 고딕"/>
        <family val="3"/>
        <charset val="129"/>
      </rPr>
      <t>40~44</t>
    </r>
    <r>
      <rPr>
        <sz val="10"/>
        <rFont val="Noto Sans CJK SC"/>
        <family val="2"/>
      </rPr>
      <t>세</t>
    </r>
  </si>
  <si>
    <r>
      <rPr>
        <sz val="10"/>
        <rFont val="맑은 고딕"/>
        <family val="3"/>
        <charset val="129"/>
      </rPr>
      <t>45~49</t>
    </r>
    <r>
      <rPr>
        <sz val="10"/>
        <rFont val="Noto Sans CJK SC"/>
        <family val="2"/>
      </rPr>
      <t>세</t>
    </r>
  </si>
  <si>
    <r>
      <rPr>
        <sz val="10"/>
        <rFont val="맑은 고딕"/>
        <family val="3"/>
        <charset val="129"/>
      </rPr>
      <t>50</t>
    </r>
    <r>
      <rPr>
        <sz val="10"/>
        <rFont val="Noto Sans CJK SC"/>
        <family val="2"/>
      </rPr>
      <t>세 이상</t>
    </r>
  </si>
  <si>
    <r>
      <rPr>
        <b/>
        <sz val="12"/>
        <color rgb="FFFFFFFF"/>
        <rFont val="Noto Sans CJK SC"/>
        <family val="2"/>
      </rPr>
      <t xml:space="preserve">키워드별 광고효과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Noto Sans CJK SC"/>
        <family val="2"/>
      </rPr>
      <t xml:space="preserve">비용 </t>
    </r>
    <r>
      <rPr>
        <b/>
        <sz val="12"/>
        <color rgb="FFFFFFFF"/>
        <rFont val="맑은 고딕"/>
        <family val="3"/>
        <charset val="129"/>
      </rPr>
      <t>TOP)</t>
    </r>
  </si>
  <si>
    <t>키워드</t>
  </si>
  <si>
    <t>케라셀</t>
  </si>
  <si>
    <t>케라셀네일</t>
  </si>
  <si>
    <t>케라셀풋크림</t>
  </si>
  <si>
    <t>발톱영양제</t>
  </si>
  <si>
    <t>손톱강화제</t>
  </si>
  <si>
    <t>풋크림</t>
  </si>
  <si>
    <t>발각질제거</t>
  </si>
  <si>
    <t>손톱세로줄</t>
  </si>
  <si>
    <t>발톱무좀</t>
  </si>
  <si>
    <t>케라셀 풋크림</t>
  </si>
  <si>
    <t>케라셀 네일</t>
  </si>
  <si>
    <t>발톱 영양제</t>
  </si>
  <si>
    <t>케라셀 티트리오일</t>
  </si>
  <si>
    <t>손톱 강화제</t>
  </si>
  <si>
    <r>
      <rPr>
        <b/>
        <sz val="12"/>
        <color rgb="FFFFFFFF"/>
        <rFont val="맑은 고딕"/>
        <family val="3"/>
        <charset val="129"/>
      </rPr>
      <t xml:space="preserve">1. </t>
    </r>
    <r>
      <rPr>
        <b/>
        <sz val="12"/>
        <color rgb="FFFFFFFF"/>
        <rFont val="Noto Sans CJK SC"/>
        <family val="2"/>
      </rPr>
      <t>디스플레이 주간 요약</t>
    </r>
  </si>
  <si>
    <t>리타겟</t>
  </si>
  <si>
    <t>신규유입</t>
  </si>
  <si>
    <t>설치</t>
  </si>
  <si>
    <t>리인게이지</t>
  </si>
  <si>
    <t>브랜딩</t>
  </si>
  <si>
    <t>트래픽</t>
  </si>
  <si>
    <t>브랜드필름</t>
  </si>
  <si>
    <t>숏폼</t>
  </si>
  <si>
    <t>피드</t>
  </si>
  <si>
    <t>채널</t>
  </si>
  <si>
    <t>다이내믹</t>
  </si>
  <si>
    <t>베스트</t>
  </si>
  <si>
    <t>세일</t>
  </si>
  <si>
    <t>쿠폰</t>
  </si>
  <si>
    <t>이벤트</t>
  </si>
  <si>
    <t>콘텐츠</t>
  </si>
  <si>
    <t>스마트채널</t>
  </si>
  <si>
    <r>
      <rPr>
        <sz val="10"/>
        <rFont val="Noto Sans CJK SC"/>
        <family val="2"/>
      </rPr>
      <t>네이버 메인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모바일</t>
    </r>
  </si>
  <si>
    <r>
      <rPr>
        <sz val="10"/>
        <rFont val="Noto Sans CJK SC"/>
        <family val="2"/>
      </rPr>
      <t>피드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뉴스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연예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스포츠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</si>
  <si>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밴드</t>
    </r>
    <r>
      <rPr>
        <sz val="10"/>
        <rFont val="맑은 고딕"/>
        <family val="3"/>
        <charset val="129"/>
      </rPr>
      <t>(BAND)</t>
    </r>
  </si>
  <si>
    <t>네이버 쇼핑</t>
  </si>
  <si>
    <r>
      <rPr>
        <sz val="10"/>
        <rFont val="Noto Sans CJK SC"/>
        <family val="2"/>
      </rPr>
      <t>서비스 통합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블로그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카페</t>
    </r>
    <r>
      <rPr>
        <sz val="10"/>
        <rFont val="맑은 고딕"/>
        <family val="3"/>
        <charset val="129"/>
      </rPr>
      <t>)</t>
    </r>
  </si>
  <si>
    <t>네트워크 파트너</t>
  </si>
  <si>
    <t>D V C O M P A N Y  ·  W E E K L Y   R E P O R T</t>
    <phoneticPr fontId="18" type="noConversion"/>
  </si>
  <si>
    <r>
      <rPr>
        <b/>
        <sz val="11"/>
        <color rgb="FFFFFFFF"/>
        <rFont val="맑은 고딕"/>
        <family val="3"/>
        <charset val="129"/>
      </rPr>
      <t>리포트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정보</t>
    </r>
    <r>
      <rPr>
        <b/>
        <sz val="11"/>
        <color rgb="FFFFFFFF"/>
        <rFont val="Arial"/>
        <family val="2"/>
      </rPr>
      <t xml:space="preserve"> </t>
    </r>
    <phoneticPr fontId="18" type="noConversion"/>
  </si>
  <si>
    <t>계정 정보</t>
    <phoneticPr fontId="18" type="noConversion"/>
  </si>
  <si>
    <t>네이버</t>
    <phoneticPr fontId="18" type="noConversion"/>
  </si>
  <si>
    <t>매체</t>
    <phoneticPr fontId="18" type="noConversion"/>
  </si>
  <si>
    <r>
      <rPr>
        <b/>
        <sz val="10.5"/>
        <color rgb="FF3A2A20"/>
        <rFont val="맑은 고딕"/>
        <family val="3"/>
        <charset val="129"/>
      </rPr>
      <t>담</t>
    </r>
    <r>
      <rPr>
        <b/>
        <sz val="10.5"/>
        <color rgb="FF3A2A20"/>
        <rFont val="Arial"/>
        <family val="2"/>
      </rPr>
      <t xml:space="preserve"> </t>
    </r>
    <r>
      <rPr>
        <b/>
        <sz val="10.5"/>
        <color rgb="FF3A2A20"/>
        <rFont val="맑은 고딕"/>
        <family val="3"/>
        <charset val="129"/>
      </rPr>
      <t>당</t>
    </r>
    <r>
      <rPr>
        <b/>
        <sz val="10.5"/>
        <color rgb="FF3A2A20"/>
        <rFont val="Arial"/>
        <family val="2"/>
      </rPr>
      <t xml:space="preserve"> </t>
    </r>
    <r>
      <rPr>
        <b/>
        <sz val="10.5"/>
        <color rgb="FF3A2A20"/>
        <rFont val="맑은 고딕"/>
        <family val="2"/>
        <charset val="129"/>
      </rPr>
      <t>자</t>
    </r>
    <phoneticPr fontId="18" type="noConversion"/>
  </si>
  <si>
    <t>리포트 기간</t>
    <phoneticPr fontId="18" type="noConversion"/>
  </si>
  <si>
    <t xml:space="preserve">  광고 데이터와 관련된 문의사항은 담당자에게 연락 부탁드립니다.  © 2026 디브이마케팅 주식회사. All rights reserved</t>
    <phoneticPr fontId="18" type="noConversion"/>
  </si>
  <si>
    <r>
      <t>1. 주간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FFFF"/>
        <rFont val="맑은 고딕"/>
        <family val="3"/>
        <charset val="129"/>
      </rPr>
      <t>운영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FFFF"/>
        <rFont val="맑은 고딕"/>
        <family val="3"/>
        <charset val="129"/>
      </rPr>
      <t>요약</t>
    </r>
    <phoneticPr fontId="18" type="noConversion"/>
  </si>
  <si>
    <t>전환율</t>
    <phoneticPr fontId="18" type="noConversion"/>
  </si>
  <si>
    <r>
      <t>2. 캠페인별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FFFF"/>
        <rFont val="맑은 고딕"/>
        <family val="3"/>
        <charset val="129"/>
      </rPr>
      <t>성과</t>
    </r>
    <phoneticPr fontId="18" type="noConversion"/>
  </si>
  <si>
    <r>
      <rPr>
        <b/>
        <sz val="12"/>
        <color rgb="FFFFFFFF"/>
        <rFont val="Segoe UI Symbol"/>
        <family val="1"/>
      </rPr>
      <t>1.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FFFF"/>
        <rFont val="맑은 고딕"/>
        <family val="3"/>
        <charset val="129"/>
      </rPr>
      <t>일자별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성과</t>
    </r>
    <phoneticPr fontId="18" type="noConversion"/>
  </si>
  <si>
    <r>
      <rPr>
        <b/>
        <sz val="12"/>
        <color rgb="FFFFFFFF"/>
        <rFont val="Segoe UI Symbol"/>
        <family val="1"/>
      </rPr>
      <t>2.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지면</t>
    </r>
    <r>
      <rPr>
        <b/>
        <sz val="12"/>
        <color rgb="FFFFFFFF"/>
        <rFont val="맑은 고딕"/>
        <family val="3"/>
        <charset val="129"/>
      </rPr>
      <t>별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성과</t>
    </r>
    <phoneticPr fontId="18" type="noConversion"/>
  </si>
  <si>
    <r>
      <rPr>
        <b/>
        <sz val="12"/>
        <color rgb="FFFFFFFF"/>
        <rFont val="Segoe UI Symbol"/>
        <family val="1"/>
      </rPr>
      <t>3.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성별 및 연령대</t>
    </r>
    <phoneticPr fontId="18" type="noConversion"/>
  </si>
  <si>
    <r>
      <rPr>
        <b/>
        <sz val="12"/>
        <color rgb="FFFFFFFF"/>
        <rFont val="맑은 고딕"/>
        <family val="3"/>
        <charset val="129"/>
      </rPr>
      <t>파워링크 키워드별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FFFF"/>
        <rFont val="맑은 고딕"/>
        <family val="3"/>
        <charset val="129"/>
      </rPr>
      <t>성과</t>
    </r>
    <phoneticPr fontId="18" type="noConversion"/>
  </si>
  <si>
    <t>전환율</t>
  </si>
  <si>
    <r>
      <rPr>
        <b/>
        <sz val="12"/>
        <color rgb="FFFFFFFF"/>
        <rFont val="Arial"/>
        <family val="2"/>
      </rPr>
      <t xml:space="preserve">1. </t>
    </r>
    <r>
      <rPr>
        <b/>
        <sz val="12"/>
        <color rgb="FFFFFFFF"/>
        <rFont val="맑은 고딕"/>
        <family val="3"/>
        <charset val="129"/>
      </rPr>
      <t>일자별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성과</t>
    </r>
    <phoneticPr fontId="18" type="noConversion"/>
  </si>
  <si>
    <r>
      <rPr>
        <b/>
        <sz val="12"/>
        <color rgb="FFFFFFFF"/>
        <rFont val="Arial"/>
        <family val="2"/>
      </rPr>
      <t xml:space="preserve">2. </t>
    </r>
    <r>
      <rPr>
        <b/>
        <sz val="12"/>
        <color rgb="FFFFFFFF"/>
        <rFont val="맑은 고딕"/>
        <family val="3"/>
        <charset val="129"/>
      </rPr>
      <t>지면별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성과</t>
    </r>
    <phoneticPr fontId="18" type="noConversion"/>
  </si>
  <si>
    <r>
      <rPr>
        <b/>
        <sz val="12"/>
        <color rgb="FFFFFFFF"/>
        <rFont val="맑은 고딕"/>
        <family val="1"/>
        <charset val="129"/>
      </rPr>
      <t>3.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성별 및 연령대</t>
    </r>
    <phoneticPr fontId="18" type="noConversion"/>
  </si>
  <si>
    <t>2. 캠페인별 성과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</si>
</sst>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77" formatCode="&quot;▲ &quot;#,##0;&quot;▼ &quot;#,##0;&quot;– &quot;0"/>
    <numFmt numFmtId="178" formatCode="&quot;▲ &quot;0.00%;&quot;▼ &quot;0.00%;&quot;– &quot;"/>
    <numFmt numFmtId="179" formatCode="&quot;▲ &quot;0.0%;&quot;▼ &quot;0.0%;&quot;– &quot;"/>
  </numFmts>
  <fonts count="37">
    <font>
      <sz val="11"/>
      <color theme="1"/>
      <name val="Calibri"/>
      <family val="2"/>
      <charset val="1"/>
    </font>
    <font>
      <sz val="10"/>
      <color rgb="FFFFFFFF"/>
      <name val="맑은 고딕"/>
      <family val="3"/>
      <charset val="129"/>
    </font>
    <font>
      <b/>
      <sz val="30"/>
      <color rgb="FFFFFFFF"/>
      <name val="Noto Sans CJK SC"/>
      <family val="2"/>
    </font>
    <font>
      <b/>
      <sz val="12"/>
      <color rgb="FFFFFFFF"/>
      <name val="Noto Sans CJK SC"/>
      <family val="2"/>
    </font>
    <font>
      <b/>
      <sz val="12"/>
      <color rgb="FFFFFFFF"/>
      <name val="맑은 고딕"/>
      <family val="3"/>
      <charset val="129"/>
    </font>
    <font>
      <b/>
      <sz val="11"/>
      <color rgb="FFFFFFFF"/>
      <name val="Noto Sans CJK SC"/>
      <family val="2"/>
    </font>
    <font>
      <b/>
      <sz val="11"/>
      <color rgb="FFFFFFFF"/>
      <name val="맑은 고딕"/>
      <family val="3"/>
      <charset val="129"/>
    </font>
    <font>
      <b/>
      <sz val="10.5"/>
      <color rgb="FF3A2A20"/>
      <name val="Noto Sans CJK SC"/>
      <family val="2"/>
    </font>
    <font>
      <sz val="10.5"/>
      <color rgb="FF2B2B2B"/>
      <name val="맑은 고딕"/>
      <family val="3"/>
      <charset val="129"/>
    </font>
    <font>
      <sz val="10.5"/>
      <color rgb="FF2B2B2B"/>
      <name val="Noto Sans CJK SC"/>
      <family val="2"/>
    </font>
    <font>
      <b/>
      <sz val="10.5"/>
      <color rgb="FF3A2A20"/>
      <name val="맑은 고딕"/>
      <family val="3"/>
      <charset val="129"/>
    </font>
    <font>
      <i/>
      <sz val="9"/>
      <color rgb="FF8C5A3C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맑은 고딕"/>
      <family val="3"/>
      <charset val="129"/>
    </font>
    <font>
      <sz val="10"/>
      <name val="Noto Sans CJK SC"/>
      <family val="2"/>
    </font>
    <font>
      <sz val="10"/>
      <name val="맑은 고딕"/>
      <family val="3"/>
      <charset val="129"/>
    </font>
    <font>
      <b/>
      <sz val="10"/>
      <name val="Noto Sans CJK SC"/>
      <family val="2"/>
    </font>
    <font>
      <b/>
      <sz val="10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3"/>
      <charset val="129"/>
    </font>
    <font>
      <b/>
      <sz val="10.5"/>
      <color rgb="FF3A2A20"/>
      <name val="맑은 고딕"/>
      <family val="2"/>
      <charset val="129"/>
    </font>
    <font>
      <b/>
      <sz val="10.5"/>
      <color rgb="FF3A2A20"/>
      <name val="Arial"/>
      <family val="2"/>
    </font>
    <font>
      <b/>
      <sz val="10.5"/>
      <color rgb="FF3A2A20"/>
      <name val="Noto Sans CJK SC"/>
      <family val="3"/>
      <charset val="129"/>
    </font>
    <font>
      <sz val="8"/>
      <color rgb="FFF2E7DF"/>
      <name val="맑은 고딕"/>
      <family val="3"/>
      <charset val="129"/>
    </font>
    <font>
      <b/>
      <sz val="12"/>
      <color rgb="FFFFFFFF"/>
      <name val="맑은 고딕"/>
      <family val="2"/>
      <charset val="129"/>
    </font>
    <font>
      <b/>
      <sz val="12"/>
      <color rgb="FFFFFFFF"/>
      <name val="Arial"/>
      <family val="2"/>
    </font>
    <font>
      <sz val="10"/>
      <color theme="0" tint="-0.34998626667073579"/>
      <name val="맑은 고딕"/>
      <family val="3"/>
      <charset val="129"/>
    </font>
    <font>
      <b/>
      <sz val="10"/>
      <color theme="0"/>
      <name val="Noto Sans CJK SC"/>
      <family val="2"/>
    </font>
    <font>
      <sz val="10"/>
      <color theme="0" tint="-0.499984740745262"/>
      <name val="맑은 고딕"/>
      <family val="3"/>
      <charset val="129"/>
    </font>
    <font>
      <b/>
      <sz val="10"/>
      <color theme="0" tint="-0.499984740745262"/>
      <name val="맑은 고딕"/>
      <family val="3"/>
      <charset val="129"/>
    </font>
    <font>
      <b/>
      <sz val="12"/>
      <color rgb="FFFFFFFF"/>
      <name val="Segoe UI Symbol"/>
      <family val="1"/>
    </font>
    <font>
      <b/>
      <sz val="12"/>
      <color rgb="FFFFFFFF"/>
      <name val="Noto Sans CJK SC"/>
      <family val="1"/>
    </font>
    <font>
      <b/>
      <sz val="12"/>
      <color rgb="FFFFFFFF"/>
      <name val="Noto Sans CJK SC"/>
      <family val="3"/>
      <charset val="129"/>
    </font>
    <font>
      <b/>
      <sz val="10"/>
      <color rgb="FFFFFFFF"/>
      <name val="돋움"/>
      <family val="3"/>
      <charset val="129"/>
    </font>
    <font>
      <b/>
      <sz val="12"/>
      <color rgb="FFFFFFFF"/>
      <name val="맑은 고딕"/>
      <family val="1"/>
      <charset val="129"/>
    </font>
    <font>
      <b/>
      <sz val="12"/>
      <color rgb="FFFFFFFF"/>
      <name val="Noto Sans CJK SC"/>
      <family val="1"/>
      <charset val="129"/>
    </font>
  </fonts>
  <fills count="10">
    <fill>
      <patternFill patternType="none"/>
    </fill>
    <fill>
      <patternFill patternType="gray125"/>
    </fill>
    <fill>
      <patternFill patternType="solid">
        <fgColor rgb="FFE6783B"/>
        <bgColor rgb="FFCF6230"/>
      </patternFill>
    </fill>
    <fill>
      <patternFill patternType="solid">
        <fgColor rgb="FFF7EFE9"/>
        <bgColor rgb="FFFCEAE0"/>
      </patternFill>
    </fill>
    <fill>
      <patternFill patternType="solid">
        <fgColor rgb="FFFFFFFF"/>
        <bgColor rgb="FFF9F9F9"/>
      </patternFill>
    </fill>
    <fill>
      <patternFill patternType="solid">
        <fgColor rgb="FF3A2A20"/>
        <bgColor rgb="FF2B2B2B"/>
      </patternFill>
    </fill>
    <fill>
      <patternFill patternType="solid">
        <fgColor rgb="FFFCEAE0"/>
        <bgColor rgb="FFF7EFE9"/>
      </patternFill>
    </fill>
    <fill>
      <patternFill patternType="solid">
        <fgColor rgb="FFF7E0D2"/>
        <bgColor rgb="FFF2E7DF"/>
      </patternFill>
    </fill>
    <fill>
      <patternFill patternType="solid">
        <fgColor rgb="FFF8A968"/>
        <bgColor rgb="FFCF6230"/>
      </patternFill>
    </fill>
    <fill>
      <patternFill patternType="solid">
        <fgColor rgb="FFF8A968"/>
        <bgColor indexed="64"/>
      </patternFill>
    </fill>
  </fills>
  <borders count="2">
    <border>
      <left/>
      <right/>
      <top/>
      <bottom/>
      <diagonal/>
    </border>
    <border>
      <left style="thin">
        <color rgb="FFE2D5CC"/>
      </left>
      <right style="thin">
        <color rgb="FFE2D5CC"/>
      </right>
      <top style="thin">
        <color rgb="FFE2D5CC"/>
      </top>
      <bottom style="thin">
        <color rgb="FFE2D5CC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/>
    </xf>
    <xf numFmtId="3" fontId="15" fillId="0" borderId="1" xfId="0" applyNumberFormat="1" applyFont="1" applyBorder="1" applyAlignment="1">
      <alignment horizontal="center" vertical="center"/>
    </xf>
    <xf numFmtId="10" fontId="15" fillId="0" borderId="1" xfId="0" applyNumberFormat="1" applyFont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/>
    </xf>
    <xf numFmtId="0" fontId="16" fillId="6" borderId="1" xfId="0" applyFont="1" applyFill="1" applyBorder="1" applyAlignment="1">
      <alignment horizontal="left" vertical="center"/>
    </xf>
    <xf numFmtId="177" fontId="17" fillId="6" borderId="1" xfId="0" applyNumberFormat="1" applyFont="1" applyFill="1" applyBorder="1" applyAlignment="1">
      <alignment horizontal="center" vertical="center"/>
    </xf>
    <xf numFmtId="178" fontId="17" fillId="6" borderId="1" xfId="0" applyNumberFormat="1" applyFont="1" applyFill="1" applyBorder="1" applyAlignment="1">
      <alignment horizontal="center" vertical="center"/>
    </xf>
    <xf numFmtId="179" fontId="17" fillId="6" borderId="1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10" fontId="17" fillId="6" borderId="1" xfId="0" applyNumberFormat="1" applyFont="1" applyFill="1" applyBorder="1" applyAlignment="1">
      <alignment horizontal="center" vertical="center"/>
    </xf>
    <xf numFmtId="176" fontId="17" fillId="6" borderId="1" xfId="0" applyNumberFormat="1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center"/>
    </xf>
    <xf numFmtId="3" fontId="17" fillId="7" borderId="1" xfId="0" applyNumberFormat="1" applyFont="1" applyFill="1" applyBorder="1" applyAlignment="1">
      <alignment horizontal="center" vertical="center"/>
    </xf>
    <xf numFmtId="10" fontId="17" fillId="7" borderId="1" xfId="0" applyNumberFormat="1" applyFont="1" applyFill="1" applyBorder="1" applyAlignment="1">
      <alignment horizontal="center" vertical="center"/>
    </xf>
    <xf numFmtId="176" fontId="17" fillId="7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3" fontId="27" fillId="0" borderId="1" xfId="0" applyNumberFormat="1" applyFont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3" fontId="29" fillId="0" borderId="1" xfId="0" applyNumberFormat="1" applyFont="1" applyBorder="1" applyAlignment="1">
      <alignment horizontal="center" vertical="center"/>
    </xf>
    <xf numFmtId="3" fontId="30" fillId="7" borderId="1" xfId="0" applyNumberFormat="1" applyFont="1" applyFill="1" applyBorder="1" applyAlignment="1">
      <alignment horizontal="center" vertical="center"/>
    </xf>
    <xf numFmtId="3" fontId="30" fillId="6" borderId="1" xfId="0" applyNumberFormat="1" applyFont="1" applyFill="1" applyBorder="1" applyAlignment="1">
      <alignment horizontal="center" vertical="center"/>
    </xf>
    <xf numFmtId="177" fontId="30" fillId="6" borderId="1" xfId="0" applyNumberFormat="1" applyFont="1" applyFill="1" applyBorder="1" applyAlignment="1">
      <alignment horizontal="center" vertical="center"/>
    </xf>
    <xf numFmtId="178" fontId="30" fillId="6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indent="1"/>
    </xf>
    <xf numFmtId="0" fontId="16" fillId="6" borderId="1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 indent="1"/>
    </xf>
    <xf numFmtId="0" fontId="8" fillId="3" borderId="0" xfId="0" applyFont="1" applyFill="1" applyAlignment="1">
      <alignment horizontal="left" vertical="center" indent="1"/>
    </xf>
    <xf numFmtId="0" fontId="23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24" fillId="5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 indent="1"/>
    </xf>
    <xf numFmtId="0" fontId="8" fillId="4" borderId="0" xfId="0" applyFont="1" applyFill="1" applyAlignment="1">
      <alignment horizontal="left" vertical="center" indent="1"/>
    </xf>
    <xf numFmtId="0" fontId="10" fillId="3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2"/>
    </xf>
    <xf numFmtId="0" fontId="2" fillId="2" borderId="0" xfId="0" applyFont="1" applyFill="1" applyAlignment="1">
      <alignment horizontal="left" vertical="center" indent="2"/>
    </xf>
    <xf numFmtId="0" fontId="20" fillId="2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indent="1"/>
    </xf>
    <xf numFmtId="0" fontId="32" fillId="8" borderId="1" xfId="0" applyFont="1" applyFill="1" applyBorder="1" applyAlignment="1">
      <alignment horizontal="left" vertical="center" indent="1"/>
    </xf>
    <xf numFmtId="0" fontId="3" fillId="8" borderId="1" xfId="0" applyFont="1" applyFill="1" applyBorder="1" applyAlignment="1">
      <alignment horizontal="left" vertical="center" indent="1"/>
    </xf>
    <xf numFmtId="0" fontId="33" fillId="8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horizontal="left" vertical="center" indent="1"/>
    </xf>
    <xf numFmtId="0" fontId="34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36" fillId="9" borderId="1" xfId="0" applyFont="1" applyFill="1" applyBorder="1" applyAlignment="1">
      <alignment horizontal="left" vertical="center" indent="1"/>
    </xf>
  </cellXfs>
  <cellStyles count="1">
    <cellStyle name="표준" xfId="0" builtinId="0"/>
  </cellStyles>
  <dxfs count="6">
    <dxf>
      <font>
        <b/>
        <color rgb="FFC53030"/>
        <name val="맑은 고딕"/>
        <charset val="1"/>
      </font>
    </dxf>
    <dxf>
      <font>
        <b/>
        <color rgb="FF178A4C"/>
        <name val="맑은 고딕"/>
        <charset val="1"/>
      </font>
    </dxf>
    <dxf>
      <font>
        <b/>
        <color rgb="FFC53030"/>
        <name val="맑은 고딕"/>
        <charset val="1"/>
      </font>
    </dxf>
    <dxf>
      <font>
        <b/>
        <color rgb="FF178A4C"/>
        <name val="맑은 고딕"/>
        <charset val="1"/>
      </font>
    </dxf>
    <dxf>
      <font>
        <b/>
        <color rgb="FFC53030"/>
        <name val="맑은 고딕"/>
        <charset val="1"/>
      </font>
    </dxf>
    <dxf>
      <font>
        <b/>
        <color rgb="FF178A4C"/>
        <name val="맑은 고딕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8B2CC"/>
      <rgbColor rgb="FF878787"/>
      <rgbColor rgb="FF9999FF"/>
      <rgbColor rgb="FF8C5A3C"/>
      <rgbColor rgb="FFF9F9F9"/>
      <rgbColor rgb="FFF7EFE9"/>
      <rgbColor rgb="FF660066"/>
      <rgbColor rgb="FFE6783B"/>
      <rgbColor rgb="FF0066CC"/>
      <rgbColor rgb="FFCFD5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F2E7DF"/>
      <rgbColor rgb="FFFCEAE0"/>
      <rgbColor rgb="FF9DBFB5"/>
      <rgbColor rgb="FFE2D5CC"/>
      <rgbColor rgb="FFC6D8D1"/>
      <rgbColor rgb="FFE2C9B8"/>
      <rgbColor rgb="FF4F81BD"/>
      <rgbColor rgb="FF33CCCC"/>
      <rgbColor rgb="FF99CC00"/>
      <rgbColor rgb="FFF7E0D2"/>
      <rgbColor rgb="FFFF9900"/>
      <rgbColor rgb="FFCF6230"/>
      <rgbColor rgb="FF7B6D8D"/>
      <rgbColor rgb="FF5B8A8C"/>
      <rgbColor rgb="FF003366"/>
      <rgbColor rgb="FF178A4C"/>
      <rgbColor rgb="FF003300"/>
      <rgbColor rgb="FF3A2A20"/>
      <rgbColor rgb="FFC53030"/>
      <rgbColor rgb="FF993366"/>
      <rgbColor rgb="FF333399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2E2E"/>
      <color rgb="FFF8A9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3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400" b="1" strike="noStrike" spc="-1">
                <a:solidFill>
                  <a:srgbClr val="000000"/>
                </a:solidFill>
                <a:latin typeface="Calibri"/>
              </a:rPr>
              <a:t>매체별 매출 비중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92D05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9F58-4682-B03E-3053B0586BC9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F58-4682-B03E-3053B0586BC9}"/>
              </c:ext>
            </c:extLst>
          </c:dPt>
          <c:dLbls>
            <c:dLbl>
              <c:idx val="0"/>
              <c:layout>
                <c:manualLayout>
                  <c:x val="-8.5575920328593569E-3"/>
                  <c:y val="6.379585326953631E-3"/>
                </c:manualLayout>
              </c:layout>
              <c:tx>
                <c:rich>
                  <a:bodyPr wrap="square"/>
                  <a:lstStyle/>
                  <a:p>
                    <a:pPr>
                      <a:defRPr sz="1400" b="1" strike="noStrike" spc="-1">
                        <a:solidFill>
                          <a:schemeClr val="bg1"/>
                        </a:solidFill>
                        <a:effectLst>
                          <a:outerShdw blurRad="50800" dist="50800" dir="5400000" algn="ctr" rotWithShape="0">
                            <a:schemeClr val="tx1"/>
                          </a:outerShdw>
                        </a:effectLst>
                        <a:latin typeface="Calibri"/>
                      </a:defRPr>
                    </a:pPr>
                    <a:fld id="{5E712905-94A5-4F56-81D3-B96BEFA21E06}" type="VALUE">
                      <a:rPr lang="en-US" altLang="ko-KR" sz="1400" b="1" baseline="0">
                        <a:solidFill>
                          <a:schemeClr val="bg1"/>
                        </a:solidFill>
                        <a:effectLst>
                          <a:outerShdw blurRad="50800" dist="50800" dir="5400000" algn="ctr" rotWithShape="0">
                            <a:schemeClr val="tx1"/>
                          </a:outerShdw>
                        </a:effectLst>
                      </a:rPr>
                      <a:pPr>
                        <a:defRPr sz="1400" b="1" strike="noStrike" spc="-1">
                          <a:solidFill>
                            <a:schemeClr val="bg1"/>
                          </a:solidFill>
                          <a:effectLst>
                            <a:outerShdw blurRad="50800" dist="50800" dir="5400000" algn="ctr" rotWithShape="0">
                              <a:schemeClr val="tx1"/>
                            </a:outerShdw>
                          </a:effectLst>
                          <a:latin typeface="Calibri"/>
                        </a:defRPr>
                      </a:pPr>
                      <a:t>[값]</a:t>
                    </a:fld>
                    <a:endParaRPr lang="en-US" altLang="ko-KR" sz="1400" b="1" baseline="0">
                      <a:solidFill>
                        <a:schemeClr val="bg1"/>
                      </a:solidFill>
                      <a:effectLst>
                        <a:outerShdw blurRad="50800" dist="50800" dir="5400000" algn="ctr" rotWithShape="0">
                          <a:schemeClr val="tx1"/>
                        </a:outerShdw>
                      </a:effectLst>
                    </a:endParaRPr>
                  </a:p>
                  <a:p>
                    <a:pPr>
                      <a:defRPr sz="1400" b="1" strike="noStrike" spc="-1">
                        <a:solidFill>
                          <a:schemeClr val="bg1"/>
                        </a:solidFill>
                        <a:effectLst>
                          <a:outerShdw blurRad="50800" dist="50800" dir="5400000" algn="ctr" rotWithShape="0">
                            <a:schemeClr val="tx1"/>
                          </a:outerShdw>
                        </a:effectLst>
                        <a:latin typeface="Calibri"/>
                      </a:defRPr>
                    </a:pPr>
                    <a:fld id="{40BF4D1E-7F63-49CC-A253-80393542A662}" type="PERCENTAGE">
                      <a:rPr lang="en-US" altLang="ko-KR" sz="1400" b="1" baseline="0">
                        <a:solidFill>
                          <a:schemeClr val="bg1"/>
                        </a:solidFill>
                        <a:effectLst>
                          <a:outerShdw blurRad="50800" dist="50800" dir="5400000" algn="ctr" rotWithShape="0">
                            <a:schemeClr val="tx1"/>
                          </a:outerShdw>
                        </a:effectLst>
                      </a:rPr>
                      <a:pPr>
                        <a:defRPr sz="1400" b="1" strike="noStrike" spc="-1">
                          <a:solidFill>
                            <a:schemeClr val="bg1"/>
                          </a:solidFill>
                          <a:effectLst>
                            <a:outerShdw blurRad="50800" dist="50800" dir="5400000" algn="ctr" rotWithShape="0">
                              <a:schemeClr val="tx1"/>
                            </a:outerShdw>
                          </a:effectLst>
                          <a:latin typeface="Calibri"/>
                        </a:defRPr>
                      </a:pPr>
                      <a:t>[백분율]</a:t>
                    </a:fld>
                    <a:endParaRPr lang="ko-KR" altLang="en-US"/>
                  </a:p>
                </c:rich>
              </c:tx>
              <c:spPr/>
              <c:showLegendKey val="0"/>
              <c:showVal val="1"/>
              <c:showCatName val="0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F58-4682-B03E-3053B0586BC9}"/>
                </c:ext>
              </c:extLst>
            </c:dLbl>
            <c:dLbl>
              <c:idx val="1"/>
              <c:layout>
                <c:manualLayout>
                  <c:x val="1.1410122710479143E-2"/>
                  <c:y val="-9.5693779904306216E-3"/>
                </c:manualLayout>
              </c:layout>
              <c:tx>
                <c:rich>
                  <a:bodyPr wrap="square"/>
                  <a:lstStyle/>
                  <a:p>
                    <a:pPr>
                      <a:defRPr sz="1400" b="1" strike="noStrike" spc="-1">
                        <a:solidFill>
                          <a:schemeClr val="bg1"/>
                        </a:solidFill>
                        <a:effectLst>
                          <a:outerShdw blurRad="50800" dist="50800" dir="5400000" algn="ctr" rotWithShape="0">
                            <a:schemeClr val="tx1"/>
                          </a:outerShdw>
                        </a:effectLst>
                        <a:latin typeface="Calibri"/>
                      </a:defRPr>
                    </a:pPr>
                    <a:fld id="{A69A5AB8-8755-4B10-87F9-49642B7FE58A}" type="VALUE">
                      <a:rPr lang="en-US" altLang="ko-KR" sz="1400" b="1" baseline="0">
                        <a:solidFill>
                          <a:schemeClr val="bg1"/>
                        </a:solidFill>
                        <a:effectLst>
                          <a:outerShdw blurRad="50800" dist="50800" dir="5400000" algn="ctr" rotWithShape="0">
                            <a:schemeClr val="tx1"/>
                          </a:outerShdw>
                        </a:effectLst>
                      </a:rPr>
                      <a:pPr>
                        <a:defRPr sz="1400" b="1" strike="noStrike" spc="-1">
                          <a:solidFill>
                            <a:schemeClr val="bg1"/>
                          </a:solidFill>
                          <a:effectLst>
                            <a:outerShdw blurRad="50800" dist="50800" dir="5400000" algn="ctr" rotWithShape="0">
                              <a:schemeClr val="tx1"/>
                            </a:outerShdw>
                          </a:effectLst>
                          <a:latin typeface="Calibri"/>
                        </a:defRPr>
                      </a:pPr>
                      <a:t>[값]</a:t>
                    </a:fld>
                    <a:endParaRPr lang="en-US" altLang="ko-KR" sz="1400" b="1" baseline="0">
                      <a:solidFill>
                        <a:schemeClr val="bg1"/>
                      </a:solidFill>
                      <a:effectLst>
                        <a:outerShdw blurRad="50800" dist="50800" dir="5400000" algn="ctr" rotWithShape="0">
                          <a:schemeClr val="tx1"/>
                        </a:outerShdw>
                      </a:effectLst>
                    </a:endParaRPr>
                  </a:p>
                  <a:p>
                    <a:pPr>
                      <a:defRPr sz="1400" b="1" strike="noStrike" spc="-1">
                        <a:solidFill>
                          <a:schemeClr val="bg1"/>
                        </a:solidFill>
                        <a:effectLst>
                          <a:outerShdw blurRad="50800" dist="50800" dir="5400000" algn="ctr" rotWithShape="0">
                            <a:schemeClr val="tx1"/>
                          </a:outerShdw>
                        </a:effectLst>
                        <a:latin typeface="Calibri"/>
                      </a:defRPr>
                    </a:pPr>
                    <a:fld id="{A14AF634-C1E6-4FA5-9E43-A7BC6D99D800}" type="PERCENTAGE">
                      <a:rPr lang="en-US" altLang="ko-KR" sz="1400" b="1" baseline="0">
                        <a:solidFill>
                          <a:schemeClr val="bg1"/>
                        </a:solidFill>
                        <a:effectLst>
                          <a:outerShdw blurRad="50800" dist="50800" dir="5400000" algn="ctr" rotWithShape="0">
                            <a:schemeClr val="tx1"/>
                          </a:outerShdw>
                        </a:effectLst>
                      </a:rPr>
                      <a:pPr>
                        <a:defRPr sz="1400" b="1" strike="noStrike" spc="-1">
                          <a:solidFill>
                            <a:schemeClr val="bg1"/>
                          </a:solidFill>
                          <a:effectLst>
                            <a:outerShdw blurRad="50800" dist="50800" dir="5400000" algn="ctr" rotWithShape="0">
                              <a:schemeClr val="tx1"/>
                            </a:outerShdw>
                          </a:effectLst>
                          <a:latin typeface="Calibri"/>
                        </a:defRPr>
                      </a:pPr>
                      <a:t>[백분율]</a:t>
                    </a:fld>
                    <a:endParaRPr lang="ko-KR" altLang="en-US"/>
                  </a:p>
                </c:rich>
              </c:tx>
              <c:spPr/>
              <c:showLegendKey val="0"/>
              <c:showVal val="1"/>
              <c:showCatName val="0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F58-4682-B03E-3053B0586B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4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ko-KR"/>
              </a:p>
            </c:txPr>
            <c:showLegendKey val="1"/>
            <c:showVal val="1"/>
            <c:showCatName val="0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종합!$B$25:$B$26</c:f>
              <c:strCache>
                <c:ptCount val="2"/>
                <c:pt idx="0">
                  <c:v>검색광고</c:v>
                </c:pt>
                <c:pt idx="1">
                  <c:v>디스플레이</c:v>
                </c:pt>
              </c:strCache>
            </c:strRef>
          </c:cat>
          <c:val>
            <c:numRef>
              <c:f>종합!$K$25:$K$26</c:f>
              <c:numCache>
                <c:formatCode>#,##0</c:formatCode>
                <c:ptCount val="2"/>
                <c:pt idx="0">
                  <c:v>16500000</c:v>
                </c:pt>
                <c:pt idx="1">
                  <c:v>8500000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58-4682-B03E-3053B0586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400" b="1" strike="noStrike" spc="-1">
                <a:solidFill>
                  <a:srgbClr val="000000"/>
                </a:solidFill>
                <a:latin typeface="Calibri"/>
              </a:rPr>
              <a:t>주간 비교</a:t>
            </a:r>
            <a:endParaRPr lang="en-US" altLang="ko-KR" sz="1400" b="1" strike="noStrike" spc="-1">
              <a:solidFill>
                <a:srgbClr val="000000"/>
              </a:solidFill>
              <a:latin typeface="Calibri"/>
            </a:endParaRP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종합!$G$17</c:f>
              <c:strCache>
                <c:ptCount val="1"/>
                <c:pt idx="0">
                  <c:v>총비용</c:v>
                </c:pt>
              </c:strCache>
            </c:strRef>
          </c:tx>
          <c:spPr>
            <a:solidFill>
              <a:srgbClr val="92D05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altLang="ko-KR" baseline="0"/>
                      <a:t> </a:t>
                    </a:r>
                    <a:fld id="{BD4485B0-803E-443E-991F-CB03DE4FB335}" type="VALUE">
                      <a:rPr lang="en-US" altLang="ko-KR" baseline="0"/>
                      <a:pPr/>
                      <a:t>[값]</a:t>
                    </a:fld>
                    <a:endParaRPr lang="en-US" altLang="ko-KR" baseline="0"/>
                  </a:p>
                </c:rich>
              </c:tx>
              <c:dLblPos val="outEnd"/>
              <c:showLegendKey val="0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599F-4CEF-BA71-FFDA0969763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9FB3DCF-BFE8-46F5-B086-955FD8183907}" type="VALUE">
                      <a:rPr lang="en-US" altLang="ko-KR" baseline="0"/>
                      <a:pPr/>
                      <a:t>[값]</a:t>
                    </a:fld>
                    <a:endParaRPr lang="ko-KR" altLang="en-US"/>
                  </a:p>
                </c:rich>
              </c:tx>
              <c:dLblPos val="outEnd"/>
              <c:showLegendKey val="0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599F-4CEF-BA71-FFDA096976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400" b="1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종합!$B$18:$B$19</c:f>
              <c:strCache>
                <c:ptCount val="2"/>
                <c:pt idx="0">
                  <c:v>금주</c:v>
                </c:pt>
                <c:pt idx="1">
                  <c:v>전주</c:v>
                </c:pt>
              </c:strCache>
            </c:strRef>
          </c:cat>
          <c:val>
            <c:numRef>
              <c:f>종합!$G$18:$G$19</c:f>
              <c:numCache>
                <c:formatCode>#,##0</c:formatCode>
                <c:ptCount val="2"/>
                <c:pt idx="0">
                  <c:v>9500000</c:v>
                </c:pt>
                <c:pt idx="1">
                  <c:v>9200000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F-4CEF-BA71-FFDA09697635}"/>
            </c:ext>
          </c:extLst>
        </c:ser>
        <c:ser>
          <c:idx val="1"/>
          <c:order val="1"/>
          <c:tx>
            <c:strRef>
              <c:f>종합!$K$17</c:f>
              <c:strCache>
                <c:ptCount val="1"/>
                <c:pt idx="0">
                  <c:v>매출액</c:v>
                </c:pt>
              </c:strCache>
            </c:strRef>
          </c:tx>
          <c:spPr>
            <a:solidFill>
              <a:srgbClr val="0070C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ED06888-2E1B-4F19-8D50-241C71F84887}" type="VALUE">
                      <a:rPr lang="en-US" altLang="ko-KR" baseline="0"/>
                      <a:pPr/>
                      <a:t>[값]</a:t>
                    </a:fld>
                    <a:endParaRPr lang="ko-KR" altLang="en-US"/>
                  </a:p>
                </c:rich>
              </c:tx>
              <c:dLblPos val="outEnd"/>
              <c:showLegendKey val="0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99F-4CEF-BA71-FFDA0969763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5D94F4B-2F95-47AB-B094-C1FE08353F20}" type="VALUE">
                      <a:rPr lang="en-US" altLang="ko-KR" baseline="0"/>
                      <a:pPr/>
                      <a:t>[값]</a:t>
                    </a:fld>
                    <a:endParaRPr lang="ko-KR" altLang="en-US"/>
                  </a:p>
                </c:rich>
              </c:tx>
              <c:dLblPos val="outEnd"/>
              <c:showLegendKey val="0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599F-4CEF-BA71-FFDA096976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400" b="1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종합!$B$18:$B$19</c:f>
              <c:strCache>
                <c:ptCount val="2"/>
                <c:pt idx="0">
                  <c:v>금주</c:v>
                </c:pt>
                <c:pt idx="1">
                  <c:v>전주</c:v>
                </c:pt>
              </c:strCache>
            </c:strRef>
          </c:cat>
          <c:val>
            <c:numRef>
              <c:f>종합!$K$18:$K$19</c:f>
              <c:numCache>
                <c:formatCode>#,##0</c:formatCode>
                <c:ptCount val="2"/>
                <c:pt idx="0">
                  <c:v>25000000</c:v>
                </c:pt>
                <c:pt idx="1">
                  <c:v>24000000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9F-4CEF-BA71-FFDA09697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499235"/>
        <c:axId val="57950664"/>
      </c:barChart>
      <c:catAx>
        <c:axId val="524992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57950664"/>
        <c:crosses val="autoZero"/>
        <c:auto val="1"/>
        <c:lblAlgn val="ctr"/>
        <c:lblOffset val="100"/>
        <c:noMultiLvlLbl val="0"/>
      </c:catAx>
      <c:valAx>
        <c:axId val="5795066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524992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400" b="1" strike="noStrike" spc="-1">
                <a:solidFill>
                  <a:srgbClr val="000000"/>
                </a:solidFill>
                <a:latin typeface="Calibri"/>
              </a:rPr>
              <a:t>일자별 광고비&amp;매출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검색_상세!$G$14</c:f>
            </c:strRef>
          </c:tx>
          <c:spPr>
            <a:solidFill>
              <a:srgbClr val="0070C0"/>
            </a:solidFill>
            <a:ln w="0">
              <a:noFill/>
            </a:ln>
          </c:spPr>
          <c:invertIfNegative val="0"/>
          <c:cat>
            <c:strRef>
              <c:f>검색_상세!$B$15:$B$21</c:f>
            </c:strRef>
          </c:cat>
          <c:val>
            <c:numRef>
              <c:f>검색_상세!$G$15:$G$21</c:f>
            </c:numRef>
          </c:val>
        </c:ser>
        <c:gapWidth val="60"/>
        <c:overlap val="0"/>
        <c:axId val="811110001"/>
        <c:axId val="811110002"/>
      </c:barChart>
      <c:lineChart>
        <c:grouping val="standard"/>
        <c:varyColors val="0"/>
        <c:ser>
          <c:idx val="1"/>
          <c:order val="1"/>
          <c:tx>
            <c:strRef>
              <c:f>검색_상세!$K$14</c:f>
            </c:strRef>
          </c:tx>
          <c:spPr>
            <a:ln w="21960">
              <a:solidFill>
                <a:srgbClr val="92D050"/>
              </a:solidFill>
              <a:round/>
            </a:ln>
          </c:spPr>
          <c:marker>
            <c:symbol val="circle"/>
            <c:size val="7"/>
            <c:spPr>
              <a:solidFill>
                <a:srgbClr val="92D050"/>
              </a:solidFill>
              <a:ln>
                <a:solidFill>
                  <a:schemeClr val="bg1"/>
                </a:solidFill>
              </a:ln>
            </c:spPr>
          </c:marker>
          <c:cat>
            <c:strRef>
              <c:f>검색_상세!$B$15:$B$21</c:f>
            </c:strRef>
          </c:cat>
          <c:val>
            <c:numRef>
              <c:f>검색_상세!$K$15:$K$21</c:f>
            </c:numRef>
          </c:val>
          <c:smooth val="0"/>
        </c:ser>
        <c:marker val="1"/>
        <c:axId val="811110001"/>
        <c:axId val="811110002"/>
      </c:lineChart>
      <c:catAx>
        <c:axId val="8111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811110002"/>
        <c:crosses val="autoZero"/>
        <c:auto val="1"/>
        <c:lblAlgn val="ctr"/>
        <c:lblOffset val="100"/>
        <c:noMultiLvlLbl val="0"/>
      </c:catAx>
      <c:valAx>
        <c:axId val="81111000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81111000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gap"/>
  </c:chart>
  <c:spPr>
    <a:noFill/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400" b="1" strike="noStrike" spc="-1">
                <a:solidFill>
                  <a:srgbClr val="000000"/>
                </a:solidFill>
                <a:latin typeface="Calibri"/>
              </a:rPr>
              <a:t>지면별 매출액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199119340851625"/>
          <c:y val="8.1199928097364621E-2"/>
          <c:w val="0.80742272600540321"/>
          <c:h val="0.7933097652472945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검색_상세!$K$48</c:f>
              <c:strCache>
                <c:ptCount val="1"/>
                <c:pt idx="0">
                  <c:v>매출액</c:v>
                </c:pt>
              </c:strCache>
            </c:strRef>
          </c:tx>
          <c:spPr>
            <a:solidFill>
              <a:srgbClr val="FFC000"/>
            </a:solidFill>
            <a:ln w="9360">
              <a:solidFill>
                <a:srgbClr val="F9F9F9"/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200" b="1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검색_상세!$B$49:$B$55</c:f>
              <c:strCache>
                <c:ptCount val="7"/>
                <c:pt idx="0">
                  <c:v>네이버 통합검색_PC</c:v>
                </c:pt>
                <c:pt idx="1">
                  <c:v>네이버 통합검색_모바일</c:v>
                </c:pt>
                <c:pt idx="2">
                  <c:v>네이버 쇼핑_PC</c:v>
                </c:pt>
                <c:pt idx="3">
                  <c:v>네이버 쇼핑_모바일</c:v>
                </c:pt>
                <c:pt idx="4">
                  <c:v>네이버플러스 스토어</c:v>
                </c:pt>
                <c:pt idx="5">
                  <c:v>검색 파트너(블로그·카페)</c:v>
                </c:pt>
                <c:pt idx="6">
                  <c:v>기타 제휴 검색</c:v>
                </c:pt>
              </c:strCache>
            </c:strRef>
          </c:cat>
          <c:val>
            <c:numRef>
              <c:f>검색_상세!$K$49:$K$55</c:f>
              <c:numCache>
                <c:formatCode>#,##0</c:formatCode>
                <c:ptCount val="7"/>
                <c:pt idx="0">
                  <c:v>4200000</c:v>
                </c:pt>
                <c:pt idx="1">
                  <c:v>6800000</c:v>
                </c:pt>
                <c:pt idx="2">
                  <c:v>1900000</c:v>
                </c:pt>
                <c:pt idx="3">
                  <c:v>2300000</c:v>
                </c:pt>
                <c:pt idx="4">
                  <c:v>760000</c:v>
                </c:pt>
                <c:pt idx="5">
                  <c:v>320000</c:v>
                </c:pt>
                <c:pt idx="6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C-4C76-8A91-7B9DEFFD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721238"/>
        <c:axId val="14439711"/>
      </c:barChart>
      <c:catAx>
        <c:axId val="8072123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4439711"/>
        <c:crosses val="autoZero"/>
        <c:auto val="1"/>
        <c:lblAlgn val="ctr"/>
        <c:lblOffset val="100"/>
        <c:noMultiLvlLbl val="0"/>
      </c:catAx>
      <c:valAx>
        <c:axId val="14439711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807212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400" b="1" strike="noStrike" spc="-1">
                <a:solidFill>
                  <a:srgbClr val="000000"/>
                </a:solidFill>
                <a:latin typeface="Calibri"/>
              </a:rPr>
              <a:t>성별 매출 비중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0070C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77C-4D48-9C37-1F484D6AD3A7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77C-4D48-9C37-1F484D6AD3A7}"/>
              </c:ext>
            </c:extLst>
          </c:dPt>
          <c:dPt>
            <c:idx val="2"/>
            <c:bubble3D val="0"/>
            <c:spPr>
              <a:solidFill>
                <a:srgbClr val="7B6D8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77C-4D48-9C37-1F484D6AD3A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400" b="1" strike="noStrike" spc="-1">
                      <a:solidFill>
                        <a:schemeClr val="bg1"/>
                      </a:solidFill>
                      <a:effectLst>
                        <a:outerShdw blurRad="50800" dist="50800" dir="5400000" algn="ctr" rotWithShape="0">
                          <a:schemeClr val="tx1"/>
                        </a:outerShdw>
                      </a:effectLst>
                      <a:latin typeface="Calibri"/>
                    </a:defRPr>
                  </a:pPr>
                  <a:endParaRPr lang="ko-K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7C-4D48-9C37-1F484D6AD3A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400" b="1" strike="noStrike" spc="-1">
                      <a:solidFill>
                        <a:schemeClr val="bg1"/>
                      </a:solidFill>
                      <a:effectLst>
                        <a:outerShdw blurRad="50800" dist="50800" dir="5400000" algn="ctr" rotWithShape="0">
                          <a:schemeClr val="tx1"/>
                        </a:outerShdw>
                      </a:effectLst>
                      <a:latin typeface="Calibri"/>
                    </a:defRPr>
                  </a:pPr>
                  <a:endParaRPr lang="ko-K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7C-4D48-9C37-1F484D6AD3A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400" b="1" strike="noStrike" spc="-1">
                      <a:solidFill>
                        <a:schemeClr val="bg1"/>
                      </a:solidFill>
                      <a:effectLst>
                        <a:outerShdw blurRad="50800" dist="50800" dir="5400000" algn="ctr" rotWithShape="0">
                          <a:schemeClr val="tx1"/>
                        </a:outerShdw>
                      </a:effectLst>
                      <a:latin typeface="Calibri"/>
                    </a:defRPr>
                  </a:pPr>
                  <a:endParaRPr lang="ko-K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77C-4D48-9C37-1F484D6AD3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400" b="1" strike="noStrike" spc="-1">
                    <a:solidFill>
                      <a:schemeClr val="bg1"/>
                    </a:solidFill>
                    <a:effectLst>
                      <a:outerShdw blurRad="50800" dist="50800" dir="5400000" algn="ctr" rotWithShape="0">
                        <a:schemeClr val="tx1"/>
                      </a:outerShdw>
                    </a:effectLst>
                    <a:latin typeface="Calibri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검색_상세!$B$76:$B$78</c:f>
              <c:strCache>
                <c:ptCount val="3"/>
                <c:pt idx="0">
                  <c:v>남성</c:v>
                </c:pt>
                <c:pt idx="1">
                  <c:v>여성</c:v>
                </c:pt>
                <c:pt idx="2">
                  <c:v>알수없음</c:v>
                </c:pt>
              </c:strCache>
            </c:strRef>
          </c:cat>
          <c:val>
            <c:numRef>
              <c:f>검색_상세!$K$76:$K$78</c:f>
              <c:numCache>
                <c:formatCode>#,##0</c:formatCode>
                <c:ptCount val="3"/>
                <c:pt idx="0">
                  <c:v>7200000</c:v>
                </c:pt>
                <c:pt idx="1">
                  <c:v>8800000</c:v>
                </c:pt>
                <c:pt idx="2">
                  <c:v>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7C-4D48-9C37-1F484D6AD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400" b="1" strike="noStrike" spc="-1">
                <a:solidFill>
                  <a:srgbClr val="000000"/>
                </a:solidFill>
                <a:latin typeface="Calibri"/>
              </a:rPr>
              <a:t>연령대별 매출액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검색_상세!$K$81</c:f>
              <c:strCache>
                <c:ptCount val="1"/>
                <c:pt idx="0">
                  <c:v>매출액</c:v>
                </c:pt>
              </c:strCache>
            </c:strRef>
          </c:tx>
          <c:spPr>
            <a:solidFill>
              <a:srgbClr val="FFC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검색_상세!$B$82:$B$89</c:f>
              <c:strCache>
                <c:ptCount val="8"/>
                <c:pt idx="0">
                  <c:v>만 13~18세</c:v>
                </c:pt>
                <c:pt idx="1">
                  <c:v>19~24세</c:v>
                </c:pt>
                <c:pt idx="2">
                  <c:v>25~29세</c:v>
                </c:pt>
                <c:pt idx="3">
                  <c:v>30~34세</c:v>
                </c:pt>
                <c:pt idx="4">
                  <c:v>35~39세</c:v>
                </c:pt>
                <c:pt idx="5">
                  <c:v>40~44세</c:v>
                </c:pt>
                <c:pt idx="6">
                  <c:v>45~49세</c:v>
                </c:pt>
                <c:pt idx="7">
                  <c:v>50세 이상</c:v>
                </c:pt>
              </c:strCache>
            </c:strRef>
          </c:cat>
          <c:val>
            <c:numRef>
              <c:f>검색_상세!$K$82:$K$89</c:f>
              <c:numCache>
                <c:formatCode>#,##0</c:formatCode>
                <c:ptCount val="8"/>
                <c:pt idx="0">
                  <c:v>150000</c:v>
                </c:pt>
                <c:pt idx="1">
                  <c:v>1300000</c:v>
                </c:pt>
                <c:pt idx="2">
                  <c:v>3200000</c:v>
                </c:pt>
                <c:pt idx="3">
                  <c:v>3900000</c:v>
                </c:pt>
                <c:pt idx="4">
                  <c:v>3300000</c:v>
                </c:pt>
                <c:pt idx="5">
                  <c:v>2200000</c:v>
                </c:pt>
                <c:pt idx="6">
                  <c:v>1100000</c:v>
                </c:pt>
                <c:pt idx="7">
                  <c:v>1250000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D-4F28-BB99-903BA695C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749818"/>
        <c:axId val="79245193"/>
      </c:barChart>
      <c:catAx>
        <c:axId val="617498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79245193"/>
        <c:crosses val="autoZero"/>
        <c:auto val="1"/>
        <c:lblAlgn val="ctr"/>
        <c:lblOffset val="100"/>
        <c:noMultiLvlLbl val="0"/>
      </c:catAx>
      <c:valAx>
        <c:axId val="7924519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617498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400" b="1" strike="noStrike" spc="-1">
                <a:solidFill>
                  <a:srgbClr val="000000"/>
                </a:solidFill>
                <a:latin typeface="Calibri"/>
              </a:rPr>
              <a:t>일자별 광고비&amp;매출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디스플레이_상세!$G$14</c:f>
            </c:strRef>
          </c:tx>
          <c:spPr>
            <a:solidFill>
              <a:srgbClr val="0070C0"/>
            </a:solidFill>
            <a:ln w="0">
              <a:noFill/>
            </a:ln>
          </c:spPr>
          <c:invertIfNegative val="0"/>
          <c:cat>
            <c:strRef>
              <c:f>디스플레이_상세!$B$15:$B$21</c:f>
            </c:strRef>
          </c:cat>
          <c:val>
            <c:numRef>
              <c:f>디스플레이_상세!$G$15:$G$21</c:f>
            </c:numRef>
          </c:val>
        </c:ser>
        <c:gapWidth val="60"/>
        <c:overlap val="0"/>
        <c:axId val="811110001"/>
        <c:axId val="811110002"/>
      </c:barChart>
      <c:lineChart>
        <c:grouping val="standard"/>
        <c:varyColors val="0"/>
        <c:ser>
          <c:idx val="1"/>
          <c:order val="1"/>
          <c:tx>
            <c:strRef>
              <c:f>디스플레이_상세!$K$14</c:f>
            </c:strRef>
          </c:tx>
          <c:spPr>
            <a:ln w="21960">
              <a:solidFill>
                <a:srgbClr val="92D050"/>
              </a:solidFill>
              <a:round/>
            </a:ln>
          </c:spPr>
          <c:marker>
            <c:symbol val="circle"/>
            <c:size val="7"/>
            <c:spPr>
              <a:solidFill>
                <a:srgbClr val="92D050"/>
              </a:solidFill>
              <a:ln>
                <a:solidFill>
                  <a:schemeClr val="bg1"/>
                </a:solidFill>
              </a:ln>
            </c:spPr>
          </c:marker>
          <c:cat>
            <c:strRef>
              <c:f>디스플레이_상세!$B$15:$B$21</c:f>
            </c:strRef>
          </c:cat>
          <c:val>
            <c:numRef>
              <c:f>디스플레이_상세!$K$15:$K$21</c:f>
            </c:numRef>
          </c:val>
          <c:smooth val="0"/>
        </c:ser>
        <c:marker val="1"/>
        <c:axId val="811110001"/>
        <c:axId val="811110002"/>
      </c:lineChart>
      <c:catAx>
        <c:axId val="8111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811110002"/>
        <c:crosses val="autoZero"/>
        <c:auto val="1"/>
        <c:lblAlgn val="ctr"/>
        <c:lblOffset val="100"/>
        <c:noMultiLvlLbl val="0"/>
      </c:catAx>
      <c:valAx>
        <c:axId val="81111000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81111000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gap"/>
  </c:chart>
  <c:spPr>
    <a:noFill/>
    <a:ln w="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altLang="en-US"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sz="1400"/>
              <a:t>지면별 매출액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67768103294393"/>
          <c:y val="0.11497142857142857"/>
          <c:w val="0.80135920982169417"/>
          <c:h val="0.7738394986340992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디스플레이_상세!$K$46</c:f>
              <c:strCache>
                <c:ptCount val="1"/>
                <c:pt idx="0">
                  <c:v>매출액</c:v>
                </c:pt>
              </c:strCache>
            </c:strRef>
          </c:tx>
          <c:spPr>
            <a:solidFill>
              <a:srgbClr val="FFC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200" b="1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디스플레이_상세!$B$47:$B$53</c:f>
              <c:strCache>
                <c:ptCount val="7"/>
                <c:pt idx="0">
                  <c:v>스마트채널</c:v>
                </c:pt>
                <c:pt idx="1">
                  <c:v>네이버 메인_모바일</c:v>
                </c:pt>
                <c:pt idx="2">
                  <c:v>피드(뉴스·연예·스포츠)</c:v>
                </c:pt>
                <c:pt idx="3">
                  <c:v>밴드(BAND)</c:v>
                </c:pt>
                <c:pt idx="4">
                  <c:v>네이버 쇼핑</c:v>
                </c:pt>
                <c:pt idx="5">
                  <c:v>서비스 통합(블로그·카페)</c:v>
                </c:pt>
                <c:pt idx="6">
                  <c:v>네트워크 파트너</c:v>
                </c:pt>
              </c:strCache>
            </c:strRef>
          </c:cat>
          <c:val>
            <c:numRef>
              <c:f>디스플레이_상세!$K$47:$K$53</c:f>
              <c:numCache>
                <c:formatCode>#,##0</c:formatCode>
                <c:ptCount val="7"/>
                <c:pt idx="0">
                  <c:v>2600000</c:v>
                </c:pt>
                <c:pt idx="1">
                  <c:v>1900000</c:v>
                </c:pt>
                <c:pt idx="2">
                  <c:v>1500000</c:v>
                </c:pt>
                <c:pt idx="3">
                  <c:v>1200000</c:v>
                </c:pt>
                <c:pt idx="4">
                  <c:v>1800000</c:v>
                </c:pt>
                <c:pt idx="5">
                  <c:v>800000</c:v>
                </c:pt>
                <c:pt idx="6">
                  <c:v>380000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C0-4A5A-A878-3282D091D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078040"/>
        <c:axId val="45089712"/>
      </c:barChart>
      <c:catAx>
        <c:axId val="90078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45089712"/>
        <c:crosses val="autoZero"/>
        <c:auto val="1"/>
        <c:lblAlgn val="ctr"/>
        <c:lblOffset val="100"/>
        <c:noMultiLvlLbl val="0"/>
      </c:catAx>
      <c:valAx>
        <c:axId val="45089712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900780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altLang="en-US" sz="22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/>
              <a:t>성별 매출 비중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0070C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DC1-4EBC-BB9D-B390D13C48FA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DC1-4EBC-BB9D-B390D13C48FA}"/>
              </c:ext>
            </c:extLst>
          </c:dPt>
          <c:dPt>
            <c:idx val="2"/>
            <c:bubble3D val="0"/>
            <c:spPr>
              <a:solidFill>
                <a:srgbClr val="7B6D8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DC1-4EBC-BB9D-B390D13C48F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400" b="1" strike="noStrike" spc="-1">
                      <a:solidFill>
                        <a:schemeClr val="bg1"/>
                      </a:solidFill>
                      <a:effectLst>
                        <a:outerShdw blurRad="50800" dist="50800" dir="5400000" algn="ctr" rotWithShape="0">
                          <a:schemeClr val="tx1"/>
                        </a:outerShdw>
                      </a:effectLst>
                      <a:latin typeface="Calibri"/>
                    </a:defRPr>
                  </a:pPr>
                  <a:endParaRPr lang="ko-K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C1-4EBC-BB9D-B390D13C48F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400" b="1" strike="noStrike" spc="-1">
                      <a:solidFill>
                        <a:schemeClr val="bg1"/>
                      </a:solidFill>
                      <a:effectLst>
                        <a:outerShdw blurRad="50800" dist="50800" dir="5400000" algn="ctr" rotWithShape="0">
                          <a:schemeClr val="tx1"/>
                        </a:outerShdw>
                      </a:effectLst>
                      <a:latin typeface="Calibri"/>
                    </a:defRPr>
                  </a:pPr>
                  <a:endParaRPr lang="ko-K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C1-4EBC-BB9D-B390D13C48F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400" b="1" strike="noStrike" spc="-1">
                      <a:solidFill>
                        <a:schemeClr val="bg1"/>
                      </a:solidFill>
                      <a:effectLst>
                        <a:outerShdw blurRad="50800" dist="50800" dir="5400000" algn="ctr" rotWithShape="0">
                          <a:schemeClr val="tx1"/>
                        </a:outerShdw>
                      </a:effectLst>
                      <a:latin typeface="Calibri"/>
                    </a:defRPr>
                  </a:pPr>
                  <a:endParaRPr lang="ko-K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DC1-4EBC-BB9D-B390D13C48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400" b="1" strike="noStrike" spc="-1">
                    <a:solidFill>
                      <a:schemeClr val="bg1"/>
                    </a:solidFill>
                    <a:effectLst>
                      <a:outerShdw blurRad="50800" dist="50800" dir="5400000" algn="ctr" rotWithShape="0">
                        <a:schemeClr val="tx1"/>
                      </a:outerShdw>
                    </a:effectLst>
                    <a:latin typeface="Calibri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디스플레이_상세!$B$68:$B$70</c:f>
              <c:strCache>
                <c:ptCount val="3"/>
                <c:pt idx="0">
                  <c:v>남성</c:v>
                </c:pt>
                <c:pt idx="1">
                  <c:v>여성</c:v>
                </c:pt>
                <c:pt idx="2">
                  <c:v>알수없음</c:v>
                </c:pt>
              </c:strCache>
            </c:strRef>
          </c:cat>
          <c:val>
            <c:numRef>
              <c:f>디스플레이_상세!$K$68:$K$70</c:f>
              <c:numCache>
                <c:formatCode>#,##0</c:formatCode>
                <c:ptCount val="3"/>
                <c:pt idx="0">
                  <c:v>3800000</c:v>
                </c:pt>
                <c:pt idx="1">
                  <c:v>4500000</c:v>
                </c:pt>
                <c:pt idx="2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C1-4EBC-BB9D-B390D13C4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2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altLang="en-US" sz="22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/>
              <a:t>연령대별 매출액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디스플레이_상세!$K$73</c:f>
              <c:strCache>
                <c:ptCount val="1"/>
                <c:pt idx="0">
                  <c:v>매출액</c:v>
                </c:pt>
              </c:strCache>
            </c:strRef>
          </c:tx>
          <c:spPr>
            <a:solidFill>
              <a:srgbClr val="FFC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디스플레이_상세!$B$74:$B$82</c:f>
              <c:strCache>
                <c:ptCount val="8"/>
                <c:pt idx="0">
                  <c:v>만 13~18세</c:v>
                </c:pt>
                <c:pt idx="1">
                  <c:v>19~24세</c:v>
                </c:pt>
                <c:pt idx="2">
                  <c:v>25~29세</c:v>
                </c:pt>
                <c:pt idx="3">
                  <c:v>30~34세</c:v>
                </c:pt>
                <c:pt idx="4">
                  <c:v>35~39세</c:v>
                </c:pt>
                <c:pt idx="5">
                  <c:v>40~44세</c:v>
                </c:pt>
                <c:pt idx="6">
                  <c:v>45~49세</c:v>
                </c:pt>
                <c:pt idx="7">
                  <c:v>50세 이상</c:v>
                </c:pt>
              </c:strCache>
            </c:strRef>
          </c:cat>
          <c:val>
            <c:numRef>
              <c:f>디스플레이_상세!$K$74:$K$82</c:f>
              <c:numCache>
                <c:formatCode>#,##0</c:formatCode>
                <c:ptCount val="8"/>
                <c:pt idx="0">
                  <c:v>150000</c:v>
                </c:pt>
                <c:pt idx="1">
                  <c:v>900000</c:v>
                </c:pt>
                <c:pt idx="2">
                  <c:v>1900000</c:v>
                </c:pt>
                <c:pt idx="3">
                  <c:v>2200000</c:v>
                </c:pt>
                <c:pt idx="4">
                  <c:v>1700000</c:v>
                </c:pt>
                <c:pt idx="5">
                  <c:v>1100000</c:v>
                </c:pt>
                <c:pt idx="6">
                  <c:v>600000</c:v>
                </c:pt>
                <c:pt idx="7">
                  <c:v>850000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55-47F8-B5E7-B8AE3D05D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174344"/>
        <c:axId val="30293872"/>
      </c:barChart>
      <c:catAx>
        <c:axId val="59174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30293872"/>
        <c:crosses val="autoZero"/>
        <c:auto val="1"/>
        <c:lblAlgn val="ctr"/>
        <c:lblOffset val="100"/>
        <c:noMultiLvlLbl val="0"/>
      </c:catAx>
      <c:valAx>
        <c:axId val="30293872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591743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400" b="1" strike="noStrike" spc="-1">
                <a:solidFill>
                  <a:srgbClr val="000000"/>
                </a:solidFill>
                <a:latin typeface="Calibri"/>
              </a:rPr>
              <a:t>일자별 광고비&amp;매출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검색_상세!$G$14</c:f>
            </c:strRef>
          </c:tx>
          <c:spPr>
            <a:solidFill>
              <a:srgbClr val="0070C0"/>
            </a:solidFill>
            <a:ln w="0">
              <a:noFill/>
            </a:ln>
          </c:spPr>
          <c:invertIfNegative val="0"/>
          <c:cat>
            <c:strRef>
              <c:f>검색_상세!$B$15:$B$21</c:f>
            </c:strRef>
          </c:cat>
          <c:val>
            <c:numRef>
              <c:f>검색_상세!$G$15:$G$21</c:f>
            </c:numRef>
          </c:val>
        </c:ser>
        <c:gapWidth val="60"/>
        <c:overlap val="0"/>
        <c:axId val="811110001"/>
        <c:axId val="811110002"/>
      </c:barChart>
      <c:lineChart>
        <c:grouping val="standard"/>
        <c:varyColors val="0"/>
        <c:ser>
          <c:idx val="1"/>
          <c:order val="1"/>
          <c:tx>
            <c:strRef>
              <c:f>검색_상세!$K$14</c:f>
            </c:strRef>
          </c:tx>
          <c:spPr>
            <a:ln w="21960">
              <a:solidFill>
                <a:srgbClr val="92D050"/>
              </a:solidFill>
              <a:round/>
            </a:ln>
          </c:spPr>
          <c:marker>
            <c:symbol val="circle"/>
            <c:size val="7"/>
            <c:spPr>
              <a:solidFill>
                <a:srgbClr val="92D050"/>
              </a:solidFill>
              <a:ln>
                <a:solidFill>
                  <a:schemeClr val="bg1"/>
                </a:solidFill>
              </a:ln>
            </c:spPr>
          </c:marker>
          <c:cat>
            <c:strRef>
              <c:f>검색_상세!$B$15:$B$21</c:f>
            </c:strRef>
          </c:cat>
          <c:val>
            <c:numRef>
              <c:f>검색_상세!$K$15:$K$21</c:f>
            </c:numRef>
          </c:val>
          <c:smooth val="0"/>
        </c:ser>
        <c:marker val="1"/>
        <c:axId val="811110001"/>
        <c:axId val="811110002"/>
      </c:lineChart>
      <c:catAx>
        <c:axId val="8111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811110002"/>
        <c:crosses val="autoZero"/>
        <c:auto val="1"/>
        <c:lblAlgn val="ctr"/>
        <c:lblOffset val="100"/>
        <c:noMultiLvlLbl val="0"/>
      </c:catAx>
      <c:valAx>
        <c:axId val="81111000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81111000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gap"/>
  </c:chart>
  <c:spPr>
    <a:noFill/>
    <a:ln w="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400" b="1" strike="noStrike" spc="-1">
                <a:solidFill>
                  <a:srgbClr val="000000"/>
                </a:solidFill>
                <a:latin typeface="Calibri"/>
              </a:rPr>
              <a:t>일자별 광고비&amp;매출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디스플레이_상세!$G$14</c:f>
            </c:strRef>
          </c:tx>
          <c:spPr>
            <a:solidFill>
              <a:srgbClr val="0070C0"/>
            </a:solidFill>
            <a:ln w="0">
              <a:noFill/>
            </a:ln>
          </c:spPr>
          <c:invertIfNegative val="0"/>
          <c:cat>
            <c:strRef>
              <c:f>디스플레이_상세!$B$15:$B$21</c:f>
            </c:strRef>
          </c:cat>
          <c:val>
            <c:numRef>
              <c:f>디스플레이_상세!$G$15:$G$21</c:f>
            </c:numRef>
          </c:val>
        </c:ser>
        <c:gapWidth val="60"/>
        <c:overlap val="0"/>
        <c:axId val="811110001"/>
        <c:axId val="811110002"/>
      </c:barChart>
      <c:lineChart>
        <c:grouping val="standard"/>
        <c:varyColors val="0"/>
        <c:ser>
          <c:idx val="1"/>
          <c:order val="1"/>
          <c:tx>
            <c:strRef>
              <c:f>디스플레이_상세!$K$14</c:f>
            </c:strRef>
          </c:tx>
          <c:spPr>
            <a:ln w="21960">
              <a:solidFill>
                <a:srgbClr val="92D050"/>
              </a:solidFill>
              <a:round/>
            </a:ln>
          </c:spPr>
          <c:marker>
            <c:symbol val="circle"/>
            <c:size val="7"/>
            <c:spPr>
              <a:solidFill>
                <a:srgbClr val="92D050"/>
              </a:solidFill>
              <a:ln>
                <a:solidFill>
                  <a:schemeClr val="bg1"/>
                </a:solidFill>
              </a:ln>
            </c:spPr>
          </c:marker>
          <c:cat>
            <c:strRef>
              <c:f>디스플레이_상세!$B$15:$B$21</c:f>
            </c:strRef>
          </c:cat>
          <c:val>
            <c:numRef>
              <c:f>디스플레이_상세!$K$15:$K$21</c:f>
            </c:numRef>
          </c:val>
          <c:smooth val="0"/>
        </c:ser>
        <c:marker val="1"/>
        <c:axId val="811110001"/>
        <c:axId val="811110002"/>
      </c:lineChart>
      <c:catAx>
        <c:axId val="8111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811110002"/>
        <c:crosses val="autoZero"/>
        <c:auto val="1"/>
        <c:lblAlgn val="ctr"/>
        <c:lblOffset val="100"/>
        <c:noMultiLvlLbl val="0"/>
      </c:catAx>
      <c:valAx>
        <c:axId val="81111000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81111000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gap"/>
  </c:chart>
  <c:spPr>
    <a:noFill/>
    <a:ln w="0">
      <a:noFill/>
    </a:ln>
  </c:spPr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-cover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161924</xdr:colOff>
      <xdr:row>2</xdr:row>
      <xdr:rowOff>95250</xdr:rowOff>
    </xdr:from>
    <xdr:to>
      <xdr:col>6</xdr:col>
      <xdr:colOff>280236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447674</xdr:colOff>
      <xdr:row>2</xdr:row>
      <xdr:rowOff>95250</xdr:rowOff>
    </xdr:from>
    <xdr:to>
      <xdr:col>13</xdr:col>
      <xdr:colOff>733425</xdr:colOff>
      <xdr:row>15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59070</xdr:rowOff>
    </xdr:from>
    <xdr:to>
      <xdr:col>13</xdr:col>
      <xdr:colOff>714374</xdr:colOff>
      <xdr:row>12</xdr:row>
      <xdr:rowOff>247650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24</xdr:row>
      <xdr:rowOff>59069</xdr:rowOff>
    </xdr:from>
    <xdr:to>
      <xdr:col>13</xdr:col>
      <xdr:colOff>723900</xdr:colOff>
      <xdr:row>46</xdr:row>
      <xdr:rowOff>123824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58</xdr:row>
      <xdr:rowOff>40020</xdr:rowOff>
    </xdr:from>
    <xdr:to>
      <xdr:col>5</xdr:col>
      <xdr:colOff>295275</xdr:colOff>
      <xdr:row>73</xdr:row>
      <xdr:rowOff>152400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447675</xdr:colOff>
      <xdr:row>58</xdr:row>
      <xdr:rowOff>57150</xdr:rowOff>
    </xdr:from>
    <xdr:to>
      <xdr:col>13</xdr:col>
      <xdr:colOff>695325</xdr:colOff>
      <xdr:row>73</xdr:row>
      <xdr:rowOff>171450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EAAEBA07-01A2-4E1C-89D5-3C5C4DBB7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</xdr:colOff>
      <xdr:row>2</xdr:row>
      <xdr:rowOff>63499</xdr:rowOff>
    </xdr:from>
    <xdr:to>
      <xdr:col>13</xdr:col>
      <xdr:colOff>714375</xdr:colOff>
      <xdr:row>12</xdr:row>
      <xdr:rowOff>371474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3175</xdr:colOff>
      <xdr:row>24</xdr:row>
      <xdr:rowOff>63499</xdr:rowOff>
    </xdr:from>
    <xdr:to>
      <xdr:col>13</xdr:col>
      <xdr:colOff>714375</xdr:colOff>
      <xdr:row>44</xdr:row>
      <xdr:rowOff>142874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3175</xdr:colOff>
      <xdr:row>56</xdr:row>
      <xdr:rowOff>63500</xdr:rowOff>
    </xdr:from>
    <xdr:to>
      <xdr:col>5</xdr:col>
      <xdr:colOff>285750</xdr:colOff>
      <xdr:row>65</xdr:row>
      <xdr:rowOff>323850</xdr:rowOff>
    </xdr:to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381000</xdr:colOff>
      <xdr:row>56</xdr:row>
      <xdr:rowOff>66675</xdr:rowOff>
    </xdr:from>
    <xdr:to>
      <xdr:col>13</xdr:col>
      <xdr:colOff>723900</xdr:colOff>
      <xdr:row>65</xdr:row>
      <xdr:rowOff>342900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7F97CCB4-F3E7-4CF1-A12B-FFBC90DE5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16383</xdr:col>
      <xdr:colOff>29308</xdr:colOff>
      <xdr:row>23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69D5AE8-AA9F-589D-F398-7D2FBD757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05346" cy="5092212"/>
        </a:xfrm>
        <a:prstGeom prst="rect">
          <a:avLst/>
        </a:prstGeom>
      </xdr:spPr>
    </xdr:pic>
    <xdr:clientData/>
  </xdr:twoCellAnchor>
  <xdr:oneCellAnchor>
    <xdr:from>
      <xdr:col>1</xdr:col>
      <xdr:colOff>173935</xdr:colOff>
      <xdr:row>4</xdr:row>
      <xdr:rowOff>223629</xdr:rowOff>
    </xdr:from>
    <xdr:ext cx="4050195" cy="9349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20EDC74-29B8-6B5D-F46B-974740C23205}"/>
            </a:ext>
          </a:extLst>
        </xdr:cNvPr>
        <xdr:cNvSpPr txBox="1"/>
      </xdr:nvSpPr>
      <xdr:spPr>
        <a:xfrm>
          <a:off x="320473" y="963648"/>
          <a:ext cx="4050195" cy="934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r>
            <a:rPr lang="ko-KR" altLang="en-US" sz="3800" b="1">
              <a:solidFill>
                <a:srgbClr val="E6783B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광고 리포트</a:t>
          </a:r>
        </a:p>
      </xdr:txBody>
    </xdr:sp>
    <xdr:clientData/>
  </xdr:oneCellAnchor>
  <xdr:oneCellAnchor>
    <xdr:from>
      <xdr:col>1</xdr:col>
      <xdr:colOff>168966</xdr:colOff>
      <xdr:row>7</xdr:row>
      <xdr:rowOff>215347</xdr:rowOff>
    </xdr:from>
    <xdr:ext cx="3914361" cy="96995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BCF9ED0-4724-4264-A0F5-4CE6D187D022}"/>
            </a:ext>
          </a:extLst>
        </xdr:cNvPr>
        <xdr:cNvSpPr txBox="1"/>
      </xdr:nvSpPr>
      <xdr:spPr>
        <a:xfrm>
          <a:off x="315504" y="1512212"/>
          <a:ext cx="3914361" cy="9699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altLang="ko-KR" sz="4600" b="1">
              <a:solidFill>
                <a:srgbClr val="3A2A2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AD REPORT</a:t>
          </a:r>
          <a:endParaRPr lang="ko-KR" altLang="en-US" sz="4600" b="1">
            <a:solidFill>
              <a:srgbClr val="3A2A2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oneCellAnchor>
  <xdr:oneCellAnchor>
    <xdr:from>
      <xdr:col>1</xdr:col>
      <xdr:colOff>301490</xdr:colOff>
      <xdr:row>4</xdr:row>
      <xdr:rowOff>124239</xdr:rowOff>
    </xdr:from>
    <xdr:ext cx="1355032" cy="25676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5B8C14A-B61F-45DD-A9A4-42F00042E737}"/>
            </a:ext>
          </a:extLst>
        </xdr:cNvPr>
        <xdr:cNvSpPr txBox="1"/>
      </xdr:nvSpPr>
      <xdr:spPr>
        <a:xfrm>
          <a:off x="442294" y="869674"/>
          <a:ext cx="1355032" cy="256761"/>
        </a:xfrm>
        <a:prstGeom prst="rect">
          <a:avLst/>
        </a:prstGeom>
        <a:solidFill>
          <a:srgbClr val="E6783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__ADV__</a:t>
          </a:r>
        </a:p>
      </xdr:txBody>
    </xdr:sp>
    <xdr:clientData/>
  </xdr:oneCellAnchor>
  <xdr:twoCellAnchor>
    <xdr:from>
      <xdr:col>1</xdr:col>
      <xdr:colOff>258731</xdr:colOff>
      <xdr:row>11</xdr:row>
      <xdr:rowOff>276659</xdr:rowOff>
    </xdr:from>
    <xdr:to>
      <xdr:col>1</xdr:col>
      <xdr:colOff>768569</xdr:colOff>
      <xdr:row>11</xdr:row>
      <xdr:rowOff>276659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7A0F44C1-FAAA-77F8-68B1-5D8DF472E23B}"/>
            </a:ext>
          </a:extLst>
        </xdr:cNvPr>
        <xdr:cNvCxnSpPr/>
      </xdr:nvCxnSpPr>
      <xdr:spPr>
        <a:xfrm>
          <a:off x="403248" y="2588935"/>
          <a:ext cx="509838" cy="0"/>
        </a:xfrm>
        <a:prstGeom prst="line">
          <a:avLst/>
        </a:prstGeom>
        <a:ln w="19050">
          <a:solidFill>
            <a:srgbClr val="E6783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142265</xdr:colOff>
      <xdr:row>14</xdr:row>
      <xdr:rowOff>40000</xdr:rowOff>
    </xdr:from>
    <xdr:ext cx="1000000" cy="281672"/>
    <xdr:sp macro="" textlink="">
      <xdr:nvSpPr>
        <xdr:cNvPr id="30" name="lbl14"/>
        <xdr:cNvSpPr txBox="1"/>
      </xdr:nvSpPr>
      <xdr:spPr>
        <a:xfrm>
          <a:off x="285140" y="3229514"/>
          <a:ext cx="1000000" cy="2816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ko-KR" altLang="en-US" sz="1200" b="0">
              <a:solidFill>
                <a:schemeClr val="tx1">
                  <a:lumMod val="75000"/>
                  <a:lumOff val="2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담당자</a:t>
          </a:r>
        </a:p>
      </xdr:txBody>
    </xdr:sp>
    <xdr:clientData/>
  </xdr:oneCellAnchor>
  <xdr:oneCellAnchor>
    <xdr:from>
      <xdr:col>2</xdr:col>
      <xdr:colOff>200000</xdr:colOff>
      <xdr:row>14</xdr:row>
      <xdr:rowOff>40000</xdr:rowOff>
    </xdr:from>
    <xdr:ext cx="150000" cy="281672"/>
    <xdr:sp macro="" textlink="">
      <xdr:nvSpPr>
        <xdr:cNvPr id="31" name="div14"/>
        <xdr:cNvSpPr txBox="1"/>
      </xdr:nvSpPr>
      <xdr:spPr>
        <a:xfrm>
          <a:off x="1181075" y="3229514"/>
          <a:ext cx="150000" cy="2816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ko-KR" altLang="en-US" sz="1200" b="0">
              <a:solidFill>
                <a:schemeClr val="tx1">
                  <a:lumMod val="75000"/>
                  <a:lumOff val="2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│</a:t>
          </a:r>
        </a:p>
      </xdr:txBody>
    </xdr:sp>
    <xdr:clientData/>
  </xdr:oneCellAnchor>
  <xdr:oneCellAnchor>
    <xdr:from>
      <xdr:col>2</xdr:col>
      <xdr:colOff>420000</xdr:colOff>
      <xdr:row>14</xdr:row>
      <xdr:rowOff>40000</xdr:rowOff>
    </xdr:from>
    <xdr:ext cx="3200000" cy="281672"/>
    <xdr:sp macro="" textlink="">
      <xdr:nvSpPr>
        <xdr:cNvPr id="32" name="val14"/>
        <xdr:cNvSpPr txBox="1"/>
      </xdr:nvSpPr>
      <xdr:spPr>
        <a:xfrm>
          <a:off x="1401075" y="3229514"/>
          <a:ext cx="3200000" cy="2816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ko-KR" altLang="en-US" sz="1200" b="0">
              <a:solidFill>
                <a:schemeClr val="tx1">
                  <a:lumMod val="75000"/>
                  <a:lumOff val="2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__AUTHOR__</a:t>
          </a:r>
        </a:p>
      </xdr:txBody>
    </xdr:sp>
    <xdr:clientData/>
  </xdr:oneCellAnchor>
  <xdr:oneCellAnchor>
    <xdr:from>
      <xdr:col>1</xdr:col>
      <xdr:colOff>142265</xdr:colOff>
      <xdr:row>15</xdr:row>
      <xdr:rowOff>40000</xdr:rowOff>
    </xdr:from>
    <xdr:ext cx="1000000" cy="281672"/>
    <xdr:sp macro="" textlink="">
      <xdr:nvSpPr>
        <xdr:cNvPr id="33" name="lbl15"/>
        <xdr:cNvSpPr txBox="1"/>
      </xdr:nvSpPr>
      <xdr:spPr>
        <a:xfrm>
          <a:off x="285140" y="3515264"/>
          <a:ext cx="1000000" cy="2816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ko-KR" altLang="en-US" sz="1200" b="0">
              <a:solidFill>
                <a:schemeClr val="tx1">
                  <a:lumMod val="75000"/>
                  <a:lumOff val="2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리포트 기간</a:t>
          </a:r>
        </a:p>
      </xdr:txBody>
    </xdr:sp>
    <xdr:clientData/>
  </xdr:oneCellAnchor>
  <xdr:oneCellAnchor>
    <xdr:from>
      <xdr:col>2</xdr:col>
      <xdr:colOff>200000</xdr:colOff>
      <xdr:row>15</xdr:row>
      <xdr:rowOff>40000</xdr:rowOff>
    </xdr:from>
    <xdr:ext cx="150000" cy="281672"/>
    <xdr:sp macro="" textlink="">
      <xdr:nvSpPr>
        <xdr:cNvPr id="34" name="div15"/>
        <xdr:cNvSpPr txBox="1"/>
      </xdr:nvSpPr>
      <xdr:spPr>
        <a:xfrm>
          <a:off x="1181075" y="3515264"/>
          <a:ext cx="150000" cy="2816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ko-KR" altLang="en-US" sz="1200" b="0">
              <a:solidFill>
                <a:schemeClr val="tx1">
                  <a:lumMod val="75000"/>
                  <a:lumOff val="2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│</a:t>
          </a:r>
        </a:p>
      </xdr:txBody>
    </xdr:sp>
    <xdr:clientData/>
  </xdr:oneCellAnchor>
  <xdr:oneCellAnchor>
    <xdr:from>
      <xdr:col>2</xdr:col>
      <xdr:colOff>420000</xdr:colOff>
      <xdr:row>15</xdr:row>
      <xdr:rowOff>40000</xdr:rowOff>
    </xdr:from>
    <xdr:ext cx="3200000" cy="281672"/>
    <xdr:sp macro="" textlink="">
      <xdr:nvSpPr>
        <xdr:cNvPr id="35" name="val15"/>
        <xdr:cNvSpPr txBox="1"/>
      </xdr:nvSpPr>
      <xdr:spPr>
        <a:xfrm>
          <a:off x="1401075" y="3515264"/>
          <a:ext cx="3200000" cy="2816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ko-KR" altLang="en-US" sz="1200" b="0">
              <a:solidFill>
                <a:schemeClr val="tx1">
                  <a:lumMod val="75000"/>
                  <a:lumOff val="2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__PERIOD__</a:t>
          </a:r>
        </a:p>
      </xdr:txBody>
    </xdr:sp>
    <xdr:clientData/>
  </xdr:oneCellAnchor>
  <xdr:oneCellAnchor>
    <xdr:from>
      <xdr:col>1</xdr:col>
      <xdr:colOff>142265</xdr:colOff>
      <xdr:row>16</xdr:row>
      <xdr:rowOff>40000</xdr:rowOff>
    </xdr:from>
    <xdr:ext cx="1000000" cy="281672"/>
    <xdr:sp macro="" textlink="">
      <xdr:nvSpPr>
        <xdr:cNvPr id="36" name="lbl16"/>
        <xdr:cNvSpPr txBox="1"/>
      </xdr:nvSpPr>
      <xdr:spPr>
        <a:xfrm>
          <a:off x="285140" y="3801014"/>
          <a:ext cx="1000000" cy="2816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ko-KR" altLang="en-US" sz="1200" b="0">
              <a:solidFill>
                <a:schemeClr val="tx1">
                  <a:lumMod val="75000"/>
                  <a:lumOff val="2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작성일</a:t>
          </a:r>
        </a:p>
      </xdr:txBody>
    </xdr:sp>
    <xdr:clientData/>
  </xdr:oneCellAnchor>
  <xdr:oneCellAnchor>
    <xdr:from>
      <xdr:col>2</xdr:col>
      <xdr:colOff>200000</xdr:colOff>
      <xdr:row>16</xdr:row>
      <xdr:rowOff>40000</xdr:rowOff>
    </xdr:from>
    <xdr:ext cx="150000" cy="281672"/>
    <xdr:sp macro="" textlink="">
      <xdr:nvSpPr>
        <xdr:cNvPr id="37" name="div16"/>
        <xdr:cNvSpPr txBox="1"/>
      </xdr:nvSpPr>
      <xdr:spPr>
        <a:xfrm>
          <a:off x="1181075" y="3801014"/>
          <a:ext cx="150000" cy="2816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ko-KR" altLang="en-US" sz="1200" b="0">
              <a:solidFill>
                <a:schemeClr val="tx1">
                  <a:lumMod val="75000"/>
                  <a:lumOff val="2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│</a:t>
          </a:r>
        </a:p>
      </xdr:txBody>
    </xdr:sp>
    <xdr:clientData/>
  </xdr:oneCellAnchor>
  <xdr:oneCellAnchor>
    <xdr:from>
      <xdr:col>2</xdr:col>
      <xdr:colOff>420000</xdr:colOff>
      <xdr:row>16</xdr:row>
      <xdr:rowOff>40000</xdr:rowOff>
    </xdr:from>
    <xdr:ext cx="3200000" cy="281672"/>
    <xdr:sp macro="" textlink="">
      <xdr:nvSpPr>
        <xdr:cNvPr id="38" name="val16"/>
        <xdr:cNvSpPr txBox="1"/>
      </xdr:nvSpPr>
      <xdr:spPr>
        <a:xfrm>
          <a:off x="1401075" y="3801014"/>
          <a:ext cx="3200000" cy="2816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ko-KR" altLang="en-US" sz="1200" b="0">
              <a:solidFill>
                <a:schemeClr val="tx1">
                  <a:lumMod val="75000"/>
                  <a:lumOff val="2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__CREATED__</a:t>
          </a:r>
        </a:p>
      </xdr:txBody>
    </xdr:sp>
    <xdr:clientData/>
  </xdr:oneCellAnchor>
  <xdr:oneCellAnchor>
    <xdr:from>
      <xdr:col>6</xdr:col>
      <xdr:colOff>681403</xdr:colOff>
      <xdr:row>20</xdr:row>
      <xdr:rowOff>177156</xdr:rowOff>
    </xdr:from>
    <xdr:ext cx="2601058" cy="281672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18A160B-9944-4E78-BC50-A89F9F630A6C}"/>
            </a:ext>
          </a:extLst>
        </xdr:cNvPr>
        <xdr:cNvSpPr txBox="1"/>
      </xdr:nvSpPr>
      <xdr:spPr>
        <a:xfrm>
          <a:off x="5004288" y="4771137"/>
          <a:ext cx="2601058" cy="2816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r>
            <a:rPr lang="en-US" altLang="ko-KR" sz="800" b="0">
              <a:solidFill>
                <a:srgbClr val="F6D1B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© </a:t>
          </a:r>
          <a:r>
            <a:rPr lang="ko-KR" altLang="en-US" sz="800" b="0">
              <a:solidFill>
                <a:srgbClr val="F6D1B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디브이마케팅 주식회사</a:t>
          </a:r>
          <a:r>
            <a:rPr lang="en-US" altLang="ko-KR" sz="800" b="0">
              <a:solidFill>
                <a:srgbClr val="F6D1BC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. All rights reserved</a:t>
          </a:r>
          <a:endParaRPr lang="ko-KR" altLang="en-US" sz="800" b="0">
            <a:solidFill>
              <a:srgbClr val="F6D1BC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59070</xdr:rowOff>
    </xdr:from>
    <xdr:to>
      <xdr:col>14</xdr:col>
      <xdr:colOff>0</xdr:colOff>
      <xdr:row>12</xdr:row>
      <xdr:rowOff>247650</xdr:rowOff>
    </xdr:to>
    <xdr:graphicFrame macro=""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59070</xdr:rowOff>
    </xdr:from>
    <xdr:to>
      <xdr:col>14</xdr:col>
      <xdr:colOff>0</xdr:colOff>
      <xdr:row>12</xdr:row>
      <xdr:rowOff>247650</xdr:rowOff>
    </xdr:to>
    <xdr:graphicFrame macro=""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49C7A89-78D9-4D7D-A06F-A6D519636F71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c7c2051a-6547-491c-bb7e-d953753ef882&quot;"/>
  </we:properties>
  <we:bindings/>
  <we:snapshot xmlns:r="http://schemas.openxmlformats.org/officeDocument/2006/relationships"/>
</we:webextension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D7D18-03A1-4C0A-8111-ABE0436BAD28}">
  <dimension ref="B1:P23"/>
  <sheetViews>
    <sheetView showGridLines="0" tabSelected="1" zoomScale="130" zoomScaleNormal="130" workbookViewId="0"/>
  </sheetViews>
  <sheetFormatPr defaultColWidth="0" defaultRowHeight="15" zeroHeight="1"/>
  <cols>
    <col min="1" max="1" width="2.140625" customWidth="1"/>
    <col min="2" max="9" width="12.5703125" customWidth="1"/>
    <col min="10" max="10" width="2.140625" customWidth="1"/>
    <col min="11" max="11" width="9" customWidth="1"/>
    <col min="17" max="16383" width="8.7109375" hidden="1"/>
    <col min="16384" max="16384" width="0.42578125" customWidth="1"/>
  </cols>
  <sheetData>
    <row r="1"/>
    <row r="2"/>
    <row r="3"/>
    <row r="4" ht="13.5" customHeight="1"/>
    <row r="5" ht="18" customHeight="1"/>
    <row r="6" ht="3.75" customHeight="1"/>
    <row r="7" ht="21.75" customHeight="1"/>
    <row r="8" ht="21.75" customHeight="1"/>
    <row r="9" ht="21" customHeight="1"/>
    <row r="10" ht="15.75" customHeight="1"/>
    <row r="11" ht="21.75" customHeight="1"/>
    <row r="12" ht="22.5" customHeight="1"/>
    <row r="13" ht="22.5" customHeight="1"/>
    <row r="14" ht="22.5" customHeight="1"/>
    <row r="15" ht="22.5" customHeight="1"/>
    <row r="16" ht="22.5" customHeight="1"/>
    <row r="17"/>
    <row r="18" ht="21.75" customHeight="1"/>
    <row r="19"/>
    <row r="20"/>
    <row r="21"/>
    <row r="22"/>
    <row r="23" ht="9" customHeight="1"/>
  </sheetData>
  <sheetProtection sheet="1" scenarios="1"/>
  <phoneticPr fontId="10" type="noConversion"/>
  <pageMargins left="0.3" right="0.3" top="0.3" bottom="0.3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N46"/>
  <sheetViews>
    <sheetView showGridLines="0" zoomScaleNormal="100" workbookViewId="0"/>
  </sheetViews>
  <sheetFormatPr defaultColWidth="0" defaultRowHeight="15"/>
  <cols>
    <col min="1" max="1" width="2.42578125" customWidth="1"/>
    <col min="2" max="2" width="18" customWidth="1"/>
    <col min="3" max="10" width="11.140625" customWidth="1"/>
    <col min="11" max="11" width="15.7109375" customWidth="1"/>
    <col min="12" max="14" width="11.140625" customWidth="1"/>
    <col min="15" max="15" width="8.7109375" customWidth="1"/>
    <col min="16" max="16384" width="8.7109375" hidden="1"/>
  </cols>
  <sheetData>
    <row r="2" spans="2:14" ht="24" customHeight="1">
      <c r="B2" s="45" t="s">
        <v>138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2:14" ht="24" customHeight="1"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2:14" ht="24" customHeight="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2:14" ht="24" customHeight="1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</row>
    <row r="6" spans="2:14" ht="24" customHeight="1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</row>
    <row r="7" spans="2:14" ht="24" customHeight="1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spans="2:14" ht="24" customHeight="1"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9" spans="2:14" ht="24" customHeight="1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spans="2:14" ht="24" customHeight="1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2:14" ht="24" customHeight="1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spans="2:14" ht="24" customHeight="1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2:14" ht="24" customHeight="1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2:14" ht="24" customHeight="1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spans="2:14" ht="24" customHeight="1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</row>
    <row r="16" spans="2:14" ht="16.5" customHeight="1"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</row>
    <row r="17" spans="2:14" ht="30" customHeight="1">
      <c r="B17" s="2" t="s">
        <v>5</v>
      </c>
      <c r="C17" s="2" t="s">
        <v>6</v>
      </c>
      <c r="D17" s="2" t="s">
        <v>7</v>
      </c>
      <c r="E17" s="2" t="s">
        <v>8</v>
      </c>
      <c r="F17" s="3" t="s">
        <v>9</v>
      </c>
      <c r="G17" s="2" t="s">
        <v>10</v>
      </c>
      <c r="H17" s="2" t="s">
        <v>11</v>
      </c>
      <c r="I17" s="3" t="s">
        <v>139</v>
      </c>
      <c r="J17" s="2" t="s">
        <v>13</v>
      </c>
      <c r="K17" s="2" t="s">
        <v>14</v>
      </c>
      <c r="L17" s="3" t="s">
        <v>15</v>
      </c>
      <c r="M17" s="22" t="s">
        <v>16</v>
      </c>
      <c r="N17" s="22" t="s">
        <v>17</v>
      </c>
    </row>
    <row r="18" spans="2:14" ht="18" customHeight="1">
      <c r="B18" s="4" t="s">
        <v>18</v>
      </c>
      <c r="C18" s="5">
        <v>6000000</v>
      </c>
      <c r="D18" s="5">
        <v>30000</v>
      </c>
      <c r="E18" s="6">
        <f>IFERROR(D18/C18,0)</f>
        <v>5.0000000000000001E-3</v>
      </c>
      <c r="F18" s="5">
        <f>IFERROR(G18/D18,0)</f>
        <v>316.66666666666669</v>
      </c>
      <c r="G18" s="5">
        <v>9500000</v>
      </c>
      <c r="H18" s="5">
        <f>M18+N18</f>
        <v>850</v>
      </c>
      <c r="I18" s="6">
        <f>IFERROR(H18/D18,0)</f>
        <v>2.8333333333333332E-2</v>
      </c>
      <c r="J18" s="5">
        <f>IFERROR(G18/H18,0)</f>
        <v>11176.470588235294</v>
      </c>
      <c r="K18" s="5">
        <v>25000000</v>
      </c>
      <c r="L18" s="7">
        <f>IFERROR(K18/G18,0)</f>
        <v>2.6315789473684212</v>
      </c>
      <c r="M18" s="21">
        <v>520</v>
      </c>
      <c r="N18" s="21">
        <v>330</v>
      </c>
    </row>
    <row r="19" spans="2:14" ht="18" customHeight="1">
      <c r="B19" s="4" t="s">
        <v>19</v>
      </c>
      <c r="C19" s="5">
        <v>5700000</v>
      </c>
      <c r="D19" s="5">
        <v>29000</v>
      </c>
      <c r="E19" s="6">
        <f>IFERROR(D19/C19,0)</f>
        <v>5.0877192982456141E-3</v>
      </c>
      <c r="F19" s="5">
        <f>IFERROR(G19/D19,0)</f>
        <v>317.24137931034483</v>
      </c>
      <c r="G19" s="5">
        <v>9200000</v>
      </c>
      <c r="H19" s="5">
        <f>M19+N19</f>
        <v>800</v>
      </c>
      <c r="I19" s="6">
        <f>IFERROR(H19/D19,0)</f>
        <v>2.7586206896551724E-2</v>
      </c>
      <c r="J19" s="5">
        <f>IFERROR(G19/H19,0)</f>
        <v>11500</v>
      </c>
      <c r="K19" s="5">
        <v>24000000</v>
      </c>
      <c r="L19" s="7">
        <f>IFERROR(K19/G19,0)</f>
        <v>2.6086956521739131</v>
      </c>
      <c r="M19" s="21">
        <v>500</v>
      </c>
      <c r="N19" s="21">
        <v>300</v>
      </c>
    </row>
    <row r="20" spans="2:14" ht="18" customHeight="1">
      <c r="B20" s="8" t="s">
        <v>20</v>
      </c>
      <c r="C20" s="9">
        <f t="shared" ref="C20:N20" si="0">C18-C19</f>
        <v>300000</v>
      </c>
      <c r="D20" s="9">
        <f t="shared" si="0"/>
        <v>1000</v>
      </c>
      <c r="E20" s="10">
        <f t="shared" si="0"/>
        <v>-8.7719298245613961E-5</v>
      </c>
      <c r="F20" s="9">
        <f t="shared" si="0"/>
        <v>-0.57471264367814001</v>
      </c>
      <c r="G20" s="9">
        <f t="shared" si="0"/>
        <v>300000</v>
      </c>
      <c r="H20" s="9">
        <f t="shared" si="0"/>
        <v>50</v>
      </c>
      <c r="I20" s="10">
        <f t="shared" si="0"/>
        <v>7.4712643678160814E-4</v>
      </c>
      <c r="J20" s="9">
        <f t="shared" si="0"/>
        <v>-323.52941176470631</v>
      </c>
      <c r="K20" s="9">
        <f t="shared" si="0"/>
        <v>1000000</v>
      </c>
      <c r="L20" s="11">
        <f t="shared" si="0"/>
        <v>2.2883295194508158E-2</v>
      </c>
      <c r="M20" s="26">
        <f t="shared" si="0"/>
        <v>20</v>
      </c>
      <c r="N20" s="26">
        <f t="shared" si="0"/>
        <v>30</v>
      </c>
    </row>
    <row r="21" spans="2:14" ht="18" customHeight="1">
      <c r="B21" s="8" t="s">
        <v>21</v>
      </c>
      <c r="C21" s="10">
        <f t="shared" ref="C21:N21" si="1">IFERROR((C18-C19)/C19,0)</f>
        <v>5.2631578947368418E-2</v>
      </c>
      <c r="D21" s="10">
        <f t="shared" si="1"/>
        <v>3.4482758620689655E-2</v>
      </c>
      <c r="E21" s="10">
        <f t="shared" si="1"/>
        <v>-1.7241379310344813E-2</v>
      </c>
      <c r="F21" s="10">
        <f t="shared" si="1"/>
        <v>-1.8115942028984848E-3</v>
      </c>
      <c r="G21" s="10">
        <f t="shared" si="1"/>
        <v>3.2608695652173912E-2</v>
      </c>
      <c r="H21" s="10">
        <f t="shared" si="1"/>
        <v>6.25E-2</v>
      </c>
      <c r="I21" s="10">
        <f t="shared" si="1"/>
        <v>2.7083333333333296E-2</v>
      </c>
      <c r="J21" s="10">
        <f t="shared" si="1"/>
        <v>-2.8132992327365765E-2</v>
      </c>
      <c r="K21" s="10">
        <f t="shared" si="1"/>
        <v>4.1666666666666664E-2</v>
      </c>
      <c r="L21" s="10">
        <f t="shared" si="1"/>
        <v>8.7719298245614603E-3</v>
      </c>
      <c r="M21" s="27">
        <f t="shared" si="1"/>
        <v>0.04</v>
      </c>
      <c r="N21" s="27">
        <f t="shared" si="1"/>
        <v>0.1</v>
      </c>
    </row>
    <row r="23" spans="2:14" ht="24" customHeight="1">
      <c r="B23" s="45" t="s">
        <v>22</v>
      </c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</row>
    <row r="24" spans="2:14" ht="30" customHeight="1">
      <c r="B24" s="2" t="s">
        <v>23</v>
      </c>
      <c r="C24" s="2" t="s">
        <v>6</v>
      </c>
      <c r="D24" s="2" t="s">
        <v>7</v>
      </c>
      <c r="E24" s="2" t="s">
        <v>8</v>
      </c>
      <c r="F24" s="3" t="s">
        <v>9</v>
      </c>
      <c r="G24" s="2" t="s">
        <v>10</v>
      </c>
      <c r="H24" s="2" t="s">
        <v>11</v>
      </c>
      <c r="I24" s="3" t="s">
        <v>139</v>
      </c>
      <c r="J24" s="2" t="s">
        <v>13</v>
      </c>
      <c r="K24" s="2" t="s">
        <v>14</v>
      </c>
      <c r="L24" s="3" t="s">
        <v>15</v>
      </c>
      <c r="M24" s="2" t="s">
        <v>16</v>
      </c>
      <c r="N24" s="2" t="s">
        <v>17</v>
      </c>
    </row>
    <row r="25" spans="2:14" ht="18" customHeight="1">
      <c r="B25" s="4" t="s">
        <v>24</v>
      </c>
      <c r="C25" s="5">
        <v>180000</v>
      </c>
      <c r="D25" s="5">
        <v>3600</v>
      </c>
      <c r="E25" s="6">
        <f>IFERROR(D25/C25,0)</f>
        <v>0.02</v>
      </c>
      <c r="F25" s="5">
        <f>IFERROR(G25/D25,0)</f>
        <v>1166.6666666666667</v>
      </c>
      <c r="G25" s="5">
        <v>4200000</v>
      </c>
      <c r="H25" s="5">
        <f>M25+N25</f>
        <v>450</v>
      </c>
      <c r="I25" s="6">
        <f>IFERROR(H25/D25,0)</f>
        <v>0.125</v>
      </c>
      <c r="J25" s="5">
        <f>IFERROR(G25/H25,0)</f>
        <v>9333.3333333333339</v>
      </c>
      <c r="K25" s="5">
        <v>16500000</v>
      </c>
      <c r="L25" s="7">
        <f>IFERROR(K25/G25,0)</f>
        <v>3.9285714285714284</v>
      </c>
      <c r="M25" s="23">
        <v>320</v>
      </c>
      <c r="N25" s="23">
        <v>130</v>
      </c>
    </row>
    <row r="26" spans="2:14" ht="18" customHeight="1">
      <c r="B26" s="4" t="s">
        <v>25</v>
      </c>
      <c r="C26" s="5">
        <v>5820000</v>
      </c>
      <c r="D26" s="5">
        <v>26400</v>
      </c>
      <c r="E26" s="6">
        <f>IFERROR(D26/C26,0)</f>
        <v>4.536082474226804E-3</v>
      </c>
      <c r="F26" s="5">
        <f>IFERROR(G26/D26,0)</f>
        <v>200.75757575757575</v>
      </c>
      <c r="G26" s="5">
        <v>5300000</v>
      </c>
      <c r="H26" s="5">
        <f>M26+N26</f>
        <v>400</v>
      </c>
      <c r="I26" s="6">
        <f>IFERROR(H26/D26,0)</f>
        <v>1.5151515151515152E-2</v>
      </c>
      <c r="J26" s="5">
        <f>IFERROR(G26/H26,0)</f>
        <v>13250</v>
      </c>
      <c r="K26" s="5">
        <v>8500000</v>
      </c>
      <c r="L26" s="7">
        <f>IFERROR(K26/G26,0)</f>
        <v>1.6037735849056605</v>
      </c>
      <c r="M26" s="23">
        <v>200</v>
      </c>
      <c r="N26" s="23">
        <v>200</v>
      </c>
    </row>
    <row r="27" spans="2:14" ht="18" customHeight="1">
      <c r="B27" s="8" t="s">
        <v>26</v>
      </c>
      <c r="C27" s="12">
        <f>C25+C26</f>
        <v>6000000</v>
      </c>
      <c r="D27" s="12">
        <f>D25+D26</f>
        <v>30000</v>
      </c>
      <c r="E27" s="13">
        <f>IFERROR(D27/C27,0)</f>
        <v>5.0000000000000001E-3</v>
      </c>
      <c r="F27" s="12">
        <f>IFERROR(G27/D27,0)</f>
        <v>316.66666666666669</v>
      </c>
      <c r="G27" s="12">
        <f>G25+G26</f>
        <v>9500000</v>
      </c>
      <c r="H27" s="12">
        <f>M27+N27</f>
        <v>850</v>
      </c>
      <c r="I27" s="13">
        <f>IFERROR(H27/D27,0)</f>
        <v>2.8333333333333332E-2</v>
      </c>
      <c r="J27" s="12">
        <f>IFERROR(G27/H27,0)</f>
        <v>11176.470588235294</v>
      </c>
      <c r="K27" s="12">
        <f>K25+K26</f>
        <v>25000000</v>
      </c>
      <c r="L27" s="14">
        <f>IFERROR(K27/G27,0)</f>
        <v>2.6315789473684212</v>
      </c>
      <c r="M27" s="25">
        <f>M25+M26</f>
        <v>520</v>
      </c>
      <c r="N27" s="25">
        <f>N25+N26</f>
        <v>330</v>
      </c>
    </row>
    <row r="29" spans="2:14" ht="24" customHeight="1">
      <c r="B29" s="45" t="s">
        <v>27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</row>
    <row r="30" spans="2:14" ht="30" customHeight="1">
      <c r="B30" s="2" t="s">
        <v>28</v>
      </c>
      <c r="C30" s="2" t="s">
        <v>6</v>
      </c>
      <c r="D30" s="2" t="s">
        <v>7</v>
      </c>
      <c r="E30" s="2" t="s">
        <v>8</v>
      </c>
      <c r="F30" s="3" t="s">
        <v>9</v>
      </c>
      <c r="G30" s="2" t="s">
        <v>10</v>
      </c>
      <c r="H30" s="2" t="s">
        <v>11</v>
      </c>
      <c r="I30" s="3" t="s">
        <v>139</v>
      </c>
      <c r="J30" s="2" t="s">
        <v>13</v>
      </c>
      <c r="K30" s="2" t="s">
        <v>14</v>
      </c>
      <c r="L30" s="3" t="s">
        <v>15</v>
      </c>
      <c r="M30" s="2" t="s">
        <v>16</v>
      </c>
      <c r="N30" s="2" t="s">
        <v>17</v>
      </c>
    </row>
    <row r="31" spans="2:14" ht="18" customHeight="1">
      <c r="B31" s="4" t="s">
        <v>29</v>
      </c>
      <c r="C31" s="5">
        <v>45000</v>
      </c>
      <c r="D31" s="5">
        <v>980</v>
      </c>
      <c r="E31" s="6">
        <f t="shared" ref="E31:E46" si="2">IFERROR(D31/C31,0)</f>
        <v>2.1777777777777778E-2</v>
      </c>
      <c r="F31" s="5">
        <f t="shared" ref="F31:F46" si="3">IFERROR(G31/D31,0)</f>
        <v>1100</v>
      </c>
      <c r="G31" s="5">
        <v>1078000</v>
      </c>
      <c r="H31" s="5">
        <f t="shared" ref="H31:H46" si="4">M31+N31</f>
        <v>42</v>
      </c>
      <c r="I31" s="6">
        <f t="shared" ref="I31:I46" si="5">IFERROR(H31/D31,0)</f>
        <v>4.2857142857142858E-2</v>
      </c>
      <c r="J31" s="5">
        <f t="shared" ref="J31:J46" si="6">IFERROR(G31/H31,0)</f>
        <v>25666.666666666668</v>
      </c>
      <c r="K31" s="5">
        <v>3360000</v>
      </c>
      <c r="L31" s="7">
        <f t="shared" ref="L31:L46" si="7">IFERROR(K31/G31,0)</f>
        <v>3.116883116883117</v>
      </c>
      <c r="M31" s="23">
        <v>30</v>
      </c>
      <c r="N31" s="23">
        <v>12</v>
      </c>
    </row>
    <row r="32" spans="2:14" ht="18" customHeight="1">
      <c r="B32" s="4" t="s">
        <v>30</v>
      </c>
      <c r="C32" s="5">
        <v>58000</v>
      </c>
      <c r="D32" s="5">
        <v>1240</v>
      </c>
      <c r="E32" s="6">
        <f t="shared" si="2"/>
        <v>2.1379310344827585E-2</v>
      </c>
      <c r="F32" s="5">
        <f t="shared" si="3"/>
        <v>1508.0645161290322</v>
      </c>
      <c r="G32" s="5">
        <v>1870000</v>
      </c>
      <c r="H32" s="5">
        <f t="shared" si="4"/>
        <v>161</v>
      </c>
      <c r="I32" s="6">
        <f t="shared" si="5"/>
        <v>0.12983870967741937</v>
      </c>
      <c r="J32" s="5">
        <f t="shared" si="6"/>
        <v>11614.906832298137</v>
      </c>
      <c r="K32" s="5">
        <v>4760000</v>
      </c>
      <c r="L32" s="7">
        <f t="shared" si="7"/>
        <v>2.5454545454545454</v>
      </c>
      <c r="M32" s="23">
        <v>110</v>
      </c>
      <c r="N32" s="23">
        <v>51</v>
      </c>
    </row>
    <row r="33" spans="2:14" ht="18" customHeight="1">
      <c r="B33" s="4" t="s">
        <v>31</v>
      </c>
      <c r="C33" s="5">
        <v>20500</v>
      </c>
      <c r="D33" s="5">
        <v>520</v>
      </c>
      <c r="E33" s="6">
        <f t="shared" si="2"/>
        <v>2.5365853658536587E-2</v>
      </c>
      <c r="F33" s="5">
        <f t="shared" si="3"/>
        <v>300</v>
      </c>
      <c r="G33" s="5">
        <v>156000</v>
      </c>
      <c r="H33" s="5">
        <f t="shared" si="4"/>
        <v>0</v>
      </c>
      <c r="I33" s="6">
        <f t="shared" si="5"/>
        <v>0</v>
      </c>
      <c r="J33" s="5">
        <f t="shared" si="6"/>
        <v>0</v>
      </c>
      <c r="K33" s="5">
        <v>0</v>
      </c>
      <c r="L33" s="7">
        <f t="shared" si="7"/>
        <v>0</v>
      </c>
      <c r="M33" s="23">
        <v>0</v>
      </c>
      <c r="N33" s="23">
        <v>0</v>
      </c>
    </row>
    <row r="34" spans="2:14" ht="18" customHeight="1">
      <c r="B34" s="4" t="s">
        <v>32</v>
      </c>
      <c r="C34" s="5">
        <v>27700</v>
      </c>
      <c r="D34" s="5">
        <v>3280</v>
      </c>
      <c r="E34" s="6">
        <f t="shared" si="2"/>
        <v>0.1184115523465704</v>
      </c>
      <c r="F34" s="5">
        <f t="shared" si="3"/>
        <v>762.19512195121956</v>
      </c>
      <c r="G34" s="5">
        <v>2500000</v>
      </c>
      <c r="H34" s="5">
        <f t="shared" si="4"/>
        <v>97</v>
      </c>
      <c r="I34" s="6">
        <f t="shared" si="5"/>
        <v>2.9573170731707316E-2</v>
      </c>
      <c r="J34" s="5">
        <f t="shared" si="6"/>
        <v>25773.195876288661</v>
      </c>
      <c r="K34" s="5">
        <v>5300000</v>
      </c>
      <c r="L34" s="7">
        <f t="shared" si="7"/>
        <v>2.12</v>
      </c>
      <c r="M34" s="23">
        <v>70</v>
      </c>
      <c r="N34" s="23">
        <v>27</v>
      </c>
    </row>
    <row r="35" spans="2:14" ht="18" customHeight="1">
      <c r="B35" s="4" t="s">
        <v>33</v>
      </c>
      <c r="C35" s="5">
        <v>37000</v>
      </c>
      <c r="D35" s="5">
        <v>490</v>
      </c>
      <c r="E35" s="6">
        <f t="shared" si="2"/>
        <v>1.3243243243243243E-2</v>
      </c>
      <c r="F35" s="5">
        <f t="shared" si="3"/>
        <v>1163.2653061224489</v>
      </c>
      <c r="G35" s="5">
        <v>570000</v>
      </c>
      <c r="H35" s="5">
        <f t="shared" si="4"/>
        <v>19</v>
      </c>
      <c r="I35" s="6">
        <f t="shared" si="5"/>
        <v>3.8775510204081633E-2</v>
      </c>
      <c r="J35" s="5">
        <f t="shared" si="6"/>
        <v>30000</v>
      </c>
      <c r="K35" s="5">
        <v>535000</v>
      </c>
      <c r="L35" s="7">
        <f t="shared" si="7"/>
        <v>0.93859649122807021</v>
      </c>
      <c r="M35" s="23">
        <v>12</v>
      </c>
      <c r="N35" s="23">
        <v>7</v>
      </c>
    </row>
    <row r="36" spans="2:14" ht="18" customHeight="1">
      <c r="B36" s="4" t="s">
        <v>34</v>
      </c>
      <c r="C36" s="5">
        <v>1053000</v>
      </c>
      <c r="D36" s="5">
        <v>8995</v>
      </c>
      <c r="E36" s="6">
        <f t="shared" si="2"/>
        <v>8.5422602089268752E-3</v>
      </c>
      <c r="F36" s="5">
        <f t="shared" si="3"/>
        <v>224.12451361867704</v>
      </c>
      <c r="G36" s="5">
        <v>2016000</v>
      </c>
      <c r="H36" s="5">
        <f t="shared" si="4"/>
        <v>122</v>
      </c>
      <c r="I36" s="6">
        <f t="shared" si="5"/>
        <v>1.3563090605892163E-2</v>
      </c>
      <c r="J36" s="5">
        <f t="shared" si="6"/>
        <v>16524.590163934427</v>
      </c>
      <c r="K36" s="5">
        <v>1466000</v>
      </c>
      <c r="L36" s="7">
        <f t="shared" si="7"/>
        <v>0.72718253968253965</v>
      </c>
      <c r="M36" s="23">
        <v>80</v>
      </c>
      <c r="N36" s="23">
        <v>42</v>
      </c>
    </row>
    <row r="37" spans="2:14" ht="18" customHeight="1">
      <c r="B37" s="4" t="s">
        <v>35</v>
      </c>
      <c r="C37" s="5">
        <v>830000</v>
      </c>
      <c r="D37" s="5">
        <v>6150</v>
      </c>
      <c r="E37" s="6">
        <f t="shared" si="2"/>
        <v>7.4096385542168674E-3</v>
      </c>
      <c r="F37" s="5">
        <f t="shared" si="3"/>
        <v>209.7560975609756</v>
      </c>
      <c r="G37" s="5">
        <v>1290000</v>
      </c>
      <c r="H37" s="5">
        <f t="shared" si="4"/>
        <v>490</v>
      </c>
      <c r="I37" s="6">
        <f t="shared" si="5"/>
        <v>7.9674796747967486E-2</v>
      </c>
      <c r="J37" s="5">
        <f t="shared" si="6"/>
        <v>2632.6530612244896</v>
      </c>
      <c r="K37" s="5">
        <v>2460000</v>
      </c>
      <c r="L37" s="7">
        <f t="shared" si="7"/>
        <v>1.9069767441860466</v>
      </c>
      <c r="M37" s="23">
        <v>300</v>
      </c>
      <c r="N37" s="23">
        <v>190</v>
      </c>
    </row>
    <row r="38" spans="2:14" ht="18" customHeight="1">
      <c r="B38" s="4" t="s">
        <v>36</v>
      </c>
      <c r="C38" s="5">
        <v>2117000</v>
      </c>
      <c r="D38" s="5">
        <v>8895</v>
      </c>
      <c r="E38" s="6">
        <f t="shared" si="2"/>
        <v>4.2017005196032121E-3</v>
      </c>
      <c r="F38" s="5">
        <f t="shared" si="3"/>
        <v>224.39572793704329</v>
      </c>
      <c r="G38" s="5">
        <v>1996000</v>
      </c>
      <c r="H38" s="5">
        <f t="shared" si="4"/>
        <v>0</v>
      </c>
      <c r="I38" s="6">
        <f t="shared" si="5"/>
        <v>0</v>
      </c>
      <c r="J38" s="5">
        <f t="shared" si="6"/>
        <v>0</v>
      </c>
      <c r="K38" s="5">
        <v>0</v>
      </c>
      <c r="L38" s="7">
        <f t="shared" si="7"/>
        <v>0</v>
      </c>
      <c r="M38" s="23">
        <v>0</v>
      </c>
      <c r="N38" s="23">
        <v>0</v>
      </c>
    </row>
    <row r="39" spans="2:14" ht="18" customHeight="1">
      <c r="B39" s="4" t="s">
        <v>37</v>
      </c>
      <c r="C39" s="5">
        <v>710000</v>
      </c>
      <c r="D39" s="5">
        <v>1840</v>
      </c>
      <c r="E39" s="6">
        <f t="shared" si="2"/>
        <v>2.5915492957746477E-3</v>
      </c>
      <c r="F39" s="5">
        <f t="shared" si="3"/>
        <v>298.91304347826087</v>
      </c>
      <c r="G39" s="5">
        <v>550000</v>
      </c>
      <c r="H39" s="5">
        <f t="shared" si="4"/>
        <v>0</v>
      </c>
      <c r="I39" s="6">
        <f t="shared" si="5"/>
        <v>0</v>
      </c>
      <c r="J39" s="5">
        <f t="shared" si="6"/>
        <v>0</v>
      </c>
      <c r="K39" s="5">
        <v>0</v>
      </c>
      <c r="L39" s="7">
        <f t="shared" si="7"/>
        <v>0</v>
      </c>
      <c r="M39" s="23">
        <v>0</v>
      </c>
      <c r="N39" s="23">
        <v>0</v>
      </c>
    </row>
    <row r="40" spans="2:14" ht="18" customHeight="1">
      <c r="B40" s="4" t="s">
        <v>38</v>
      </c>
      <c r="C40" s="5">
        <v>590000</v>
      </c>
      <c r="D40" s="5">
        <v>3700</v>
      </c>
      <c r="E40" s="6">
        <f t="shared" si="2"/>
        <v>6.2711864406779661E-3</v>
      </c>
      <c r="F40" s="5">
        <f t="shared" si="3"/>
        <v>200</v>
      </c>
      <c r="G40" s="5">
        <v>740000</v>
      </c>
      <c r="H40" s="5">
        <f t="shared" si="4"/>
        <v>43</v>
      </c>
      <c r="I40" s="6">
        <f t="shared" si="5"/>
        <v>1.1621621621621621E-2</v>
      </c>
      <c r="J40" s="5">
        <f t="shared" si="6"/>
        <v>17209.302325581397</v>
      </c>
      <c r="K40" s="5">
        <v>860000</v>
      </c>
      <c r="L40" s="7">
        <f t="shared" si="7"/>
        <v>1.1621621621621621</v>
      </c>
      <c r="M40" s="23">
        <v>28</v>
      </c>
      <c r="N40" s="23">
        <v>15</v>
      </c>
    </row>
    <row r="41" spans="2:14" ht="18" customHeight="1">
      <c r="B41" s="4" t="s">
        <v>39</v>
      </c>
      <c r="C41" s="5">
        <v>470000</v>
      </c>
      <c r="D41" s="5">
        <v>2830</v>
      </c>
      <c r="E41" s="6">
        <f t="shared" si="2"/>
        <v>6.0212765957446809E-3</v>
      </c>
      <c r="F41" s="5">
        <f t="shared" si="3"/>
        <v>246.64310954063603</v>
      </c>
      <c r="G41" s="5">
        <v>698000</v>
      </c>
      <c r="H41" s="5">
        <f t="shared" si="4"/>
        <v>81</v>
      </c>
      <c r="I41" s="6">
        <f t="shared" si="5"/>
        <v>2.8621908127208481E-2</v>
      </c>
      <c r="J41" s="5">
        <f t="shared" si="6"/>
        <v>8617.2839506172841</v>
      </c>
      <c r="K41" s="5">
        <v>2236000</v>
      </c>
      <c r="L41" s="7">
        <f t="shared" si="7"/>
        <v>3.2034383954154726</v>
      </c>
      <c r="M41" s="23">
        <v>51</v>
      </c>
      <c r="N41" s="23">
        <v>30</v>
      </c>
    </row>
    <row r="42" spans="2:14" ht="18" customHeight="1">
      <c r="B42" s="4" t="s">
        <v>40</v>
      </c>
      <c r="C42" s="5">
        <v>731000</v>
      </c>
      <c r="D42" s="5">
        <v>794</v>
      </c>
      <c r="E42" s="6">
        <f t="shared" si="2"/>
        <v>1.0861833105335157E-3</v>
      </c>
      <c r="F42" s="5">
        <f t="shared" si="3"/>
        <v>244.33249370277079</v>
      </c>
      <c r="G42" s="5">
        <v>194000</v>
      </c>
      <c r="H42" s="5">
        <f t="shared" si="4"/>
        <v>174</v>
      </c>
      <c r="I42" s="6">
        <f t="shared" si="5"/>
        <v>0.21914357682619648</v>
      </c>
      <c r="J42" s="5">
        <f t="shared" si="6"/>
        <v>1114.9425287356321</v>
      </c>
      <c r="K42" s="5">
        <v>4456000</v>
      </c>
      <c r="L42" s="7">
        <f t="shared" si="7"/>
        <v>22.969072164948454</v>
      </c>
      <c r="M42" s="23">
        <v>114</v>
      </c>
      <c r="N42" s="23">
        <v>60</v>
      </c>
    </row>
    <row r="43" spans="2:14" ht="18" customHeight="1">
      <c r="B43" s="4" t="s">
        <v>41</v>
      </c>
      <c r="C43" s="5">
        <v>550000</v>
      </c>
      <c r="D43" s="5">
        <v>2680</v>
      </c>
      <c r="E43" s="6">
        <f t="shared" si="2"/>
        <v>4.8727272727272725E-3</v>
      </c>
      <c r="F43" s="5">
        <f t="shared" si="3"/>
        <v>151.11940298507463</v>
      </c>
      <c r="G43" s="5">
        <v>405000</v>
      </c>
      <c r="H43" s="5">
        <f t="shared" si="4"/>
        <v>0</v>
      </c>
      <c r="I43" s="6">
        <f t="shared" si="5"/>
        <v>0</v>
      </c>
      <c r="J43" s="5">
        <f t="shared" si="6"/>
        <v>0</v>
      </c>
      <c r="K43" s="5">
        <v>0</v>
      </c>
      <c r="L43" s="7">
        <f t="shared" si="7"/>
        <v>0</v>
      </c>
      <c r="M43" s="23">
        <v>0</v>
      </c>
      <c r="N43" s="23">
        <v>0</v>
      </c>
    </row>
    <row r="44" spans="2:14" ht="18" customHeight="1">
      <c r="B44" s="15" t="s">
        <v>42</v>
      </c>
      <c r="C44" s="16">
        <f>C31+C32+C33+C34+C35</f>
        <v>188200</v>
      </c>
      <c r="D44" s="16">
        <f>D31+D32+D33+D34+D35</f>
        <v>6510</v>
      </c>
      <c r="E44" s="17">
        <f t="shared" si="2"/>
        <v>3.4590860786397448E-2</v>
      </c>
      <c r="F44" s="16">
        <f t="shared" si="3"/>
        <v>948.38709677419354</v>
      </c>
      <c r="G44" s="16">
        <f>G31+G32+G33+G34+G35</f>
        <v>6174000</v>
      </c>
      <c r="H44" s="16">
        <f t="shared" si="4"/>
        <v>319</v>
      </c>
      <c r="I44" s="17">
        <f t="shared" si="5"/>
        <v>4.9001536098310289E-2</v>
      </c>
      <c r="J44" s="16">
        <f t="shared" si="6"/>
        <v>19354.231974921629</v>
      </c>
      <c r="K44" s="16">
        <f>K31+K32+K33+K34+K35</f>
        <v>13955000</v>
      </c>
      <c r="L44" s="18">
        <f t="shared" si="7"/>
        <v>2.2602850664075156</v>
      </c>
      <c r="M44" s="24">
        <f>M31+M32+M33+M34+M35</f>
        <v>222</v>
      </c>
      <c r="N44" s="24">
        <f>N31+N32+N33+N34+N35</f>
        <v>97</v>
      </c>
    </row>
    <row r="45" spans="2:14" ht="18" customHeight="1">
      <c r="B45" s="15" t="s">
        <v>43</v>
      </c>
      <c r="C45" s="16">
        <f>C36+C37+C38+C39+C40+C41+C42+C43</f>
        <v>7051000</v>
      </c>
      <c r="D45" s="16">
        <f>D36+D37+D38+D39+D40+D41+D42+D43</f>
        <v>35884</v>
      </c>
      <c r="E45" s="17">
        <f t="shared" si="2"/>
        <v>5.0892072046518225E-3</v>
      </c>
      <c r="F45" s="16">
        <f t="shared" si="3"/>
        <v>219.84728569836139</v>
      </c>
      <c r="G45" s="16">
        <f>G36+G37+G38+G39+G40+G41+G42+G43</f>
        <v>7889000</v>
      </c>
      <c r="H45" s="16">
        <f t="shared" si="4"/>
        <v>910</v>
      </c>
      <c r="I45" s="17">
        <f t="shared" si="5"/>
        <v>2.5359491695463161E-2</v>
      </c>
      <c r="J45" s="16">
        <f t="shared" si="6"/>
        <v>8669.2307692307695</v>
      </c>
      <c r="K45" s="16">
        <f>K36+K37+K38+K39+K40+K41+K42+K43</f>
        <v>11478000</v>
      </c>
      <c r="L45" s="18">
        <f t="shared" si="7"/>
        <v>1.4549372544048675</v>
      </c>
      <c r="M45" s="24">
        <f>M36+M37+M38+M39+M40+M41+M42+M43</f>
        <v>573</v>
      </c>
      <c r="N45" s="24">
        <f>N36+N37+N38+N39+N40+N41+N42+N43</f>
        <v>337</v>
      </c>
    </row>
    <row r="46" spans="2:14" ht="18" customHeight="1">
      <c r="B46" s="8" t="s">
        <v>44</v>
      </c>
      <c r="C46" s="12">
        <f>C44+C45</f>
        <v>7239200</v>
      </c>
      <c r="D46" s="12">
        <f>D44+D45</f>
        <v>42394</v>
      </c>
      <c r="E46" s="13">
        <f t="shared" si="2"/>
        <v>5.8561719527019558E-3</v>
      </c>
      <c r="F46" s="12">
        <f t="shared" si="3"/>
        <v>331.72147001934235</v>
      </c>
      <c r="G46" s="12">
        <f>G44+G45</f>
        <v>14063000</v>
      </c>
      <c r="H46" s="12">
        <f t="shared" si="4"/>
        <v>1229</v>
      </c>
      <c r="I46" s="13">
        <f t="shared" si="5"/>
        <v>2.8989951408218143E-2</v>
      </c>
      <c r="J46" s="12">
        <f t="shared" si="6"/>
        <v>11442.636289666396</v>
      </c>
      <c r="K46" s="12">
        <f>K44+K45</f>
        <v>25433000</v>
      </c>
      <c r="L46" s="14">
        <f t="shared" si="7"/>
        <v>1.8085045865035909</v>
      </c>
      <c r="M46" s="25">
        <f>M44+M45</f>
        <v>795</v>
      </c>
      <c r="N46" s="25">
        <f>N44+N45</f>
        <v>434</v>
      </c>
    </row>
  </sheetData>
  <mergeCells count="4">
    <mergeCell ref="B2:N2"/>
    <mergeCell ref="B16:N16"/>
    <mergeCell ref="B23:N23"/>
    <mergeCell ref="B29:N29"/>
  </mergeCells>
  <phoneticPr fontId="18" type="noConversion"/>
  <conditionalFormatting sqref="C20:N21">
    <cfRule type="cellIs" dxfId="5" priority="2" operator="greaterThan">
      <formula>0</formula>
    </cfRule>
    <cfRule type="cellIs" dxfId="4" priority="3" operator="lessThan">
      <formula>0</formula>
    </cfRule>
  </conditionalFormatting>
  <pageMargins left="0.25" right="0.25" top="0.35" bottom="0.35" header="0.511811023622047" footer="0.511811023622047"/>
  <pageSetup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79998168889431442"/>
    <pageSetUpPr fitToPage="1"/>
  </sheetPr>
  <dimension ref="B2:O38"/>
  <sheetViews>
    <sheetView showGridLines="0" zoomScaleNormal="100" workbookViewId="0"/>
  </sheetViews>
  <sheetFormatPr defaultColWidth="0" defaultRowHeight="15"/>
  <cols>
    <col min="1" max="1" width="2.42578125" customWidth="1"/>
    <col min="2" max="2" width="16" customWidth="1"/>
    <col min="3" max="10" width="11.140625" customWidth="1"/>
    <col min="11" max="12" width="15.7109375" customWidth="1"/>
    <col min="13" max="15" width="11.140625" customWidth="1"/>
    <col min="16" max="16" width="8.7109375" customWidth="1"/>
    <col min="17" max="16384" width="8.7109375" hidden="1"/>
  </cols>
  <sheetData>
    <row r="2" spans="2:15" ht="24" customHeight="1">
      <c r="B2" s="45" t="s">
        <v>45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2:15" ht="24" customHeight="1"/>
    <row r="4" spans="2:15" ht="24" customHeight="1"/>
    <row r="5" spans="2:15" ht="24" customHeight="1"/>
    <row r="6" spans="2:15" ht="24" customHeight="1"/>
    <row r="7" spans="2:15" ht="24" customHeight="1"/>
    <row r="8" spans="2:15" ht="24" customHeight="1"/>
    <row r="9" spans="2:15" ht="24" customHeight="1"/>
    <row r="10" spans="2:15" ht="24" customHeight="1"/>
    <row r="11" spans="2:15" ht="24" customHeight="1"/>
    <row r="12" spans="2:15" ht="24" customHeight="1"/>
    <row r="13" spans="2:15" ht="24" customHeight="1"/>
    <row r="14" spans="2:15" ht="30" customHeight="1">
      <c r="B14" s="2" t="s">
        <v>5</v>
      </c>
      <c r="C14" s="2" t="s">
        <v>6</v>
      </c>
      <c r="D14" s="2" t="s">
        <v>7</v>
      </c>
      <c r="E14" s="2" t="s">
        <v>8</v>
      </c>
      <c r="F14" s="3" t="s">
        <v>9</v>
      </c>
      <c r="G14" s="2" t="s">
        <v>10</v>
      </c>
      <c r="H14" s="2" t="s">
        <v>11</v>
      </c>
      <c r="I14" s="3" t="s">
        <v>139</v>
      </c>
      <c r="J14" s="2" t="s">
        <v>13</v>
      </c>
      <c r="K14" s="2" t="s">
        <v>14</v>
      </c>
      <c r="L14" s="3" t="s">
        <v>15</v>
      </c>
      <c r="M14" s="2" t="s">
        <v>16</v>
      </c>
      <c r="N14" s="2" t="s">
        <v>17</v>
      </c>
    </row>
    <row r="15" spans="2:15" ht="18" customHeight="1">
      <c r="B15" s="4" t="s">
        <v>18</v>
      </c>
      <c r="C15" s="5">
        <v>188200</v>
      </c>
      <c r="D15" s="5">
        <v>6510</v>
      </c>
      <c r="E15" s="6">
        <f>IFERROR(D15/C15,0)</f>
        <v>3.4590860786397448E-2</v>
      </c>
      <c r="F15" s="5">
        <f>IFERROR(G15/D15,0)</f>
        <v>948.38709677419354</v>
      </c>
      <c r="G15" s="5">
        <v>6174000</v>
      </c>
      <c r="H15" s="5">
        <f>M15+N15</f>
        <v>319</v>
      </c>
      <c r="I15" s="6">
        <f>IFERROR(H15/D15,0)</f>
        <v>4.9001536098310289E-2</v>
      </c>
      <c r="J15" s="5">
        <f>IFERROR(G15/H15,0)</f>
        <v>19354.231974921629</v>
      </c>
      <c r="K15" s="5">
        <v>16415000</v>
      </c>
      <c r="L15" s="7">
        <f>IFERROR(K15/G15,0)</f>
        <v>2.6587301587301586</v>
      </c>
      <c r="M15" s="23">
        <v>222</v>
      </c>
      <c r="N15" s="23">
        <v>97</v>
      </c>
    </row>
    <row r="16" spans="2:15" ht="18" customHeight="1">
      <c r="B16" s="4" t="s">
        <v>19</v>
      </c>
      <c r="C16" s="5">
        <v>179000</v>
      </c>
      <c r="D16" s="5">
        <v>6300</v>
      </c>
      <c r="E16" s="6">
        <f>IFERROR(D16/C16,0)</f>
        <v>3.5195530726256981E-2</v>
      </c>
      <c r="F16" s="5">
        <f>IFERROR(G16/D16,0)</f>
        <v>949.20634920634916</v>
      </c>
      <c r="G16" s="5">
        <v>5980000</v>
      </c>
      <c r="H16" s="5">
        <f>M16+N16</f>
        <v>302</v>
      </c>
      <c r="I16" s="6">
        <f>IFERROR(H16/D16,0)</f>
        <v>4.7936507936507937E-2</v>
      </c>
      <c r="J16" s="5">
        <f>IFERROR(G16/H16,0)</f>
        <v>19801.324503311258</v>
      </c>
      <c r="K16" s="5">
        <v>15600000</v>
      </c>
      <c r="L16" s="7">
        <f>IFERROR(K16/G16,0)</f>
        <v>2.6086956521739131</v>
      </c>
      <c r="M16" s="23">
        <v>210</v>
      </c>
      <c r="N16" s="23">
        <v>92</v>
      </c>
    </row>
    <row r="17" spans="2:15" ht="18" customHeight="1">
      <c r="B17" s="8" t="s">
        <v>20</v>
      </c>
      <c r="C17" s="9">
        <f t="shared" ref="C6:N6" si="0">C4-C5</f>
        <v>9200</v>
      </c>
      <c r="D17" s="9">
        <f t="shared" si="0"/>
        <v>210</v>
      </c>
      <c r="E17" s="10">
        <f t="shared" si="0"/>
        <v>-6.046699398595326E-4</v>
      </c>
      <c r="F17" s="9">
        <f t="shared" si="0"/>
        <v>-0.81925243215562205</v>
      </c>
      <c r="G17" s="9">
        <f t="shared" si="0"/>
        <v>194000</v>
      </c>
      <c r="H17" s="9">
        <f t="shared" si="0"/>
        <v>17</v>
      </c>
      <c r="I17" s="10">
        <f t="shared" si="0"/>
        <v>1.0650281618023519E-3</v>
      </c>
      <c r="J17" s="9">
        <f t="shared" si="0"/>
        <v>-447.09252838962857</v>
      </c>
      <c r="K17" s="9">
        <f t="shared" si="0"/>
        <v>815000</v>
      </c>
      <c r="L17" s="11">
        <f t="shared" si="0"/>
        <v>5.0034506556245528E-2</v>
      </c>
      <c r="M17" s="9">
        <f t="shared" si="0"/>
        <v>12</v>
      </c>
      <c r="N17" s="9">
        <f t="shared" si="0"/>
        <v>5</v>
      </c>
    </row>
    <row r="18" spans="2:15" ht="18" customHeight="1">
      <c r="B18" s="8" t="s">
        <v>21</v>
      </c>
      <c r="C18" s="10">
        <f t="shared" ref="C7:N7" si="1">IFERROR((C4-C5)/C5,0)</f>
        <v>5.1396648044692739E-2</v>
      </c>
      <c r="D18" s="10">
        <f t="shared" si="1"/>
        <v>3.3333333333333333E-2</v>
      </c>
      <c r="E18" s="10">
        <f t="shared" si="1"/>
        <v>-1.7180304640453389E-2</v>
      </c>
      <c r="F18" s="10">
        <f t="shared" si="1"/>
        <v>-8.6309202718736107E-4</v>
      </c>
      <c r="G18" s="10">
        <f t="shared" si="1"/>
        <v>3.2441471571906355E-2</v>
      </c>
      <c r="H18" s="10">
        <f t="shared" si="1"/>
        <v>5.6291390728476824E-2</v>
      </c>
      <c r="I18" s="10">
        <f t="shared" si="1"/>
        <v>2.2217474898525883E-2</v>
      </c>
      <c r="J18" s="10">
        <f t="shared" si="1"/>
        <v>-2.2578920330044789E-2</v>
      </c>
      <c r="K18" s="10">
        <f t="shared" si="1"/>
        <v>5.2243589743589745E-2</v>
      </c>
      <c r="L18" s="10">
        <f t="shared" si="1"/>
        <v>1.917989417989412E-2</v>
      </c>
      <c r="M18" s="10">
        <f t="shared" si="1"/>
        <v>5.7142857142857141E-2</v>
      </c>
      <c r="N18" s="10">
        <f t="shared" si="1"/>
        <v>5.434782608695652E-2</v>
      </c>
    </row>
    <row r="20" spans="2:15" ht="24" customHeight="1">
      <c r="B20" s="45" t="s">
        <v>140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</row>
    <row r="21" spans="2:15" ht="30" customHeight="1">
      <c r="B21" s="2" t="s">
        <v>46</v>
      </c>
      <c r="C21" s="2" t="s">
        <v>47</v>
      </c>
      <c r="D21" s="2" t="s">
        <v>6</v>
      </c>
      <c r="E21" s="2" t="s">
        <v>7</v>
      </c>
      <c r="F21" s="2" t="s">
        <v>8</v>
      </c>
      <c r="G21" s="3" t="s">
        <v>9</v>
      </c>
      <c r="H21" s="2" t="s">
        <v>10</v>
      </c>
      <c r="I21" s="2" t="s">
        <v>11</v>
      </c>
      <c r="J21" s="3" t="s">
        <v>139</v>
      </c>
      <c r="K21" s="2" t="s">
        <v>13</v>
      </c>
      <c r="L21" s="2" t="s">
        <v>14</v>
      </c>
      <c r="M21" s="3" t="s">
        <v>15</v>
      </c>
      <c r="N21" s="2" t="s">
        <v>16</v>
      </c>
      <c r="O21" s="2" t="s">
        <v>17</v>
      </c>
    </row>
    <row r="22" spans="2:15">
      <c r="B22" s="4" t="s">
        <v>29</v>
      </c>
      <c r="C22" s="4" t="s">
        <v>48</v>
      </c>
      <c r="D22" s="5">
        <v>25000</v>
      </c>
      <c r="E22" s="5">
        <v>720</v>
      </c>
      <c r="F22" s="6">
        <f t="shared" ref="F11:F27" si="2">IFERROR(E11/D11,0)</f>
        <v>2.8799999999999999E-2</v>
      </c>
      <c r="G22" s="5">
        <f t="shared" ref="G11:G27" si="3">IFERROR(H11/E11,0)</f>
        <v>1138.8888888888889</v>
      </c>
      <c r="H22" s="5">
        <v>820000</v>
      </c>
      <c r="I22" s="5">
        <f t="shared" ref="I11:I27" si="4">N11+O11</f>
        <v>42</v>
      </c>
      <c r="J22" s="6">
        <f t="shared" ref="J11:J27" si="5">IFERROR(I11/E11,0)</f>
        <v>5.8333333333333334E-2</v>
      </c>
      <c r="K22" s="5">
        <f t="shared" ref="K11:K27" si="6">IFERROR(H11/I11,0)</f>
        <v>19523.809523809523</v>
      </c>
      <c r="L22" s="5">
        <v>2900000</v>
      </c>
      <c r="M22" s="7">
        <f t="shared" ref="M11:M27" si="7">IFERROR(L11/H11,0)</f>
        <v>3.5365853658536586</v>
      </c>
      <c r="N22" s="23">
        <v>30</v>
      </c>
      <c r="O22" s="23">
        <v>12</v>
      </c>
    </row>
    <row r="23" spans="2:15">
      <c r="B23" s="4"/>
      <c r="C23" s="4" t="s">
        <v>49</v>
      </c>
      <c r="D23" s="5">
        <v>38000</v>
      </c>
      <c r="E23" s="5">
        <v>980</v>
      </c>
      <c r="F23" s="6">
        <f t="shared" si="2"/>
        <v>2.5789473684210525E-2</v>
      </c>
      <c r="G23" s="5">
        <f t="shared" si="3"/>
        <v>1142.8571428571429</v>
      </c>
      <c r="H23" s="5">
        <v>1120000</v>
      </c>
      <c r="I23" s="5">
        <f t="shared" si="4"/>
        <v>26</v>
      </c>
      <c r="J23" s="6">
        <f t="shared" si="5"/>
        <v>2.6530612244897958E-2</v>
      </c>
      <c r="K23" s="5">
        <f t="shared" si="6"/>
        <v>43076.923076923078</v>
      </c>
      <c r="L23" s="5">
        <v>2400000</v>
      </c>
      <c r="M23" s="7">
        <f t="shared" si="7"/>
        <v>2.1428571428571428</v>
      </c>
      <c r="N23" s="23">
        <v>18</v>
      </c>
      <c r="O23" s="23">
        <v>8</v>
      </c>
    </row>
    <row r="24" spans="2:15">
      <c r="B24" s="4"/>
      <c r="C24" s="4" t="s">
        <v>50</v>
      </c>
      <c r="D24" s="5">
        <v>20000</v>
      </c>
      <c r="E24" s="5">
        <v>540</v>
      </c>
      <c r="F24" s="6">
        <f t="shared" si="2"/>
        <v>2.7E-2</v>
      </c>
      <c r="G24" s="5">
        <f t="shared" si="3"/>
        <v>1037.037037037037</v>
      </c>
      <c r="H24" s="5">
        <v>560000</v>
      </c>
      <c r="I24" s="5">
        <f t="shared" si="4"/>
        <v>12</v>
      </c>
      <c r="J24" s="6">
        <f t="shared" si="5"/>
        <v>2.2222222222222223E-2</v>
      </c>
      <c r="K24" s="5">
        <f t="shared" si="6"/>
        <v>46666.666666666664</v>
      </c>
      <c r="L24" s="5">
        <v>800000</v>
      </c>
      <c r="M24" s="7">
        <f t="shared" si="7"/>
        <v>1.4285714285714286</v>
      </c>
      <c r="N24" s="23">
        <v>8</v>
      </c>
      <c r="O24" s="23">
        <v>4</v>
      </c>
    </row>
    <row r="25" spans="2:15">
      <c r="B25" s="15" t="s">
        <v>29</v>
      </c>
      <c r="C25" s="15" t="s">
        <v>51</v>
      </c>
      <c r="D25" s="16">
        <f>SUM(D22:D24)</f>
        <v>83000</v>
      </c>
      <c r="E25" s="16">
        <f>SUM(E22:E24)</f>
        <v>2240</v>
      </c>
      <c r="F25" s="17">
        <f t="shared" si="2"/>
        <v>2.6987951807228915E-2</v>
      </c>
      <c r="G25" s="16">
        <f t="shared" si="3"/>
        <v>1116.0714285714287</v>
      </c>
      <c r="H25" s="16">
        <f>SUM(H22:H24)</f>
        <v>2500000</v>
      </c>
      <c r="I25" s="16">
        <f t="shared" si="4"/>
        <v>80</v>
      </c>
      <c r="J25" s="17">
        <f t="shared" si="5"/>
        <v>3.5714285714285712E-2</v>
      </c>
      <c r="K25" s="16">
        <f t="shared" si="6"/>
        <v>31250</v>
      </c>
      <c r="L25" s="16">
        <f>SUM(L22:L24)</f>
        <v>6100000</v>
      </c>
      <c r="M25" s="18">
        <f t="shared" si="7"/>
        <v>2.44</v>
      </c>
      <c r="N25" s="24">
        <f>SUM(N22:N24)</f>
        <v>56</v>
      </c>
      <c r="O25" s="24">
        <f>SUM(O22:O24)</f>
        <v>24</v>
      </c>
    </row>
    <row r="26" spans="2:15">
      <c r="B26" s="4" t="s">
        <v>30</v>
      </c>
      <c r="C26" s="4" t="s">
        <v>52</v>
      </c>
      <c r="D26" s="5">
        <v>40000</v>
      </c>
      <c r="E26" s="5">
        <v>920</v>
      </c>
      <c r="F26" s="6">
        <f t="shared" si="2"/>
        <v>2.3E-2</v>
      </c>
      <c r="G26" s="5">
        <f t="shared" si="3"/>
        <v>1500</v>
      </c>
      <c r="H26" s="5">
        <v>1380000</v>
      </c>
      <c r="I26" s="5">
        <f t="shared" si="4"/>
        <v>132</v>
      </c>
      <c r="J26" s="6">
        <f t="shared" si="5"/>
        <v>0.14347826086956522</v>
      </c>
      <c r="K26" s="5">
        <f t="shared" si="6"/>
        <v>10454.545454545454</v>
      </c>
      <c r="L26" s="5">
        <v>3600000</v>
      </c>
      <c r="M26" s="7">
        <f t="shared" si="7"/>
        <v>2.6086956521739131</v>
      </c>
      <c r="N26" s="23">
        <v>90</v>
      </c>
      <c r="O26" s="23">
        <v>42</v>
      </c>
    </row>
    <row r="27" spans="2:15">
      <c r="B27" s="4"/>
      <c r="C27" s="4" t="s">
        <v>53</v>
      </c>
      <c r="D27" s="5">
        <v>18000</v>
      </c>
      <c r="E27" s="5">
        <v>320</v>
      </c>
      <c r="F27" s="6">
        <f t="shared" si="2"/>
        <v>1.7777777777777778E-2</v>
      </c>
      <c r="G27" s="5">
        <f t="shared" si="3"/>
        <v>1531.25</v>
      </c>
      <c r="H27" s="5">
        <v>490000</v>
      </c>
      <c r="I27" s="5">
        <f t="shared" si="4"/>
        <v>29</v>
      </c>
      <c r="J27" s="6">
        <f t="shared" si="5"/>
        <v>9.0624999999999997E-2</v>
      </c>
      <c r="K27" s="5">
        <f t="shared" si="6"/>
        <v>16896.551724137931</v>
      </c>
      <c r="L27" s="5">
        <v>1160000</v>
      </c>
      <c r="M27" s="7">
        <f t="shared" si="7"/>
        <v>2.3673469387755102</v>
      </c>
      <c r="N27" s="23">
        <v>20</v>
      </c>
      <c r="O27" s="23">
        <v>9</v>
      </c>
    </row>
    <row r="28" spans="2:15">
      <c r="B28" s="15" t="s">
        <v>30</v>
      </c>
      <c r="C28" s="15" t="s">
        <v>51</v>
      </c>
      <c r="D28" s="16">
        <f>SUM(D26:D27)</f>
        <v>58000</v>
      </c>
      <c r="E28" s="16">
        <f>SUM(E26:E27)</f>
        <v>1240</v>
      </c>
      <c r="F28" s="17">
        <f t="shared" si="2"/>
        <v>2.1379310344827585E-2</v>
      </c>
      <c r="G28" s="16">
        <f t="shared" si="3"/>
        <v>1508.0645161290322</v>
      </c>
      <c r="H28" s="16">
        <f>SUM(H26:H27)</f>
        <v>1870000</v>
      </c>
      <c r="I28" s="16">
        <f t="shared" si="4"/>
        <v>161</v>
      </c>
      <c r="J28" s="17">
        <f t="shared" si="5"/>
        <v>0.12983870967741937</v>
      </c>
      <c r="K28" s="16">
        <f t="shared" si="6"/>
        <v>11614.906832298137</v>
      </c>
      <c r="L28" s="16">
        <f>SUM(L26:L27)</f>
        <v>4760000</v>
      </c>
      <c r="M28" s="18">
        <f t="shared" si="7"/>
        <v>2.5454545454545454</v>
      </c>
      <c r="N28" s="24">
        <f>SUM(N26:N27)</f>
        <v>110</v>
      </c>
      <c r="O28" s="24">
        <f>SUM(O26:O27)</f>
        <v>51</v>
      </c>
    </row>
    <row r="29" spans="2:15">
      <c r="B29" s="4" t="s">
        <v>31</v>
      </c>
      <c r="C29" s="4" t="s">
        <v>54</v>
      </c>
      <c r="D29" s="5">
        <v>12000</v>
      </c>
      <c r="E29" s="5">
        <v>340</v>
      </c>
      <c r="F29" s="6">
        <f t="shared" si="2"/>
        <v>2.8333333333333332E-2</v>
      </c>
      <c r="G29" s="5">
        <f t="shared" si="3"/>
        <v>300</v>
      </c>
      <c r="H29" s="5">
        <v>102000</v>
      </c>
      <c r="I29" s="5">
        <f t="shared" si="4"/>
        <v>0</v>
      </c>
      <c r="J29" s="6">
        <f t="shared" si="5"/>
        <v>0</v>
      </c>
      <c r="K29" s="5">
        <f t="shared" si="6"/>
        <v>0</v>
      </c>
      <c r="L29" s="5">
        <v>0</v>
      </c>
      <c r="M29" s="7">
        <f t="shared" si="7"/>
        <v>0</v>
      </c>
      <c r="N29" s="23">
        <v>0</v>
      </c>
      <c r="O29" s="23">
        <v>0</v>
      </c>
    </row>
    <row r="30" spans="2:15">
      <c r="B30" s="4"/>
      <c r="C30" s="4" t="s">
        <v>55</v>
      </c>
      <c r="D30" s="5">
        <v>8500</v>
      </c>
      <c r="E30" s="5">
        <v>180</v>
      </c>
      <c r="F30" s="6">
        <f t="shared" si="2"/>
        <v>2.1176470588235293E-2</v>
      </c>
      <c r="G30" s="5">
        <f t="shared" si="3"/>
        <v>300</v>
      </c>
      <c r="H30" s="5">
        <v>54000</v>
      </c>
      <c r="I30" s="5">
        <f t="shared" si="4"/>
        <v>0</v>
      </c>
      <c r="J30" s="6">
        <f t="shared" si="5"/>
        <v>0</v>
      </c>
      <c r="K30" s="5">
        <f t="shared" si="6"/>
        <v>0</v>
      </c>
      <c r="L30" s="5">
        <v>0</v>
      </c>
      <c r="M30" s="7">
        <f t="shared" si="7"/>
        <v>0</v>
      </c>
      <c r="N30" s="23">
        <v>0</v>
      </c>
      <c r="O30" s="23">
        <v>0</v>
      </c>
    </row>
    <row r="31" spans="2:15">
      <c r="B31" s="15" t="s">
        <v>31</v>
      </c>
      <c r="C31" s="15" t="s">
        <v>51</v>
      </c>
      <c r="D31" s="16">
        <f>SUM(D29:D30)</f>
        <v>20500</v>
      </c>
      <c r="E31" s="16">
        <f>SUM(E29:E30)</f>
        <v>520</v>
      </c>
      <c r="F31" s="17">
        <f t="shared" si="2"/>
        <v>2.5365853658536587E-2</v>
      </c>
      <c r="G31" s="16">
        <f t="shared" si="3"/>
        <v>300</v>
      </c>
      <c r="H31" s="16">
        <f>SUM(H29:H30)</f>
        <v>156000</v>
      </c>
      <c r="I31" s="16">
        <f t="shared" si="4"/>
        <v>0</v>
      </c>
      <c r="J31" s="17">
        <f t="shared" si="5"/>
        <v>0</v>
      </c>
      <c r="K31" s="16">
        <f t="shared" si="6"/>
        <v>0</v>
      </c>
      <c r="L31" s="16">
        <f>SUM(L29:L30)</f>
        <v>0</v>
      </c>
      <c r="M31" s="18">
        <f t="shared" si="7"/>
        <v>0</v>
      </c>
      <c r="N31" s="24">
        <f>SUM(N29:N30)</f>
        <v>0</v>
      </c>
      <c r="O31" s="24">
        <f>SUM(O29:O30)</f>
        <v>0</v>
      </c>
    </row>
    <row r="32" spans="2:15">
      <c r="B32" s="4" t="s">
        <v>32</v>
      </c>
      <c r="C32" s="4" t="s">
        <v>56</v>
      </c>
      <c r="D32" s="5">
        <v>18500</v>
      </c>
      <c r="E32" s="5">
        <v>2400</v>
      </c>
      <c r="F32" s="6">
        <f t="shared" si="2"/>
        <v>0.12972972972972974</v>
      </c>
      <c r="G32" s="5">
        <f t="shared" si="3"/>
        <v>625</v>
      </c>
      <c r="H32" s="5">
        <v>1500000</v>
      </c>
      <c r="I32" s="5">
        <f t="shared" si="4"/>
        <v>75</v>
      </c>
      <c r="J32" s="6">
        <f t="shared" si="5"/>
        <v>3.125E-2</v>
      </c>
      <c r="K32" s="5">
        <f t="shared" si="6"/>
        <v>20000</v>
      </c>
      <c r="L32" s="5">
        <v>4200000</v>
      </c>
      <c r="M32" s="7">
        <f t="shared" si="7"/>
        <v>2.8</v>
      </c>
      <c r="N32" s="23">
        <v>55</v>
      </c>
      <c r="O32" s="23">
        <v>20</v>
      </c>
    </row>
    <row r="33" spans="2:15">
      <c r="B33" s="4"/>
      <c r="C33" s="4" t="s">
        <v>57</v>
      </c>
      <c r="D33" s="5">
        <v>9200</v>
      </c>
      <c r="E33" s="5">
        <v>880</v>
      </c>
      <c r="F33" s="6">
        <f t="shared" si="2"/>
        <v>9.5652173913043481E-2</v>
      </c>
      <c r="G33" s="5">
        <f t="shared" si="3"/>
        <v>1136.3636363636363</v>
      </c>
      <c r="H33" s="5">
        <v>1000000</v>
      </c>
      <c r="I33" s="5">
        <f t="shared" si="4"/>
        <v>22</v>
      </c>
      <c r="J33" s="6">
        <f t="shared" si="5"/>
        <v>2.5000000000000001E-2</v>
      </c>
      <c r="K33" s="5">
        <f t="shared" si="6"/>
        <v>45454.545454545456</v>
      </c>
      <c r="L33" s="5">
        <v>1100000</v>
      </c>
      <c r="M33" s="7">
        <f t="shared" si="7"/>
        <v>1.1000000000000001</v>
      </c>
      <c r="N33" s="23">
        <v>15</v>
      </c>
      <c r="O33" s="23">
        <v>7</v>
      </c>
    </row>
    <row r="34" spans="2:15">
      <c r="B34" s="15" t="s">
        <v>58</v>
      </c>
      <c r="C34" s="15" t="s">
        <v>51</v>
      </c>
      <c r="D34" s="16">
        <f>SUM(D32:D33)</f>
        <v>27700</v>
      </c>
      <c r="E34" s="16">
        <f>SUM(E32:E33)</f>
        <v>3280</v>
      </c>
      <c r="F34" s="17">
        <f t="shared" si="2"/>
        <v>0.1184115523465704</v>
      </c>
      <c r="G34" s="16">
        <f t="shared" si="3"/>
        <v>762.19512195121956</v>
      </c>
      <c r="H34" s="16">
        <f>SUM(H32:H33)</f>
        <v>2500000</v>
      </c>
      <c r="I34" s="16">
        <f t="shared" si="4"/>
        <v>97</v>
      </c>
      <c r="J34" s="17">
        <f t="shared" si="5"/>
        <v>2.9573170731707316E-2</v>
      </c>
      <c r="K34" s="16">
        <f t="shared" si="6"/>
        <v>25773.195876288661</v>
      </c>
      <c r="L34" s="16">
        <f>SUM(L32:L33)</f>
        <v>5300000</v>
      </c>
      <c r="M34" s="18">
        <f t="shared" si="7"/>
        <v>2.12</v>
      </c>
      <c r="N34" s="24">
        <f>SUM(N32:N33)</f>
        <v>70</v>
      </c>
      <c r="O34" s="24">
        <f>SUM(O32:O33)</f>
        <v>27</v>
      </c>
    </row>
    <row r="35" spans="2:15">
      <c r="B35" s="4" t="s">
        <v>33</v>
      </c>
      <c r="C35" s="4" t="s">
        <v>59</v>
      </c>
      <c r="D35" s="5">
        <v>22000</v>
      </c>
      <c r="E35" s="5">
        <v>310</v>
      </c>
      <c r="F35" s="6">
        <f t="shared" si="2"/>
        <v>1.4090909090909091E-2</v>
      </c>
      <c r="G35" s="5">
        <f t="shared" si="3"/>
        <v>1200</v>
      </c>
      <c r="H35" s="5">
        <v>372000</v>
      </c>
      <c r="I35" s="5">
        <f t="shared" si="4"/>
        <v>11</v>
      </c>
      <c r="J35" s="6">
        <f t="shared" si="5"/>
        <v>3.5483870967741936E-2</v>
      </c>
      <c r="K35" s="5">
        <f t="shared" si="6"/>
        <v>33818.181818181816</v>
      </c>
      <c r="L35" s="5">
        <v>360000</v>
      </c>
      <c r="M35" s="7">
        <f t="shared" si="7"/>
        <v>0.967741935483871</v>
      </c>
      <c r="N35" s="23">
        <v>7</v>
      </c>
      <c r="O35" s="23">
        <v>4</v>
      </c>
    </row>
    <row r="36" spans="2:15">
      <c r="B36" s="4"/>
      <c r="C36" s="4" t="s">
        <v>60</v>
      </c>
      <c r="D36" s="5">
        <v>15000</v>
      </c>
      <c r="E36" s="5">
        <v>180</v>
      </c>
      <c r="F36" s="6">
        <f t="shared" si="2"/>
        <v>1.2E-2</v>
      </c>
      <c r="G36" s="5">
        <f t="shared" si="3"/>
        <v>1100</v>
      </c>
      <c r="H36" s="5">
        <v>198000</v>
      </c>
      <c r="I36" s="5">
        <f t="shared" si="4"/>
        <v>8</v>
      </c>
      <c r="J36" s="6">
        <f t="shared" si="5"/>
        <v>4.4444444444444446E-2</v>
      </c>
      <c r="K36" s="5">
        <f t="shared" si="6"/>
        <v>24750</v>
      </c>
      <c r="L36" s="5">
        <v>175000</v>
      </c>
      <c r="M36" s="7">
        <f t="shared" si="7"/>
        <v>0.88383838383838387</v>
      </c>
      <c r="N36" s="23">
        <v>5</v>
      </c>
      <c r="O36" s="23">
        <v>3</v>
      </c>
    </row>
    <row r="37" spans="2:15">
      <c r="B37" s="15" t="s">
        <v>33</v>
      </c>
      <c r="C37" s="15" t="s">
        <v>51</v>
      </c>
      <c r="D37" s="16">
        <f>SUM(D35:D36)</f>
        <v>37000</v>
      </c>
      <c r="E37" s="16">
        <f>SUM(E35:E36)</f>
        <v>490</v>
      </c>
      <c r="F37" s="17">
        <f t="shared" si="2"/>
        <v>1.3243243243243243E-2</v>
      </c>
      <c r="G37" s="16">
        <f t="shared" si="3"/>
        <v>1163.2653061224489</v>
      </c>
      <c r="H37" s="16">
        <f>SUM(H35:H36)</f>
        <v>570000</v>
      </c>
      <c r="I37" s="16">
        <f t="shared" si="4"/>
        <v>19</v>
      </c>
      <c r="J37" s="17">
        <f t="shared" si="5"/>
        <v>3.8775510204081633E-2</v>
      </c>
      <c r="K37" s="16">
        <f t="shared" si="6"/>
        <v>30000</v>
      </c>
      <c r="L37" s="16">
        <f>SUM(L35:L36)</f>
        <v>535000</v>
      </c>
      <c r="M37" s="18">
        <f t="shared" si="7"/>
        <v>0.93859649122807021</v>
      </c>
      <c r="N37" s="24">
        <f>SUM(N35:N36)</f>
        <v>12</v>
      </c>
      <c r="O37" s="24">
        <f>SUM(O35:O36)</f>
        <v>7</v>
      </c>
    </row>
    <row r="38" spans="2:15">
      <c r="B38" s="30" t="s">
        <v>44</v>
      </c>
      <c r="C38" s="30"/>
      <c r="D38" s="12">
        <f>D25+D28+D31+D34+D37</f>
        <v>226200</v>
      </c>
      <c r="E38" s="12">
        <f>E25+E28+E31+E34+E37</f>
        <v>7770</v>
      </c>
      <c r="F38" s="13">
        <f t="shared" si="2"/>
        <v>3.4350132625994692E-2</v>
      </c>
      <c r="G38" s="12">
        <f t="shared" si="3"/>
        <v>977.60617760617765</v>
      </c>
      <c r="H38" s="12">
        <f>H25+H28+H31+H34+H37</f>
        <v>7596000</v>
      </c>
      <c r="I38" s="12">
        <f t="shared" si="4"/>
        <v>357</v>
      </c>
      <c r="J38" s="13">
        <f t="shared" si="5"/>
        <v>4.5945945945945948E-2</v>
      </c>
      <c r="K38" s="12">
        <f t="shared" si="6"/>
        <v>21277.310924369747</v>
      </c>
      <c r="L38" s="12">
        <f>L25+L28+L31+L34+L37</f>
        <v>16695000</v>
      </c>
      <c r="M38" s="14">
        <f t="shared" si="7"/>
        <v>2.1978672985781991</v>
      </c>
      <c r="N38" s="25">
        <f>N25+N28+N31+N34+N37</f>
        <v>248</v>
      </c>
      <c r="O38" s="25">
        <f>O25+O28+O31+O34+O37</f>
        <v>109</v>
      </c>
    </row>
  </sheetData>
  <mergeCells count="3">
    <mergeCell ref="B2:N2"/>
    <mergeCell ref="B20:O20"/>
    <mergeCell ref="B38:C38"/>
  </mergeCells>
  <phoneticPr fontId="18" type="noConversion"/>
  <conditionalFormatting sqref="C17:N18">
    <cfRule type="cellIs" dxfId="3" priority="2" operator="greaterThan">
      <formula>0</formula>
    </cfRule>
    <cfRule type="cellIs" dxfId="2" priority="3" operator="lessThan">
      <formula>0</formula>
    </cfRule>
  </conditionalFormatting>
  <pageMargins left="0.25" right="0.25" top="0.35" bottom="0.35" header="0.511811023622047" footer="0.511811023622047"/>
  <pageSetup fitToHeight="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79998168889431442"/>
    <pageSetUpPr fitToPage="1"/>
  </sheetPr>
  <dimension ref="B2:N90"/>
  <sheetViews>
    <sheetView showGridLines="0" zoomScaleNormal="100" workbookViewId="0"/>
  </sheetViews>
  <sheetFormatPr defaultColWidth="0" defaultRowHeight="15"/>
  <cols>
    <col min="1" max="1" width="2.42578125" customWidth="1"/>
    <col min="2" max="2" width="18" customWidth="1"/>
    <col min="3" max="10" width="11.140625" customWidth="1"/>
    <col min="11" max="11" width="15.7109375" customWidth="1"/>
    <col min="12" max="14" width="11.140625" customWidth="1"/>
    <col min="15" max="15" width="8.7109375" customWidth="1"/>
    <col min="16" max="16384" width="8.7109375" hidden="1"/>
  </cols>
  <sheetData>
    <row r="2" spans="2:14" ht="24" customHeight="1">
      <c r="B2" s="46" t="s">
        <v>141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2:14" ht="24" customHeight="1"/>
    <row r="4" spans="2:14" ht="24" customHeight="1"/>
    <row r="5" spans="2:14" ht="24" customHeight="1"/>
    <row r="6" spans="2:14" ht="24" customHeight="1"/>
    <row r="7" spans="2:14" ht="24" customHeight="1"/>
    <row r="8" spans="2:14" ht="24" customHeight="1"/>
    <row r="9" spans="2:14" ht="24" customHeight="1"/>
    <row r="10" spans="2:14" ht="24" customHeight="1"/>
    <row r="11" spans="2:14" ht="24" customHeight="1"/>
    <row r="12" spans="2:14" ht="24" customHeight="1"/>
    <row r="13" spans="2:14" ht="24" customHeight="1"/>
    <row r="14" spans="2:14" ht="30" customHeight="1">
      <c r="B14" s="2" t="s">
        <v>61</v>
      </c>
      <c r="C14" s="2" t="s">
        <v>6</v>
      </c>
      <c r="D14" s="2" t="s">
        <v>7</v>
      </c>
      <c r="E14" s="2" t="s">
        <v>8</v>
      </c>
      <c r="F14" s="3" t="s">
        <v>9</v>
      </c>
      <c r="G14" s="2" t="s">
        <v>10</v>
      </c>
      <c r="H14" s="2" t="s">
        <v>11</v>
      </c>
      <c r="I14" s="3" t="s">
        <v>139</v>
      </c>
      <c r="J14" s="2" t="s">
        <v>13</v>
      </c>
      <c r="K14" s="2" t="s">
        <v>14</v>
      </c>
      <c r="L14" s="3" t="s">
        <v>15</v>
      </c>
      <c r="M14" s="2" t="s">
        <v>16</v>
      </c>
      <c r="N14" s="2" t="s">
        <v>17</v>
      </c>
    </row>
    <row r="15" spans="2:14">
      <c r="B15" s="52" t="s">
        <v>62</v>
      </c>
      <c r="C15" s="5">
        <v>28000</v>
      </c>
      <c r="D15" s="5">
        <v>980</v>
      </c>
      <c r="E15" s="6">
        <f t="shared" ref="E15:E22" si="0">IFERROR(D15/C15,0)</f>
        <v>3.5000000000000003E-2</v>
      </c>
      <c r="F15" s="5">
        <f t="shared" ref="F15:F22" si="1">IFERROR(G15/D15,0)</f>
        <v>938.77551020408168</v>
      </c>
      <c r="G15" s="5">
        <v>920000</v>
      </c>
      <c r="H15" s="5">
        <f t="shared" ref="H15:H22" si="2">M15+N15</f>
        <v>48</v>
      </c>
      <c r="I15" s="6">
        <f t="shared" ref="I15:I22" si="3">IFERROR(H15/D15,0)</f>
        <v>4.8979591836734691E-2</v>
      </c>
      <c r="J15" s="5">
        <f t="shared" ref="J15:J22" si="4">IFERROR(G15/H15,0)</f>
        <v>19166.666666666668</v>
      </c>
      <c r="K15" s="5">
        <v>2500000</v>
      </c>
      <c r="L15" s="7">
        <f t="shared" ref="L15:L22" si="5">IFERROR(K15/G15,0)</f>
        <v>2.7173913043478262</v>
      </c>
      <c r="M15" s="23">
        <v>34</v>
      </c>
      <c r="N15" s="23">
        <v>14</v>
      </c>
    </row>
    <row r="16" spans="2:14">
      <c r="B16" s="52" t="s">
        <v>63</v>
      </c>
      <c r="C16" s="5">
        <v>26500</v>
      </c>
      <c r="D16" s="5">
        <v>910</v>
      </c>
      <c r="E16" s="6">
        <f t="shared" si="0"/>
        <v>3.4339622641509436E-2</v>
      </c>
      <c r="F16" s="5">
        <f t="shared" si="1"/>
        <v>967.03296703296701</v>
      </c>
      <c r="G16" s="5">
        <v>880000</v>
      </c>
      <c r="H16" s="5">
        <f t="shared" si="2"/>
        <v>43</v>
      </c>
      <c r="I16" s="6">
        <f t="shared" si="3"/>
        <v>4.7252747252747251E-2</v>
      </c>
      <c r="J16" s="5">
        <f t="shared" si="4"/>
        <v>20465.116279069767</v>
      </c>
      <c r="K16" s="5">
        <v>2300000</v>
      </c>
      <c r="L16" s="7">
        <f t="shared" si="5"/>
        <v>2.6136363636363638</v>
      </c>
      <c r="M16" s="23">
        <v>30</v>
      </c>
      <c r="N16" s="23">
        <v>13</v>
      </c>
    </row>
    <row r="17" spans="2:14">
      <c r="B17" s="52" t="s">
        <v>64</v>
      </c>
      <c r="C17" s="5">
        <v>27200</v>
      </c>
      <c r="D17" s="5">
        <v>940</v>
      </c>
      <c r="E17" s="6">
        <f t="shared" si="0"/>
        <v>3.4558823529411767E-2</v>
      </c>
      <c r="F17" s="5">
        <f t="shared" si="1"/>
        <v>957.44680851063833</v>
      </c>
      <c r="G17" s="5">
        <v>900000</v>
      </c>
      <c r="H17" s="5">
        <f t="shared" si="2"/>
        <v>45</v>
      </c>
      <c r="I17" s="6">
        <f t="shared" si="3"/>
        <v>4.7872340425531915E-2</v>
      </c>
      <c r="J17" s="5">
        <f t="shared" si="4"/>
        <v>20000</v>
      </c>
      <c r="K17" s="5">
        <v>2400000</v>
      </c>
      <c r="L17" s="7">
        <f t="shared" si="5"/>
        <v>2.6666666666666665</v>
      </c>
      <c r="M17" s="23">
        <v>33</v>
      </c>
      <c r="N17" s="23">
        <v>12</v>
      </c>
    </row>
    <row r="18" spans="2:14">
      <c r="B18" s="52" t="s">
        <v>65</v>
      </c>
      <c r="C18" s="5">
        <v>25800</v>
      </c>
      <c r="D18" s="5">
        <v>870</v>
      </c>
      <c r="E18" s="6">
        <f t="shared" si="0"/>
        <v>3.3720930232558143E-2</v>
      </c>
      <c r="F18" s="5">
        <f t="shared" si="1"/>
        <v>977.0114942528736</v>
      </c>
      <c r="G18" s="5">
        <v>850000</v>
      </c>
      <c r="H18" s="5">
        <f t="shared" si="2"/>
        <v>43</v>
      </c>
      <c r="I18" s="6">
        <f t="shared" si="3"/>
        <v>4.9425287356321838E-2</v>
      </c>
      <c r="J18" s="5">
        <f t="shared" si="4"/>
        <v>19767.441860465115</v>
      </c>
      <c r="K18" s="5">
        <v>2150000</v>
      </c>
      <c r="L18" s="7">
        <f t="shared" si="5"/>
        <v>2.5294117647058822</v>
      </c>
      <c r="M18" s="23">
        <v>28</v>
      </c>
      <c r="N18" s="23">
        <v>15</v>
      </c>
    </row>
    <row r="19" spans="2:14">
      <c r="B19" s="52" t="s">
        <v>66</v>
      </c>
      <c r="C19" s="5">
        <v>26000</v>
      </c>
      <c r="D19" s="5">
        <v>900</v>
      </c>
      <c r="E19" s="6">
        <f t="shared" si="0"/>
        <v>3.4615384615384617E-2</v>
      </c>
      <c r="F19" s="5">
        <f t="shared" si="1"/>
        <v>966.66666666666663</v>
      </c>
      <c r="G19" s="5">
        <v>870000</v>
      </c>
      <c r="H19" s="5">
        <f t="shared" si="2"/>
        <v>44</v>
      </c>
      <c r="I19" s="6">
        <f t="shared" si="3"/>
        <v>4.8888888888888891E-2</v>
      </c>
      <c r="J19" s="5">
        <f t="shared" si="4"/>
        <v>19772.727272727272</v>
      </c>
      <c r="K19" s="5">
        <v>2250000</v>
      </c>
      <c r="L19" s="7">
        <f t="shared" si="5"/>
        <v>2.5862068965517242</v>
      </c>
      <c r="M19" s="23">
        <v>31</v>
      </c>
      <c r="N19" s="23">
        <v>13</v>
      </c>
    </row>
    <row r="20" spans="2:14">
      <c r="B20" s="52" t="s">
        <v>67</v>
      </c>
      <c r="C20" s="5">
        <v>29500</v>
      </c>
      <c r="D20" s="5">
        <v>1010</v>
      </c>
      <c r="E20" s="6">
        <f t="shared" si="0"/>
        <v>3.4237288135593222E-2</v>
      </c>
      <c r="F20" s="5">
        <f t="shared" si="1"/>
        <v>930.69306930693074</v>
      </c>
      <c r="G20" s="5">
        <v>940000</v>
      </c>
      <c r="H20" s="5">
        <f t="shared" si="2"/>
        <v>52</v>
      </c>
      <c r="I20" s="6">
        <f t="shared" si="3"/>
        <v>5.1485148514851482E-2</v>
      </c>
      <c r="J20" s="5">
        <f t="shared" si="4"/>
        <v>18076.923076923078</v>
      </c>
      <c r="K20" s="5">
        <v>2600000</v>
      </c>
      <c r="L20" s="7">
        <f t="shared" si="5"/>
        <v>2.7659574468085109</v>
      </c>
      <c r="M20" s="23">
        <v>36</v>
      </c>
      <c r="N20" s="23">
        <v>16</v>
      </c>
    </row>
    <row r="21" spans="2:14">
      <c r="B21" s="52" t="s">
        <v>68</v>
      </c>
      <c r="C21" s="5">
        <v>25200</v>
      </c>
      <c r="D21" s="5">
        <v>900</v>
      </c>
      <c r="E21" s="6">
        <f t="shared" si="0"/>
        <v>3.5714285714285712E-2</v>
      </c>
      <c r="F21" s="5">
        <f t="shared" si="1"/>
        <v>933.33333333333337</v>
      </c>
      <c r="G21" s="5">
        <v>840000</v>
      </c>
      <c r="H21" s="5">
        <f t="shared" si="2"/>
        <v>44</v>
      </c>
      <c r="I21" s="6">
        <f t="shared" si="3"/>
        <v>4.8888888888888891E-2</v>
      </c>
      <c r="J21" s="5">
        <f t="shared" si="4"/>
        <v>19090.909090909092</v>
      </c>
      <c r="K21" s="5">
        <v>2400000</v>
      </c>
      <c r="L21" s="7">
        <f t="shared" si="5"/>
        <v>2.8571428571428572</v>
      </c>
      <c r="M21" s="23">
        <v>30</v>
      </c>
      <c r="N21" s="23">
        <v>14</v>
      </c>
    </row>
    <row r="22" spans="2:14" ht="19.5" customHeight="1">
      <c r="B22" s="8" t="s">
        <v>26</v>
      </c>
      <c r="C22" s="12">
        <f>SUM(C15:C21)</f>
        <v>188200</v>
      </c>
      <c r="D22" s="12">
        <f>SUM(D15:D21)</f>
        <v>6510</v>
      </c>
      <c r="E22" s="13">
        <f t="shared" si="0"/>
        <v>3.4590860786397448E-2</v>
      </c>
      <c r="F22" s="12">
        <f t="shared" si="1"/>
        <v>952.38095238095241</v>
      </c>
      <c r="G22" s="12">
        <f>SUM(G15:G21)</f>
        <v>6200000</v>
      </c>
      <c r="H22" s="12">
        <f t="shared" si="2"/>
        <v>319</v>
      </c>
      <c r="I22" s="13">
        <f t="shared" si="3"/>
        <v>4.9001536098310289E-2</v>
      </c>
      <c r="J22" s="12">
        <f t="shared" si="4"/>
        <v>19435.736677115987</v>
      </c>
      <c r="K22" s="12">
        <f>SUM(K15:K21)</f>
        <v>16600000</v>
      </c>
      <c r="L22" s="14">
        <f t="shared" si="5"/>
        <v>2.6774193548387095</v>
      </c>
      <c r="M22" s="25">
        <f>SUM(M15:M21)</f>
        <v>222</v>
      </c>
      <c r="N22" s="25">
        <f>SUM(N15:N21)</f>
        <v>97</v>
      </c>
    </row>
    <row r="24" spans="2:14" ht="24" customHeight="1">
      <c r="B24" s="46" t="s">
        <v>142</v>
      </c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</row>
    <row r="47" spans="2:14" ht="16.5" customHeight="1"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</row>
    <row r="48" spans="2:14" ht="30" customHeight="1">
      <c r="B48" s="2" t="s">
        <v>69</v>
      </c>
      <c r="C48" s="2" t="s">
        <v>6</v>
      </c>
      <c r="D48" s="2" t="s">
        <v>7</v>
      </c>
      <c r="E48" s="2" t="s">
        <v>8</v>
      </c>
      <c r="F48" s="3" t="s">
        <v>9</v>
      </c>
      <c r="G48" s="2" t="s">
        <v>10</v>
      </c>
      <c r="H48" s="2" t="s">
        <v>11</v>
      </c>
      <c r="I48" s="3" t="s">
        <v>139</v>
      </c>
      <c r="J48" s="2" t="s">
        <v>13</v>
      </c>
      <c r="K48" s="2" t="s">
        <v>14</v>
      </c>
      <c r="L48" s="3" t="s">
        <v>15</v>
      </c>
      <c r="M48" s="2" t="s">
        <v>16</v>
      </c>
      <c r="N48" s="2" t="s">
        <v>17</v>
      </c>
    </row>
    <row r="49" spans="2:14" ht="26.25" customHeight="1">
      <c r="B49" s="28" t="s">
        <v>70</v>
      </c>
      <c r="C49" s="5">
        <v>35000</v>
      </c>
      <c r="D49" s="5">
        <v>1250</v>
      </c>
      <c r="E49" s="6">
        <f t="shared" ref="E49:E56" si="6">IFERROR(D49/C49,0)</f>
        <v>3.5714285714285712E-2</v>
      </c>
      <c r="F49" s="5">
        <f t="shared" ref="F49:F56" si="7">IFERROR(G49/D49,0)</f>
        <v>1248</v>
      </c>
      <c r="G49" s="5">
        <v>1560000</v>
      </c>
      <c r="H49" s="5">
        <f t="shared" ref="H49:H56" si="8">M49+N49</f>
        <v>68</v>
      </c>
      <c r="I49" s="6">
        <f t="shared" ref="I49:I56" si="9">IFERROR(H49/D49,0)</f>
        <v>5.4399999999999997E-2</v>
      </c>
      <c r="J49" s="5">
        <f t="shared" ref="J49:J56" si="10">IFERROR(G49/H49,0)</f>
        <v>22941.176470588234</v>
      </c>
      <c r="K49" s="5">
        <v>4200000</v>
      </c>
      <c r="L49" s="7">
        <f t="shared" ref="L49:L56" si="11">IFERROR(K49/G49,0)</f>
        <v>2.6923076923076925</v>
      </c>
      <c r="M49" s="23">
        <v>48</v>
      </c>
      <c r="N49" s="23">
        <v>20</v>
      </c>
    </row>
    <row r="50" spans="2:14" ht="26.25" customHeight="1">
      <c r="B50" s="28" t="s">
        <v>71</v>
      </c>
      <c r="C50" s="5">
        <v>78000</v>
      </c>
      <c r="D50" s="5">
        <v>2600</v>
      </c>
      <c r="E50" s="6">
        <f t="shared" si="6"/>
        <v>3.3333333333333333E-2</v>
      </c>
      <c r="F50" s="5">
        <f t="shared" si="7"/>
        <v>846.15384615384619</v>
      </c>
      <c r="G50" s="5">
        <v>2200000</v>
      </c>
      <c r="H50" s="5">
        <f t="shared" si="8"/>
        <v>128</v>
      </c>
      <c r="I50" s="6">
        <f t="shared" si="9"/>
        <v>4.9230769230769231E-2</v>
      </c>
      <c r="J50" s="5">
        <f t="shared" si="10"/>
        <v>17187.5</v>
      </c>
      <c r="K50" s="5">
        <v>6800000</v>
      </c>
      <c r="L50" s="7">
        <f t="shared" si="11"/>
        <v>3.0909090909090908</v>
      </c>
      <c r="M50" s="23">
        <v>90</v>
      </c>
      <c r="N50" s="23">
        <v>38</v>
      </c>
    </row>
    <row r="51" spans="2:14" ht="26.25" customHeight="1">
      <c r="B51" s="28" t="s">
        <v>72</v>
      </c>
      <c r="C51" s="5">
        <v>22000</v>
      </c>
      <c r="D51" s="5">
        <v>560</v>
      </c>
      <c r="E51" s="6">
        <f t="shared" si="6"/>
        <v>2.5454545454545455E-2</v>
      </c>
      <c r="F51" s="5">
        <f t="shared" si="7"/>
        <v>1285.7142857142858</v>
      </c>
      <c r="G51" s="5">
        <v>720000</v>
      </c>
      <c r="H51" s="5">
        <f t="shared" si="8"/>
        <v>37</v>
      </c>
      <c r="I51" s="6">
        <f t="shared" si="9"/>
        <v>6.6071428571428573E-2</v>
      </c>
      <c r="J51" s="5">
        <f t="shared" si="10"/>
        <v>19459.45945945946</v>
      </c>
      <c r="K51" s="5">
        <v>1900000</v>
      </c>
      <c r="L51" s="7">
        <f t="shared" si="11"/>
        <v>2.6388888888888888</v>
      </c>
      <c r="M51" s="23">
        <v>26</v>
      </c>
      <c r="N51" s="23">
        <v>11</v>
      </c>
    </row>
    <row r="52" spans="2:14" ht="26.25" customHeight="1">
      <c r="B52" s="28" t="s">
        <v>73</v>
      </c>
      <c r="C52" s="5">
        <v>41000</v>
      </c>
      <c r="D52" s="5">
        <v>980</v>
      </c>
      <c r="E52" s="6">
        <f t="shared" si="6"/>
        <v>2.3902439024390244E-2</v>
      </c>
      <c r="F52" s="5">
        <f t="shared" si="7"/>
        <v>1204.0816326530612</v>
      </c>
      <c r="G52" s="5">
        <v>1180000</v>
      </c>
      <c r="H52" s="5">
        <f t="shared" si="8"/>
        <v>44</v>
      </c>
      <c r="I52" s="6">
        <f t="shared" si="9"/>
        <v>4.4897959183673466E-2</v>
      </c>
      <c r="J52" s="5">
        <f t="shared" si="10"/>
        <v>26818.18181818182</v>
      </c>
      <c r="K52" s="5">
        <v>2300000</v>
      </c>
      <c r="L52" s="7">
        <f t="shared" si="11"/>
        <v>1.9491525423728813</v>
      </c>
      <c r="M52" s="23">
        <v>30</v>
      </c>
      <c r="N52" s="23">
        <v>14</v>
      </c>
    </row>
    <row r="53" spans="2:14" ht="26.25" customHeight="1">
      <c r="B53" s="28" t="s">
        <v>74</v>
      </c>
      <c r="C53" s="5">
        <v>12500</v>
      </c>
      <c r="D53" s="5">
        <v>320</v>
      </c>
      <c r="E53" s="6">
        <f t="shared" si="6"/>
        <v>2.5600000000000001E-2</v>
      </c>
      <c r="F53" s="5">
        <f t="shared" si="7"/>
        <v>1187.5</v>
      </c>
      <c r="G53" s="5">
        <v>380000</v>
      </c>
      <c r="H53" s="5">
        <f t="shared" si="8"/>
        <v>13</v>
      </c>
      <c r="I53" s="6">
        <f t="shared" si="9"/>
        <v>4.0625000000000001E-2</v>
      </c>
      <c r="J53" s="5">
        <f t="shared" si="10"/>
        <v>29230.76923076923</v>
      </c>
      <c r="K53" s="5">
        <v>760000</v>
      </c>
      <c r="L53" s="7">
        <f t="shared" si="11"/>
        <v>2</v>
      </c>
      <c r="M53" s="23">
        <v>9</v>
      </c>
      <c r="N53" s="23">
        <v>4</v>
      </c>
    </row>
    <row r="54" spans="2:14" ht="26.25" customHeight="1">
      <c r="B54" s="28" t="s">
        <v>75</v>
      </c>
      <c r="C54" s="5">
        <v>9800</v>
      </c>
      <c r="D54" s="5">
        <v>220</v>
      </c>
      <c r="E54" s="6">
        <f t="shared" si="6"/>
        <v>2.2448979591836733E-2</v>
      </c>
      <c r="F54" s="5">
        <f t="shared" si="7"/>
        <v>954.5454545454545</v>
      </c>
      <c r="G54" s="5">
        <v>210000</v>
      </c>
      <c r="H54" s="5">
        <f t="shared" si="8"/>
        <v>6</v>
      </c>
      <c r="I54" s="6">
        <f t="shared" si="9"/>
        <v>2.7272727272727271E-2</v>
      </c>
      <c r="J54" s="5">
        <f t="shared" si="10"/>
        <v>35000</v>
      </c>
      <c r="K54" s="5">
        <v>320000</v>
      </c>
      <c r="L54" s="7">
        <f t="shared" si="11"/>
        <v>1.5238095238095237</v>
      </c>
      <c r="M54" s="23">
        <v>4</v>
      </c>
      <c r="N54" s="23">
        <v>2</v>
      </c>
    </row>
    <row r="55" spans="2:14" ht="26.25" customHeight="1">
      <c r="B55" s="28" t="s">
        <v>76</v>
      </c>
      <c r="C55" s="5">
        <v>5200</v>
      </c>
      <c r="D55" s="5">
        <v>90</v>
      </c>
      <c r="E55" s="6">
        <f t="shared" si="6"/>
        <v>1.7307692307692309E-2</v>
      </c>
      <c r="F55" s="5">
        <f t="shared" si="7"/>
        <v>1055.5555555555557</v>
      </c>
      <c r="G55" s="5">
        <v>95000</v>
      </c>
      <c r="H55" s="5">
        <f t="shared" si="8"/>
        <v>2</v>
      </c>
      <c r="I55" s="6">
        <f t="shared" si="9"/>
        <v>2.2222222222222223E-2</v>
      </c>
      <c r="J55" s="5">
        <f t="shared" si="10"/>
        <v>47500</v>
      </c>
      <c r="K55" s="5">
        <v>80000</v>
      </c>
      <c r="L55" s="7">
        <f t="shared" si="11"/>
        <v>0.84210526315789469</v>
      </c>
      <c r="M55" s="23">
        <v>1</v>
      </c>
      <c r="N55" s="23">
        <v>1</v>
      </c>
    </row>
    <row r="56" spans="2:14" ht="19.5" customHeight="1">
      <c r="B56" s="8" t="s">
        <v>26</v>
      </c>
      <c r="C56" s="12">
        <f>SUM(C49:C55)</f>
        <v>203500</v>
      </c>
      <c r="D56" s="12">
        <f>SUM(D49:D55)</f>
        <v>6020</v>
      </c>
      <c r="E56" s="13">
        <f t="shared" si="6"/>
        <v>2.9582309582309584E-2</v>
      </c>
      <c r="F56" s="12">
        <f t="shared" si="7"/>
        <v>1053.9867109634552</v>
      </c>
      <c r="G56" s="12">
        <f>SUM(G49:G55)</f>
        <v>6345000</v>
      </c>
      <c r="H56" s="12">
        <f t="shared" si="8"/>
        <v>298</v>
      </c>
      <c r="I56" s="13">
        <f t="shared" si="9"/>
        <v>4.9501661129568109E-2</v>
      </c>
      <c r="J56" s="12">
        <f t="shared" si="10"/>
        <v>21291.946308724833</v>
      </c>
      <c r="K56" s="12">
        <f>SUM(K49:K55)</f>
        <v>16360000</v>
      </c>
      <c r="L56" s="14">
        <f t="shared" si="11"/>
        <v>2.5784081954294722</v>
      </c>
      <c r="M56" s="25">
        <f>SUM(M49:M55)</f>
        <v>208</v>
      </c>
      <c r="N56" s="25">
        <f>SUM(N49:N55)</f>
        <v>90</v>
      </c>
    </row>
    <row r="58" spans="2:14" ht="24" customHeight="1">
      <c r="B58" s="46" t="s">
        <v>143</v>
      </c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</row>
    <row r="74" spans="2:14" ht="16.5" customHeight="1"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</row>
    <row r="75" spans="2:14" ht="30" customHeight="1">
      <c r="B75" s="2" t="s">
        <v>77</v>
      </c>
      <c r="C75" s="2" t="s">
        <v>6</v>
      </c>
      <c r="D75" s="2" t="s">
        <v>7</v>
      </c>
      <c r="E75" s="2" t="s">
        <v>8</v>
      </c>
      <c r="F75" s="3" t="s">
        <v>9</v>
      </c>
      <c r="G75" s="2" t="s">
        <v>10</v>
      </c>
      <c r="H75" s="2" t="s">
        <v>11</v>
      </c>
      <c r="I75" s="3" t="s">
        <v>139</v>
      </c>
      <c r="J75" s="2" t="s">
        <v>13</v>
      </c>
      <c r="K75" s="2" t="s">
        <v>14</v>
      </c>
      <c r="L75" s="3" t="s">
        <v>15</v>
      </c>
      <c r="M75" s="2" t="s">
        <v>16</v>
      </c>
      <c r="N75" s="2" t="s">
        <v>17</v>
      </c>
    </row>
    <row r="76" spans="2:14">
      <c r="B76" s="4" t="s">
        <v>78</v>
      </c>
      <c r="C76" s="5">
        <v>95000</v>
      </c>
      <c r="D76" s="5">
        <v>3100</v>
      </c>
      <c r="E76" s="6">
        <f>IFERROR(D76/C76,0)</f>
        <v>3.2631578947368421E-2</v>
      </c>
      <c r="F76" s="5">
        <f>IFERROR(G76/D76,0)</f>
        <v>935.48387096774195</v>
      </c>
      <c r="G76" s="5">
        <v>2900000</v>
      </c>
      <c r="H76" s="5">
        <f>M76+N76</f>
        <v>150</v>
      </c>
      <c r="I76" s="6">
        <f>IFERROR(H76/D76,0)</f>
        <v>4.8387096774193547E-2</v>
      </c>
      <c r="J76" s="5">
        <f>IFERROR(G76/H76,0)</f>
        <v>19333.333333333332</v>
      </c>
      <c r="K76" s="5">
        <v>7200000</v>
      </c>
      <c r="L76" s="7">
        <f>IFERROR(K76/G76,0)</f>
        <v>2.4827586206896552</v>
      </c>
      <c r="M76" s="23">
        <v>105</v>
      </c>
      <c r="N76" s="23">
        <v>45</v>
      </c>
    </row>
    <row r="77" spans="2:14">
      <c r="B77" s="4" t="s">
        <v>79</v>
      </c>
      <c r="C77" s="5">
        <v>88000</v>
      </c>
      <c r="D77" s="5">
        <v>3200</v>
      </c>
      <c r="E77" s="6">
        <f>IFERROR(D77/C77,0)</f>
        <v>3.6363636363636362E-2</v>
      </c>
      <c r="F77" s="5">
        <f>IFERROR(G77/D77,0)</f>
        <v>968.75</v>
      </c>
      <c r="G77" s="5">
        <v>3100000</v>
      </c>
      <c r="H77" s="5">
        <f>M77+N77</f>
        <v>158</v>
      </c>
      <c r="I77" s="6">
        <f>IFERROR(H77/D77,0)</f>
        <v>4.9375000000000002E-2</v>
      </c>
      <c r="J77" s="5">
        <f>IFERROR(G77/H77,0)</f>
        <v>19620.253164556962</v>
      </c>
      <c r="K77" s="5">
        <v>8800000</v>
      </c>
      <c r="L77" s="7">
        <f>IFERROR(K77/G77,0)</f>
        <v>2.838709677419355</v>
      </c>
      <c r="M77" s="23">
        <v>110</v>
      </c>
      <c r="N77" s="23">
        <v>48</v>
      </c>
    </row>
    <row r="78" spans="2:14">
      <c r="B78" s="4" t="s">
        <v>80</v>
      </c>
      <c r="C78" s="5">
        <v>5200</v>
      </c>
      <c r="D78" s="5">
        <v>210</v>
      </c>
      <c r="E78" s="6">
        <f>IFERROR(D78/C78,0)</f>
        <v>4.0384615384615387E-2</v>
      </c>
      <c r="F78" s="5">
        <f>IFERROR(G78/D78,0)</f>
        <v>952.38095238095241</v>
      </c>
      <c r="G78" s="5">
        <v>200000</v>
      </c>
      <c r="H78" s="5">
        <f>M78+N78</f>
        <v>7</v>
      </c>
      <c r="I78" s="6">
        <f>IFERROR(H78/D78,0)</f>
        <v>3.3333333333333333E-2</v>
      </c>
      <c r="J78" s="5">
        <f>IFERROR(G78/H78,0)</f>
        <v>28571.428571428572</v>
      </c>
      <c r="K78" s="5">
        <v>400000</v>
      </c>
      <c r="L78" s="7">
        <f>IFERROR(K78/G78,0)</f>
        <v>2</v>
      </c>
      <c r="M78" s="23">
        <v>5</v>
      </c>
      <c r="N78" s="23">
        <v>2</v>
      </c>
    </row>
    <row r="79" spans="2:14" ht="19.5" customHeight="1">
      <c r="B79" s="8" t="s">
        <v>26</v>
      </c>
      <c r="C79" s="12">
        <f>SUM(C76:C78)</f>
        <v>188200</v>
      </c>
      <c r="D79" s="12">
        <f>SUM(D76:D78)</f>
        <v>6510</v>
      </c>
      <c r="E79" s="13">
        <f>IFERROR(D79/C79,0)</f>
        <v>3.4590860786397448E-2</v>
      </c>
      <c r="F79" s="12">
        <f>IFERROR(G79/D79,0)</f>
        <v>952.38095238095241</v>
      </c>
      <c r="G79" s="12">
        <f>SUM(G76:G78)</f>
        <v>6200000</v>
      </c>
      <c r="H79" s="12">
        <f>M79+N79</f>
        <v>315</v>
      </c>
      <c r="I79" s="13">
        <f>IFERROR(H79/D79,0)</f>
        <v>4.8387096774193547E-2</v>
      </c>
      <c r="J79" s="12">
        <f>IFERROR(G79/H79,0)</f>
        <v>19682.539682539682</v>
      </c>
      <c r="K79" s="12">
        <f>SUM(K76:K78)</f>
        <v>16400000</v>
      </c>
      <c r="L79" s="14">
        <f>IFERROR(K79/G79,0)</f>
        <v>2.6451612903225805</v>
      </c>
      <c r="M79" s="25">
        <f>SUM(M76:M78)</f>
        <v>220</v>
      </c>
      <c r="N79" s="25">
        <f>SUM(N76:N78)</f>
        <v>95</v>
      </c>
    </row>
    <row r="81" spans="2:14" ht="30" customHeight="1">
      <c r="B81" s="2" t="s">
        <v>81</v>
      </c>
      <c r="C81" s="2" t="s">
        <v>6</v>
      </c>
      <c r="D81" s="2" t="s">
        <v>7</v>
      </c>
      <c r="E81" s="2" t="s">
        <v>8</v>
      </c>
      <c r="F81" s="3" t="s">
        <v>9</v>
      </c>
      <c r="G81" s="2" t="s">
        <v>10</v>
      </c>
      <c r="H81" s="2" t="s">
        <v>11</v>
      </c>
      <c r="I81" s="3" t="s">
        <v>139</v>
      </c>
      <c r="J81" s="2" t="s">
        <v>13</v>
      </c>
      <c r="K81" s="2" t="s">
        <v>14</v>
      </c>
      <c r="L81" s="3" t="s">
        <v>15</v>
      </c>
      <c r="M81" s="2" t="s">
        <v>16</v>
      </c>
      <c r="N81" s="2" t="s">
        <v>17</v>
      </c>
    </row>
    <row r="82" spans="2:14">
      <c r="B82" s="4" t="s">
        <v>82</v>
      </c>
      <c r="C82" s="5">
        <v>6000</v>
      </c>
      <c r="D82" s="5">
        <v>150</v>
      </c>
      <c r="E82" s="6">
        <f t="shared" ref="E82:E90" si="12">IFERROR(D82/C82,0)</f>
        <v>2.5000000000000001E-2</v>
      </c>
      <c r="F82" s="5">
        <f t="shared" ref="F82:F90" si="13">IFERROR(G82/D82,0)</f>
        <v>733.33333333333337</v>
      </c>
      <c r="G82" s="5">
        <v>110000</v>
      </c>
      <c r="H82" s="5">
        <f t="shared" ref="H82:H90" si="14">M82+N82</f>
        <v>3</v>
      </c>
      <c r="I82" s="6">
        <f t="shared" ref="I82:I90" si="15">IFERROR(H82/D82,0)</f>
        <v>0.02</v>
      </c>
      <c r="J82" s="5">
        <f t="shared" ref="J82:J90" si="16">IFERROR(G82/H82,0)</f>
        <v>36666.666666666664</v>
      </c>
      <c r="K82" s="5">
        <v>150000</v>
      </c>
      <c r="L82" s="7">
        <f t="shared" ref="L82:L90" si="17">IFERROR(K82/G82,0)</f>
        <v>1.3636363636363635</v>
      </c>
      <c r="M82" s="23">
        <v>2</v>
      </c>
      <c r="N82" s="23">
        <v>1</v>
      </c>
    </row>
    <row r="83" spans="2:14">
      <c r="B83" s="19" t="s">
        <v>83</v>
      </c>
      <c r="C83" s="5">
        <v>18000</v>
      </c>
      <c r="D83" s="5">
        <v>620</v>
      </c>
      <c r="E83" s="6">
        <f t="shared" si="12"/>
        <v>3.4444444444444444E-2</v>
      </c>
      <c r="F83" s="5">
        <f t="shared" si="13"/>
        <v>838.70967741935488</v>
      </c>
      <c r="G83" s="5">
        <v>520000</v>
      </c>
      <c r="H83" s="5">
        <f t="shared" si="14"/>
        <v>26</v>
      </c>
      <c r="I83" s="6">
        <f t="shared" si="15"/>
        <v>4.1935483870967745E-2</v>
      </c>
      <c r="J83" s="5">
        <f t="shared" si="16"/>
        <v>20000</v>
      </c>
      <c r="K83" s="5">
        <v>1300000</v>
      </c>
      <c r="L83" s="7">
        <f t="shared" si="17"/>
        <v>2.5</v>
      </c>
      <c r="M83" s="23">
        <v>18</v>
      </c>
      <c r="N83" s="23">
        <v>8</v>
      </c>
    </row>
    <row r="84" spans="2:14">
      <c r="B84" s="19" t="s">
        <v>84</v>
      </c>
      <c r="C84" s="5">
        <v>32000</v>
      </c>
      <c r="D84" s="5">
        <v>1150</v>
      </c>
      <c r="E84" s="6">
        <f t="shared" si="12"/>
        <v>3.5937499999999997E-2</v>
      </c>
      <c r="F84" s="5">
        <f t="shared" si="13"/>
        <v>913.04347826086962</v>
      </c>
      <c r="G84" s="5">
        <v>1050000</v>
      </c>
      <c r="H84" s="5">
        <f t="shared" si="14"/>
        <v>60</v>
      </c>
      <c r="I84" s="6">
        <f t="shared" si="15"/>
        <v>5.2173913043478258E-2</v>
      </c>
      <c r="J84" s="5">
        <f t="shared" si="16"/>
        <v>17500</v>
      </c>
      <c r="K84" s="5">
        <v>3200000</v>
      </c>
      <c r="L84" s="7">
        <f t="shared" si="17"/>
        <v>3.0476190476190474</v>
      </c>
      <c r="M84" s="23">
        <v>42</v>
      </c>
      <c r="N84" s="23">
        <v>18</v>
      </c>
    </row>
    <row r="85" spans="2:14">
      <c r="B85" s="19" t="s">
        <v>85</v>
      </c>
      <c r="C85" s="5">
        <v>38000</v>
      </c>
      <c r="D85" s="5">
        <v>1320</v>
      </c>
      <c r="E85" s="6">
        <f t="shared" si="12"/>
        <v>3.4736842105263156E-2</v>
      </c>
      <c r="F85" s="5">
        <f t="shared" si="13"/>
        <v>969.69696969696975</v>
      </c>
      <c r="G85" s="5">
        <v>1280000</v>
      </c>
      <c r="H85" s="5">
        <f t="shared" si="14"/>
        <v>72</v>
      </c>
      <c r="I85" s="6">
        <f t="shared" si="15"/>
        <v>5.4545454545454543E-2</v>
      </c>
      <c r="J85" s="5">
        <f t="shared" si="16"/>
        <v>17777.777777777777</v>
      </c>
      <c r="K85" s="5">
        <v>3900000</v>
      </c>
      <c r="L85" s="7">
        <f t="shared" si="17"/>
        <v>3.046875</v>
      </c>
      <c r="M85" s="23">
        <v>50</v>
      </c>
      <c r="N85" s="23">
        <v>22</v>
      </c>
    </row>
    <row r="86" spans="2:14">
      <c r="B86" s="19" t="s">
        <v>86</v>
      </c>
      <c r="C86" s="5">
        <v>34000</v>
      </c>
      <c r="D86" s="5">
        <v>1180</v>
      </c>
      <c r="E86" s="6">
        <f t="shared" si="12"/>
        <v>3.4705882352941177E-2</v>
      </c>
      <c r="F86" s="5">
        <f t="shared" si="13"/>
        <v>949.15254237288138</v>
      </c>
      <c r="G86" s="5">
        <v>1120000</v>
      </c>
      <c r="H86" s="5">
        <f t="shared" si="14"/>
        <v>63</v>
      </c>
      <c r="I86" s="6">
        <f t="shared" si="15"/>
        <v>5.3389830508474574E-2</v>
      </c>
      <c r="J86" s="5">
        <f t="shared" si="16"/>
        <v>17777.777777777777</v>
      </c>
      <c r="K86" s="5">
        <v>3300000</v>
      </c>
      <c r="L86" s="7">
        <f t="shared" si="17"/>
        <v>2.9464285714285716</v>
      </c>
      <c r="M86" s="23">
        <v>44</v>
      </c>
      <c r="N86" s="23">
        <v>19</v>
      </c>
    </row>
    <row r="87" spans="2:14">
      <c r="B87" s="19" t="s">
        <v>87</v>
      </c>
      <c r="C87" s="5">
        <v>26000</v>
      </c>
      <c r="D87" s="5">
        <v>880</v>
      </c>
      <c r="E87" s="6">
        <f t="shared" si="12"/>
        <v>3.3846153846153845E-2</v>
      </c>
      <c r="F87" s="5">
        <f t="shared" si="13"/>
        <v>931.81818181818187</v>
      </c>
      <c r="G87" s="5">
        <v>820000</v>
      </c>
      <c r="H87" s="5">
        <f t="shared" si="14"/>
        <v>40</v>
      </c>
      <c r="I87" s="6">
        <f t="shared" si="15"/>
        <v>4.5454545454545456E-2</v>
      </c>
      <c r="J87" s="5">
        <f t="shared" si="16"/>
        <v>20500</v>
      </c>
      <c r="K87" s="5">
        <v>2200000</v>
      </c>
      <c r="L87" s="7">
        <f t="shared" si="17"/>
        <v>2.6829268292682928</v>
      </c>
      <c r="M87" s="23">
        <v>28</v>
      </c>
      <c r="N87" s="23">
        <v>12</v>
      </c>
    </row>
    <row r="88" spans="2:14">
      <c r="B88" s="19" t="s">
        <v>88</v>
      </c>
      <c r="C88" s="5">
        <v>16000</v>
      </c>
      <c r="D88" s="5">
        <v>520</v>
      </c>
      <c r="E88" s="6">
        <f t="shared" si="12"/>
        <v>3.2500000000000001E-2</v>
      </c>
      <c r="F88" s="5">
        <f t="shared" si="13"/>
        <v>923.07692307692309</v>
      </c>
      <c r="G88" s="5">
        <v>480000</v>
      </c>
      <c r="H88" s="5">
        <f t="shared" si="14"/>
        <v>20</v>
      </c>
      <c r="I88" s="6">
        <f t="shared" si="15"/>
        <v>3.8461538461538464E-2</v>
      </c>
      <c r="J88" s="5">
        <f t="shared" si="16"/>
        <v>24000</v>
      </c>
      <c r="K88" s="5">
        <v>1100000</v>
      </c>
      <c r="L88" s="7">
        <f t="shared" si="17"/>
        <v>2.2916666666666665</v>
      </c>
      <c r="M88" s="23">
        <v>14</v>
      </c>
      <c r="N88" s="23">
        <v>6</v>
      </c>
    </row>
    <row r="89" spans="2:14">
      <c r="B89" s="19" t="s">
        <v>89</v>
      </c>
      <c r="C89" s="5">
        <v>18000</v>
      </c>
      <c r="D89" s="5">
        <v>690</v>
      </c>
      <c r="E89" s="6">
        <f t="shared" si="12"/>
        <v>3.833333333333333E-2</v>
      </c>
      <c r="F89" s="5">
        <f t="shared" si="13"/>
        <v>898.55072463768113</v>
      </c>
      <c r="G89" s="5">
        <v>620000</v>
      </c>
      <c r="H89" s="5">
        <f t="shared" si="14"/>
        <v>23</v>
      </c>
      <c r="I89" s="6">
        <f t="shared" si="15"/>
        <v>3.3333333333333333E-2</v>
      </c>
      <c r="J89" s="5">
        <f t="shared" si="16"/>
        <v>26956.521739130436</v>
      </c>
      <c r="K89" s="5">
        <v>1250000</v>
      </c>
      <c r="L89" s="7">
        <f t="shared" si="17"/>
        <v>2.0161290322580645</v>
      </c>
      <c r="M89" s="23">
        <v>16</v>
      </c>
      <c r="N89" s="23">
        <v>7</v>
      </c>
    </row>
    <row r="90" spans="2:14" ht="19.5" customHeight="1">
      <c r="B90" s="8" t="s">
        <v>26</v>
      </c>
      <c r="C90" s="12">
        <f>SUM(C82:C89)</f>
        <v>188000</v>
      </c>
      <c r="D90" s="12">
        <f>SUM(D82:D89)</f>
        <v>6510</v>
      </c>
      <c r="E90" s="13">
        <f t="shared" si="12"/>
        <v>3.4627659574468082E-2</v>
      </c>
      <c r="F90" s="12">
        <f t="shared" si="13"/>
        <v>921.65898617511516</v>
      </c>
      <c r="G90" s="12">
        <f>SUM(G82:G89)</f>
        <v>6000000</v>
      </c>
      <c r="H90" s="12">
        <f t="shared" si="14"/>
        <v>307</v>
      </c>
      <c r="I90" s="13">
        <f t="shared" si="15"/>
        <v>4.7158218125960064E-2</v>
      </c>
      <c r="J90" s="12">
        <f t="shared" si="16"/>
        <v>19543.97394136808</v>
      </c>
      <c r="K90" s="12">
        <f>SUM(K82:K89)</f>
        <v>16400000</v>
      </c>
      <c r="L90" s="14">
        <f t="shared" si="17"/>
        <v>2.7333333333333334</v>
      </c>
      <c r="M90" s="25">
        <f>SUM(M82:M89)</f>
        <v>214</v>
      </c>
      <c r="N90" s="25">
        <f>SUM(N82:N89)</f>
        <v>93</v>
      </c>
    </row>
  </sheetData>
  <mergeCells count="5">
    <mergeCell ref="B74:N74"/>
    <mergeCell ref="B2:N2"/>
    <mergeCell ref="B24:N24"/>
    <mergeCell ref="B47:N47"/>
    <mergeCell ref="B58:N58"/>
  </mergeCells>
  <phoneticPr fontId="18" type="noConversion"/>
  <pageMargins left="0.25" right="0.25" top="0.35" bottom="0.35" header="0.511811023622047" footer="0.511811023622047"/>
  <pageSetup fitToHeight="0"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79998168889431442"/>
    <pageSetUpPr fitToPage="1"/>
  </sheetPr>
  <dimension ref="B2:P16"/>
  <sheetViews>
    <sheetView showGridLines="0" zoomScaleNormal="100" workbookViewId="0"/>
  </sheetViews>
  <sheetFormatPr defaultColWidth="0" defaultRowHeight="15"/>
  <cols>
    <col min="1" max="1" width="2.42578125" customWidth="1"/>
    <col min="2" max="3" width="20.7109375" customWidth="1"/>
    <col min="4" max="4" width="30.7109375" customWidth="1"/>
    <col min="5" max="12" width="11.140625" customWidth="1"/>
    <col min="13" max="13" width="15.7109375" customWidth="1"/>
    <col min="14" max="16" width="11.140625" customWidth="1"/>
    <col min="17" max="17" width="8.7109375" customWidth="1"/>
    <col min="18" max="16384" width="8.7109375" hidden="1"/>
  </cols>
  <sheetData>
    <row r="2" spans="2:16" ht="24" customHeight="1">
      <c r="B2" s="48" t="s">
        <v>144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</row>
    <row r="3" spans="2:16" ht="30" customHeight="1">
      <c r="B3" s="2" t="s">
        <v>46</v>
      </c>
      <c r="C3" s="2" t="s">
        <v>47</v>
      </c>
      <c r="D3" s="2" t="s">
        <v>91</v>
      </c>
      <c r="E3" s="2" t="s">
        <v>6</v>
      </c>
      <c r="F3" s="2" t="s">
        <v>7</v>
      </c>
      <c r="G3" s="2" t="s">
        <v>8</v>
      </c>
      <c r="H3" s="3" t="s">
        <v>9</v>
      </c>
      <c r="I3" s="2" t="s">
        <v>10</v>
      </c>
      <c r="J3" s="2" t="s">
        <v>11</v>
      </c>
      <c r="K3" s="3" t="s">
        <v>139</v>
      </c>
      <c r="L3" s="2" t="s">
        <v>13</v>
      </c>
      <c r="M3" s="2" t="s">
        <v>14</v>
      </c>
      <c r="N3" s="3" t="s">
        <v>15</v>
      </c>
      <c r="O3" s="2" t="s">
        <v>16</v>
      </c>
      <c r="P3" s="2" t="s">
        <v>17</v>
      </c>
    </row>
    <row r="4" spans="2:16">
      <c r="B4" s="4" t="s">
        <v>29</v>
      </c>
      <c r="C4" s="4" t="s">
        <v>48</v>
      </c>
      <c r="D4" s="4" t="s">
        <v>92</v>
      </c>
      <c r="E4" s="5">
        <v>7000</v>
      </c>
      <c r="F4" s="5">
        <v>300</v>
      </c>
      <c r="G4" s="6">
        <f t="shared" ref="G4:G16" si="0">IFERROR(F4/E4,0)</f>
        <v>4.2857142857142858E-2</v>
      </c>
      <c r="H4" s="5">
        <f t="shared" ref="H4:H16" si="1">IFERROR(I4/F4,0)</f>
        <v>1800</v>
      </c>
      <c r="I4" s="5">
        <v>540000</v>
      </c>
      <c r="J4" s="5">
        <f t="shared" ref="J4:J16" si="2">O4+P4</f>
        <v>37</v>
      </c>
      <c r="K4" s="6">
        <f t="shared" ref="K4:K16" si="3">IFERROR(J4/F4,0)</f>
        <v>0.12333333333333334</v>
      </c>
      <c r="L4" s="5">
        <f t="shared" ref="L4:L16" si="4">IFERROR(I4/J4,0)</f>
        <v>14594.594594594595</v>
      </c>
      <c r="M4" s="5">
        <v>1900000</v>
      </c>
      <c r="N4" s="7">
        <f t="shared" ref="N4:N16" si="5">IFERROR(M4/I4,0)</f>
        <v>3.5185185185185186</v>
      </c>
      <c r="O4" s="23">
        <v>26</v>
      </c>
      <c r="P4" s="23">
        <v>11</v>
      </c>
    </row>
    <row r="5" spans="2:16">
      <c r="B5" s="4"/>
      <c r="C5" s="4"/>
      <c r="D5" s="4" t="s">
        <v>93</v>
      </c>
      <c r="E5" s="5">
        <v>2400</v>
      </c>
      <c r="F5" s="5">
        <v>95</v>
      </c>
      <c r="G5" s="6">
        <f t="shared" si="0"/>
        <v>3.9583333333333331E-2</v>
      </c>
      <c r="H5" s="5">
        <f t="shared" si="1"/>
        <v>1473.6842105263158</v>
      </c>
      <c r="I5" s="5">
        <v>140000</v>
      </c>
      <c r="J5" s="5">
        <f t="shared" si="2"/>
        <v>6</v>
      </c>
      <c r="K5" s="6">
        <f t="shared" si="3"/>
        <v>6.3157894736842107E-2</v>
      </c>
      <c r="L5" s="5">
        <f t="shared" si="4"/>
        <v>23333.333333333332</v>
      </c>
      <c r="M5" s="5">
        <v>360000</v>
      </c>
      <c r="N5" s="7">
        <f t="shared" si="5"/>
        <v>2.5714285714285716</v>
      </c>
      <c r="O5" s="23">
        <v>4</v>
      </c>
      <c r="P5" s="23">
        <v>2</v>
      </c>
    </row>
    <row r="6" spans="2:16">
      <c r="B6" s="4"/>
      <c r="C6" s="4"/>
      <c r="D6" s="4" t="s">
        <v>94</v>
      </c>
      <c r="E6" s="5">
        <v>2200</v>
      </c>
      <c r="F6" s="5">
        <v>90</v>
      </c>
      <c r="G6" s="6">
        <f t="shared" si="0"/>
        <v>4.0909090909090909E-2</v>
      </c>
      <c r="H6" s="5">
        <f t="shared" si="1"/>
        <v>1444.4444444444443</v>
      </c>
      <c r="I6" s="5">
        <v>130000</v>
      </c>
      <c r="J6" s="5">
        <f t="shared" si="2"/>
        <v>6</v>
      </c>
      <c r="K6" s="6">
        <f t="shared" si="3"/>
        <v>6.6666666666666666E-2</v>
      </c>
      <c r="L6" s="5">
        <f t="shared" si="4"/>
        <v>21666.666666666668</v>
      </c>
      <c r="M6" s="5">
        <v>340000</v>
      </c>
      <c r="N6" s="7">
        <f t="shared" si="5"/>
        <v>2.6153846153846154</v>
      </c>
      <c r="O6" s="23">
        <v>4</v>
      </c>
      <c r="P6" s="23">
        <v>2</v>
      </c>
    </row>
    <row r="7" spans="2:16">
      <c r="B7" s="15"/>
      <c r="C7" s="15" t="s">
        <v>48</v>
      </c>
      <c r="D7" s="15" t="s">
        <v>51</v>
      </c>
      <c r="E7" s="16">
        <f>SUM(E4:E6)</f>
        <v>11600</v>
      </c>
      <c r="F7" s="16">
        <f>SUM(F4:F6)</f>
        <v>485</v>
      </c>
      <c r="G7" s="17">
        <f t="shared" si="0"/>
        <v>4.1810344827586207E-2</v>
      </c>
      <c r="H7" s="16">
        <f t="shared" si="1"/>
        <v>1670.1030927835052</v>
      </c>
      <c r="I7" s="16">
        <f>SUM(I4:I6)</f>
        <v>810000</v>
      </c>
      <c r="J7" s="16">
        <f t="shared" si="2"/>
        <v>49</v>
      </c>
      <c r="K7" s="17">
        <f t="shared" si="3"/>
        <v>0.10103092783505155</v>
      </c>
      <c r="L7" s="16">
        <f t="shared" si="4"/>
        <v>16530.612244897959</v>
      </c>
      <c r="M7" s="16">
        <f>SUM(M4:M6)</f>
        <v>2600000</v>
      </c>
      <c r="N7" s="18">
        <f t="shared" si="5"/>
        <v>3.2098765432098766</v>
      </c>
      <c r="O7" s="24">
        <f>SUM(O4:O6)</f>
        <v>34</v>
      </c>
      <c r="P7" s="24">
        <f>SUM(P4:P6)</f>
        <v>15</v>
      </c>
    </row>
    <row r="8" spans="2:16">
      <c r="B8" s="4" t="s">
        <v>29</v>
      </c>
      <c r="C8" s="4" t="s">
        <v>49</v>
      </c>
      <c r="D8" s="4" t="s">
        <v>95</v>
      </c>
      <c r="E8" s="5">
        <v>8500</v>
      </c>
      <c r="F8" s="5">
        <v>310</v>
      </c>
      <c r="G8" s="6">
        <f t="shared" si="0"/>
        <v>3.6470588235294116E-2</v>
      </c>
      <c r="H8" s="5">
        <f t="shared" si="1"/>
        <v>1548.3870967741937</v>
      </c>
      <c r="I8" s="5">
        <v>480000</v>
      </c>
      <c r="J8" s="5">
        <f t="shared" si="2"/>
        <v>26</v>
      </c>
      <c r="K8" s="6">
        <f t="shared" si="3"/>
        <v>8.387096774193549E-2</v>
      </c>
      <c r="L8" s="5">
        <f t="shared" si="4"/>
        <v>18461.538461538461</v>
      </c>
      <c r="M8" s="5">
        <v>1400000</v>
      </c>
      <c r="N8" s="7">
        <f t="shared" si="5"/>
        <v>2.9166666666666665</v>
      </c>
      <c r="O8" s="23">
        <v>18</v>
      </c>
      <c r="P8" s="23">
        <v>8</v>
      </c>
    </row>
    <row r="9" spans="2:16">
      <c r="B9" s="4"/>
      <c r="C9" s="4"/>
      <c r="D9" s="4" t="s">
        <v>96</v>
      </c>
      <c r="E9" s="5">
        <v>6200</v>
      </c>
      <c r="F9" s="5">
        <v>240</v>
      </c>
      <c r="G9" s="6">
        <f t="shared" si="0"/>
        <v>3.870967741935484E-2</v>
      </c>
      <c r="H9" s="5">
        <f t="shared" si="1"/>
        <v>1500</v>
      </c>
      <c r="I9" s="5">
        <v>360000</v>
      </c>
      <c r="J9" s="5">
        <f t="shared" si="2"/>
        <v>17</v>
      </c>
      <c r="K9" s="6">
        <f t="shared" si="3"/>
        <v>7.0833333333333331E-2</v>
      </c>
      <c r="L9" s="5">
        <f t="shared" si="4"/>
        <v>21176.470588235294</v>
      </c>
      <c r="M9" s="5">
        <v>980000</v>
      </c>
      <c r="N9" s="7">
        <f t="shared" si="5"/>
        <v>2.7222222222222223</v>
      </c>
      <c r="O9" s="23">
        <v>12</v>
      </c>
      <c r="P9" s="23">
        <v>5</v>
      </c>
    </row>
    <row r="10" spans="2:16">
      <c r="B10" s="4"/>
      <c r="C10" s="4"/>
      <c r="D10" s="4" t="s">
        <v>97</v>
      </c>
      <c r="E10" s="5">
        <v>5800</v>
      </c>
      <c r="F10" s="5">
        <v>180</v>
      </c>
      <c r="G10" s="6">
        <f t="shared" si="0"/>
        <v>3.1034482758620689E-2</v>
      </c>
      <c r="H10" s="5">
        <f t="shared" si="1"/>
        <v>1388.8888888888889</v>
      </c>
      <c r="I10" s="5">
        <v>250000</v>
      </c>
      <c r="J10" s="5">
        <f t="shared" si="2"/>
        <v>12</v>
      </c>
      <c r="K10" s="6">
        <f t="shared" si="3"/>
        <v>6.6666666666666666E-2</v>
      </c>
      <c r="L10" s="5">
        <f t="shared" si="4"/>
        <v>20833.333333333332</v>
      </c>
      <c r="M10" s="5">
        <v>620000</v>
      </c>
      <c r="N10" s="7">
        <f t="shared" si="5"/>
        <v>2.48</v>
      </c>
      <c r="O10" s="23">
        <v>8</v>
      </c>
      <c r="P10" s="23">
        <v>4</v>
      </c>
    </row>
    <row r="11" spans="2:16">
      <c r="B11" s="15"/>
      <c r="C11" s="15" t="s">
        <v>49</v>
      </c>
      <c r="D11" s="15" t="s">
        <v>51</v>
      </c>
      <c r="E11" s="16">
        <f>SUM(E8:E10)</f>
        <v>20500</v>
      </c>
      <c r="F11" s="16">
        <f>SUM(F8:F10)</f>
        <v>730</v>
      </c>
      <c r="G11" s="17">
        <f t="shared" si="0"/>
        <v>3.5609756097560973E-2</v>
      </c>
      <c r="H11" s="16">
        <f t="shared" si="1"/>
        <v>1493.1506849315069</v>
      </c>
      <c r="I11" s="16">
        <f>SUM(I8:I10)</f>
        <v>1090000</v>
      </c>
      <c r="J11" s="16">
        <f t="shared" si="2"/>
        <v>55</v>
      </c>
      <c r="K11" s="17">
        <f t="shared" si="3"/>
        <v>7.5342465753424653E-2</v>
      </c>
      <c r="L11" s="16">
        <f t="shared" si="4"/>
        <v>19818.18181818182</v>
      </c>
      <c r="M11" s="16">
        <f>SUM(M8:M10)</f>
        <v>3000000</v>
      </c>
      <c r="N11" s="18">
        <f t="shared" si="5"/>
        <v>2.7522935779816513</v>
      </c>
      <c r="O11" s="24">
        <f>SUM(O8:O10)</f>
        <v>38</v>
      </c>
      <c r="P11" s="24">
        <f>SUM(P8:P10)</f>
        <v>17</v>
      </c>
    </row>
    <row r="12" spans="2:16">
      <c r="B12" s="4" t="s">
        <v>29</v>
      </c>
      <c r="C12" s="4" t="s">
        <v>50</v>
      </c>
      <c r="D12" s="4" t="s">
        <v>98</v>
      </c>
      <c r="E12" s="5">
        <v>4500</v>
      </c>
      <c r="F12" s="5">
        <v>150</v>
      </c>
      <c r="G12" s="6">
        <f t="shared" si="0"/>
        <v>3.3333333333333333E-2</v>
      </c>
      <c r="H12" s="5">
        <f t="shared" si="1"/>
        <v>1400</v>
      </c>
      <c r="I12" s="5">
        <v>210000</v>
      </c>
      <c r="J12" s="5">
        <f t="shared" si="2"/>
        <v>10</v>
      </c>
      <c r="K12" s="6">
        <f t="shared" si="3"/>
        <v>6.6666666666666666E-2</v>
      </c>
      <c r="L12" s="5">
        <f t="shared" si="4"/>
        <v>21000</v>
      </c>
      <c r="M12" s="5">
        <v>540000</v>
      </c>
      <c r="N12" s="7">
        <f t="shared" si="5"/>
        <v>2.5714285714285716</v>
      </c>
      <c r="O12" s="23">
        <v>7</v>
      </c>
      <c r="P12" s="23">
        <v>3</v>
      </c>
    </row>
    <row r="13" spans="2:16">
      <c r="B13" s="4"/>
      <c r="C13" s="4"/>
      <c r="D13" s="4" t="s">
        <v>99</v>
      </c>
      <c r="E13" s="5">
        <v>2900</v>
      </c>
      <c r="F13" s="5">
        <v>90</v>
      </c>
      <c r="G13" s="6">
        <f t="shared" si="0"/>
        <v>3.1034482758620689E-2</v>
      </c>
      <c r="H13" s="5">
        <f t="shared" si="1"/>
        <v>1222.2222222222222</v>
      </c>
      <c r="I13" s="5">
        <v>110000</v>
      </c>
      <c r="J13" s="5">
        <f t="shared" si="2"/>
        <v>4</v>
      </c>
      <c r="K13" s="6">
        <f t="shared" si="3"/>
        <v>4.4444444444444446E-2</v>
      </c>
      <c r="L13" s="5">
        <f t="shared" si="4"/>
        <v>27500</v>
      </c>
      <c r="M13" s="5">
        <v>250000</v>
      </c>
      <c r="N13" s="7">
        <f t="shared" si="5"/>
        <v>2.2727272727272729</v>
      </c>
      <c r="O13" s="23">
        <v>3</v>
      </c>
      <c r="P13" s="23">
        <v>1</v>
      </c>
    </row>
    <row r="14" spans="2:16">
      <c r="B14" s="4"/>
      <c r="C14" s="4"/>
      <c r="D14" s="4" t="s">
        <v>100</v>
      </c>
      <c r="E14" s="5">
        <v>3800</v>
      </c>
      <c r="F14" s="5">
        <v>120</v>
      </c>
      <c r="G14" s="6">
        <f t="shared" si="0"/>
        <v>3.1578947368421054E-2</v>
      </c>
      <c r="H14" s="5">
        <f t="shared" si="1"/>
        <v>1375</v>
      </c>
      <c r="I14" s="5">
        <v>165000</v>
      </c>
      <c r="J14" s="5">
        <f t="shared" si="2"/>
        <v>7</v>
      </c>
      <c r="K14" s="6">
        <f t="shared" si="3"/>
        <v>5.8333333333333334E-2</v>
      </c>
      <c r="L14" s="5">
        <f t="shared" si="4"/>
        <v>23571.428571428572</v>
      </c>
      <c r="M14" s="5">
        <v>380000</v>
      </c>
      <c r="N14" s="7">
        <f t="shared" si="5"/>
        <v>2.3030303030303032</v>
      </c>
      <c r="O14" s="23">
        <v>5</v>
      </c>
      <c r="P14" s="23">
        <v>2</v>
      </c>
    </row>
    <row r="15" spans="2:16">
      <c r="B15" s="15"/>
      <c r="C15" s="15" t="s">
        <v>50</v>
      </c>
      <c r="D15" s="15" t="s">
        <v>51</v>
      </c>
      <c r="E15" s="16">
        <f>SUM(E12:E14)</f>
        <v>11200</v>
      </c>
      <c r="F15" s="16">
        <f>SUM(F12:F14)</f>
        <v>360</v>
      </c>
      <c r="G15" s="17">
        <f t="shared" si="0"/>
        <v>3.214285714285714E-2</v>
      </c>
      <c r="H15" s="16">
        <f t="shared" si="1"/>
        <v>1347.2222222222222</v>
      </c>
      <c r="I15" s="16">
        <f>SUM(I12:I14)</f>
        <v>485000</v>
      </c>
      <c r="J15" s="16">
        <f t="shared" si="2"/>
        <v>21</v>
      </c>
      <c r="K15" s="17">
        <f t="shared" si="3"/>
        <v>5.8333333333333334E-2</v>
      </c>
      <c r="L15" s="16">
        <f t="shared" si="4"/>
        <v>23095.238095238095</v>
      </c>
      <c r="M15" s="16">
        <f>SUM(M12:M14)</f>
        <v>1170000</v>
      </c>
      <c r="N15" s="18">
        <f t="shared" si="5"/>
        <v>2.4123711340206184</v>
      </c>
      <c r="O15" s="24">
        <f>SUM(O12:O14)</f>
        <v>15</v>
      </c>
      <c r="P15" s="24">
        <f>SUM(P12:P14)</f>
        <v>6</v>
      </c>
    </row>
    <row r="16" spans="2:16">
      <c r="B16" s="30" t="s">
        <v>44</v>
      </c>
      <c r="C16" s="30"/>
      <c r="D16" s="30"/>
      <c r="E16" s="12">
        <f>E7+E11+E15</f>
        <v>43300</v>
      </c>
      <c r="F16" s="12">
        <f>F7+F11+F15</f>
        <v>1575</v>
      </c>
      <c r="G16" s="13">
        <f t="shared" si="0"/>
        <v>3.6374133949191687E-2</v>
      </c>
      <c r="H16" s="12">
        <f t="shared" si="1"/>
        <v>1514.2857142857142</v>
      </c>
      <c r="I16" s="12">
        <f>I7+I11+I15</f>
        <v>2385000</v>
      </c>
      <c r="J16" s="12">
        <f t="shared" si="2"/>
        <v>125</v>
      </c>
      <c r="K16" s="13">
        <f t="shared" si="3"/>
        <v>7.9365079365079361E-2</v>
      </c>
      <c r="L16" s="12">
        <f t="shared" si="4"/>
        <v>19080</v>
      </c>
      <c r="M16" s="12">
        <f>M7+M11+M15</f>
        <v>6770000</v>
      </c>
      <c r="N16" s="14">
        <f t="shared" si="5"/>
        <v>2.8385744234800838</v>
      </c>
      <c r="O16" s="25">
        <f>O7+O11+O15</f>
        <v>87</v>
      </c>
      <c r="P16" s="25">
        <f>P7+P11+P15</f>
        <v>38</v>
      </c>
    </row>
  </sheetData>
  <mergeCells count="2">
    <mergeCell ref="B2:P2"/>
    <mergeCell ref="B16:D16"/>
  </mergeCells>
  <phoneticPr fontId="18" type="noConversion"/>
  <pageMargins left="0.25" right="0.25" top="0.35" bottom="0.35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79998168889431442"/>
    <pageSetUpPr fitToPage="1"/>
  </sheetPr>
  <dimension ref="B2:P11"/>
  <sheetViews>
    <sheetView showGridLines="0" zoomScaleNormal="100" workbookViewId="0"/>
  </sheetViews>
  <sheetFormatPr defaultColWidth="0" defaultRowHeight="15"/>
  <cols>
    <col min="1" max="1" width="2.42578125" customWidth="1"/>
    <col min="2" max="3" width="20.7109375" customWidth="1"/>
    <col min="4" max="4" width="30.7109375" customWidth="1"/>
    <col min="5" max="12" width="11.140625" customWidth="1"/>
    <col min="13" max="13" width="15.7109375" customWidth="1"/>
    <col min="14" max="16" width="11.140625" customWidth="1"/>
    <col min="17" max="17" width="8.7109375" customWidth="1"/>
    <col min="18" max="16384" width="8.7109375" hidden="1"/>
  </cols>
  <sheetData>
    <row r="2" spans="2:16" ht="24" customHeight="1">
      <c r="B2" s="47" t="s">
        <v>90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</row>
    <row r="3" spans="2:16" ht="30" customHeight="1">
      <c r="B3" s="2" t="s">
        <v>46</v>
      </c>
      <c r="C3" s="2" t="s">
        <v>47</v>
      </c>
      <c r="D3" s="2" t="s">
        <v>91</v>
      </c>
      <c r="E3" s="2" t="s">
        <v>6</v>
      </c>
      <c r="F3" s="2" t="s">
        <v>7</v>
      </c>
      <c r="G3" s="2" t="s">
        <v>8</v>
      </c>
      <c r="H3" s="3" t="s">
        <v>9</v>
      </c>
      <c r="I3" s="2" t="s">
        <v>10</v>
      </c>
      <c r="J3" s="2" t="s">
        <v>11</v>
      </c>
      <c r="K3" s="3" t="s">
        <v>139</v>
      </c>
      <c r="L3" s="2" t="s">
        <v>13</v>
      </c>
      <c r="M3" s="2" t="s">
        <v>14</v>
      </c>
      <c r="N3" s="3" t="s">
        <v>15</v>
      </c>
      <c r="O3" s="2" t="s">
        <v>16</v>
      </c>
      <c r="P3" s="2" t="s">
        <v>17</v>
      </c>
    </row>
    <row r="4" spans="2:16">
      <c r="B4" s="4" t="s">
        <v>30</v>
      </c>
      <c r="C4" s="4" t="s">
        <v>52</v>
      </c>
      <c r="D4" s="4" t="s">
        <v>101</v>
      </c>
      <c r="E4" s="5">
        <v>18000</v>
      </c>
      <c r="F4" s="5">
        <v>420</v>
      </c>
      <c r="G4" s="6">
        <f t="shared" ref="G4:G11" si="0">IFERROR(F4/E4,0)</f>
        <v>2.3333333333333334E-2</v>
      </c>
      <c r="H4" s="5">
        <f t="shared" ref="H4:H11" si="1">IFERROR(I4/F4,0)</f>
        <v>1523.8095238095239</v>
      </c>
      <c r="I4" s="5">
        <v>640000</v>
      </c>
      <c r="J4" s="5">
        <f t="shared" ref="J4:J11" si="2">O4+P4</f>
        <v>80</v>
      </c>
      <c r="K4" s="6">
        <f t="shared" ref="K4:K11" si="3">IFERROR(J4/F4,0)</f>
        <v>0.19047619047619047</v>
      </c>
      <c r="L4" s="5">
        <f t="shared" ref="L4:L11" si="4">IFERROR(I4/J4,0)</f>
        <v>8000</v>
      </c>
      <c r="M4" s="5">
        <v>2200000</v>
      </c>
      <c r="N4" s="7">
        <f t="shared" ref="N4:N11" si="5">IFERROR(M4/I4,0)</f>
        <v>3.4375</v>
      </c>
      <c r="O4" s="23">
        <v>55</v>
      </c>
      <c r="P4" s="23">
        <v>25</v>
      </c>
    </row>
    <row r="5" spans="2:16">
      <c r="B5" s="4"/>
      <c r="C5" s="4"/>
      <c r="D5" s="4" t="s">
        <v>102</v>
      </c>
      <c r="E5" s="5">
        <v>12000</v>
      </c>
      <c r="F5" s="5">
        <v>300</v>
      </c>
      <c r="G5" s="6">
        <f t="shared" si="0"/>
        <v>2.5000000000000001E-2</v>
      </c>
      <c r="H5" s="5">
        <f t="shared" si="1"/>
        <v>1533.3333333333333</v>
      </c>
      <c r="I5" s="5">
        <v>460000</v>
      </c>
      <c r="J5" s="5">
        <f t="shared" si="2"/>
        <v>40</v>
      </c>
      <c r="K5" s="6">
        <f t="shared" si="3"/>
        <v>0.13333333333333333</v>
      </c>
      <c r="L5" s="5">
        <f t="shared" si="4"/>
        <v>11500</v>
      </c>
      <c r="M5" s="5">
        <v>1100000</v>
      </c>
      <c r="N5" s="7">
        <f t="shared" si="5"/>
        <v>2.3913043478260869</v>
      </c>
      <c r="O5" s="23">
        <v>28</v>
      </c>
      <c r="P5" s="23">
        <v>12</v>
      </c>
    </row>
    <row r="6" spans="2:16">
      <c r="B6" s="4"/>
      <c r="C6" s="4"/>
      <c r="D6" s="4" t="s">
        <v>103</v>
      </c>
      <c r="E6" s="5">
        <v>9000</v>
      </c>
      <c r="F6" s="5">
        <v>180</v>
      </c>
      <c r="G6" s="6">
        <f t="shared" si="0"/>
        <v>0.02</v>
      </c>
      <c r="H6" s="5">
        <f t="shared" si="1"/>
        <v>1444.4444444444443</v>
      </c>
      <c r="I6" s="5">
        <v>260000</v>
      </c>
      <c r="J6" s="5">
        <f t="shared" si="2"/>
        <v>12</v>
      </c>
      <c r="K6" s="6">
        <f t="shared" si="3"/>
        <v>6.6666666666666666E-2</v>
      </c>
      <c r="L6" s="5">
        <f t="shared" si="4"/>
        <v>21666.666666666668</v>
      </c>
      <c r="M6" s="5">
        <v>300000</v>
      </c>
      <c r="N6" s="7">
        <f t="shared" si="5"/>
        <v>1.1538461538461537</v>
      </c>
      <c r="O6" s="23">
        <v>8</v>
      </c>
      <c r="P6" s="23">
        <v>4</v>
      </c>
    </row>
    <row r="7" spans="2:16">
      <c r="B7" s="15"/>
      <c r="C7" s="15" t="s">
        <v>52</v>
      </c>
      <c r="D7" s="15" t="s">
        <v>51</v>
      </c>
      <c r="E7" s="16">
        <f>SUM(E4:E6)</f>
        <v>39000</v>
      </c>
      <c r="F7" s="16">
        <f>SUM(F4:F6)</f>
        <v>900</v>
      </c>
      <c r="G7" s="17">
        <f t="shared" si="0"/>
        <v>2.3076923076923078E-2</v>
      </c>
      <c r="H7" s="16">
        <f t="shared" si="1"/>
        <v>1511.1111111111111</v>
      </c>
      <c r="I7" s="16">
        <f>SUM(I4:I6)</f>
        <v>1360000</v>
      </c>
      <c r="J7" s="16">
        <f t="shared" si="2"/>
        <v>132</v>
      </c>
      <c r="K7" s="17">
        <f t="shared" si="3"/>
        <v>0.14666666666666667</v>
      </c>
      <c r="L7" s="16">
        <f t="shared" si="4"/>
        <v>10303.030303030304</v>
      </c>
      <c r="M7" s="16">
        <f>SUM(M4:M6)</f>
        <v>3600000</v>
      </c>
      <c r="N7" s="18">
        <f t="shared" si="5"/>
        <v>2.6470588235294117</v>
      </c>
      <c r="O7" s="24">
        <f>SUM(O4:O6)</f>
        <v>91</v>
      </c>
      <c r="P7" s="24">
        <f>SUM(P4:P6)</f>
        <v>41</v>
      </c>
    </row>
    <row r="8" spans="2:16">
      <c r="B8" s="4" t="s">
        <v>30</v>
      </c>
      <c r="C8" s="4" t="s">
        <v>53</v>
      </c>
      <c r="D8" s="4" t="s">
        <v>104</v>
      </c>
      <c r="E8" s="5">
        <v>10000</v>
      </c>
      <c r="F8" s="5">
        <v>220</v>
      </c>
      <c r="G8" s="6">
        <f t="shared" si="0"/>
        <v>2.1999999999999999E-2</v>
      </c>
      <c r="H8" s="5">
        <f t="shared" si="1"/>
        <v>1500</v>
      </c>
      <c r="I8" s="5">
        <v>330000</v>
      </c>
      <c r="J8" s="5">
        <f t="shared" si="2"/>
        <v>18</v>
      </c>
      <c r="K8" s="6">
        <f t="shared" si="3"/>
        <v>8.1818181818181818E-2</v>
      </c>
      <c r="L8" s="5">
        <f t="shared" si="4"/>
        <v>18333.333333333332</v>
      </c>
      <c r="M8" s="5">
        <v>720000</v>
      </c>
      <c r="N8" s="7">
        <f t="shared" si="5"/>
        <v>2.1818181818181817</v>
      </c>
      <c r="O8" s="23">
        <v>12</v>
      </c>
      <c r="P8" s="23">
        <v>6</v>
      </c>
    </row>
    <row r="9" spans="2:16">
      <c r="B9" s="4"/>
      <c r="C9" s="4"/>
      <c r="D9" s="4" t="s">
        <v>105</v>
      </c>
      <c r="E9" s="5">
        <v>8000</v>
      </c>
      <c r="F9" s="5">
        <v>100</v>
      </c>
      <c r="G9" s="6">
        <f t="shared" si="0"/>
        <v>1.2500000000000001E-2</v>
      </c>
      <c r="H9" s="5">
        <f t="shared" si="1"/>
        <v>1600</v>
      </c>
      <c r="I9" s="5">
        <v>160000</v>
      </c>
      <c r="J9" s="5">
        <f t="shared" si="2"/>
        <v>11</v>
      </c>
      <c r="K9" s="6">
        <f t="shared" si="3"/>
        <v>0.11</v>
      </c>
      <c r="L9" s="5">
        <f t="shared" si="4"/>
        <v>14545.454545454546</v>
      </c>
      <c r="M9" s="5">
        <v>440000</v>
      </c>
      <c r="N9" s="7">
        <f t="shared" si="5"/>
        <v>2.75</v>
      </c>
      <c r="O9" s="23">
        <v>8</v>
      </c>
      <c r="P9" s="23">
        <v>3</v>
      </c>
    </row>
    <row r="10" spans="2:16">
      <c r="B10" s="15"/>
      <c r="C10" s="15" t="s">
        <v>53</v>
      </c>
      <c r="D10" s="15" t="s">
        <v>51</v>
      </c>
      <c r="E10" s="16">
        <f>SUM(E8:E9)</f>
        <v>18000</v>
      </c>
      <c r="F10" s="16">
        <f>SUM(F8:F9)</f>
        <v>320</v>
      </c>
      <c r="G10" s="17">
        <f t="shared" si="0"/>
        <v>1.7777777777777778E-2</v>
      </c>
      <c r="H10" s="16">
        <f t="shared" si="1"/>
        <v>1531.25</v>
      </c>
      <c r="I10" s="16">
        <f>SUM(I8:I9)</f>
        <v>490000</v>
      </c>
      <c r="J10" s="16">
        <f t="shared" si="2"/>
        <v>29</v>
      </c>
      <c r="K10" s="17">
        <f t="shared" si="3"/>
        <v>9.0624999999999997E-2</v>
      </c>
      <c r="L10" s="16">
        <f t="shared" si="4"/>
        <v>16896.551724137931</v>
      </c>
      <c r="M10" s="16">
        <f>SUM(M8:M9)</f>
        <v>1160000</v>
      </c>
      <c r="N10" s="18">
        <f t="shared" si="5"/>
        <v>2.3673469387755102</v>
      </c>
      <c r="O10" s="24">
        <f>SUM(O8:O9)</f>
        <v>20</v>
      </c>
      <c r="P10" s="24">
        <f>SUM(P8:P9)</f>
        <v>9</v>
      </c>
    </row>
    <row r="11" spans="2:16">
      <c r="B11" s="30" t="s">
        <v>44</v>
      </c>
      <c r="C11" s="30"/>
      <c r="D11" s="30"/>
      <c r="E11" s="12">
        <f>E7+E10</f>
        <v>57000</v>
      </c>
      <c r="F11" s="12">
        <f>F7+F10</f>
        <v>1220</v>
      </c>
      <c r="G11" s="13">
        <f t="shared" si="0"/>
        <v>2.1403508771929824E-2</v>
      </c>
      <c r="H11" s="12">
        <f t="shared" si="1"/>
        <v>1516.3934426229507</v>
      </c>
      <c r="I11" s="12">
        <f>I7+I10</f>
        <v>1850000</v>
      </c>
      <c r="J11" s="12">
        <f t="shared" si="2"/>
        <v>161</v>
      </c>
      <c r="K11" s="13">
        <f t="shared" si="3"/>
        <v>0.13196721311475409</v>
      </c>
      <c r="L11" s="12">
        <f t="shared" si="4"/>
        <v>11490.683229813665</v>
      </c>
      <c r="M11" s="12">
        <f>M7+M10</f>
        <v>4760000</v>
      </c>
      <c r="N11" s="14">
        <f t="shared" si="5"/>
        <v>2.5729729729729729</v>
      </c>
      <c r="O11" s="25">
        <f>O7+O10</f>
        <v>111</v>
      </c>
      <c r="P11" s="25">
        <f>P7+P10</f>
        <v>50</v>
      </c>
    </row>
  </sheetData>
  <mergeCells count="2">
    <mergeCell ref="B2:P2"/>
    <mergeCell ref="B11:D11"/>
  </mergeCells>
  <phoneticPr fontId="18" type="noConversion"/>
  <pageMargins left="0.25" right="0.25" top="0.35" bottom="0.35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0.79998168889431442"/>
    <pageSetUpPr fitToPage="1"/>
  </sheetPr>
  <dimension ref="B2:O46"/>
  <sheetViews>
    <sheetView showGridLines="0" zoomScaleNormal="100" workbookViewId="0"/>
  </sheetViews>
  <sheetFormatPr defaultColWidth="0" defaultRowHeight="15"/>
  <cols>
    <col min="1" max="1" width="2.42578125" customWidth="1"/>
    <col min="2" max="2" width="16" customWidth="1"/>
    <col min="3" max="15" width="11.140625" customWidth="1"/>
    <col min="16" max="16" width="8.7109375" customWidth="1"/>
    <col min="17" max="16384" width="8.7109375" hidden="1"/>
  </cols>
  <sheetData>
    <row r="2" spans="2:15" ht="24" customHeight="1">
      <c r="B2" s="49" t="s">
        <v>106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2:15" ht="24" customHeight="1"/>
    <row r="4" spans="2:15" ht="24" customHeight="1"/>
    <row r="5" spans="2:15" ht="24" customHeight="1"/>
    <row r="6" spans="2:15" ht="24" customHeight="1"/>
    <row r="7" spans="2:15" ht="24" customHeight="1"/>
    <row r="8" spans="2:15" ht="24" customHeight="1"/>
    <row r="9" spans="2:15" ht="24" customHeight="1"/>
    <row r="10" spans="2:15" ht="24" customHeight="1"/>
    <row r="11" spans="2:15" ht="24" customHeight="1"/>
    <row r="12" spans="2:15" ht="24" customHeight="1"/>
    <row r="13" spans="2:15" ht="24" customHeight="1"/>
    <row r="14" spans="2:15" ht="30" customHeight="1">
      <c r="B14" s="2" t="s">
        <v>5</v>
      </c>
      <c r="C14" s="2" t="s">
        <v>6</v>
      </c>
      <c r="D14" s="2" t="s">
        <v>7</v>
      </c>
      <c r="E14" s="2" t="s">
        <v>8</v>
      </c>
      <c r="F14" s="3" t="s">
        <v>9</v>
      </c>
      <c r="G14" s="2" t="s">
        <v>10</v>
      </c>
      <c r="H14" s="2" t="s">
        <v>11</v>
      </c>
      <c r="I14" s="3" t="s">
        <v>145</v>
      </c>
      <c r="J14" s="2" t="s">
        <v>13</v>
      </c>
      <c r="K14" s="2" t="s">
        <v>14</v>
      </c>
      <c r="L14" s="3" t="s">
        <v>15</v>
      </c>
      <c r="M14" s="2" t="s">
        <v>16</v>
      </c>
      <c r="N14" s="2" t="s">
        <v>17</v>
      </c>
    </row>
    <row r="15" spans="2:15" ht="18" customHeight="1">
      <c r="B15" s="4" t="s">
        <v>18</v>
      </c>
      <c r="C15" s="5">
        <v>7051000</v>
      </c>
      <c r="D15" s="5">
        <v>35884</v>
      </c>
      <c r="E15" s="6">
        <f>IFERROR(D15/C15,0)</f>
        <v>5.0892072046518225E-3</v>
      </c>
      <c r="F15" s="5">
        <f>IFERROR(G15/D15,0)</f>
        <v>219.84728569836139</v>
      </c>
      <c r="G15" s="5">
        <v>7889000</v>
      </c>
      <c r="H15" s="5">
        <f>M15+N15</f>
        <v>1038</v>
      </c>
      <c r="I15" s="6">
        <f>IFERROR(H15/D15,0)</f>
        <v>2.8926541076803033E-2</v>
      </c>
      <c r="J15" s="5">
        <f>IFERROR(G15/H15,0)</f>
        <v>7600.1926782273604</v>
      </c>
      <c r="K15" s="5">
        <v>11478000</v>
      </c>
      <c r="L15" s="7">
        <f>IFERROR(K15/G15,0)</f>
        <v>1.4549372544048675</v>
      </c>
      <c r="M15" s="5">
        <v>651</v>
      </c>
      <c r="N15" s="5">
        <v>387</v>
      </c>
    </row>
    <row r="16" spans="2:15" ht="18" customHeight="1">
      <c r="B16" s="4" t="s">
        <v>19</v>
      </c>
      <c r="C16" s="5">
        <v>6800000</v>
      </c>
      <c r="D16" s="5">
        <v>34500</v>
      </c>
      <c r="E16" s="6">
        <f>IFERROR(D16/C16,0)</f>
        <v>5.0735294117647059E-3</v>
      </c>
      <c r="F16" s="5">
        <f>IFERROR(G16/D16,0)</f>
        <v>220.28985507246378</v>
      </c>
      <c r="G16" s="5">
        <v>7600000</v>
      </c>
      <c r="H16" s="5">
        <f>M16+N16</f>
        <v>980</v>
      </c>
      <c r="I16" s="6">
        <f>IFERROR(H16/D16,0)</f>
        <v>2.8405797101449276E-2</v>
      </c>
      <c r="J16" s="5">
        <f>IFERROR(G16/H16,0)</f>
        <v>7755.1020408163267</v>
      </c>
      <c r="K16" s="5">
        <v>10900000</v>
      </c>
      <c r="L16" s="7">
        <f>IFERROR(K16/G16,0)</f>
        <v>1.4342105263157894</v>
      </c>
      <c r="M16" s="5">
        <v>620</v>
      </c>
      <c r="N16" s="5">
        <v>360</v>
      </c>
    </row>
    <row r="17" spans="2:15" ht="18" customHeight="1">
      <c r="B17" s="8" t="s">
        <v>20</v>
      </c>
      <c r="C17" s="9">
        <f t="shared" ref="C6:N6" si="0">C4-C5</f>
        <v>251000</v>
      </c>
      <c r="D17" s="9">
        <f t="shared" si="0"/>
        <v>1384</v>
      </c>
      <c r="E17" s="10">
        <f t="shared" si="0"/>
        <v>1.5677792887116605E-5</v>
      </c>
      <c r="F17" s="9">
        <f t="shared" si="0"/>
        <v>-0.44256937410239061</v>
      </c>
      <c r="G17" s="9">
        <f t="shared" si="0"/>
        <v>289000</v>
      </c>
      <c r="H17" s="9">
        <f t="shared" si="0"/>
        <v>58</v>
      </c>
      <c r="I17" s="10">
        <f t="shared" si="0"/>
        <v>5.2074397535375669E-4</v>
      </c>
      <c r="J17" s="9">
        <f t="shared" si="0"/>
        <v>-154.90936258896636</v>
      </c>
      <c r="K17" s="9">
        <f t="shared" si="0"/>
        <v>578000</v>
      </c>
      <c r="L17" s="11">
        <f t="shared" si="0"/>
        <v>2.0726728089078161E-2</v>
      </c>
      <c r="M17" s="9">
        <f t="shared" si="0"/>
        <v>31</v>
      </c>
      <c r="N17" s="9">
        <f t="shared" si="0"/>
        <v>27</v>
      </c>
    </row>
    <row r="18" spans="2:15" ht="18" customHeight="1">
      <c r="B18" s="8" t="s">
        <v>21</v>
      </c>
      <c r="C18" s="10">
        <f t="shared" ref="C7:N7" si="1">IFERROR((C4-C5)/C5,0)</f>
        <v>3.6911764705882352E-2</v>
      </c>
      <c r="D18" s="10">
        <f t="shared" si="1"/>
        <v>4.011594202898551E-2</v>
      </c>
      <c r="E18" s="10">
        <f t="shared" si="1"/>
        <v>3.0901156994896498E-3</v>
      </c>
      <c r="F18" s="10">
        <f t="shared" si="1"/>
        <v>-2.0090320271753258E-3</v>
      </c>
      <c r="G18" s="10">
        <f t="shared" si="1"/>
        <v>3.8026315789473686E-2</v>
      </c>
      <c r="H18" s="10">
        <f t="shared" si="1"/>
        <v>5.9183673469387757E-2</v>
      </c>
      <c r="I18" s="10">
        <f t="shared" si="1"/>
        <v>1.8332313418065925E-2</v>
      </c>
      <c r="J18" s="10">
        <f t="shared" si="1"/>
        <v>-1.9975154649629873E-2</v>
      </c>
      <c r="K18" s="10">
        <f t="shared" si="1"/>
        <v>5.3027522935779815E-2</v>
      </c>
      <c r="L18" s="10">
        <f t="shared" si="1"/>
        <v>1.4451663621742572E-2</v>
      </c>
      <c r="M18" s="10">
        <f t="shared" si="1"/>
        <v>0.05</v>
      </c>
      <c r="N18" s="10">
        <f t="shared" si="1"/>
        <v>7.4999999999999997E-2</v>
      </c>
    </row>
    <row r="20" spans="2:15" ht="24" customHeight="1">
      <c r="B20" s="49" t="s">
        <v>149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</row>
    <row r="21" spans="2:15" ht="30" customHeight="1">
      <c r="B21" s="2" t="s">
        <v>46</v>
      </c>
      <c r="C21" s="2" t="s">
        <v>47</v>
      </c>
      <c r="D21" s="2" t="s">
        <v>6</v>
      </c>
      <c r="E21" s="2" t="s">
        <v>7</v>
      </c>
      <c r="F21" s="2" t="s">
        <v>8</v>
      </c>
      <c r="G21" s="3" t="s">
        <v>9</v>
      </c>
      <c r="H21" s="2" t="s">
        <v>10</v>
      </c>
      <c r="I21" s="2" t="s">
        <v>11</v>
      </c>
      <c r="J21" s="51" t="s">
        <v>145</v>
      </c>
      <c r="K21" s="2" t="s">
        <v>13</v>
      </c>
      <c r="L21" s="2" t="s">
        <v>14</v>
      </c>
      <c r="M21" s="3" t="s">
        <v>15</v>
      </c>
      <c r="N21" s="2" t="s">
        <v>16</v>
      </c>
      <c r="O21" s="2" t="s">
        <v>17</v>
      </c>
    </row>
    <row r="22" spans="2:15">
      <c r="B22" s="4" t="s">
        <v>34</v>
      </c>
      <c r="C22" s="4" t="s">
        <v>107</v>
      </c>
      <c r="D22" s="5">
        <v>643000</v>
      </c>
      <c r="E22" s="5">
        <v>5795</v>
      </c>
      <c r="F22" s="6">
        <f t="shared" ref="F11:F35" si="2">IFERROR(E11/D11,0)</f>
        <v>9.0124416796267502E-3</v>
      </c>
      <c r="G22" s="5">
        <f t="shared" ref="G11:G35" si="3">IFERROR(H11/E11,0)</f>
        <v>223.64106988783433</v>
      </c>
      <c r="H22" s="5">
        <v>1296000</v>
      </c>
      <c r="I22" s="5">
        <f t="shared" ref="I11:I35" si="4">N11+O11</f>
        <v>76</v>
      </c>
      <c r="J22" s="6">
        <f t="shared" ref="J11:J35" si="5">IFERROR(I11/E11,0)</f>
        <v>1.3114754098360656E-2</v>
      </c>
      <c r="K22" s="5">
        <f t="shared" ref="K11:K35" si="6">IFERROR(H11/I11,0)</f>
        <v>17052.63157894737</v>
      </c>
      <c r="L22" s="5">
        <v>926000</v>
      </c>
      <c r="M22" s="7">
        <f t="shared" ref="M11:M35" si="7">IFERROR(L11/H11,0)</f>
        <v>0.71450617283950613</v>
      </c>
      <c r="N22" s="5">
        <v>50</v>
      </c>
      <c r="O22" s="5">
        <v>26</v>
      </c>
    </row>
    <row r="23" spans="2:15">
      <c r="B23" s="4"/>
      <c r="C23" s="4" t="s">
        <v>108</v>
      </c>
      <c r="D23" s="5">
        <v>410000</v>
      </c>
      <c r="E23" s="5">
        <v>3200</v>
      </c>
      <c r="F23" s="6">
        <f t="shared" si="2"/>
        <v>7.8048780487804878E-3</v>
      </c>
      <c r="G23" s="5">
        <f t="shared" si="3"/>
        <v>225</v>
      </c>
      <c r="H23" s="5">
        <v>720000</v>
      </c>
      <c r="I23" s="5">
        <f t="shared" si="4"/>
        <v>46</v>
      </c>
      <c r="J23" s="6">
        <f t="shared" si="5"/>
        <v>1.4375000000000001E-2</v>
      </c>
      <c r="K23" s="5">
        <f t="shared" si="6"/>
        <v>15652.173913043478</v>
      </c>
      <c r="L23" s="5">
        <v>540000</v>
      </c>
      <c r="M23" s="7">
        <f t="shared" si="7"/>
        <v>0.75</v>
      </c>
      <c r="N23" s="5">
        <v>30</v>
      </c>
      <c r="O23" s="5">
        <v>16</v>
      </c>
    </row>
    <row r="24" spans="2:15">
      <c r="B24" s="15" t="s">
        <v>34</v>
      </c>
      <c r="C24" s="15" t="s">
        <v>51</v>
      </c>
      <c r="D24" s="16">
        <f>SUM(D22:D23)</f>
        <v>1053000</v>
      </c>
      <c r="E24" s="16">
        <f>SUM(E22:E23)</f>
        <v>8995</v>
      </c>
      <c r="F24" s="17">
        <f t="shared" si="2"/>
        <v>8.5422602089268752E-3</v>
      </c>
      <c r="G24" s="16">
        <f t="shared" si="3"/>
        <v>224.12451361867704</v>
      </c>
      <c r="H24" s="16">
        <f>SUM(H22:H23)</f>
        <v>2016000</v>
      </c>
      <c r="I24" s="16">
        <f t="shared" si="4"/>
        <v>122</v>
      </c>
      <c r="J24" s="17">
        <f t="shared" si="5"/>
        <v>1.3563090605892163E-2</v>
      </c>
      <c r="K24" s="16">
        <f t="shared" si="6"/>
        <v>16524.590163934427</v>
      </c>
      <c r="L24" s="16">
        <f>SUM(L22:L23)</f>
        <v>1466000</v>
      </c>
      <c r="M24" s="18">
        <f t="shared" si="7"/>
        <v>0.72718253968253965</v>
      </c>
      <c r="N24" s="16">
        <f>SUM(N22:N23)</f>
        <v>80</v>
      </c>
      <c r="O24" s="16">
        <f>SUM(O22:O23)</f>
        <v>42</v>
      </c>
    </row>
    <row r="25" spans="2:15">
      <c r="B25" s="4" t="s">
        <v>35</v>
      </c>
      <c r="C25" s="4" t="s">
        <v>109</v>
      </c>
      <c r="D25" s="5">
        <v>520000</v>
      </c>
      <c r="E25" s="5">
        <v>4100</v>
      </c>
      <c r="F25" s="6">
        <f t="shared" si="2"/>
        <v>7.884615384615384E-3</v>
      </c>
      <c r="G25" s="5">
        <f t="shared" si="3"/>
        <v>214.63414634146341</v>
      </c>
      <c r="H25" s="5">
        <v>880000</v>
      </c>
      <c r="I25" s="5">
        <f t="shared" si="4"/>
        <v>320</v>
      </c>
      <c r="J25" s="6">
        <f t="shared" si="5"/>
        <v>7.8048780487804878E-2</v>
      </c>
      <c r="K25" s="5">
        <f t="shared" si="6"/>
        <v>2750</v>
      </c>
      <c r="L25" s="5">
        <v>1700000</v>
      </c>
      <c r="M25" s="7">
        <f t="shared" si="7"/>
        <v>1.9318181818181819</v>
      </c>
      <c r="N25" s="5">
        <v>200</v>
      </c>
      <c r="O25" s="5">
        <v>120</v>
      </c>
    </row>
    <row r="26" spans="2:15">
      <c r="B26" s="4"/>
      <c r="C26" s="4" t="s">
        <v>110</v>
      </c>
      <c r="D26" s="5">
        <v>310000</v>
      </c>
      <c r="E26" s="5">
        <v>2050</v>
      </c>
      <c r="F26" s="6">
        <f t="shared" si="2"/>
        <v>6.6129032258064515E-3</v>
      </c>
      <c r="G26" s="5">
        <f t="shared" si="3"/>
        <v>200</v>
      </c>
      <c r="H26" s="5">
        <v>410000</v>
      </c>
      <c r="I26" s="5">
        <f t="shared" si="4"/>
        <v>170</v>
      </c>
      <c r="J26" s="6">
        <f t="shared" si="5"/>
        <v>8.2926829268292687E-2</v>
      </c>
      <c r="K26" s="5">
        <f t="shared" si="6"/>
        <v>2411.7647058823532</v>
      </c>
      <c r="L26" s="5">
        <v>760000</v>
      </c>
      <c r="M26" s="7">
        <f t="shared" si="7"/>
        <v>1.8536585365853659</v>
      </c>
      <c r="N26" s="5">
        <v>100</v>
      </c>
      <c r="O26" s="5">
        <v>70</v>
      </c>
    </row>
    <row r="27" spans="2:15">
      <c r="B27" s="15" t="s">
        <v>35</v>
      </c>
      <c r="C27" s="15" t="s">
        <v>51</v>
      </c>
      <c r="D27" s="16">
        <f>SUM(D25:D26)</f>
        <v>830000</v>
      </c>
      <c r="E27" s="16">
        <f>SUM(E25:E26)</f>
        <v>6150</v>
      </c>
      <c r="F27" s="17">
        <f t="shared" si="2"/>
        <v>7.4096385542168674E-3</v>
      </c>
      <c r="G27" s="16">
        <f t="shared" si="3"/>
        <v>209.7560975609756</v>
      </c>
      <c r="H27" s="16">
        <f>SUM(H25:H26)</f>
        <v>1290000</v>
      </c>
      <c r="I27" s="16">
        <f t="shared" si="4"/>
        <v>490</v>
      </c>
      <c r="J27" s="17">
        <f t="shared" si="5"/>
        <v>7.9674796747967486E-2</v>
      </c>
      <c r="K27" s="16">
        <f t="shared" si="6"/>
        <v>2632.6530612244896</v>
      </c>
      <c r="L27" s="16">
        <f>SUM(L25:L26)</f>
        <v>2460000</v>
      </c>
      <c r="M27" s="18">
        <f t="shared" si="7"/>
        <v>1.9069767441860466</v>
      </c>
      <c r="N27" s="16">
        <f>SUM(N25:N26)</f>
        <v>300</v>
      </c>
      <c r="O27" s="16">
        <f>SUM(O25:O26)</f>
        <v>190</v>
      </c>
    </row>
    <row r="28" spans="2:15">
      <c r="B28" s="4" t="s">
        <v>36</v>
      </c>
      <c r="C28" s="4" t="s">
        <v>111</v>
      </c>
      <c r="D28" s="5">
        <v>1297000</v>
      </c>
      <c r="E28" s="5">
        <v>5795</v>
      </c>
      <c r="F28" s="6">
        <f t="shared" si="2"/>
        <v>4.4680030840400925E-3</v>
      </c>
      <c r="G28" s="5">
        <f t="shared" si="3"/>
        <v>223.64106988783433</v>
      </c>
      <c r="H28" s="5">
        <v>1296000</v>
      </c>
      <c r="I28" s="5">
        <f t="shared" si="4"/>
        <v>0</v>
      </c>
      <c r="J28" s="6">
        <f t="shared" si="5"/>
        <v>0</v>
      </c>
      <c r="K28" s="5">
        <f t="shared" si="6"/>
        <v>0</v>
      </c>
      <c r="L28" s="5">
        <v>0</v>
      </c>
      <c r="M28" s="7">
        <f t="shared" si="7"/>
        <v>0</v>
      </c>
      <c r="N28" s="5">
        <v>0</v>
      </c>
      <c r="O28" s="5">
        <v>0</v>
      </c>
    </row>
    <row r="29" spans="2:15">
      <c r="B29" s="4"/>
      <c r="C29" s="4" t="s">
        <v>112</v>
      </c>
      <c r="D29" s="5">
        <v>820000</v>
      </c>
      <c r="E29" s="5">
        <v>3100</v>
      </c>
      <c r="F29" s="6">
        <f t="shared" si="2"/>
        <v>3.7804878048780487E-3</v>
      </c>
      <c r="G29" s="5">
        <f t="shared" si="3"/>
        <v>225.80645161290323</v>
      </c>
      <c r="H29" s="5">
        <v>700000</v>
      </c>
      <c r="I29" s="5">
        <f t="shared" si="4"/>
        <v>0</v>
      </c>
      <c r="J29" s="6">
        <f t="shared" si="5"/>
        <v>0</v>
      </c>
      <c r="K29" s="5">
        <f t="shared" si="6"/>
        <v>0</v>
      </c>
      <c r="L29" s="5">
        <v>0</v>
      </c>
      <c r="M29" s="7">
        <f t="shared" si="7"/>
        <v>0</v>
      </c>
      <c r="N29" s="5">
        <v>0</v>
      </c>
      <c r="O29" s="5">
        <v>0</v>
      </c>
    </row>
    <row r="30" spans="2:15">
      <c r="B30" s="15" t="s">
        <v>36</v>
      </c>
      <c r="C30" s="15" t="s">
        <v>51</v>
      </c>
      <c r="D30" s="16">
        <f>SUM(D28:D29)</f>
        <v>2117000</v>
      </c>
      <c r="E30" s="16">
        <f>SUM(E28:E29)</f>
        <v>8895</v>
      </c>
      <c r="F30" s="17">
        <f t="shared" si="2"/>
        <v>4.2017005196032121E-3</v>
      </c>
      <c r="G30" s="16">
        <f t="shared" si="3"/>
        <v>224.39572793704329</v>
      </c>
      <c r="H30" s="16">
        <f>SUM(H28:H29)</f>
        <v>1996000</v>
      </c>
      <c r="I30" s="16">
        <f t="shared" si="4"/>
        <v>0</v>
      </c>
      <c r="J30" s="17">
        <f t="shared" si="5"/>
        <v>0</v>
      </c>
      <c r="K30" s="16">
        <f t="shared" si="6"/>
        <v>0</v>
      </c>
      <c r="L30" s="16">
        <f>SUM(L28:L29)</f>
        <v>0</v>
      </c>
      <c r="M30" s="18">
        <f t="shared" si="7"/>
        <v>0</v>
      </c>
      <c r="N30" s="16">
        <f>SUM(N28:N29)</f>
        <v>0</v>
      </c>
      <c r="O30" s="16">
        <f>SUM(O28:O29)</f>
        <v>0</v>
      </c>
    </row>
    <row r="31" spans="2:15">
      <c r="B31" s="4" t="s">
        <v>37</v>
      </c>
      <c r="C31" s="4" t="s">
        <v>113</v>
      </c>
      <c r="D31" s="5">
        <v>430000</v>
      </c>
      <c r="E31" s="5">
        <v>1200</v>
      </c>
      <c r="F31" s="6">
        <f t="shared" si="2"/>
        <v>2.7906976744186047E-3</v>
      </c>
      <c r="G31" s="5">
        <f t="shared" si="3"/>
        <v>300</v>
      </c>
      <c r="H31" s="5">
        <v>360000</v>
      </c>
      <c r="I31" s="5">
        <f t="shared" si="4"/>
        <v>0</v>
      </c>
      <c r="J31" s="6">
        <f t="shared" si="5"/>
        <v>0</v>
      </c>
      <c r="K31" s="5">
        <f t="shared" si="6"/>
        <v>0</v>
      </c>
      <c r="L31" s="5">
        <v>0</v>
      </c>
      <c r="M31" s="7">
        <f t="shared" si="7"/>
        <v>0</v>
      </c>
      <c r="N31" s="5">
        <v>0</v>
      </c>
      <c r="O31" s="5">
        <v>0</v>
      </c>
    </row>
    <row r="32" spans="2:15">
      <c r="B32" s="4"/>
      <c r="C32" s="4" t="s">
        <v>114</v>
      </c>
      <c r="D32" s="5">
        <v>280000</v>
      </c>
      <c r="E32" s="5">
        <v>640</v>
      </c>
      <c r="F32" s="6">
        <f t="shared" si="2"/>
        <v>2.2857142857142859E-3</v>
      </c>
      <c r="G32" s="5">
        <f t="shared" si="3"/>
        <v>296.875</v>
      </c>
      <c r="H32" s="5">
        <v>190000</v>
      </c>
      <c r="I32" s="5">
        <f t="shared" si="4"/>
        <v>0</v>
      </c>
      <c r="J32" s="6">
        <f t="shared" si="5"/>
        <v>0</v>
      </c>
      <c r="K32" s="5">
        <f t="shared" si="6"/>
        <v>0</v>
      </c>
      <c r="L32" s="5">
        <v>0</v>
      </c>
      <c r="M32" s="7">
        <f t="shared" si="7"/>
        <v>0</v>
      </c>
      <c r="N32" s="5">
        <v>0</v>
      </c>
      <c r="O32" s="5">
        <v>0</v>
      </c>
    </row>
    <row r="33" spans="2:15">
      <c r="B33" s="15" t="s">
        <v>37</v>
      </c>
      <c r="C33" s="15" t="s">
        <v>51</v>
      </c>
      <c r="D33" s="16">
        <f>SUM(D31:D32)</f>
        <v>710000</v>
      </c>
      <c r="E33" s="16">
        <f>SUM(E31:E32)</f>
        <v>1840</v>
      </c>
      <c r="F33" s="17">
        <f t="shared" si="2"/>
        <v>2.5915492957746477E-3</v>
      </c>
      <c r="G33" s="16">
        <f t="shared" si="3"/>
        <v>298.91304347826087</v>
      </c>
      <c r="H33" s="16">
        <f>SUM(H31:H32)</f>
        <v>550000</v>
      </c>
      <c r="I33" s="16">
        <f t="shared" si="4"/>
        <v>0</v>
      </c>
      <c r="J33" s="17">
        <f t="shared" si="5"/>
        <v>0</v>
      </c>
      <c r="K33" s="16">
        <f t="shared" si="6"/>
        <v>0</v>
      </c>
      <c r="L33" s="16">
        <f>SUM(L31:L32)</f>
        <v>0</v>
      </c>
      <c r="M33" s="18">
        <f t="shared" si="7"/>
        <v>0</v>
      </c>
      <c r="N33" s="16">
        <f>SUM(N31:N32)</f>
        <v>0</v>
      </c>
      <c r="O33" s="16">
        <f>SUM(O31:O32)</f>
        <v>0</v>
      </c>
    </row>
    <row r="34" spans="2:15">
      <c r="B34" s="4" t="s">
        <v>38</v>
      </c>
      <c r="C34" s="4" t="s">
        <v>115</v>
      </c>
      <c r="D34" s="5">
        <v>380000</v>
      </c>
      <c r="E34" s="5">
        <v>2400</v>
      </c>
      <c r="F34" s="6">
        <f t="shared" si="2"/>
        <v>6.3157894736842104E-3</v>
      </c>
      <c r="G34" s="5">
        <f t="shared" si="3"/>
        <v>200</v>
      </c>
      <c r="H34" s="5">
        <v>480000</v>
      </c>
      <c r="I34" s="5">
        <f t="shared" si="4"/>
        <v>28</v>
      </c>
      <c r="J34" s="6">
        <f t="shared" si="5"/>
        <v>1.1666666666666667E-2</v>
      </c>
      <c r="K34" s="5">
        <f t="shared" si="6"/>
        <v>17142.857142857141</v>
      </c>
      <c r="L34" s="5">
        <v>560000</v>
      </c>
      <c r="M34" s="7">
        <f t="shared" si="7"/>
        <v>1.1666666666666667</v>
      </c>
      <c r="N34" s="5">
        <v>18</v>
      </c>
      <c r="O34" s="5">
        <v>10</v>
      </c>
    </row>
    <row r="35" spans="2:15">
      <c r="B35" s="4"/>
      <c r="C35" s="4" t="s">
        <v>116</v>
      </c>
      <c r="D35" s="5">
        <v>210000</v>
      </c>
      <c r="E35" s="5">
        <v>1300</v>
      </c>
      <c r="F35" s="6">
        <f t="shared" si="2"/>
        <v>6.1904761904761907E-3</v>
      </c>
      <c r="G35" s="5">
        <f t="shared" si="3"/>
        <v>200</v>
      </c>
      <c r="H35" s="5">
        <v>260000</v>
      </c>
      <c r="I35" s="5">
        <f t="shared" si="4"/>
        <v>15</v>
      </c>
      <c r="J35" s="6">
        <f t="shared" si="5"/>
        <v>1.1538461538461539E-2</v>
      </c>
      <c r="K35" s="5">
        <f t="shared" si="6"/>
        <v>17333.333333333332</v>
      </c>
      <c r="L35" s="5">
        <v>300000</v>
      </c>
      <c r="M35" s="7">
        <f t="shared" si="7"/>
        <v>1.1538461538461537</v>
      </c>
      <c r="N35" s="5">
        <v>10</v>
      </c>
      <c r="O35" s="5">
        <v>5</v>
      </c>
    </row>
    <row r="36" spans="2:15">
      <c r="B36" s="15" t="s">
        <v>38</v>
      </c>
      <c r="C36" s="15" t="s">
        <v>51</v>
      </c>
      <c r="D36" s="16">
        <f>SUM(D34:D35)</f>
        <v>590000</v>
      </c>
      <c r="E36" s="16">
        <f>SUM(E34:E35)</f>
        <v>3700</v>
      </c>
      <c r="F36" s="17">
        <f t="shared" si="2"/>
        <v>6.2711864406779661E-3</v>
      </c>
      <c r="G36" s="16">
        <f t="shared" si="3"/>
        <v>200</v>
      </c>
      <c r="H36" s="16">
        <f>SUM(H34:H35)</f>
        <v>740000</v>
      </c>
      <c r="I36" s="16">
        <f t="shared" si="4"/>
        <v>43</v>
      </c>
      <c r="J36" s="17">
        <f t="shared" si="5"/>
        <v>1.1621621621621621E-2</v>
      </c>
      <c r="K36" s="16">
        <f t="shared" si="6"/>
        <v>17209.302325581397</v>
      </c>
      <c r="L36" s="16">
        <f>SUM(L34:L35)</f>
        <v>860000</v>
      </c>
      <c r="M36" s="18">
        <f t="shared" si="7"/>
        <v>1.1621621621621621</v>
      </c>
      <c r="N36" s="16">
        <f>SUM(N34:N35)</f>
        <v>28</v>
      </c>
      <c r="O36" s="16">
        <f>SUM(O34:O35)</f>
        <v>15</v>
      </c>
    </row>
    <row r="37" spans="2:15">
      <c r="B37" s="4" t="s">
        <v>39</v>
      </c>
      <c r="C37" s="4" t="s">
        <v>117</v>
      </c>
      <c r="D37" s="5">
        <v>290000</v>
      </c>
      <c r="E37" s="5">
        <v>1850</v>
      </c>
      <c r="F37" s="6">
        <f t="shared" si="2"/>
        <v>6.3793103448275866E-3</v>
      </c>
      <c r="G37" s="5">
        <f t="shared" si="3"/>
        <v>250.27027027027026</v>
      </c>
      <c r="H37" s="5">
        <v>463000</v>
      </c>
      <c r="I37" s="5">
        <f t="shared" si="4"/>
        <v>49</v>
      </c>
      <c r="J37" s="6">
        <f t="shared" si="5"/>
        <v>2.6486486486486487E-2</v>
      </c>
      <c r="K37" s="5">
        <f t="shared" si="6"/>
        <v>9448.9795918367345</v>
      </c>
      <c r="L37" s="5">
        <v>1442000</v>
      </c>
      <c r="M37" s="7">
        <f t="shared" si="7"/>
        <v>3.1144708423326133</v>
      </c>
      <c r="N37" s="5">
        <v>31</v>
      </c>
      <c r="O37" s="5">
        <v>18</v>
      </c>
    </row>
    <row r="38" spans="2:15">
      <c r="B38" s="4"/>
      <c r="C38" s="4" t="s">
        <v>118</v>
      </c>
      <c r="D38" s="5">
        <v>180000</v>
      </c>
      <c r="E38" s="5">
        <v>980</v>
      </c>
      <c r="F38" s="6">
        <f t="shared" si="2"/>
        <v>5.4444444444444445E-3</v>
      </c>
      <c r="G38" s="5">
        <f t="shared" si="3"/>
        <v>239.79591836734693</v>
      </c>
      <c r="H38" s="5">
        <v>235000</v>
      </c>
      <c r="I38" s="5">
        <f t="shared" si="4"/>
        <v>32</v>
      </c>
      <c r="J38" s="6">
        <f t="shared" si="5"/>
        <v>3.2653061224489799E-2</v>
      </c>
      <c r="K38" s="5">
        <f t="shared" si="6"/>
        <v>7343.75</v>
      </c>
      <c r="L38" s="5">
        <v>794000</v>
      </c>
      <c r="M38" s="7">
        <f t="shared" si="7"/>
        <v>3.3787234042553194</v>
      </c>
      <c r="N38" s="5">
        <v>20</v>
      </c>
      <c r="O38" s="5">
        <v>12</v>
      </c>
    </row>
    <row r="39" spans="2:15">
      <c r="B39" s="15" t="s">
        <v>39</v>
      </c>
      <c r="C39" s="15" t="s">
        <v>51</v>
      </c>
      <c r="D39" s="16">
        <f>SUM(D37:D38)</f>
        <v>470000</v>
      </c>
      <c r="E39" s="16">
        <f>SUM(E37:E38)</f>
        <v>2830</v>
      </c>
      <c r="F39" s="17">
        <f t="shared" si="2"/>
        <v>6.0212765957446809E-3</v>
      </c>
      <c r="G39" s="16">
        <f t="shared" si="3"/>
        <v>246.64310954063603</v>
      </c>
      <c r="H39" s="16">
        <f>SUM(H37:H38)</f>
        <v>698000</v>
      </c>
      <c r="I39" s="16">
        <f t="shared" si="4"/>
        <v>81</v>
      </c>
      <c r="J39" s="17">
        <f t="shared" si="5"/>
        <v>2.8621908127208481E-2</v>
      </c>
      <c r="K39" s="16">
        <f t="shared" si="6"/>
        <v>8617.2839506172841</v>
      </c>
      <c r="L39" s="16">
        <f>SUM(L37:L38)</f>
        <v>2236000</v>
      </c>
      <c r="M39" s="18">
        <f t="shared" si="7"/>
        <v>3.2034383954154726</v>
      </c>
      <c r="N39" s="16">
        <f>SUM(N37:N38)</f>
        <v>51</v>
      </c>
      <c r="O39" s="16">
        <f>SUM(O37:O38)</f>
        <v>30</v>
      </c>
    </row>
    <row r="40" spans="2:15">
      <c r="B40" s="4" t="s">
        <v>40</v>
      </c>
      <c r="C40" s="4" t="s">
        <v>119</v>
      </c>
      <c r="D40" s="5">
        <v>471000</v>
      </c>
      <c r="E40" s="5">
        <v>504</v>
      </c>
      <c r="F40" s="6">
        <f t="shared" si="2"/>
        <v>1.0700636942675159E-3</v>
      </c>
      <c r="G40" s="5">
        <f t="shared" si="3"/>
        <v>246.03174603174602</v>
      </c>
      <c r="H40" s="5">
        <v>124000</v>
      </c>
      <c r="I40" s="5">
        <f t="shared" si="4"/>
        <v>114</v>
      </c>
      <c r="J40" s="6">
        <f t="shared" si="5"/>
        <v>0.22619047619047619</v>
      </c>
      <c r="K40" s="5">
        <f t="shared" si="6"/>
        <v>1087.719298245614</v>
      </c>
      <c r="L40" s="5">
        <v>2956000</v>
      </c>
      <c r="M40" s="7">
        <f t="shared" si="7"/>
        <v>23.838709677419356</v>
      </c>
      <c r="N40" s="5">
        <v>74</v>
      </c>
      <c r="O40" s="5">
        <v>40</v>
      </c>
    </row>
    <row r="41" spans="2:15">
      <c r="B41" s="4"/>
      <c r="C41" s="4" t="s">
        <v>120</v>
      </c>
      <c r="D41" s="5">
        <v>260000</v>
      </c>
      <c r="E41" s="5">
        <v>290</v>
      </c>
      <c r="F41" s="6">
        <f t="shared" si="2"/>
        <v>1.1153846153846153E-3</v>
      </c>
      <c r="G41" s="5">
        <f t="shared" si="3"/>
        <v>241.37931034482759</v>
      </c>
      <c r="H41" s="5">
        <v>70000</v>
      </c>
      <c r="I41" s="5">
        <f t="shared" si="4"/>
        <v>60</v>
      </c>
      <c r="J41" s="6">
        <f t="shared" si="5"/>
        <v>0.20689655172413793</v>
      </c>
      <c r="K41" s="5">
        <f t="shared" si="6"/>
        <v>1166.6666666666667</v>
      </c>
      <c r="L41" s="5">
        <v>1500000</v>
      </c>
      <c r="M41" s="7">
        <f t="shared" si="7"/>
        <v>21.428571428571427</v>
      </c>
      <c r="N41" s="5">
        <v>40</v>
      </c>
      <c r="O41" s="5">
        <v>20</v>
      </c>
    </row>
    <row r="42" spans="2:15">
      <c r="B42" s="15" t="s">
        <v>40</v>
      </c>
      <c r="C42" s="15" t="s">
        <v>51</v>
      </c>
      <c r="D42" s="16">
        <f>SUM(D40:D41)</f>
        <v>731000</v>
      </c>
      <c r="E42" s="16">
        <f>SUM(E40:E41)</f>
        <v>794</v>
      </c>
      <c r="F42" s="17">
        <f t="shared" si="2"/>
        <v>1.0861833105335157E-3</v>
      </c>
      <c r="G42" s="16">
        <f t="shared" si="3"/>
        <v>244.33249370277079</v>
      </c>
      <c r="H42" s="16">
        <f>SUM(H40:H41)</f>
        <v>194000</v>
      </c>
      <c r="I42" s="16">
        <f t="shared" si="4"/>
        <v>174</v>
      </c>
      <c r="J42" s="17">
        <f t="shared" si="5"/>
        <v>0.21914357682619648</v>
      </c>
      <c r="K42" s="16">
        <f t="shared" si="6"/>
        <v>1114.9425287356321</v>
      </c>
      <c r="L42" s="16">
        <f>SUM(L40:L41)</f>
        <v>4456000</v>
      </c>
      <c r="M42" s="18">
        <f t="shared" si="7"/>
        <v>22.969072164948454</v>
      </c>
      <c r="N42" s="16">
        <f>SUM(N40:N41)</f>
        <v>114</v>
      </c>
      <c r="O42" s="16">
        <f>SUM(O40:O41)</f>
        <v>60</v>
      </c>
    </row>
    <row r="43" spans="2:15">
      <c r="B43" s="4" t="s">
        <v>41</v>
      </c>
      <c r="C43" s="4" t="s">
        <v>121</v>
      </c>
      <c r="D43" s="5">
        <v>340000</v>
      </c>
      <c r="E43" s="5">
        <v>1700</v>
      </c>
      <c r="F43" s="6">
        <f t="shared" si="2"/>
        <v>5.0000000000000001E-3</v>
      </c>
      <c r="G43" s="5">
        <f t="shared" si="3"/>
        <v>150</v>
      </c>
      <c r="H43" s="5">
        <v>255000</v>
      </c>
      <c r="I43" s="5">
        <f t="shared" si="4"/>
        <v>0</v>
      </c>
      <c r="J43" s="6">
        <f t="shared" si="5"/>
        <v>0</v>
      </c>
      <c r="K43" s="5">
        <f t="shared" si="6"/>
        <v>0</v>
      </c>
      <c r="L43" s="5">
        <v>0</v>
      </c>
      <c r="M43" s="7">
        <f t="shared" si="7"/>
        <v>0</v>
      </c>
      <c r="N43" s="5">
        <v>0</v>
      </c>
      <c r="O43" s="5">
        <v>0</v>
      </c>
    </row>
    <row r="44" spans="2:15">
      <c r="B44" s="4"/>
      <c r="C44" s="4" t="s">
        <v>122</v>
      </c>
      <c r="D44" s="5">
        <v>210000</v>
      </c>
      <c r="E44" s="5">
        <v>980</v>
      </c>
      <c r="F44" s="6">
        <f t="shared" si="2"/>
        <v>4.6666666666666671E-3</v>
      </c>
      <c r="G44" s="5">
        <f t="shared" si="3"/>
        <v>153.0612244897959</v>
      </c>
      <c r="H44" s="5">
        <v>150000</v>
      </c>
      <c r="I44" s="5">
        <f t="shared" si="4"/>
        <v>0</v>
      </c>
      <c r="J44" s="6">
        <f t="shared" si="5"/>
        <v>0</v>
      </c>
      <c r="K44" s="5">
        <f t="shared" si="6"/>
        <v>0</v>
      </c>
      <c r="L44" s="5">
        <v>0</v>
      </c>
      <c r="M44" s="7">
        <f t="shared" si="7"/>
        <v>0</v>
      </c>
      <c r="N44" s="5">
        <v>0</v>
      </c>
      <c r="O44" s="5">
        <v>0</v>
      </c>
    </row>
    <row r="45" spans="2:15">
      <c r="B45" s="15" t="s">
        <v>41</v>
      </c>
      <c r="C45" s="15" t="s">
        <v>51</v>
      </c>
      <c r="D45" s="16">
        <f>SUM(D43:D44)</f>
        <v>550000</v>
      </c>
      <c r="E45" s="16">
        <f>SUM(E43:E44)</f>
        <v>2680</v>
      </c>
      <c r="F45" s="17">
        <f t="shared" si="2"/>
        <v>4.8727272727272725E-3</v>
      </c>
      <c r="G45" s="16">
        <f t="shared" si="3"/>
        <v>151.11940298507463</v>
      </c>
      <c r="H45" s="16">
        <f>SUM(H43:H44)</f>
        <v>405000</v>
      </c>
      <c r="I45" s="16">
        <f t="shared" si="4"/>
        <v>0</v>
      </c>
      <c r="J45" s="17">
        <f t="shared" si="5"/>
        <v>0</v>
      </c>
      <c r="K45" s="16">
        <f t="shared" si="6"/>
        <v>0</v>
      </c>
      <c r="L45" s="16">
        <f>SUM(L43:L44)</f>
        <v>0</v>
      </c>
      <c r="M45" s="18">
        <f t="shared" si="7"/>
        <v>0</v>
      </c>
      <c r="N45" s="16">
        <f>SUM(N43:N44)</f>
        <v>0</v>
      </c>
      <c r="O45" s="16">
        <f>SUM(O43:O44)</f>
        <v>0</v>
      </c>
    </row>
    <row r="46" spans="2:15">
      <c r="B46" s="30" t="s">
        <v>44</v>
      </c>
      <c r="C46" s="30"/>
      <c r="D46" s="12">
        <f>D24+D27+D30+D33+D36+D39+D42+D45</f>
        <v>7051000</v>
      </c>
      <c r="E46" s="12">
        <f>E24+E27+E30+E33+E36+E39+E42+E45</f>
        <v>35884</v>
      </c>
      <c r="F46" s="13">
        <f t="shared" si="2"/>
        <v>5.0892072046518225E-3</v>
      </c>
      <c r="G46" s="12">
        <f t="shared" si="3"/>
        <v>219.84728569836139</v>
      </c>
      <c r="H46" s="12">
        <f>H24+H27+H30+H33+H36+H39+H42+H45</f>
        <v>7889000</v>
      </c>
      <c r="I46" s="12">
        <f t="shared" si="4"/>
        <v>910</v>
      </c>
      <c r="J46" s="13">
        <f t="shared" si="5"/>
        <v>2.5359491695463161E-2</v>
      </c>
      <c r="K46" s="12">
        <f t="shared" si="6"/>
        <v>8669.2307692307695</v>
      </c>
      <c r="L46" s="12">
        <f>L24+L27+L30+L33+L36+L39+L42+L45</f>
        <v>11478000</v>
      </c>
      <c r="M46" s="14">
        <f t="shared" si="7"/>
        <v>1.4549372544048675</v>
      </c>
      <c r="N46" s="12">
        <f>N24+N27+N30+N33+N36+N39+N42+N45</f>
        <v>573</v>
      </c>
      <c r="O46" s="12">
        <f>O24+O27+O30+O33+O36+O39+O42+O45</f>
        <v>337</v>
      </c>
    </row>
  </sheetData>
  <mergeCells count="3">
    <mergeCell ref="B2:N2"/>
    <mergeCell ref="B20:O20"/>
    <mergeCell ref="B46:C46"/>
  </mergeCells>
  <phoneticPr fontId="18" type="noConversion"/>
  <conditionalFormatting sqref="C17:N18">
    <cfRule type="cellIs" dxfId="1" priority="2" operator="greaterThan">
      <formula>0</formula>
    </cfRule>
    <cfRule type="cellIs" dxfId="0" priority="3" operator="lessThan">
      <formula>0</formula>
    </cfRule>
  </conditionalFormatting>
  <pageMargins left="0.25" right="0.25" top="0.35" bottom="0.35" header="0.511811023622047" footer="0.511811023622047"/>
  <pageSetup fitToHeight="0"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0.79998168889431442"/>
    <pageSetUpPr fitToPage="1"/>
  </sheetPr>
  <dimension ref="B2:N83"/>
  <sheetViews>
    <sheetView showGridLines="0" zoomScaleNormal="100" workbookViewId="0"/>
  </sheetViews>
  <sheetFormatPr defaultColWidth="0" defaultRowHeight="15"/>
  <cols>
    <col min="1" max="1" width="2.42578125" customWidth="1"/>
    <col min="2" max="2" width="18" customWidth="1"/>
    <col min="3" max="14" width="11.140625" customWidth="1"/>
    <col min="15" max="15" width="8.7109375" customWidth="1"/>
    <col min="16" max="16384" width="8.7109375" hidden="1"/>
  </cols>
  <sheetData>
    <row r="2" spans="2:14" ht="24" customHeight="1">
      <c r="B2" s="50" t="s">
        <v>146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2:14" ht="24" customHeight="1"/>
    <row r="4" spans="2:14" ht="24" customHeight="1"/>
    <row r="5" spans="2:14" ht="24" customHeight="1"/>
    <row r="6" spans="2:14" ht="24" customHeight="1"/>
    <row r="7" spans="2:14" ht="24" customHeight="1"/>
    <row r="8" spans="2:14" ht="24" customHeight="1"/>
    <row r="9" spans="2:14" ht="24" customHeight="1"/>
    <row r="10" spans="2:14" ht="24" customHeight="1"/>
    <row r="11" spans="2:14" ht="24" customHeight="1"/>
    <row r="12" spans="2:14" ht="24" customHeight="1"/>
    <row r="13" spans="2:14" ht="33.75" customHeight="1"/>
    <row r="14" spans="2:14" ht="30" customHeight="1">
      <c r="B14" s="2" t="s">
        <v>61</v>
      </c>
      <c r="C14" s="2" t="s">
        <v>6</v>
      </c>
      <c r="D14" s="2" t="s">
        <v>7</v>
      </c>
      <c r="E14" s="2" t="s">
        <v>8</v>
      </c>
      <c r="F14" s="3" t="s">
        <v>9</v>
      </c>
      <c r="G14" s="2" t="s">
        <v>10</v>
      </c>
      <c r="H14" s="2" t="s">
        <v>11</v>
      </c>
      <c r="I14" s="51" t="s">
        <v>145</v>
      </c>
      <c r="J14" s="2" t="s">
        <v>13</v>
      </c>
      <c r="K14" s="2" t="s">
        <v>14</v>
      </c>
      <c r="L14" s="3" t="s">
        <v>15</v>
      </c>
      <c r="M14" s="2" t="s">
        <v>16</v>
      </c>
      <c r="N14" s="2" t="s">
        <v>17</v>
      </c>
    </row>
    <row r="15" spans="2:14">
      <c r="B15" s="52" t="s">
        <v>62</v>
      </c>
      <c r="C15" s="5">
        <v>830000</v>
      </c>
      <c r="D15" s="5">
        <v>3800</v>
      </c>
      <c r="E15" s="6">
        <f t="shared" ref="E15:E22" si="0">IFERROR(D15/C15,0)</f>
        <v>4.5783132530120485E-3</v>
      </c>
      <c r="F15" s="5">
        <f t="shared" ref="F15:F22" si="1">IFERROR(G15/D15,0)</f>
        <v>200</v>
      </c>
      <c r="G15" s="5">
        <v>760000</v>
      </c>
      <c r="H15" s="5">
        <f t="shared" ref="H15:H22" si="2">M15+N15</f>
        <v>58</v>
      </c>
      <c r="I15" s="6">
        <f t="shared" ref="I15:I22" si="3">IFERROR(H15/D15,0)</f>
        <v>1.5263157894736841E-2</v>
      </c>
      <c r="J15" s="5">
        <f t="shared" ref="J15:J22" si="4">IFERROR(G15/H15,0)</f>
        <v>13103.448275862069</v>
      </c>
      <c r="K15" s="5">
        <v>1250000</v>
      </c>
      <c r="L15" s="7">
        <f t="shared" ref="L15:L22" si="5">IFERROR(K15/G15,0)</f>
        <v>1.6447368421052631</v>
      </c>
      <c r="M15" s="5">
        <v>30</v>
      </c>
      <c r="N15" s="5">
        <v>28</v>
      </c>
    </row>
    <row r="16" spans="2:14">
      <c r="B16" s="52" t="s">
        <v>63</v>
      </c>
      <c r="C16" s="5">
        <v>800000</v>
      </c>
      <c r="D16" s="5">
        <v>3600</v>
      </c>
      <c r="E16" s="6">
        <f t="shared" si="0"/>
        <v>4.4999999999999997E-3</v>
      </c>
      <c r="F16" s="5">
        <f t="shared" si="1"/>
        <v>202.77777777777777</v>
      </c>
      <c r="G16" s="5">
        <v>730000</v>
      </c>
      <c r="H16" s="5">
        <f t="shared" si="2"/>
        <v>53</v>
      </c>
      <c r="I16" s="6">
        <f t="shared" si="3"/>
        <v>1.4722222222222222E-2</v>
      </c>
      <c r="J16" s="5">
        <f t="shared" si="4"/>
        <v>13773.584905660377</v>
      </c>
      <c r="K16" s="5">
        <v>1150000</v>
      </c>
      <c r="L16" s="7">
        <f t="shared" si="5"/>
        <v>1.5753424657534247</v>
      </c>
      <c r="M16" s="5">
        <v>27</v>
      </c>
      <c r="N16" s="5">
        <v>26</v>
      </c>
    </row>
    <row r="17" spans="2:14">
      <c r="B17" s="52" t="s">
        <v>64</v>
      </c>
      <c r="C17" s="5">
        <v>840000</v>
      </c>
      <c r="D17" s="5">
        <v>3900</v>
      </c>
      <c r="E17" s="6">
        <f t="shared" si="0"/>
        <v>4.642857142857143E-3</v>
      </c>
      <c r="F17" s="5">
        <f t="shared" si="1"/>
        <v>197.43589743589743</v>
      </c>
      <c r="G17" s="5">
        <v>770000</v>
      </c>
      <c r="H17" s="5">
        <f t="shared" si="2"/>
        <v>60</v>
      </c>
      <c r="I17" s="6">
        <f t="shared" si="3"/>
        <v>1.5384615384615385E-2</v>
      </c>
      <c r="J17" s="5">
        <f t="shared" si="4"/>
        <v>12833.333333333334</v>
      </c>
      <c r="K17" s="5">
        <v>1300000</v>
      </c>
      <c r="L17" s="7">
        <f t="shared" si="5"/>
        <v>1.6883116883116882</v>
      </c>
      <c r="M17" s="5">
        <v>31</v>
      </c>
      <c r="N17" s="5">
        <v>29</v>
      </c>
    </row>
    <row r="18" spans="2:14">
      <c r="B18" s="52" t="s">
        <v>65</v>
      </c>
      <c r="C18" s="5">
        <v>790000</v>
      </c>
      <c r="D18" s="5">
        <v>3550</v>
      </c>
      <c r="E18" s="6">
        <f t="shared" si="0"/>
        <v>4.4936708860759495E-3</v>
      </c>
      <c r="F18" s="5">
        <f t="shared" si="1"/>
        <v>202.81690140845072</v>
      </c>
      <c r="G18" s="5">
        <v>720000</v>
      </c>
      <c r="H18" s="5">
        <f t="shared" si="2"/>
        <v>50</v>
      </c>
      <c r="I18" s="6">
        <f t="shared" si="3"/>
        <v>1.4084507042253521E-2</v>
      </c>
      <c r="J18" s="5">
        <f t="shared" si="4"/>
        <v>14400</v>
      </c>
      <c r="K18" s="5">
        <v>1100000</v>
      </c>
      <c r="L18" s="7">
        <f t="shared" si="5"/>
        <v>1.5277777777777777</v>
      </c>
      <c r="M18" s="5">
        <v>25</v>
      </c>
      <c r="N18" s="5">
        <v>25</v>
      </c>
    </row>
    <row r="19" spans="2:14">
      <c r="B19" s="52" t="s">
        <v>66</v>
      </c>
      <c r="C19" s="5">
        <v>810000</v>
      </c>
      <c r="D19" s="5">
        <v>3700</v>
      </c>
      <c r="E19" s="6">
        <f t="shared" si="0"/>
        <v>4.5679012345679016E-3</v>
      </c>
      <c r="F19" s="5">
        <f t="shared" si="1"/>
        <v>200</v>
      </c>
      <c r="G19" s="5">
        <v>740000</v>
      </c>
      <c r="H19" s="5">
        <f t="shared" si="2"/>
        <v>55</v>
      </c>
      <c r="I19" s="6">
        <f t="shared" si="3"/>
        <v>1.4864864864864866E-2</v>
      </c>
      <c r="J19" s="5">
        <f t="shared" si="4"/>
        <v>13454.545454545454</v>
      </c>
      <c r="K19" s="5">
        <v>1200000</v>
      </c>
      <c r="L19" s="7">
        <f t="shared" si="5"/>
        <v>1.6216216216216217</v>
      </c>
      <c r="M19" s="5">
        <v>28</v>
      </c>
      <c r="N19" s="5">
        <v>27</v>
      </c>
    </row>
    <row r="20" spans="2:14">
      <c r="B20" s="52" t="s">
        <v>67</v>
      </c>
      <c r="C20" s="5">
        <v>880000</v>
      </c>
      <c r="D20" s="5">
        <v>4050</v>
      </c>
      <c r="E20" s="6">
        <f t="shared" si="0"/>
        <v>4.6022727272727274E-3</v>
      </c>
      <c r="F20" s="5">
        <f t="shared" si="1"/>
        <v>197.53086419753086</v>
      </c>
      <c r="G20" s="5">
        <v>800000</v>
      </c>
      <c r="H20" s="5">
        <f t="shared" si="2"/>
        <v>64</v>
      </c>
      <c r="I20" s="6">
        <f t="shared" si="3"/>
        <v>1.580246913580247E-2</v>
      </c>
      <c r="J20" s="5">
        <f t="shared" si="4"/>
        <v>12500</v>
      </c>
      <c r="K20" s="5">
        <v>1400000</v>
      </c>
      <c r="L20" s="7">
        <f t="shared" si="5"/>
        <v>1.75</v>
      </c>
      <c r="M20" s="5">
        <v>33</v>
      </c>
      <c r="N20" s="5">
        <v>31</v>
      </c>
    </row>
    <row r="21" spans="2:14">
      <c r="B21" s="52" t="s">
        <v>68</v>
      </c>
      <c r="C21" s="5">
        <v>870000</v>
      </c>
      <c r="D21" s="5">
        <v>3800</v>
      </c>
      <c r="E21" s="6">
        <f t="shared" si="0"/>
        <v>4.3678160919540226E-3</v>
      </c>
      <c r="F21" s="5">
        <f t="shared" si="1"/>
        <v>200</v>
      </c>
      <c r="G21" s="5">
        <v>760000</v>
      </c>
      <c r="H21" s="5">
        <f t="shared" si="2"/>
        <v>60</v>
      </c>
      <c r="I21" s="6">
        <f t="shared" si="3"/>
        <v>1.5789473684210527E-2</v>
      </c>
      <c r="J21" s="5">
        <f t="shared" si="4"/>
        <v>12666.666666666666</v>
      </c>
      <c r="K21" s="5">
        <v>1300000</v>
      </c>
      <c r="L21" s="7">
        <f t="shared" si="5"/>
        <v>1.7105263157894737</v>
      </c>
      <c r="M21" s="5">
        <v>26</v>
      </c>
      <c r="N21" s="5">
        <v>34</v>
      </c>
    </row>
    <row r="22" spans="2:14" ht="19.5" customHeight="1">
      <c r="B22" s="8" t="s">
        <v>26</v>
      </c>
      <c r="C22" s="12">
        <f>SUM(C15:C21)</f>
        <v>5820000</v>
      </c>
      <c r="D22" s="12">
        <f>SUM(D15:D21)</f>
        <v>26400</v>
      </c>
      <c r="E22" s="13">
        <f t="shared" si="0"/>
        <v>4.536082474226804E-3</v>
      </c>
      <c r="F22" s="12">
        <f t="shared" si="1"/>
        <v>200</v>
      </c>
      <c r="G22" s="12">
        <f>SUM(G15:G21)</f>
        <v>5280000</v>
      </c>
      <c r="H22" s="12">
        <f t="shared" si="2"/>
        <v>400</v>
      </c>
      <c r="I22" s="13">
        <f t="shared" si="3"/>
        <v>1.5151515151515152E-2</v>
      </c>
      <c r="J22" s="12">
        <f t="shared" si="4"/>
        <v>13200</v>
      </c>
      <c r="K22" s="12">
        <f>SUM(K15:K21)</f>
        <v>8700000</v>
      </c>
      <c r="L22" s="14">
        <f t="shared" si="5"/>
        <v>1.6477272727272727</v>
      </c>
      <c r="M22" s="12">
        <f>SUM(M15:M21)</f>
        <v>200</v>
      </c>
      <c r="N22" s="12">
        <f>SUM(N15:N21)</f>
        <v>200</v>
      </c>
    </row>
    <row r="24" spans="2:14" ht="24" customHeight="1">
      <c r="B24" s="50" t="s">
        <v>147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</row>
    <row r="25" spans="2:14" ht="15" customHeight="1"/>
    <row r="26" spans="2:14" ht="15" customHeight="1"/>
    <row r="27" spans="2:14" ht="15" customHeight="1"/>
    <row r="28" spans="2:14" ht="15" customHeight="1"/>
    <row r="29" spans="2:14" ht="15" customHeight="1"/>
    <row r="30" spans="2:14" ht="15" customHeight="1"/>
    <row r="31" spans="2:14" ht="15" customHeight="1"/>
    <row r="32" spans="2:14" ht="15" customHeight="1"/>
    <row r="33" spans="2:14" ht="15" customHeight="1"/>
    <row r="34" spans="2:14" ht="15" customHeight="1"/>
    <row r="35" spans="2:14" ht="15" customHeight="1"/>
    <row r="36" spans="2:14" ht="15" customHeight="1"/>
    <row r="37" spans="2:14" ht="15" customHeight="1"/>
    <row r="38" spans="2:14" ht="15" customHeight="1"/>
    <row r="39" spans="2:14" ht="15" customHeight="1"/>
    <row r="40" spans="2:14" ht="15" customHeight="1"/>
    <row r="41" spans="2:14" ht="15" customHeight="1"/>
    <row r="42" spans="2:14" ht="15" customHeight="1"/>
    <row r="43" spans="2:14" ht="15" customHeight="1"/>
    <row r="44" spans="2:14" ht="15" customHeight="1"/>
    <row r="45" spans="2:14" ht="15" customHeight="1"/>
    <row r="46" spans="2:14" ht="30" customHeight="1">
      <c r="B46" s="2" t="s">
        <v>69</v>
      </c>
      <c r="C46" s="2" t="s">
        <v>6</v>
      </c>
      <c r="D46" s="2" t="s">
        <v>7</v>
      </c>
      <c r="E46" s="2" t="s">
        <v>8</v>
      </c>
      <c r="F46" s="3" t="s">
        <v>9</v>
      </c>
      <c r="G46" s="2" t="s">
        <v>10</v>
      </c>
      <c r="H46" s="2" t="s">
        <v>11</v>
      </c>
      <c r="I46" s="51" t="s">
        <v>145</v>
      </c>
      <c r="J46" s="2" t="s">
        <v>13</v>
      </c>
      <c r="K46" s="2" t="s">
        <v>14</v>
      </c>
      <c r="L46" s="3" t="s">
        <v>15</v>
      </c>
      <c r="M46" s="2" t="s">
        <v>16</v>
      </c>
      <c r="N46" s="2" t="s">
        <v>17</v>
      </c>
    </row>
    <row r="47" spans="2:14">
      <c r="B47" s="4" t="s">
        <v>123</v>
      </c>
      <c r="C47" s="5">
        <v>1250000</v>
      </c>
      <c r="D47" s="5">
        <v>7800</v>
      </c>
      <c r="E47" s="6">
        <f t="shared" ref="E47:E54" si="6">IFERROR(D47/C47,0)</f>
        <v>6.2399999999999999E-3</v>
      </c>
      <c r="F47" s="5">
        <f t="shared" ref="F47:F54" si="7">IFERROR(G47/D47,0)</f>
        <v>200</v>
      </c>
      <c r="G47" s="5">
        <v>1560000</v>
      </c>
      <c r="H47" s="5">
        <f t="shared" ref="H47:H54" si="8">M47+N47</f>
        <v>105</v>
      </c>
      <c r="I47" s="6">
        <f t="shared" ref="I47:I54" si="9">IFERROR(H47/D47,0)</f>
        <v>1.3461538461538462E-2</v>
      </c>
      <c r="J47" s="5">
        <f t="shared" ref="J47:J54" si="10">IFERROR(G47/H47,0)</f>
        <v>14857.142857142857</v>
      </c>
      <c r="K47" s="5">
        <v>2600000</v>
      </c>
      <c r="L47" s="7">
        <f t="shared" ref="L47:L54" si="11">IFERROR(K47/G47,0)</f>
        <v>1.6666666666666667</v>
      </c>
      <c r="M47" s="5">
        <v>60</v>
      </c>
      <c r="N47" s="5">
        <v>45</v>
      </c>
    </row>
    <row r="48" spans="2:14">
      <c r="B48" s="4" t="s">
        <v>124</v>
      </c>
      <c r="C48" s="5">
        <v>1480000</v>
      </c>
      <c r="D48" s="5">
        <v>6200</v>
      </c>
      <c r="E48" s="6">
        <f t="shared" si="6"/>
        <v>4.1891891891891889E-3</v>
      </c>
      <c r="F48" s="5">
        <f t="shared" si="7"/>
        <v>229.03225806451613</v>
      </c>
      <c r="G48" s="5">
        <v>1420000</v>
      </c>
      <c r="H48" s="5">
        <f t="shared" si="8"/>
        <v>85</v>
      </c>
      <c r="I48" s="6">
        <f t="shared" si="9"/>
        <v>1.3709677419354839E-2</v>
      </c>
      <c r="J48" s="5">
        <f t="shared" si="10"/>
        <v>16705.882352941175</v>
      </c>
      <c r="K48" s="5">
        <v>1900000</v>
      </c>
      <c r="L48" s="7">
        <f t="shared" si="11"/>
        <v>1.3380281690140845</v>
      </c>
      <c r="M48" s="5">
        <v>45</v>
      </c>
      <c r="N48" s="5">
        <v>40</v>
      </c>
    </row>
    <row r="49" spans="2:14">
      <c r="B49" s="4" t="s">
        <v>125</v>
      </c>
      <c r="C49" s="5">
        <v>1120000</v>
      </c>
      <c r="D49" s="5">
        <v>5400</v>
      </c>
      <c r="E49" s="6">
        <f t="shared" si="6"/>
        <v>4.8214285714285711E-3</v>
      </c>
      <c r="F49" s="5">
        <f t="shared" si="7"/>
        <v>218.5185185185185</v>
      </c>
      <c r="G49" s="5">
        <v>1180000</v>
      </c>
      <c r="H49" s="5">
        <f t="shared" si="8"/>
        <v>73</v>
      </c>
      <c r="I49" s="6">
        <f t="shared" si="9"/>
        <v>1.3518518518518518E-2</v>
      </c>
      <c r="J49" s="5">
        <f t="shared" si="10"/>
        <v>16164.383561643835</v>
      </c>
      <c r="K49" s="5">
        <v>1500000</v>
      </c>
      <c r="L49" s="7">
        <f t="shared" si="11"/>
        <v>1.271186440677966</v>
      </c>
      <c r="M49" s="5">
        <v>35</v>
      </c>
      <c r="N49" s="5">
        <v>38</v>
      </c>
    </row>
    <row r="50" spans="2:14">
      <c r="B50" s="4" t="s">
        <v>126</v>
      </c>
      <c r="C50" s="5">
        <v>820000</v>
      </c>
      <c r="D50" s="5">
        <v>4100</v>
      </c>
      <c r="E50" s="6">
        <f t="shared" si="6"/>
        <v>5.0000000000000001E-3</v>
      </c>
      <c r="F50" s="5">
        <f t="shared" si="7"/>
        <v>214.63414634146341</v>
      </c>
      <c r="G50" s="5">
        <v>880000</v>
      </c>
      <c r="H50" s="5">
        <f t="shared" si="8"/>
        <v>58</v>
      </c>
      <c r="I50" s="6">
        <f t="shared" si="9"/>
        <v>1.4146341463414635E-2</v>
      </c>
      <c r="J50" s="5">
        <f t="shared" si="10"/>
        <v>15172.413793103447</v>
      </c>
      <c r="K50" s="5">
        <v>1200000</v>
      </c>
      <c r="L50" s="7">
        <f t="shared" si="11"/>
        <v>1.3636363636363635</v>
      </c>
      <c r="M50" s="5">
        <v>28</v>
      </c>
      <c r="N50" s="5">
        <v>30</v>
      </c>
    </row>
    <row r="51" spans="2:14">
      <c r="B51" s="4" t="s">
        <v>127</v>
      </c>
      <c r="C51" s="5">
        <v>640000</v>
      </c>
      <c r="D51" s="5">
        <v>5200</v>
      </c>
      <c r="E51" s="6">
        <f t="shared" si="6"/>
        <v>8.1250000000000003E-3</v>
      </c>
      <c r="F51" s="5">
        <f t="shared" si="7"/>
        <v>188.46153846153845</v>
      </c>
      <c r="G51" s="5">
        <v>980000</v>
      </c>
      <c r="H51" s="5">
        <f t="shared" si="8"/>
        <v>90</v>
      </c>
      <c r="I51" s="6">
        <f t="shared" si="9"/>
        <v>1.7307692307692309E-2</v>
      </c>
      <c r="J51" s="5">
        <f t="shared" si="10"/>
        <v>10888.888888888889</v>
      </c>
      <c r="K51" s="5">
        <v>1800000</v>
      </c>
      <c r="L51" s="7">
        <f t="shared" si="11"/>
        <v>1.8367346938775511</v>
      </c>
      <c r="M51" s="5">
        <v>55</v>
      </c>
      <c r="N51" s="5">
        <v>35</v>
      </c>
    </row>
    <row r="52" spans="2:14">
      <c r="B52" s="4" t="s">
        <v>128</v>
      </c>
      <c r="C52" s="5">
        <v>720000</v>
      </c>
      <c r="D52" s="5">
        <v>3800</v>
      </c>
      <c r="E52" s="6">
        <f t="shared" si="6"/>
        <v>5.2777777777777779E-3</v>
      </c>
      <c r="F52" s="5">
        <f t="shared" si="7"/>
        <v>189.47368421052633</v>
      </c>
      <c r="G52" s="5">
        <v>720000</v>
      </c>
      <c r="H52" s="5">
        <f t="shared" si="8"/>
        <v>40</v>
      </c>
      <c r="I52" s="6">
        <f t="shared" si="9"/>
        <v>1.0526315789473684E-2</v>
      </c>
      <c r="J52" s="5">
        <f t="shared" si="10"/>
        <v>18000</v>
      </c>
      <c r="K52" s="5">
        <v>800000</v>
      </c>
      <c r="L52" s="7">
        <f t="shared" si="11"/>
        <v>1.1111111111111112</v>
      </c>
      <c r="M52" s="5">
        <v>18</v>
      </c>
      <c r="N52" s="5">
        <v>22</v>
      </c>
    </row>
    <row r="53" spans="2:14">
      <c r="B53" s="4" t="s">
        <v>129</v>
      </c>
      <c r="C53" s="5">
        <v>401000</v>
      </c>
      <c r="D53" s="5">
        <v>2500</v>
      </c>
      <c r="E53" s="6">
        <f t="shared" si="6"/>
        <v>6.2344139650872821E-3</v>
      </c>
      <c r="F53" s="5">
        <f t="shared" si="7"/>
        <v>192</v>
      </c>
      <c r="G53" s="5">
        <v>480000</v>
      </c>
      <c r="H53" s="5">
        <f t="shared" si="8"/>
        <v>23</v>
      </c>
      <c r="I53" s="6">
        <f t="shared" si="9"/>
        <v>9.1999999999999998E-3</v>
      </c>
      <c r="J53" s="5">
        <f t="shared" si="10"/>
        <v>20869.565217391304</v>
      </c>
      <c r="K53" s="5">
        <v>380000</v>
      </c>
      <c r="L53" s="7">
        <f t="shared" si="11"/>
        <v>0.79166666666666663</v>
      </c>
      <c r="M53" s="5">
        <v>8</v>
      </c>
      <c r="N53" s="5">
        <v>15</v>
      </c>
    </row>
    <row r="54" spans="2:14" ht="19.5" customHeight="1">
      <c r="B54" s="8" t="s">
        <v>26</v>
      </c>
      <c r="C54" s="12">
        <f>SUM(C47:C53)</f>
        <v>6431000</v>
      </c>
      <c r="D54" s="12">
        <f>SUM(D47:D53)</f>
        <v>35000</v>
      </c>
      <c r="E54" s="13">
        <f t="shared" si="6"/>
        <v>5.4423884310371637E-3</v>
      </c>
      <c r="F54" s="12">
        <f t="shared" si="7"/>
        <v>206.28571428571428</v>
      </c>
      <c r="G54" s="12">
        <f>SUM(G47:G53)</f>
        <v>7220000</v>
      </c>
      <c r="H54" s="12">
        <f t="shared" si="8"/>
        <v>474</v>
      </c>
      <c r="I54" s="13">
        <f t="shared" si="9"/>
        <v>1.3542857142857143E-2</v>
      </c>
      <c r="J54" s="12">
        <f t="shared" si="10"/>
        <v>15232.067510548522</v>
      </c>
      <c r="K54" s="12">
        <f>SUM(K47:K53)</f>
        <v>10180000</v>
      </c>
      <c r="L54" s="14">
        <f t="shared" si="11"/>
        <v>1.4099722991689752</v>
      </c>
      <c r="M54" s="12">
        <f>SUM(M47:M53)</f>
        <v>249</v>
      </c>
      <c r="N54" s="12">
        <f>SUM(N47:N53)</f>
        <v>225</v>
      </c>
    </row>
    <row r="56" spans="2:14" ht="24" customHeight="1">
      <c r="B56" s="53" t="s">
        <v>148</v>
      </c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</row>
    <row r="57" spans="2:14" ht="24" customHeight="1"/>
    <row r="58" spans="2:14" ht="24" customHeight="1"/>
    <row r="59" spans="2:14" ht="24" customHeight="1"/>
    <row r="60" spans="2:14" ht="24" customHeight="1"/>
    <row r="61" spans="2:14" ht="24" customHeight="1"/>
    <row r="62" spans="2:14" ht="24" customHeight="1"/>
    <row r="63" spans="2:14" ht="24" customHeight="1"/>
    <row r="64" spans="2:14" ht="24" customHeight="1"/>
    <row r="65" spans="2:14" ht="24" customHeight="1"/>
    <row r="66" spans="2:14" ht="29.25" customHeight="1"/>
    <row r="67" spans="2:14" ht="30" customHeight="1">
      <c r="B67" s="2" t="s">
        <v>77</v>
      </c>
      <c r="C67" s="2" t="s">
        <v>6</v>
      </c>
      <c r="D67" s="2" t="s">
        <v>7</v>
      </c>
      <c r="E67" s="2" t="s">
        <v>8</v>
      </c>
      <c r="F67" s="3" t="s">
        <v>9</v>
      </c>
      <c r="G67" s="2" t="s">
        <v>10</v>
      </c>
      <c r="H67" s="2" t="s">
        <v>11</v>
      </c>
      <c r="I67" s="2" t="s">
        <v>12</v>
      </c>
      <c r="J67" s="2" t="s">
        <v>13</v>
      </c>
      <c r="K67" s="2" t="s">
        <v>14</v>
      </c>
      <c r="L67" s="3" t="s">
        <v>15</v>
      </c>
      <c r="M67" s="2" t="s">
        <v>16</v>
      </c>
      <c r="N67" s="2" t="s">
        <v>17</v>
      </c>
    </row>
    <row r="68" spans="2:14">
      <c r="B68" s="4" t="s">
        <v>78</v>
      </c>
      <c r="C68" s="5">
        <v>2950000</v>
      </c>
      <c r="D68" s="5">
        <v>13500</v>
      </c>
      <c r="E68" s="6">
        <f>IFERROR(D68/C68,0)</f>
        <v>4.5762711864406778E-3</v>
      </c>
      <c r="F68" s="5">
        <f>IFERROR(G68/D68,0)</f>
        <v>200</v>
      </c>
      <c r="G68" s="5">
        <v>2700000</v>
      </c>
      <c r="H68" s="5">
        <f>M68+N68</f>
        <v>185</v>
      </c>
      <c r="I68" s="6">
        <f>IFERROR(H68/D68,0)</f>
        <v>1.3703703703703704E-2</v>
      </c>
      <c r="J68" s="5">
        <f>IFERROR(G68/H68,0)</f>
        <v>14594.594594594595</v>
      </c>
      <c r="K68" s="5">
        <v>3800000</v>
      </c>
      <c r="L68" s="7">
        <f>IFERROR(K68/G68,0)</f>
        <v>1.4074074074074074</v>
      </c>
      <c r="M68" s="5">
        <v>95</v>
      </c>
      <c r="N68" s="5">
        <v>90</v>
      </c>
    </row>
    <row r="69" spans="2:14">
      <c r="B69" s="4" t="s">
        <v>79</v>
      </c>
      <c r="C69" s="5">
        <v>2720000</v>
      </c>
      <c r="D69" s="5">
        <v>12000</v>
      </c>
      <c r="E69" s="6">
        <f>IFERROR(D69/C69,0)</f>
        <v>4.4117647058823529E-3</v>
      </c>
      <c r="F69" s="5">
        <f>IFERROR(G69/D69,0)</f>
        <v>208.33333333333334</v>
      </c>
      <c r="G69" s="5">
        <v>2500000</v>
      </c>
      <c r="H69" s="5">
        <f>M69+N69</f>
        <v>205</v>
      </c>
      <c r="I69" s="6">
        <f>IFERROR(H69/D69,0)</f>
        <v>1.7083333333333332E-2</v>
      </c>
      <c r="J69" s="5">
        <f>IFERROR(G69/H69,0)</f>
        <v>12195.121951219513</v>
      </c>
      <c r="K69" s="5">
        <v>4500000</v>
      </c>
      <c r="L69" s="7">
        <f>IFERROR(K69/G69,0)</f>
        <v>1.8</v>
      </c>
      <c r="M69" s="5">
        <v>100</v>
      </c>
      <c r="N69" s="5">
        <v>105</v>
      </c>
    </row>
    <row r="70" spans="2:14">
      <c r="B70" s="4" t="s">
        <v>80</v>
      </c>
      <c r="C70" s="5">
        <v>150000</v>
      </c>
      <c r="D70" s="5">
        <v>900</v>
      </c>
      <c r="E70" s="6">
        <f>IFERROR(D70/C70,0)</f>
        <v>6.0000000000000001E-3</v>
      </c>
      <c r="F70" s="5">
        <f>IFERROR(G70/D70,0)</f>
        <v>111.11111111111111</v>
      </c>
      <c r="G70" s="5">
        <v>100000</v>
      </c>
      <c r="H70" s="5">
        <f>M70+N70</f>
        <v>10</v>
      </c>
      <c r="I70" s="6">
        <f>IFERROR(H70/D70,0)</f>
        <v>1.1111111111111112E-2</v>
      </c>
      <c r="J70" s="5">
        <f>IFERROR(G70/H70,0)</f>
        <v>10000</v>
      </c>
      <c r="K70" s="5">
        <v>200000</v>
      </c>
      <c r="L70" s="7">
        <f>IFERROR(K70/G70,0)</f>
        <v>2</v>
      </c>
      <c r="M70" s="5">
        <v>5</v>
      </c>
      <c r="N70" s="5">
        <v>5</v>
      </c>
    </row>
    <row r="71" spans="2:14" ht="19.5" customHeight="1">
      <c r="B71" s="8" t="s">
        <v>26</v>
      </c>
      <c r="C71" s="12">
        <f>SUM(C68:C70)</f>
        <v>5820000</v>
      </c>
      <c r="D71" s="12">
        <f>SUM(D68:D70)</f>
        <v>26400</v>
      </c>
      <c r="E71" s="13">
        <f>IFERROR(D71/C71,0)</f>
        <v>4.536082474226804E-3</v>
      </c>
      <c r="F71" s="12">
        <f>IFERROR(G71/D71,0)</f>
        <v>200.75757575757575</v>
      </c>
      <c r="G71" s="12">
        <f>SUM(G68:G70)</f>
        <v>5300000</v>
      </c>
      <c r="H71" s="12">
        <f>M71+N71</f>
        <v>400</v>
      </c>
      <c r="I71" s="13">
        <f>IFERROR(H71/D71,0)</f>
        <v>1.5151515151515152E-2</v>
      </c>
      <c r="J71" s="12">
        <f>IFERROR(G71/H71,0)</f>
        <v>13250</v>
      </c>
      <c r="K71" s="12">
        <f>SUM(K68:K70)</f>
        <v>8500000</v>
      </c>
      <c r="L71" s="14">
        <f>IFERROR(K71/G71,0)</f>
        <v>1.6037735849056605</v>
      </c>
      <c r="M71" s="12">
        <f>SUM(M68:M70)</f>
        <v>200</v>
      </c>
      <c r="N71" s="12">
        <f>SUM(N68:N70)</f>
        <v>200</v>
      </c>
    </row>
    <row r="72" spans="2:14" ht="13.5" customHeight="1"/>
    <row r="73" spans="2:14" ht="30" customHeight="1">
      <c r="B73" s="2" t="s">
        <v>81</v>
      </c>
      <c r="C73" s="2" t="s">
        <v>6</v>
      </c>
      <c r="D73" s="2" t="s">
        <v>7</v>
      </c>
      <c r="E73" s="2" t="s">
        <v>8</v>
      </c>
      <c r="F73" s="3" t="s">
        <v>9</v>
      </c>
      <c r="G73" s="2" t="s">
        <v>10</v>
      </c>
      <c r="H73" s="2" t="s">
        <v>11</v>
      </c>
      <c r="I73" s="2" t="s">
        <v>12</v>
      </c>
      <c r="J73" s="2" t="s">
        <v>13</v>
      </c>
      <c r="K73" s="2" t="s">
        <v>14</v>
      </c>
      <c r="L73" s="3" t="s">
        <v>15</v>
      </c>
      <c r="M73" s="2" t="s">
        <v>16</v>
      </c>
      <c r="N73" s="2" t="s">
        <v>17</v>
      </c>
    </row>
    <row r="74" spans="2:14">
      <c r="B74" s="4" t="s">
        <v>82</v>
      </c>
      <c r="C74" s="5">
        <v>320000</v>
      </c>
      <c r="D74" s="5">
        <v>1400</v>
      </c>
      <c r="E74" s="6">
        <f t="shared" ref="E74:E82" si="12">IFERROR(D74/C74,0)</f>
        <v>4.3750000000000004E-3</v>
      </c>
      <c r="F74" s="5">
        <f t="shared" ref="F74:F82" si="13">IFERROR(G74/D74,0)</f>
        <v>128.57142857142858</v>
      </c>
      <c r="G74" s="5">
        <v>180000</v>
      </c>
      <c r="H74" s="5">
        <f t="shared" ref="H74:H82" si="14">M74+N74</f>
        <v>9</v>
      </c>
      <c r="I74" s="6">
        <f t="shared" ref="I74:I82" si="15">IFERROR(H74/D74,0)</f>
        <v>6.4285714285714285E-3</v>
      </c>
      <c r="J74" s="5">
        <f t="shared" ref="J74:J82" si="16">IFERROR(G74/H74,0)</f>
        <v>20000</v>
      </c>
      <c r="K74" s="5">
        <v>150000</v>
      </c>
      <c r="L74" s="7">
        <f t="shared" ref="L74:L82" si="17">IFERROR(K74/G74,0)</f>
        <v>0.83333333333333337</v>
      </c>
      <c r="M74" s="5">
        <v>4</v>
      </c>
      <c r="N74" s="5">
        <v>5</v>
      </c>
    </row>
    <row r="75" spans="2:14">
      <c r="B75" s="19" t="s">
        <v>83</v>
      </c>
      <c r="C75" s="5">
        <v>780000</v>
      </c>
      <c r="D75" s="5">
        <v>3600</v>
      </c>
      <c r="E75" s="6">
        <f t="shared" si="12"/>
        <v>4.6153846153846158E-3</v>
      </c>
      <c r="F75" s="5">
        <f t="shared" si="13"/>
        <v>172.22222222222223</v>
      </c>
      <c r="G75" s="5">
        <v>620000</v>
      </c>
      <c r="H75" s="5">
        <f t="shared" si="14"/>
        <v>47</v>
      </c>
      <c r="I75" s="6">
        <f t="shared" si="15"/>
        <v>1.3055555555555556E-2</v>
      </c>
      <c r="J75" s="5">
        <f t="shared" si="16"/>
        <v>13191.489361702128</v>
      </c>
      <c r="K75" s="5">
        <v>900000</v>
      </c>
      <c r="L75" s="7">
        <f t="shared" si="17"/>
        <v>1.4516129032258065</v>
      </c>
      <c r="M75" s="5">
        <v>22</v>
      </c>
      <c r="N75" s="5">
        <v>25</v>
      </c>
    </row>
    <row r="76" spans="2:14">
      <c r="B76" s="19" t="s">
        <v>84</v>
      </c>
      <c r="C76" s="5">
        <v>1050000</v>
      </c>
      <c r="D76" s="5">
        <v>5200</v>
      </c>
      <c r="E76" s="6">
        <f t="shared" si="12"/>
        <v>4.952380952380952E-3</v>
      </c>
      <c r="F76" s="5">
        <f t="shared" si="13"/>
        <v>188.46153846153845</v>
      </c>
      <c r="G76" s="5">
        <v>980000</v>
      </c>
      <c r="H76" s="5">
        <f t="shared" si="14"/>
        <v>85</v>
      </c>
      <c r="I76" s="6">
        <f t="shared" si="15"/>
        <v>1.6346153846153847E-2</v>
      </c>
      <c r="J76" s="5">
        <f t="shared" si="16"/>
        <v>11529.411764705883</v>
      </c>
      <c r="K76" s="5">
        <v>1900000</v>
      </c>
      <c r="L76" s="7">
        <f t="shared" si="17"/>
        <v>1.9387755102040816</v>
      </c>
      <c r="M76" s="5">
        <v>45</v>
      </c>
      <c r="N76" s="5">
        <v>40</v>
      </c>
    </row>
    <row r="77" spans="2:14">
      <c r="B77" s="19" t="s">
        <v>85</v>
      </c>
      <c r="C77" s="5">
        <v>1180000</v>
      </c>
      <c r="D77" s="5">
        <v>5600</v>
      </c>
      <c r="E77" s="6">
        <f t="shared" si="12"/>
        <v>4.7457627118644066E-3</v>
      </c>
      <c r="F77" s="5">
        <f t="shared" si="13"/>
        <v>200</v>
      </c>
      <c r="G77" s="5">
        <v>1120000</v>
      </c>
      <c r="H77" s="5">
        <f t="shared" si="14"/>
        <v>97</v>
      </c>
      <c r="I77" s="6">
        <f t="shared" si="15"/>
        <v>1.7321428571428571E-2</v>
      </c>
      <c r="J77" s="5">
        <f t="shared" si="16"/>
        <v>11546.391752577319</v>
      </c>
      <c r="K77" s="5">
        <v>2200000</v>
      </c>
      <c r="L77" s="7">
        <f t="shared" si="17"/>
        <v>1.9642857142857142</v>
      </c>
      <c r="M77" s="5">
        <v>52</v>
      </c>
      <c r="N77" s="5">
        <v>45</v>
      </c>
    </row>
    <row r="78" spans="2:14">
      <c r="B78" s="19" t="s">
        <v>86</v>
      </c>
      <c r="C78" s="5">
        <v>980000</v>
      </c>
      <c r="D78" s="5">
        <v>4500</v>
      </c>
      <c r="E78" s="6">
        <f t="shared" si="12"/>
        <v>4.591836734693878E-3</v>
      </c>
      <c r="F78" s="5">
        <f t="shared" si="13"/>
        <v>204.44444444444446</v>
      </c>
      <c r="G78" s="5">
        <v>920000</v>
      </c>
      <c r="H78" s="5">
        <f t="shared" si="14"/>
        <v>78</v>
      </c>
      <c r="I78" s="6">
        <f t="shared" si="15"/>
        <v>1.7333333333333333E-2</v>
      </c>
      <c r="J78" s="5">
        <f t="shared" si="16"/>
        <v>11794.871794871795</v>
      </c>
      <c r="K78" s="5">
        <v>1700000</v>
      </c>
      <c r="L78" s="7">
        <f t="shared" si="17"/>
        <v>1.8478260869565217</v>
      </c>
      <c r="M78" s="5">
        <v>40</v>
      </c>
      <c r="N78" s="5">
        <v>38</v>
      </c>
    </row>
    <row r="79" spans="2:14">
      <c r="B79" s="19" t="s">
        <v>87</v>
      </c>
      <c r="C79" s="5">
        <v>720000</v>
      </c>
      <c r="D79" s="5">
        <v>3200</v>
      </c>
      <c r="E79" s="6">
        <f t="shared" si="12"/>
        <v>4.4444444444444444E-3</v>
      </c>
      <c r="F79" s="5">
        <f t="shared" si="13"/>
        <v>212.5</v>
      </c>
      <c r="G79" s="5">
        <v>680000</v>
      </c>
      <c r="H79" s="5">
        <f t="shared" si="14"/>
        <v>49</v>
      </c>
      <c r="I79" s="6">
        <f t="shared" si="15"/>
        <v>1.53125E-2</v>
      </c>
      <c r="J79" s="5">
        <f t="shared" si="16"/>
        <v>13877.551020408164</v>
      </c>
      <c r="K79" s="5">
        <v>1100000</v>
      </c>
      <c r="L79" s="7">
        <f t="shared" si="17"/>
        <v>1.6176470588235294</v>
      </c>
      <c r="M79" s="5">
        <v>25</v>
      </c>
      <c r="N79" s="5">
        <v>24</v>
      </c>
    </row>
    <row r="80" spans="2:14">
      <c r="B80" s="19" t="s">
        <v>88</v>
      </c>
      <c r="C80" s="5">
        <v>480000</v>
      </c>
      <c r="D80" s="5">
        <v>2000</v>
      </c>
      <c r="E80" s="6">
        <f t="shared" si="12"/>
        <v>4.1666666666666666E-3</v>
      </c>
      <c r="F80" s="5">
        <f t="shared" si="13"/>
        <v>210</v>
      </c>
      <c r="G80" s="5">
        <v>420000</v>
      </c>
      <c r="H80" s="5">
        <f t="shared" si="14"/>
        <v>26</v>
      </c>
      <c r="I80" s="6">
        <f t="shared" si="15"/>
        <v>1.2999999999999999E-2</v>
      </c>
      <c r="J80" s="5">
        <f t="shared" si="16"/>
        <v>16153.846153846154</v>
      </c>
      <c r="K80" s="5">
        <v>600000</v>
      </c>
      <c r="L80" s="7">
        <f t="shared" si="17"/>
        <v>1.4285714285714286</v>
      </c>
      <c r="M80" s="5">
        <v>12</v>
      </c>
      <c r="N80" s="5">
        <v>14</v>
      </c>
    </row>
    <row r="81" spans="2:14">
      <c r="B81" s="19" t="s">
        <v>89</v>
      </c>
      <c r="C81" s="5">
        <v>540000</v>
      </c>
      <c r="D81" s="5">
        <v>2300</v>
      </c>
      <c r="E81" s="6">
        <f t="shared" si="12"/>
        <v>4.2592592592592595E-3</v>
      </c>
      <c r="F81" s="5">
        <f t="shared" si="13"/>
        <v>204.34782608695653</v>
      </c>
      <c r="G81" s="5">
        <v>470000</v>
      </c>
      <c r="H81" s="5">
        <f t="shared" si="14"/>
        <v>35</v>
      </c>
      <c r="I81" s="6">
        <f t="shared" si="15"/>
        <v>1.5217391304347827E-2</v>
      </c>
      <c r="J81" s="5">
        <f t="shared" si="16"/>
        <v>13428.571428571429</v>
      </c>
      <c r="K81" s="5">
        <v>850000</v>
      </c>
      <c r="L81" s="7">
        <f t="shared" si="17"/>
        <v>1.8085106382978724</v>
      </c>
      <c r="M81" s="5">
        <v>18</v>
      </c>
      <c r="N81" s="5">
        <v>17</v>
      </c>
    </row>
    <row r="82" spans="2:14">
      <c r="B82" s="19" t="inlineStr">
        <is>
          <t xml:space="preserve">알 수 없음</t>
        </is>
      </c>
      <c r="C82" s="5">
        <v>540000</v>
      </c>
      <c r="D82" s="5">
        <v>2300</v>
      </c>
      <c r="E82" s="6">
        <f t="shared" si="12"/>
        <v>4.2592592592592595E-3</v>
      </c>
      <c r="F82" s="5">
        <f t="shared" si="13"/>
        <v>204.34782608695653</v>
      </c>
      <c r="G82" s="5">
        <v>470000</v>
      </c>
      <c r="H82" s="5">
        <f t="shared" si="14"/>
        <v>35</v>
      </c>
      <c r="I82" s="6">
        <f t="shared" si="15"/>
        <v>1.5217391304347827E-2</v>
      </c>
      <c r="J82" s="5">
        <f t="shared" si="16"/>
        <v>13428.571428571429</v>
      </c>
      <c r="K82" s="5">
        <v>850000</v>
      </c>
      <c r="L82" s="7">
        <f t="shared" si="17"/>
        <v>1.8085106382978724</v>
      </c>
      <c r="M82" s="5">
        <v>18</v>
      </c>
      <c r="N82" s="5">
        <v>17</v>
      </c>
    </row>
    <row r="83" spans="2:14" ht="19.5" customHeight="1">
      <c r="B83" s="8" t="s">
        <v>26</v>
      </c>
      <c r="C83" s="12">
        <f>SUM(C74:C81)</f>
        <v>6050000</v>
      </c>
      <c r="D83" s="12">
        <f>SUM(D74:D81)</f>
        <v>27800</v>
      </c>
      <c r="E83" s="13">
        <f t="shared" si="12"/>
        <v>4.5950413223140498E-3</v>
      </c>
      <c r="F83" s="12">
        <f t="shared" si="13"/>
        <v>193.88489208633092</v>
      </c>
      <c r="G83" s="12">
        <f>SUM(G74:G81)</f>
        <v>5390000</v>
      </c>
      <c r="H83" s="12">
        <f t="shared" si="14"/>
        <v>426</v>
      </c>
      <c r="I83" s="13">
        <f t="shared" si="15"/>
        <v>1.5323741007194245E-2</v>
      </c>
      <c r="J83" s="12">
        <f t="shared" si="16"/>
        <v>12652.582159624413</v>
      </c>
      <c r="K83" s="12">
        <f>SUM(K74:K81)</f>
        <v>9400000</v>
      </c>
      <c r="L83" s="14">
        <f t="shared" si="17"/>
        <v>1.7439703153988868</v>
      </c>
      <c r="M83" s="12">
        <f>SUM(M74:M81)</f>
        <v>218</v>
      </c>
      <c r="N83" s="12">
        <f>SUM(N74:N81)</f>
        <v>208</v>
      </c>
    </row>
  </sheetData>
  <mergeCells count="3">
    <mergeCell ref="B2:N2"/>
    <mergeCell ref="B24:N24"/>
    <mergeCell ref="B56:N56"/>
  </mergeCells>
  <phoneticPr fontId="18" type="noConversion"/>
  <pageMargins left="0.25" right="0.25" top="0.35" bottom="0.35" header="0.511811023622047" footer="0.511811023622047"/>
  <pageSetup fitToHeight="0"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79998168889431442"/>
    <pageSetUpPr fitToPage="1"/>
  </sheetPr>
  <dimension ref="B2:P11"/>
  <sheetViews>
    <sheetView showGridLines="0" zoomScaleNormal="100" workbookViewId="0"/>
  </sheetViews>
  <sheetFormatPr defaultColWidth="0" defaultRowHeight="15"/>
  <cols>
    <col min="1" max="1" width="2.42578125" customWidth="1"/>
    <col min="2" max="3" width="20.7109375" customWidth="1"/>
    <col min="4" max="4" width="30.7109375" customWidth="1"/>
    <col min="5" max="12" width="11.140625" customWidth="1"/>
    <col min="13" max="13" width="15.7109375" customWidth="1"/>
    <col min="14" max="16" width="11.140625" customWidth="1"/>
    <col min="17" max="17" width="8.7109375" customWidth="1"/>
    <col min="18" max="16384" width="8.7109375" hidden="1"/>
  </cols>
  <sheetData>
    <row r="2" spans="2:16" ht="24" customHeight="1">
      <c r="B2" s="47" t="s">
        <v>90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</row>
    <row r="3" spans="2:16" ht="30" customHeight="1">
      <c r="B3" s="2" t="s">
        <v>46</v>
      </c>
      <c r="C3" s="2" t="s">
        <v>47</v>
      </c>
      <c r="D3" s="2" t="s">
        <v>91</v>
      </c>
      <c r="E3" s="2" t="s">
        <v>6</v>
      </c>
      <c r="F3" s="2" t="s">
        <v>7</v>
      </c>
      <c r="G3" s="2" t="s">
        <v>8</v>
      </c>
      <c r="H3" s="3" t="s">
        <v>9</v>
      </c>
      <c r="I3" s="2" t="s">
        <v>10</v>
      </c>
      <c r="J3" s="2" t="s">
        <v>11</v>
      </c>
      <c r="K3" s="3" t="s">
        <v>139</v>
      </c>
      <c r="L3" s="2" t="s">
        <v>13</v>
      </c>
      <c r="M3" s="2" t="s">
        <v>14</v>
      </c>
      <c r="N3" s="3" t="s">
        <v>15</v>
      </c>
      <c r="O3" s="2" t="s">
        <v>16</v>
      </c>
      <c r="P3" s="2" t="s">
        <v>17</v>
      </c>
    </row>
    <row r="4" spans="2:16">
      <c r="B4" s="4" t="s">
        <v>30</v>
      </c>
      <c r="C4" s="4" t="s">
        <v>52</v>
      </c>
      <c r="D4" s="4" t="s">
        <v>101</v>
      </c>
      <c r="E4" s="5">
        <v>18000</v>
      </c>
      <c r="F4" s="5">
        <v>420</v>
      </c>
      <c r="G4" s="6">
        <f t="shared" ref="G4:G11" si="0">IFERROR(F4/E4,0)</f>
        <v>2.3333333333333334E-2</v>
      </c>
      <c r="H4" s="5">
        <f t="shared" ref="H4:H11" si="1">IFERROR(I4/F4,0)</f>
        <v>1523.8095238095239</v>
      </c>
      <c r="I4" s="5">
        <v>640000</v>
      </c>
      <c r="J4" s="5">
        <f t="shared" ref="J4:J11" si="2">O4+P4</f>
        <v>80</v>
      </c>
      <c r="K4" s="6">
        <f t="shared" ref="K4:K11" si="3">IFERROR(J4/F4,0)</f>
        <v>0.19047619047619047</v>
      </c>
      <c r="L4" s="5">
        <f t="shared" ref="L4:L11" si="4">IFERROR(I4/J4,0)</f>
        <v>8000</v>
      </c>
      <c r="M4" s="5">
        <v>2200000</v>
      </c>
      <c r="N4" s="7">
        <f t="shared" ref="N4:N11" si="5">IFERROR(M4/I4,0)</f>
        <v>3.4375</v>
      </c>
      <c r="O4" s="23">
        <v>55</v>
      </c>
      <c r="P4" s="23">
        <v>25</v>
      </c>
    </row>
    <row r="5" spans="2:16">
      <c r="B5" s="4"/>
      <c r="C5" s="4"/>
      <c r="D5" s="4" t="s">
        <v>102</v>
      </c>
      <c r="E5" s="5">
        <v>12000</v>
      </c>
      <c r="F5" s="5">
        <v>300</v>
      </c>
      <c r="G5" s="6">
        <f t="shared" si="0"/>
        <v>2.5000000000000001E-2</v>
      </c>
      <c r="H5" s="5">
        <f t="shared" si="1"/>
        <v>1533.3333333333333</v>
      </c>
      <c r="I5" s="5">
        <v>460000</v>
      </c>
      <c r="J5" s="5">
        <f t="shared" si="2"/>
        <v>40</v>
      </c>
      <c r="K5" s="6">
        <f t="shared" si="3"/>
        <v>0.13333333333333333</v>
      </c>
      <c r="L5" s="5">
        <f t="shared" si="4"/>
        <v>11500</v>
      </c>
      <c r="M5" s="5">
        <v>1100000</v>
      </c>
      <c r="N5" s="7">
        <f t="shared" si="5"/>
        <v>2.3913043478260869</v>
      </c>
      <c r="O5" s="23">
        <v>28</v>
      </c>
      <c r="P5" s="23">
        <v>12</v>
      </c>
    </row>
    <row r="6" spans="2:16">
      <c r="B6" s="4"/>
      <c r="C6" s="4"/>
      <c r="D6" s="4" t="s">
        <v>103</v>
      </c>
      <c r="E6" s="5">
        <v>9000</v>
      </c>
      <c r="F6" s="5">
        <v>180</v>
      </c>
      <c r="G6" s="6">
        <f t="shared" si="0"/>
        <v>0.02</v>
      </c>
      <c r="H6" s="5">
        <f t="shared" si="1"/>
        <v>1444.4444444444443</v>
      </c>
      <c r="I6" s="5">
        <v>260000</v>
      </c>
      <c r="J6" s="5">
        <f t="shared" si="2"/>
        <v>12</v>
      </c>
      <c r="K6" s="6">
        <f t="shared" si="3"/>
        <v>6.6666666666666666E-2</v>
      </c>
      <c r="L6" s="5">
        <f t="shared" si="4"/>
        <v>21666.666666666668</v>
      </c>
      <c r="M6" s="5">
        <v>300000</v>
      </c>
      <c r="N6" s="7">
        <f t="shared" si="5"/>
        <v>1.1538461538461537</v>
      </c>
      <c r="O6" s="23">
        <v>8</v>
      </c>
      <c r="P6" s="23">
        <v>4</v>
      </c>
    </row>
    <row r="7" spans="2:16">
      <c r="B7" s="15"/>
      <c r="C7" s="15" t="s">
        <v>52</v>
      </c>
      <c r="D7" s="15" t="s">
        <v>51</v>
      </c>
      <c r="E7" s="16">
        <f>SUM(E4:E6)</f>
        <v>39000</v>
      </c>
      <c r="F7" s="16">
        <f>SUM(F4:F6)</f>
        <v>900</v>
      </c>
      <c r="G7" s="17">
        <f t="shared" si="0"/>
        <v>2.3076923076923078E-2</v>
      </c>
      <c r="H7" s="16">
        <f t="shared" si="1"/>
        <v>1511.1111111111111</v>
      </c>
      <c r="I7" s="16">
        <f>SUM(I4:I6)</f>
        <v>1360000</v>
      </c>
      <c r="J7" s="16">
        <f t="shared" si="2"/>
        <v>132</v>
      </c>
      <c r="K7" s="17">
        <f t="shared" si="3"/>
        <v>0.14666666666666667</v>
      </c>
      <c r="L7" s="16">
        <f t="shared" si="4"/>
        <v>10303.030303030304</v>
      </c>
      <c r="M7" s="16">
        <f>SUM(M4:M6)</f>
        <v>3600000</v>
      </c>
      <c r="N7" s="18">
        <f t="shared" si="5"/>
        <v>2.6470588235294117</v>
      </c>
      <c r="O7" s="24">
        <f>SUM(O4:O6)</f>
        <v>91</v>
      </c>
      <c r="P7" s="24">
        <f>SUM(P4:P6)</f>
        <v>41</v>
      </c>
    </row>
    <row r="8" spans="2:16">
      <c r="B8" s="4" t="s">
        <v>30</v>
      </c>
      <c r="C8" s="4" t="s">
        <v>53</v>
      </c>
      <c r="D8" s="4" t="s">
        <v>104</v>
      </c>
      <c r="E8" s="5">
        <v>10000</v>
      </c>
      <c r="F8" s="5">
        <v>220</v>
      </c>
      <c r="G8" s="6">
        <f t="shared" si="0"/>
        <v>2.1999999999999999E-2</v>
      </c>
      <c r="H8" s="5">
        <f t="shared" si="1"/>
        <v>1500</v>
      </c>
      <c r="I8" s="5">
        <v>330000</v>
      </c>
      <c r="J8" s="5">
        <f t="shared" si="2"/>
        <v>18</v>
      </c>
      <c r="K8" s="6">
        <f t="shared" si="3"/>
        <v>8.1818181818181818E-2</v>
      </c>
      <c r="L8" s="5">
        <f t="shared" si="4"/>
        <v>18333.333333333332</v>
      </c>
      <c r="M8" s="5">
        <v>720000</v>
      </c>
      <c r="N8" s="7">
        <f t="shared" si="5"/>
        <v>2.1818181818181817</v>
      </c>
      <c r="O8" s="23">
        <v>12</v>
      </c>
      <c r="P8" s="23">
        <v>6</v>
      </c>
    </row>
    <row r="9" spans="2:16">
      <c r="B9" s="4"/>
      <c r="C9" s="4"/>
      <c r="D9" s="4" t="s">
        <v>105</v>
      </c>
      <c r="E9" s="5">
        <v>8000</v>
      </c>
      <c r="F9" s="5">
        <v>100</v>
      </c>
      <c r="G9" s="6">
        <f t="shared" si="0"/>
        <v>1.2500000000000001E-2</v>
      </c>
      <c r="H9" s="5">
        <f t="shared" si="1"/>
        <v>1600</v>
      </c>
      <c r="I9" s="5">
        <v>160000</v>
      </c>
      <c r="J9" s="5">
        <f t="shared" si="2"/>
        <v>11</v>
      </c>
      <c r="K9" s="6">
        <f t="shared" si="3"/>
        <v>0.11</v>
      </c>
      <c r="L9" s="5">
        <f t="shared" si="4"/>
        <v>14545.454545454546</v>
      </c>
      <c r="M9" s="5">
        <v>440000</v>
      </c>
      <c r="N9" s="7">
        <f t="shared" si="5"/>
        <v>2.75</v>
      </c>
      <c r="O9" s="23">
        <v>8</v>
      </c>
      <c r="P9" s="23">
        <v>3</v>
      </c>
    </row>
    <row r="10" spans="2:16">
      <c r="B10" s="15"/>
      <c r="C10" s="15" t="s">
        <v>53</v>
      </c>
      <c r="D10" s="15" t="s">
        <v>51</v>
      </c>
      <c r="E10" s="16">
        <f>SUM(E8:E9)</f>
        <v>18000</v>
      </c>
      <c r="F10" s="16">
        <f>SUM(F8:F9)</f>
        <v>320</v>
      </c>
      <c r="G10" s="17">
        <f t="shared" si="0"/>
        <v>1.7777777777777778E-2</v>
      </c>
      <c r="H10" s="16">
        <f t="shared" si="1"/>
        <v>1531.25</v>
      </c>
      <c r="I10" s="16">
        <f>SUM(I8:I9)</f>
        <v>490000</v>
      </c>
      <c r="J10" s="16">
        <f t="shared" si="2"/>
        <v>29</v>
      </c>
      <c r="K10" s="17">
        <f t="shared" si="3"/>
        <v>9.0624999999999997E-2</v>
      </c>
      <c r="L10" s="16">
        <f t="shared" si="4"/>
        <v>16896.551724137931</v>
      </c>
      <c r="M10" s="16">
        <f>SUM(M8:M9)</f>
        <v>1160000</v>
      </c>
      <c r="N10" s="18">
        <f t="shared" si="5"/>
        <v>2.3673469387755102</v>
      </c>
      <c r="O10" s="24">
        <f>SUM(O8:O9)</f>
        <v>20</v>
      </c>
      <c r="P10" s="24">
        <f>SUM(P8:P9)</f>
        <v>9</v>
      </c>
    </row>
    <row r="11" spans="2:16">
      <c r="B11" s="30" t="s">
        <v>44</v>
      </c>
      <c r="C11" s="30"/>
      <c r="D11" s="30"/>
      <c r="E11" s="12">
        <f>E7+E10</f>
        <v>57000</v>
      </c>
      <c r="F11" s="12">
        <f>F7+F10</f>
        <v>1220</v>
      </c>
      <c r="G11" s="13">
        <f t="shared" si="0"/>
        <v>2.1403508771929824E-2</v>
      </c>
      <c r="H11" s="12">
        <f t="shared" si="1"/>
        <v>1516.3934426229507</v>
      </c>
      <c r="I11" s="12">
        <f>I7+I10</f>
        <v>1850000</v>
      </c>
      <c r="J11" s="12">
        <f t="shared" si="2"/>
        <v>161</v>
      </c>
      <c r="K11" s="13">
        <f t="shared" si="3"/>
        <v>0.13196721311475409</v>
      </c>
      <c r="L11" s="12">
        <f t="shared" si="4"/>
        <v>11490.683229813665</v>
      </c>
      <c r="M11" s="12">
        <f>M7+M10</f>
        <v>4760000</v>
      </c>
      <c r="N11" s="14">
        <f t="shared" si="5"/>
        <v>2.5729729729729729</v>
      </c>
      <c r="O11" s="25">
        <f>O7+O10</f>
        <v>111</v>
      </c>
      <c r="P11" s="25">
        <f>P7+P10</f>
        <v>50</v>
      </c>
    </row>
  </sheetData>
  <mergeCells count="2">
    <mergeCell ref="B2:P2"/>
    <mergeCell ref="B11:D11"/>
  </mergeCells>
  <phoneticPr fontId="18" type="noConversion"/>
  <pageMargins left="0.25" right="0.25" top="0.35" bottom="0.3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표지</vt:lpstr>
      <vt:lpstr>종합</vt:lpstr>
      <vt:lpstr>검색광고</vt:lpstr>
      <vt:lpstr>검색_상세</vt:lpstr>
      <vt:lpstr>파워링크_키워드</vt:lpstr>
      <vt:lpstr>쇼핑검색_키워드</vt:lpstr>
      <vt:lpstr>디스플레이</vt:lpstr>
      <vt:lpstr>디스플레이_상세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DARK SOUL</cp:lastModifiedBy>
  <cp:revision>1</cp:revision>
  <dcterms:created xsi:type="dcterms:W3CDTF">2026-06-23T01:44:05Z</dcterms:created>
  <dcterms:modified xsi:type="dcterms:W3CDTF">2026-06-23T04:58:43Z</dcterms:modified>
  <dc:language>en-US</dc:language>
</cp:coreProperties>
</file>