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activeTab="6"/>
  </bookViews>
  <sheets>
    <sheet name="5-1" sheetId="1" r:id="rId1"/>
    <sheet name="5-2_1" sheetId="2" r:id="rId2"/>
    <sheet name="5-2_2" sheetId="6" r:id="rId3"/>
    <sheet name="5-3" sheetId="3" r:id="rId4"/>
    <sheet name="5-4" sheetId="4" r:id="rId5"/>
    <sheet name="시나리오 요약" sheetId="8" r:id="rId6"/>
    <sheet name="5-5 &amp; 데이터표" sheetId="5" r:id="rId7"/>
  </sheets>
  <definedNames>
    <definedName name="_1회원금">'5-5 &amp; 데이터표'!$C$11</definedName>
    <definedName name="_1회이자">'5-5 &amp; 데이터표'!$D$11</definedName>
    <definedName name="_2회원금">'5-5 &amp; 데이터표'!$C$12</definedName>
    <definedName name="_2회이자">'5-5 &amp; 데이터표'!$D$12</definedName>
    <definedName name="_3회원금">'5-5 &amp; 데이터표'!$C$13</definedName>
    <definedName name="_3회이자">'5-5 &amp; 데이터표'!$D$13</definedName>
    <definedName name="_4회원금">'5-5 &amp; 데이터표'!$C$14</definedName>
    <definedName name="_4회이자">'5-5 &amp; 데이터표'!$D$14</definedName>
    <definedName name="_5회원금">'5-5 &amp; 데이터표'!$C$15</definedName>
    <definedName name="_5회이자">'5-5 &amp; 데이터표'!$D$15</definedName>
    <definedName name="_6회원금">'5-5 &amp; 데이터표'!$C$16</definedName>
    <definedName name="_6회이자">'5-5 &amp; 데이터표'!$D$16</definedName>
    <definedName name="금리">'5-5 &amp; 데이터표'!$C$5</definedName>
    <definedName name="매월상환액">'5-5 &amp; 데이터표'!$C$7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6" l="1"/>
  <c r="D2" i="6"/>
  <c r="E2" i="6"/>
  <c r="F2" i="6"/>
  <c r="C3" i="6"/>
  <c r="D3" i="6"/>
  <c r="E3" i="6"/>
  <c r="F3" i="6"/>
  <c r="C4" i="6"/>
  <c r="D4" i="6"/>
  <c r="E4" i="6"/>
  <c r="C5" i="6"/>
  <c r="D5" i="6"/>
  <c r="E5" i="6"/>
  <c r="F5" i="6"/>
  <c r="C6" i="6"/>
  <c r="D6" i="6"/>
  <c r="E6" i="6"/>
  <c r="F6" i="6"/>
  <c r="F7" i="6" s="1"/>
  <c r="D7" i="6"/>
  <c r="C8" i="6"/>
  <c r="D8" i="6"/>
  <c r="E8" i="6"/>
  <c r="F8" i="6"/>
  <c r="C9" i="6"/>
  <c r="D9" i="6"/>
  <c r="E9" i="6"/>
  <c r="F9" i="6"/>
  <c r="C10" i="6"/>
  <c r="D10" i="6"/>
  <c r="E10" i="6"/>
  <c r="F10" i="6"/>
  <c r="C11" i="6"/>
  <c r="D11" i="6"/>
  <c r="D13" i="6" s="1"/>
  <c r="E11" i="6"/>
  <c r="E13" i="6" s="1"/>
  <c r="F11" i="6"/>
  <c r="C12" i="6"/>
  <c r="C13" i="6" s="1"/>
  <c r="D12" i="6"/>
  <c r="E12" i="6"/>
  <c r="F12" i="6"/>
  <c r="C14" i="6"/>
  <c r="D14" i="6"/>
  <c r="E14" i="6"/>
  <c r="F14" i="6"/>
  <c r="C15" i="6"/>
  <c r="D15" i="6"/>
  <c r="E15" i="6"/>
  <c r="F15" i="6"/>
  <c r="C16" i="6"/>
  <c r="D16" i="6"/>
  <c r="E16" i="6"/>
  <c r="F16" i="6"/>
  <c r="C17" i="6"/>
  <c r="C18" i="6"/>
  <c r="C19" i="6" s="1"/>
  <c r="K8" i="2"/>
  <c r="F18" i="6" s="1"/>
  <c r="J8" i="2"/>
  <c r="E18" i="6" s="1"/>
  <c r="I8" i="2"/>
  <c r="D18" i="6" s="1"/>
  <c r="H8" i="2"/>
  <c r="C8" i="2"/>
  <c r="D17" i="6" s="1"/>
  <c r="D19" i="6" s="1"/>
  <c r="D8" i="2"/>
  <c r="E17" i="6" s="1"/>
  <c r="E8" i="2"/>
  <c r="F17" i="6" s="1"/>
  <c r="B8" i="2"/>
  <c r="D12" i="5"/>
  <c r="D13" i="5"/>
  <c r="D14" i="5"/>
  <c r="D15" i="5"/>
  <c r="D16" i="5"/>
  <c r="D11" i="5"/>
  <c r="C12" i="5"/>
  <c r="C13" i="5"/>
  <c r="C14" i="5"/>
  <c r="C15" i="5"/>
  <c r="C16" i="5"/>
  <c r="C11" i="5"/>
  <c r="E11" i="5" s="1"/>
  <c r="C7" i="5"/>
  <c r="G5" i="5" s="1"/>
  <c r="D17" i="4"/>
  <c r="C17" i="4"/>
  <c r="B17" i="4"/>
  <c r="E16" i="4"/>
  <c r="E15" i="4"/>
  <c r="E14" i="4"/>
  <c r="E13" i="4"/>
  <c r="E4" i="4"/>
  <c r="E5" i="4"/>
  <c r="E6" i="4"/>
  <c r="E3" i="4"/>
  <c r="D7" i="4"/>
  <c r="C7" i="4"/>
  <c r="B7" i="4"/>
  <c r="E7" i="4" s="1"/>
  <c r="F13" i="6" l="1"/>
  <c r="E19" i="6"/>
  <c r="F19" i="6"/>
  <c r="E7" i="6"/>
  <c r="C7" i="6"/>
  <c r="F4" i="6"/>
  <c r="E12" i="5"/>
  <c r="E13" i="5" s="1"/>
  <c r="E14" i="5" s="1"/>
  <c r="E15" i="5" s="1"/>
  <c r="E16" i="5" s="1"/>
  <c r="E17" i="4"/>
  <c r="D18" i="3"/>
  <c r="C18" i="3"/>
  <c r="B18" i="3"/>
  <c r="C7" i="3"/>
  <c r="D7" i="3"/>
  <c r="B7" i="3"/>
  <c r="E19" i="1" l="1"/>
  <c r="D19" i="1"/>
  <c r="C19" i="1"/>
  <c r="B19" i="1"/>
  <c r="C8" i="1"/>
  <c r="D8" i="1"/>
  <c r="E8" i="1"/>
  <c r="B8" i="1"/>
</calcChain>
</file>

<file path=xl/sharedStrings.xml><?xml version="1.0" encoding="utf-8"?>
<sst xmlns="http://schemas.openxmlformats.org/spreadsheetml/2006/main" count="173" uniqueCount="81">
  <si>
    <t>2009 가맹점 판매 수량</t>
    <phoneticPr fontId="1" type="noConversion"/>
  </si>
  <si>
    <t>1분기</t>
  </si>
  <si>
    <t>1분기</t>
    <phoneticPr fontId="1" type="noConversion"/>
  </si>
  <si>
    <t>2분기</t>
  </si>
  <si>
    <t>2분기</t>
    <phoneticPr fontId="1" type="noConversion"/>
  </si>
  <si>
    <t>3분기</t>
  </si>
  <si>
    <t>3분기</t>
    <phoneticPr fontId="1" type="noConversion"/>
  </si>
  <si>
    <t>4분기</t>
  </si>
  <si>
    <t>4분기</t>
    <phoneticPr fontId="1" type="noConversion"/>
  </si>
  <si>
    <t>명동점</t>
  </si>
  <si>
    <t>명동점</t>
    <phoneticPr fontId="1" type="noConversion"/>
  </si>
  <si>
    <t>서초점</t>
  </si>
  <si>
    <t>서초점</t>
    <phoneticPr fontId="1" type="noConversion"/>
  </si>
  <si>
    <t>분당점</t>
  </si>
  <si>
    <t>분당점</t>
    <phoneticPr fontId="1" type="noConversion"/>
  </si>
  <si>
    <t>구로점</t>
  </si>
  <si>
    <t>구로점</t>
    <phoneticPr fontId="1" type="noConversion"/>
  </si>
  <si>
    <t>교대점</t>
  </si>
  <si>
    <t>교대점</t>
    <phoneticPr fontId="1" type="noConversion"/>
  </si>
  <si>
    <t>합계</t>
  </si>
  <si>
    <t>합계</t>
    <phoneticPr fontId="1" type="noConversion"/>
  </si>
  <si>
    <t>2010 가맹점 판매 수량</t>
    <phoneticPr fontId="1" type="noConversion"/>
  </si>
  <si>
    <t>2009~2010 가맹점 판매 수량</t>
    <phoneticPr fontId="1" type="noConversion"/>
  </si>
  <si>
    <t>2009 ~ 2010년 판매수량</t>
    <phoneticPr fontId="1" type="noConversion"/>
  </si>
  <si>
    <t>합계</t>
    <phoneticPr fontId="1" type="noConversion"/>
  </si>
  <si>
    <t>2010 가맹점 판매 수량</t>
    <phoneticPr fontId="1" type="noConversion"/>
  </si>
  <si>
    <t>분당점</t>
    <phoneticPr fontId="1" type="noConversion"/>
  </si>
  <si>
    <t>구로점</t>
    <phoneticPr fontId="1" type="noConversion"/>
  </si>
  <si>
    <t>2009년 1월</t>
  </si>
  <si>
    <t>2009년 1월</t>
    <phoneticPr fontId="1" type="noConversion"/>
  </si>
  <si>
    <t>2009년 2월</t>
  </si>
  <si>
    <t>2009년 3월</t>
  </si>
  <si>
    <t>2010년 1월</t>
  </si>
  <si>
    <t>2010년 1월</t>
    <phoneticPr fontId="1" type="noConversion"/>
  </si>
  <si>
    <t>2010년 2월</t>
  </si>
  <si>
    <t>2010년 3월</t>
  </si>
  <si>
    <t>할부금 계산표</t>
    <phoneticPr fontId="1" type="noConversion"/>
  </si>
  <si>
    <t>금액</t>
    <phoneticPr fontId="1" type="noConversion"/>
  </si>
  <si>
    <t>금리</t>
  </si>
  <si>
    <t>금리</t>
    <phoneticPr fontId="1" type="noConversion"/>
  </si>
  <si>
    <t>할부계월</t>
    <phoneticPr fontId="1" type="noConversion"/>
  </si>
  <si>
    <t>매월 상환액</t>
    <phoneticPr fontId="1" type="noConversion"/>
  </si>
  <si>
    <t>회차</t>
    <phoneticPr fontId="1" type="noConversion"/>
  </si>
  <si>
    <t>이자</t>
    <phoneticPr fontId="1" type="noConversion"/>
  </si>
  <si>
    <t>잔액</t>
    <phoneticPr fontId="1" type="noConversion"/>
  </si>
  <si>
    <t>원금</t>
    <phoneticPr fontId="1" type="noConversion"/>
  </si>
  <si>
    <t>2009년 가맹점 판매 수량</t>
    <phoneticPr fontId="1" type="noConversion"/>
  </si>
  <si>
    <t>1분기</t>
    <phoneticPr fontId="1" type="noConversion"/>
  </si>
  <si>
    <t>2분기</t>
    <phoneticPr fontId="1" type="noConversion"/>
  </si>
  <si>
    <t>3분기</t>
    <phoneticPr fontId="1" type="noConversion"/>
  </si>
  <si>
    <t>4분기</t>
    <phoneticPr fontId="1" type="noConversion"/>
  </si>
  <si>
    <t>명동점</t>
    <phoneticPr fontId="1" type="noConversion"/>
  </si>
  <si>
    <t>서초점</t>
    <phoneticPr fontId="1" type="noConversion"/>
  </si>
  <si>
    <t>교대점</t>
    <phoneticPr fontId="1" type="noConversion"/>
  </si>
  <si>
    <t>2010년 가맹점 판매 수량</t>
    <phoneticPr fontId="1" type="noConversion"/>
  </si>
  <si>
    <t>2009년</t>
    <phoneticPr fontId="1" type="noConversion"/>
  </si>
  <si>
    <t>2010년</t>
    <phoneticPr fontId="1" type="noConversion"/>
  </si>
  <si>
    <t>매월상환액</t>
  </si>
  <si>
    <t>_1회원금</t>
  </si>
  <si>
    <t>_1회이자</t>
  </si>
  <si>
    <t>_2회원금</t>
  </si>
  <si>
    <t>_2회이자</t>
  </si>
  <si>
    <t>_3회원금</t>
  </si>
  <si>
    <t>_3회이자</t>
  </si>
  <si>
    <t>_4회원금</t>
  </si>
  <si>
    <t>_4회이자</t>
  </si>
  <si>
    <t>_5회원금</t>
  </si>
  <si>
    <t>_5회이자</t>
  </si>
  <si>
    <t>_6회원금</t>
  </si>
  <si>
    <t>_6회이자</t>
  </si>
  <si>
    <t>금리인상</t>
  </si>
  <si>
    <t>만든 사람 212 날짜 2015-10-06
수정한 사람 212 날짜 2015-10-06</t>
  </si>
  <si>
    <t>금리인하</t>
  </si>
  <si>
    <t>만든 사람 212 날짜 2015-10-06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</si>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</sst>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₩&quot;#,##0;[Red]\-&quot;₩&quot;#,##0"/>
    <numFmt numFmtId="176" formatCode="&quot;₩&quot;#,##0"/>
    <numFmt numFmtId="177" formatCode=";;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" fontId="0" fillId="0" borderId="0" xfId="0" applyNumberFormat="1">
      <alignment vertical="center"/>
    </xf>
    <xf numFmtId="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6" fontId="0" fillId="0" borderId="0" xfId="0" applyNumberFormat="1" applyFill="1" applyBorder="1" applyAlignment="1">
      <alignment vertical="center"/>
    </xf>
    <xf numFmtId="6" fontId="0" fillId="0" borderId="2" xfId="0" applyNumberForma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10" fontId="0" fillId="4" borderId="0" xfId="0" applyNumberFormat="1" applyFill="1" applyBorder="1" applyAlignment="1">
      <alignment vertical="center"/>
    </xf>
    <xf numFmtId="0" fontId="7" fillId="0" borderId="0" xfId="0" applyFont="1" applyFill="1" applyBorder="1" applyAlignment="1">
      <alignment vertical="top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12" sqref="A12:E12"/>
    </sheetView>
  </sheetViews>
  <sheetFormatPr defaultRowHeight="16.5" x14ac:dyDescent="0.3"/>
  <sheetData>
    <row r="1" spans="1:12" x14ac:dyDescent="0.3">
      <c r="A1" s="22" t="s">
        <v>0</v>
      </c>
      <c r="B1" s="22"/>
      <c r="C1" s="22"/>
      <c r="D1" s="22"/>
      <c r="E1" s="22"/>
    </row>
    <row r="2" spans="1:12" x14ac:dyDescent="0.3">
      <c r="B2" t="s">
        <v>2</v>
      </c>
      <c r="C2" t="s">
        <v>4</v>
      </c>
      <c r="D2" t="s">
        <v>6</v>
      </c>
      <c r="E2" t="s">
        <v>8</v>
      </c>
    </row>
    <row r="3" spans="1:12" x14ac:dyDescent="0.3">
      <c r="A3" t="s">
        <v>10</v>
      </c>
      <c r="B3">
        <v>13000</v>
      </c>
      <c r="C3">
        <v>3500</v>
      </c>
      <c r="D3">
        <v>4500</v>
      </c>
      <c r="E3">
        <v>3000</v>
      </c>
    </row>
    <row r="4" spans="1:12" x14ac:dyDescent="0.3">
      <c r="A4" t="s">
        <v>12</v>
      </c>
      <c r="B4">
        <v>4000</v>
      </c>
      <c r="C4">
        <v>3000</v>
      </c>
      <c r="D4">
        <v>4600</v>
      </c>
      <c r="E4">
        <v>5000</v>
      </c>
    </row>
    <row r="5" spans="1:12" x14ac:dyDescent="0.3">
      <c r="A5" t="s">
        <v>14</v>
      </c>
      <c r="B5">
        <v>5500</v>
      </c>
      <c r="C5">
        <v>7000</v>
      </c>
      <c r="D5">
        <v>7800</v>
      </c>
      <c r="E5">
        <v>4000</v>
      </c>
    </row>
    <row r="6" spans="1:12" x14ac:dyDescent="0.3">
      <c r="A6" t="s">
        <v>16</v>
      </c>
      <c r="B6">
        <v>35000</v>
      </c>
      <c r="C6">
        <v>6000</v>
      </c>
      <c r="D6">
        <v>4000</v>
      </c>
      <c r="E6">
        <v>5000</v>
      </c>
    </row>
    <row r="7" spans="1:12" x14ac:dyDescent="0.3">
      <c r="A7" t="s">
        <v>18</v>
      </c>
      <c r="B7">
        <v>4000</v>
      </c>
      <c r="C7">
        <v>2000</v>
      </c>
      <c r="D7">
        <v>6000</v>
      </c>
      <c r="E7">
        <v>7000</v>
      </c>
    </row>
    <row r="8" spans="1:12" x14ac:dyDescent="0.3">
      <c r="A8" t="s">
        <v>20</v>
      </c>
      <c r="B8">
        <f>SUM(B3:B7)</f>
        <v>61500</v>
      </c>
      <c r="C8">
        <f t="shared" ref="C8:E8" si="0">SUM(C3:C7)</f>
        <v>21500</v>
      </c>
      <c r="D8">
        <f t="shared" si="0"/>
        <v>26900</v>
      </c>
      <c r="E8">
        <f t="shared" si="0"/>
        <v>24000</v>
      </c>
    </row>
    <row r="9" spans="1:12" x14ac:dyDescent="0.3">
      <c r="H9" s="22" t="s">
        <v>22</v>
      </c>
      <c r="I9" s="22"/>
      <c r="J9" s="22"/>
      <c r="K9" s="22"/>
      <c r="L9" s="22"/>
    </row>
    <row r="10" spans="1:12" x14ac:dyDescent="0.3">
      <c r="I10" t="s">
        <v>2</v>
      </c>
      <c r="J10" t="s">
        <v>4</v>
      </c>
      <c r="K10" t="s">
        <v>6</v>
      </c>
      <c r="L10" t="s">
        <v>8</v>
      </c>
    </row>
    <row r="11" spans="1:12" x14ac:dyDescent="0.3">
      <c r="H11" t="s">
        <v>10</v>
      </c>
      <c r="I11">
        <v>16400</v>
      </c>
      <c r="J11">
        <v>7200</v>
      </c>
      <c r="K11">
        <v>9500</v>
      </c>
      <c r="L11">
        <v>7000</v>
      </c>
    </row>
    <row r="12" spans="1:12" x14ac:dyDescent="0.3">
      <c r="A12" s="22" t="s">
        <v>21</v>
      </c>
      <c r="B12" s="22"/>
      <c r="C12" s="22"/>
      <c r="D12" s="22"/>
      <c r="E12" s="22"/>
      <c r="H12" t="s">
        <v>12</v>
      </c>
      <c r="I12">
        <v>6000</v>
      </c>
      <c r="J12">
        <v>6000</v>
      </c>
      <c r="K12">
        <v>9200</v>
      </c>
      <c r="L12">
        <v>11000</v>
      </c>
    </row>
    <row r="13" spans="1:12" x14ac:dyDescent="0.3">
      <c r="B13" t="s">
        <v>2</v>
      </c>
      <c r="C13" t="s">
        <v>4</v>
      </c>
      <c r="D13" t="s">
        <v>6</v>
      </c>
      <c r="E13" t="s">
        <v>8</v>
      </c>
      <c r="H13" t="s">
        <v>14</v>
      </c>
      <c r="I13">
        <v>10500</v>
      </c>
      <c r="J13">
        <v>14000</v>
      </c>
      <c r="K13">
        <v>15600</v>
      </c>
      <c r="L13">
        <v>9000</v>
      </c>
    </row>
    <row r="14" spans="1:12" x14ac:dyDescent="0.3">
      <c r="A14" t="s">
        <v>10</v>
      </c>
      <c r="B14">
        <v>3400</v>
      </c>
      <c r="C14">
        <v>3700</v>
      </c>
      <c r="D14">
        <v>5000</v>
      </c>
      <c r="E14">
        <v>4000</v>
      </c>
      <c r="H14" t="s">
        <v>16</v>
      </c>
      <c r="I14">
        <v>39000</v>
      </c>
      <c r="J14">
        <v>10000</v>
      </c>
      <c r="K14">
        <v>8000</v>
      </c>
      <c r="L14">
        <v>10000</v>
      </c>
    </row>
    <row r="15" spans="1:12" x14ac:dyDescent="0.3">
      <c r="A15" t="s">
        <v>12</v>
      </c>
      <c r="B15">
        <v>2000</v>
      </c>
      <c r="C15">
        <v>3000</v>
      </c>
      <c r="D15">
        <v>4600</v>
      </c>
      <c r="E15">
        <v>6000</v>
      </c>
      <c r="H15" t="s">
        <v>18</v>
      </c>
      <c r="I15">
        <v>9000</v>
      </c>
      <c r="J15">
        <v>5000</v>
      </c>
      <c r="K15">
        <v>12000</v>
      </c>
      <c r="L15">
        <v>14000</v>
      </c>
    </row>
    <row r="16" spans="1:12" x14ac:dyDescent="0.3">
      <c r="A16" t="s">
        <v>14</v>
      </c>
      <c r="B16">
        <v>5000</v>
      </c>
      <c r="C16">
        <v>7000</v>
      </c>
      <c r="D16">
        <v>7800</v>
      </c>
      <c r="E16">
        <v>5000</v>
      </c>
      <c r="H16" t="s">
        <v>20</v>
      </c>
      <c r="I16">
        <v>80900</v>
      </c>
      <c r="J16">
        <v>42200</v>
      </c>
      <c r="K16">
        <v>54300</v>
      </c>
      <c r="L16">
        <v>51000</v>
      </c>
    </row>
    <row r="17" spans="1:5" x14ac:dyDescent="0.3">
      <c r="A17" t="s">
        <v>16</v>
      </c>
      <c r="B17">
        <v>4000</v>
      </c>
      <c r="C17">
        <v>4000</v>
      </c>
      <c r="D17">
        <v>4000</v>
      </c>
      <c r="E17">
        <v>5000</v>
      </c>
    </row>
    <row r="18" spans="1:5" x14ac:dyDescent="0.3">
      <c r="A18" t="s">
        <v>18</v>
      </c>
      <c r="B18">
        <v>5000</v>
      </c>
      <c r="C18">
        <v>3000</v>
      </c>
      <c r="D18">
        <v>6000</v>
      </c>
      <c r="E18">
        <v>7000</v>
      </c>
    </row>
    <row r="19" spans="1:5" x14ac:dyDescent="0.3">
      <c r="A19" t="s">
        <v>20</v>
      </c>
      <c r="B19">
        <f>SUM(B14:B18)</f>
        <v>19400</v>
      </c>
      <c r="C19">
        <f t="shared" ref="C19" si="1">SUM(C14:C18)</f>
        <v>20700</v>
      </c>
      <c r="D19">
        <f t="shared" ref="D19" si="2">SUM(D14:D18)</f>
        <v>27400</v>
      </c>
      <c r="E19">
        <f t="shared" ref="E19" si="3">SUM(E14:E18)</f>
        <v>27000</v>
      </c>
    </row>
  </sheetData>
  <dataConsolidate>
    <dataRefs count="2">
      <dataRef ref="A2:E8" sheet="5-1"/>
      <dataRef ref="A13:E19" sheet="5-1"/>
    </dataRefs>
  </dataConsolidate>
  <mergeCells count="3">
    <mergeCell ref="H9:L9"/>
    <mergeCell ref="A1:E1"/>
    <mergeCell ref="A12:E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N1" sqref="M1:N19"/>
    </sheetView>
  </sheetViews>
  <sheetFormatPr defaultRowHeight="16.5" x14ac:dyDescent="0.3"/>
  <sheetData>
    <row r="1" spans="1:11" x14ac:dyDescent="0.3">
      <c r="A1" s="22" t="s">
        <v>46</v>
      </c>
      <c r="B1" s="22"/>
      <c r="C1" s="22"/>
      <c r="D1" s="22"/>
      <c r="E1" s="22"/>
      <c r="G1" s="22" t="s">
        <v>54</v>
      </c>
      <c r="H1" s="22"/>
      <c r="I1" s="22"/>
      <c r="J1" s="22"/>
      <c r="K1" s="22"/>
    </row>
    <row r="2" spans="1:11" x14ac:dyDescent="0.3">
      <c r="B2" t="s">
        <v>47</v>
      </c>
      <c r="C2" t="s">
        <v>48</v>
      </c>
      <c r="D2" t="s">
        <v>49</v>
      </c>
      <c r="E2" t="s">
        <v>50</v>
      </c>
      <c r="H2" t="s">
        <v>47</v>
      </c>
      <c r="I2" t="s">
        <v>48</v>
      </c>
      <c r="J2" t="s">
        <v>49</v>
      </c>
      <c r="K2" t="s">
        <v>50</v>
      </c>
    </row>
    <row r="3" spans="1:11" x14ac:dyDescent="0.3">
      <c r="A3" t="s">
        <v>51</v>
      </c>
      <c r="B3">
        <v>13000</v>
      </c>
      <c r="C3">
        <v>3500</v>
      </c>
      <c r="D3">
        <v>4500</v>
      </c>
      <c r="E3">
        <v>3000</v>
      </c>
      <c r="G3" t="s">
        <v>51</v>
      </c>
      <c r="H3">
        <v>3400</v>
      </c>
      <c r="I3">
        <v>3700</v>
      </c>
      <c r="J3">
        <v>5000</v>
      </c>
      <c r="K3">
        <v>4000</v>
      </c>
    </row>
    <row r="4" spans="1:11" x14ac:dyDescent="0.3">
      <c r="A4" t="s">
        <v>52</v>
      </c>
      <c r="B4">
        <v>4000</v>
      </c>
      <c r="C4">
        <v>3000</v>
      </c>
      <c r="D4">
        <v>4600</v>
      </c>
      <c r="E4">
        <v>5000</v>
      </c>
      <c r="G4" t="s">
        <v>52</v>
      </c>
      <c r="H4">
        <v>2000</v>
      </c>
      <c r="I4">
        <v>3000</v>
      </c>
      <c r="J4">
        <v>4600</v>
      </c>
      <c r="K4">
        <v>6000</v>
      </c>
    </row>
    <row r="5" spans="1:11" x14ac:dyDescent="0.3">
      <c r="A5" t="s">
        <v>26</v>
      </c>
      <c r="B5">
        <v>5500</v>
      </c>
      <c r="C5">
        <v>7000</v>
      </c>
      <c r="D5">
        <v>7800</v>
      </c>
      <c r="E5">
        <v>4000</v>
      </c>
      <c r="G5" t="s">
        <v>26</v>
      </c>
      <c r="H5">
        <v>5000</v>
      </c>
      <c r="I5">
        <v>7000</v>
      </c>
      <c r="J5">
        <v>7800</v>
      </c>
      <c r="K5">
        <v>5000</v>
      </c>
    </row>
    <row r="6" spans="1:11" x14ac:dyDescent="0.3">
      <c r="A6" t="s">
        <v>27</v>
      </c>
      <c r="B6">
        <v>35000</v>
      </c>
      <c r="C6">
        <v>6000</v>
      </c>
      <c r="D6">
        <v>4000</v>
      </c>
      <c r="E6">
        <v>5000</v>
      </c>
      <c r="G6" t="s">
        <v>27</v>
      </c>
      <c r="H6">
        <v>4000</v>
      </c>
      <c r="I6">
        <v>4000</v>
      </c>
      <c r="J6">
        <v>4000</v>
      </c>
      <c r="K6">
        <v>5000</v>
      </c>
    </row>
    <row r="7" spans="1:11" x14ac:dyDescent="0.3">
      <c r="A7" t="s">
        <v>53</v>
      </c>
      <c r="B7">
        <v>4000</v>
      </c>
      <c r="C7">
        <v>2000</v>
      </c>
      <c r="D7">
        <v>6000</v>
      </c>
      <c r="E7">
        <v>7000</v>
      </c>
      <c r="G7" t="s">
        <v>53</v>
      </c>
      <c r="H7">
        <v>5000</v>
      </c>
      <c r="I7">
        <v>3000</v>
      </c>
      <c r="J7">
        <v>6000</v>
      </c>
      <c r="K7">
        <v>7000</v>
      </c>
    </row>
    <row r="8" spans="1:11" x14ac:dyDescent="0.3">
      <c r="A8" t="s">
        <v>24</v>
      </c>
      <c r="B8">
        <f>SUM(B3:B7)</f>
        <v>61500</v>
      </c>
      <c r="C8">
        <f t="shared" ref="C8:E8" si="0">SUM(C3:C7)</f>
        <v>21500</v>
      </c>
      <c r="D8">
        <f t="shared" si="0"/>
        <v>26900</v>
      </c>
      <c r="E8">
        <f t="shared" si="0"/>
        <v>24000</v>
      </c>
      <c r="G8" t="s">
        <v>24</v>
      </c>
      <c r="H8">
        <f>SUM(H3:H7)</f>
        <v>19400</v>
      </c>
      <c r="I8">
        <f t="shared" ref="I8" si="1">SUM(I3:I7)</f>
        <v>20700</v>
      </c>
      <c r="J8">
        <f t="shared" ref="J8" si="2">SUM(J3:J7)</f>
        <v>27400</v>
      </c>
      <c r="K8">
        <f t="shared" ref="K8" si="3">SUM(K3:K7)</f>
        <v>27000</v>
      </c>
    </row>
  </sheetData>
  <dataConsolidate topLabels="1" link="1">
    <dataRefs count="2">
      <dataRef ref="A2:E8" sheet="5-2_1"/>
      <dataRef ref="A12:E18" sheet="5-2_1"/>
    </dataRefs>
  </dataConsolidate>
  <mergeCells count="2">
    <mergeCell ref="A1:E1"/>
    <mergeCell ref="G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15" sqref="H15"/>
    </sheetView>
  </sheetViews>
  <sheetFormatPr defaultRowHeight="16.5" outlineLevelRow="1" x14ac:dyDescent="0.3"/>
  <cols>
    <col min="1" max="1" width="7.125" bestFit="1" customWidth="1"/>
    <col min="2" max="2" width="12.875" bestFit="1" customWidth="1"/>
    <col min="3" max="3" width="6.5" bestFit="1" customWidth="1"/>
  </cols>
  <sheetData>
    <row r="1" spans="1:6" x14ac:dyDescent="0.3">
      <c r="C1" t="s">
        <v>1</v>
      </c>
      <c r="D1" t="s">
        <v>3</v>
      </c>
      <c r="E1" t="s">
        <v>5</v>
      </c>
      <c r="F1" t="s">
        <v>7</v>
      </c>
    </row>
    <row r="2" spans="1:6" outlineLevel="1" x14ac:dyDescent="0.3">
      <c r="B2" t="s">
        <v>55</v>
      </c>
      <c r="C2">
        <f>'5-2_1'!$B$3</f>
        <v>13000</v>
      </c>
      <c r="D2">
        <f>'5-2_1'!$C$3</f>
        <v>3500</v>
      </c>
      <c r="E2">
        <f>'5-2_1'!$D$3</f>
        <v>4500</v>
      </c>
      <c r="F2">
        <f>'5-2_1'!$E$3</f>
        <v>3000</v>
      </c>
    </row>
    <row r="3" spans="1:6" outlineLevel="1" x14ac:dyDescent="0.3">
      <c r="B3" t="s">
        <v>56</v>
      </c>
      <c r="C3">
        <f>'5-2_1'!$H$3</f>
        <v>3400</v>
      </c>
      <c r="D3">
        <f>'5-2_1'!$I$3</f>
        <v>3700</v>
      </c>
      <c r="E3">
        <f>'5-2_1'!$J$3</f>
        <v>5000</v>
      </c>
      <c r="F3">
        <f>'5-2_1'!$K$3</f>
        <v>4000</v>
      </c>
    </row>
    <row r="4" spans="1:6" x14ac:dyDescent="0.3">
      <c r="A4" t="s">
        <v>9</v>
      </c>
      <c r="C4">
        <f>SUM(C2:C3)</f>
        <v>16400</v>
      </c>
      <c r="D4">
        <f>SUM(D2:D3)</f>
        <v>7200</v>
      </c>
      <c r="E4">
        <f>SUM(E2:E3)</f>
        <v>9500</v>
      </c>
      <c r="F4">
        <f>SUM(F2:F3)</f>
        <v>7000</v>
      </c>
    </row>
    <row r="5" spans="1:6" outlineLevel="1" x14ac:dyDescent="0.3">
      <c r="B5" t="s">
        <v>55</v>
      </c>
      <c r="C5">
        <f>'5-2_1'!$B$4</f>
        <v>4000</v>
      </c>
      <c r="D5">
        <f>'5-2_1'!$C$4</f>
        <v>3000</v>
      </c>
      <c r="E5">
        <f>'5-2_1'!$D$4</f>
        <v>4600</v>
      </c>
      <c r="F5">
        <f>'5-2_1'!$E$4</f>
        <v>5000</v>
      </c>
    </row>
    <row r="6" spans="1:6" outlineLevel="1" x14ac:dyDescent="0.3">
      <c r="B6" t="s">
        <v>56</v>
      </c>
      <c r="C6">
        <f>'5-2_1'!$H$4</f>
        <v>2000</v>
      </c>
      <c r="D6">
        <f>'5-2_1'!$I$4</f>
        <v>3000</v>
      </c>
      <c r="E6">
        <f>'5-2_1'!$J$4</f>
        <v>4600</v>
      </c>
      <c r="F6">
        <f>'5-2_1'!$K$4</f>
        <v>6000</v>
      </c>
    </row>
    <row r="7" spans="1:6" x14ac:dyDescent="0.3">
      <c r="A7" t="s">
        <v>11</v>
      </c>
      <c r="C7">
        <f>SUM(C5:C6)</f>
        <v>6000</v>
      </c>
      <c r="D7">
        <f>SUM(D5:D6)</f>
        <v>6000</v>
      </c>
      <c r="E7">
        <f>SUM(E5:E6)</f>
        <v>9200</v>
      </c>
      <c r="F7">
        <f>SUM(F5:F6)</f>
        <v>11000</v>
      </c>
    </row>
    <row r="8" spans="1:6" outlineLevel="1" x14ac:dyDescent="0.3">
      <c r="B8" t="s">
        <v>55</v>
      </c>
      <c r="C8">
        <f>'5-2_1'!$B$5</f>
        <v>5500</v>
      </c>
      <c r="D8">
        <f>'5-2_1'!$C$5</f>
        <v>7000</v>
      </c>
      <c r="E8">
        <f>'5-2_1'!$D$5</f>
        <v>7800</v>
      </c>
      <c r="F8">
        <f>'5-2_1'!$E$5</f>
        <v>4000</v>
      </c>
    </row>
    <row r="9" spans="1:6" outlineLevel="1" x14ac:dyDescent="0.3">
      <c r="B9" t="s">
        <v>56</v>
      </c>
      <c r="C9">
        <f>'5-2_1'!$H$5</f>
        <v>5000</v>
      </c>
      <c r="D9">
        <f>'5-2_1'!$I$5</f>
        <v>7000</v>
      </c>
      <c r="E9">
        <f>'5-2_1'!$J$5</f>
        <v>7800</v>
      </c>
      <c r="F9">
        <f>'5-2_1'!$K$5</f>
        <v>5000</v>
      </c>
    </row>
    <row r="10" spans="1:6" x14ac:dyDescent="0.3">
      <c r="A10" t="s">
        <v>13</v>
      </c>
      <c r="C10">
        <f>SUM(C8:C9)</f>
        <v>10500</v>
      </c>
      <c r="D10">
        <f>SUM(D8:D9)</f>
        <v>14000</v>
      </c>
      <c r="E10">
        <f>SUM(E8:E9)</f>
        <v>15600</v>
      </c>
      <c r="F10">
        <f>SUM(F8:F9)</f>
        <v>9000</v>
      </c>
    </row>
    <row r="11" spans="1:6" outlineLevel="1" x14ac:dyDescent="0.3">
      <c r="B11" t="s">
        <v>55</v>
      </c>
      <c r="C11">
        <f>'5-2_1'!$B$6</f>
        <v>35000</v>
      </c>
      <c r="D11">
        <f>'5-2_1'!$C$6</f>
        <v>6000</v>
      </c>
      <c r="E11">
        <f>'5-2_1'!$D$6</f>
        <v>4000</v>
      </c>
      <c r="F11">
        <f>'5-2_1'!$E$6</f>
        <v>5000</v>
      </c>
    </row>
    <row r="12" spans="1:6" outlineLevel="1" x14ac:dyDescent="0.3">
      <c r="B12" t="s">
        <v>56</v>
      </c>
      <c r="C12">
        <f>'5-2_1'!$H$6</f>
        <v>4000</v>
      </c>
      <c r="D12">
        <f>'5-2_1'!$I$6</f>
        <v>4000</v>
      </c>
      <c r="E12">
        <f>'5-2_1'!$J$6</f>
        <v>4000</v>
      </c>
      <c r="F12">
        <f>'5-2_1'!$K$6</f>
        <v>5000</v>
      </c>
    </row>
    <row r="13" spans="1:6" x14ac:dyDescent="0.3">
      <c r="A13" t="s">
        <v>15</v>
      </c>
      <c r="C13">
        <f>SUM(C11:C12)</f>
        <v>39000</v>
      </c>
      <c r="D13">
        <f>SUM(D11:D12)</f>
        <v>10000</v>
      </c>
      <c r="E13">
        <f>SUM(E11:E12)</f>
        <v>8000</v>
      </c>
      <c r="F13">
        <f>SUM(F11:F12)</f>
        <v>10000</v>
      </c>
    </row>
    <row r="14" spans="1:6" outlineLevel="1" x14ac:dyDescent="0.3">
      <c r="B14" t="s">
        <v>55</v>
      </c>
      <c r="C14">
        <f>'5-2_1'!$B$7</f>
        <v>4000</v>
      </c>
      <c r="D14">
        <f>'5-2_1'!$C$7</f>
        <v>2000</v>
      </c>
      <c r="E14">
        <f>'5-2_1'!$D$7</f>
        <v>6000</v>
      </c>
      <c r="F14">
        <f>'5-2_1'!$E$7</f>
        <v>7000</v>
      </c>
    </row>
    <row r="15" spans="1:6" outlineLevel="1" x14ac:dyDescent="0.3">
      <c r="B15" t="s">
        <v>56</v>
      </c>
      <c r="C15">
        <f>'5-2_1'!$H$7</f>
        <v>5000</v>
      </c>
      <c r="D15">
        <f>'5-2_1'!$I$7</f>
        <v>3000</v>
      </c>
      <c r="E15">
        <f>'5-2_1'!$J$7</f>
        <v>6000</v>
      </c>
      <c r="F15">
        <f>'5-2_1'!$K$7</f>
        <v>7000</v>
      </c>
    </row>
    <row r="16" spans="1:6" x14ac:dyDescent="0.3">
      <c r="A16" t="s">
        <v>17</v>
      </c>
      <c r="C16">
        <f>SUM(C14:C15)</f>
        <v>9000</v>
      </c>
      <c r="D16">
        <f>SUM(D14:D15)</f>
        <v>5000</v>
      </c>
      <c r="E16">
        <f>SUM(E14:E15)</f>
        <v>12000</v>
      </c>
      <c r="F16">
        <f>SUM(F14:F15)</f>
        <v>14000</v>
      </c>
    </row>
    <row r="17" spans="1:6" outlineLevel="1" x14ac:dyDescent="0.3">
      <c r="B17" t="s">
        <v>55</v>
      </c>
      <c r="C17">
        <f>'5-2_1'!$B$8</f>
        <v>61500</v>
      </c>
      <c r="D17">
        <f>'5-2_1'!$C$8</f>
        <v>21500</v>
      </c>
      <c r="E17">
        <f>'5-2_1'!$D$8</f>
        <v>26900</v>
      </c>
      <c r="F17">
        <f>'5-2_1'!$E$8</f>
        <v>24000</v>
      </c>
    </row>
    <row r="18" spans="1:6" outlineLevel="1" x14ac:dyDescent="0.3">
      <c r="B18" t="s">
        <v>56</v>
      </c>
      <c r="C18">
        <f>'5-2_1'!$H$8</f>
        <v>19400</v>
      </c>
      <c r="D18">
        <f>'5-2_1'!$I$8</f>
        <v>20700</v>
      </c>
      <c r="E18">
        <f>'5-2_1'!$J$8</f>
        <v>27400</v>
      </c>
      <c r="F18">
        <f>'5-2_1'!$K$8</f>
        <v>27000</v>
      </c>
    </row>
    <row r="19" spans="1:6" x14ac:dyDescent="0.3">
      <c r="A19" t="s">
        <v>19</v>
      </c>
      <c r="C19">
        <f>SUM(C17:C18)</f>
        <v>80900</v>
      </c>
      <c r="D19">
        <f>SUM(D17:D18)</f>
        <v>42200</v>
      </c>
      <c r="E19">
        <f>SUM(E17:E18)</f>
        <v>54300</v>
      </c>
      <c r="F19">
        <f>SUM(F17:F18)</f>
        <v>51000</v>
      </c>
    </row>
  </sheetData>
  <dataConsolidate topLabels="1" link="1">
    <dataRefs count="2">
      <dataRef ref="A2:E8" sheet="5-2_1"/>
      <dataRef ref="A12:E18" sheet="5-2_1"/>
    </dataRefs>
  </dataConsolid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12" sqref="A12:D12"/>
    </sheetView>
  </sheetViews>
  <sheetFormatPr defaultRowHeight="16.5" x14ac:dyDescent="0.3"/>
  <sheetData>
    <row r="1" spans="1:13" x14ac:dyDescent="0.3">
      <c r="A1" s="22" t="s">
        <v>0</v>
      </c>
      <c r="B1" s="22"/>
      <c r="C1" s="22"/>
      <c r="D1" s="22"/>
    </row>
    <row r="2" spans="1:13" x14ac:dyDescent="0.3">
      <c r="B2" t="s">
        <v>2</v>
      </c>
      <c r="C2" t="s">
        <v>6</v>
      </c>
      <c r="D2" t="s">
        <v>8</v>
      </c>
      <c r="J2" s="22" t="s">
        <v>23</v>
      </c>
      <c r="K2" s="22"/>
      <c r="L2" s="22"/>
    </row>
    <row r="3" spans="1:13" x14ac:dyDescent="0.3">
      <c r="A3" t="s">
        <v>10</v>
      </c>
      <c r="B3">
        <v>13000</v>
      </c>
      <c r="C3">
        <v>4500</v>
      </c>
      <c r="D3">
        <v>3000</v>
      </c>
      <c r="J3" t="s">
        <v>1</v>
      </c>
      <c r="K3" t="s">
        <v>5</v>
      </c>
      <c r="L3" t="s">
        <v>3</v>
      </c>
      <c r="M3" t="s">
        <v>7</v>
      </c>
    </row>
    <row r="4" spans="1:13" x14ac:dyDescent="0.3">
      <c r="A4" t="s">
        <v>12</v>
      </c>
      <c r="B4">
        <v>4000</v>
      </c>
      <c r="C4">
        <v>4600</v>
      </c>
      <c r="D4">
        <v>5000</v>
      </c>
      <c r="I4" t="s">
        <v>9</v>
      </c>
      <c r="J4">
        <v>16400</v>
      </c>
      <c r="K4">
        <v>4500</v>
      </c>
      <c r="L4">
        <v>3700</v>
      </c>
      <c r="M4">
        <v>7000</v>
      </c>
    </row>
    <row r="5" spans="1:13" x14ac:dyDescent="0.3">
      <c r="A5" t="s">
        <v>16</v>
      </c>
      <c r="B5">
        <v>3500</v>
      </c>
      <c r="C5">
        <v>4000</v>
      </c>
      <c r="D5">
        <v>5000</v>
      </c>
      <c r="I5" t="s">
        <v>11</v>
      </c>
      <c r="J5">
        <v>6000</v>
      </c>
      <c r="K5">
        <v>4600</v>
      </c>
      <c r="L5">
        <v>3000</v>
      </c>
      <c r="M5">
        <v>11000</v>
      </c>
    </row>
    <row r="6" spans="1:13" x14ac:dyDescent="0.3">
      <c r="A6" t="s">
        <v>18</v>
      </c>
      <c r="B6">
        <v>4000</v>
      </c>
      <c r="C6">
        <v>6000</v>
      </c>
      <c r="D6">
        <v>7000</v>
      </c>
      <c r="I6" t="s">
        <v>13</v>
      </c>
      <c r="J6">
        <v>5000</v>
      </c>
      <c r="L6">
        <v>7000</v>
      </c>
      <c r="M6">
        <v>5000</v>
      </c>
    </row>
    <row r="7" spans="1:13" x14ac:dyDescent="0.3">
      <c r="A7" t="s">
        <v>20</v>
      </c>
      <c r="B7">
        <f>SUM(B3:B6)</f>
        <v>24500</v>
      </c>
      <c r="C7">
        <f t="shared" ref="C7:D7" si="0">SUM(C3:C6)</f>
        <v>19100</v>
      </c>
      <c r="D7">
        <f t="shared" si="0"/>
        <v>20000</v>
      </c>
      <c r="I7" t="s">
        <v>15</v>
      </c>
      <c r="J7">
        <v>7500</v>
      </c>
      <c r="K7">
        <v>4000</v>
      </c>
      <c r="L7">
        <v>4000</v>
      </c>
      <c r="M7">
        <v>10000</v>
      </c>
    </row>
    <row r="8" spans="1:13" x14ac:dyDescent="0.3">
      <c r="I8" t="s">
        <v>17</v>
      </c>
      <c r="J8">
        <v>4000</v>
      </c>
      <c r="K8">
        <v>6000</v>
      </c>
      <c r="M8">
        <v>7000</v>
      </c>
    </row>
    <row r="9" spans="1:13" x14ac:dyDescent="0.3">
      <c r="I9" t="s">
        <v>19</v>
      </c>
      <c r="J9">
        <v>38900</v>
      </c>
      <c r="K9">
        <v>19100</v>
      </c>
      <c r="L9">
        <v>17700</v>
      </c>
      <c r="M9">
        <v>40000</v>
      </c>
    </row>
    <row r="12" spans="1:13" x14ac:dyDescent="0.3">
      <c r="A12" s="22" t="s">
        <v>21</v>
      </c>
      <c r="B12" s="22"/>
      <c r="C12" s="22"/>
      <c r="D12" s="22"/>
    </row>
    <row r="13" spans="1:13" x14ac:dyDescent="0.3">
      <c r="B13" t="s">
        <v>2</v>
      </c>
      <c r="C13" t="s">
        <v>4</v>
      </c>
      <c r="D13" t="s">
        <v>8</v>
      </c>
    </row>
    <row r="14" spans="1:13" x14ac:dyDescent="0.3">
      <c r="A14" t="s">
        <v>10</v>
      </c>
      <c r="B14">
        <v>3400</v>
      </c>
      <c r="C14">
        <v>3700</v>
      </c>
      <c r="D14">
        <v>4000</v>
      </c>
    </row>
    <row r="15" spans="1:13" x14ac:dyDescent="0.3">
      <c r="A15" t="s">
        <v>12</v>
      </c>
      <c r="B15">
        <v>2000</v>
      </c>
      <c r="C15">
        <v>3000</v>
      </c>
      <c r="D15">
        <v>6000</v>
      </c>
    </row>
    <row r="16" spans="1:13" x14ac:dyDescent="0.3">
      <c r="A16" t="s">
        <v>14</v>
      </c>
      <c r="B16">
        <v>5000</v>
      </c>
      <c r="C16">
        <v>7000</v>
      </c>
      <c r="D16">
        <v>5000</v>
      </c>
    </row>
    <row r="17" spans="1:4" x14ac:dyDescent="0.3">
      <c r="A17" t="s">
        <v>16</v>
      </c>
      <c r="B17">
        <v>4000</v>
      </c>
      <c r="C17">
        <v>4000</v>
      </c>
      <c r="D17">
        <v>5000</v>
      </c>
    </row>
    <row r="18" spans="1:4" x14ac:dyDescent="0.3">
      <c r="A18" t="s">
        <v>20</v>
      </c>
      <c r="B18">
        <f>SUM(B14:B17)</f>
        <v>14400</v>
      </c>
      <c r="C18">
        <f t="shared" ref="C18" si="1">SUM(C14:C17)</f>
        <v>17700</v>
      </c>
      <c r="D18">
        <f t="shared" ref="D18" si="2">SUM(D14:D17)</f>
        <v>20000</v>
      </c>
    </row>
  </sheetData>
  <dataConsolidate topLabels="1">
    <dataRefs count="2">
      <dataRef ref="A2:D7" sheet="5-3"/>
      <dataRef ref="A13:D18" sheet="5-3"/>
    </dataRefs>
  </dataConsolidate>
  <mergeCells count="3">
    <mergeCell ref="J2:L2"/>
    <mergeCell ref="A1:D1"/>
    <mergeCell ref="A12:D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C1" workbookViewId="0">
      <selection activeCell="E2" sqref="E2"/>
    </sheetView>
  </sheetViews>
  <sheetFormatPr defaultRowHeight="16.5" x14ac:dyDescent="0.3"/>
  <cols>
    <col min="2" max="4" width="11" bestFit="1" customWidth="1"/>
    <col min="8" max="14" width="11" bestFit="1" customWidth="1"/>
  </cols>
  <sheetData>
    <row r="1" spans="1:14" x14ac:dyDescent="0.3">
      <c r="A1" t="s">
        <v>0</v>
      </c>
    </row>
    <row r="2" spans="1:14" x14ac:dyDescent="0.3">
      <c r="B2" s="1" t="s">
        <v>29</v>
      </c>
      <c r="C2" s="1" t="s">
        <v>30</v>
      </c>
      <c r="D2" s="1" t="s">
        <v>31</v>
      </c>
      <c r="E2" t="s">
        <v>24</v>
      </c>
      <c r="H2" t="s">
        <v>28</v>
      </c>
      <c r="I2" t="s">
        <v>30</v>
      </c>
      <c r="J2" t="s">
        <v>31</v>
      </c>
      <c r="K2" t="s">
        <v>32</v>
      </c>
      <c r="L2" t="s">
        <v>34</v>
      </c>
      <c r="M2" t="s">
        <v>35</v>
      </c>
      <c r="N2" t="s">
        <v>19</v>
      </c>
    </row>
    <row r="3" spans="1:14" x14ac:dyDescent="0.3">
      <c r="A3" t="s">
        <v>10</v>
      </c>
      <c r="B3">
        <v>13000</v>
      </c>
      <c r="C3">
        <v>3500</v>
      </c>
      <c r="D3">
        <v>4500</v>
      </c>
      <c r="E3">
        <f>SUM(B3:D3)</f>
        <v>21000</v>
      </c>
      <c r="G3" t="s">
        <v>9</v>
      </c>
      <c r="H3">
        <v>13000</v>
      </c>
      <c r="I3">
        <v>3500</v>
      </c>
      <c r="J3">
        <v>4500</v>
      </c>
      <c r="K3">
        <v>3400</v>
      </c>
      <c r="L3">
        <v>3700</v>
      </c>
      <c r="M3">
        <v>5000</v>
      </c>
      <c r="N3">
        <v>33100</v>
      </c>
    </row>
    <row r="4" spans="1:14" x14ac:dyDescent="0.3">
      <c r="A4" t="s">
        <v>12</v>
      </c>
      <c r="B4">
        <v>4000</v>
      </c>
      <c r="C4">
        <v>3000</v>
      </c>
      <c r="D4">
        <v>4600</v>
      </c>
      <c r="E4">
        <f t="shared" ref="E4:E7" si="0">SUM(B4:D4)</f>
        <v>11600</v>
      </c>
      <c r="G4" t="s">
        <v>11</v>
      </c>
      <c r="H4">
        <v>4000</v>
      </c>
      <c r="I4">
        <v>3000</v>
      </c>
      <c r="J4">
        <v>4600</v>
      </c>
      <c r="K4">
        <v>2000</v>
      </c>
      <c r="L4">
        <v>3000</v>
      </c>
      <c r="M4">
        <v>4600</v>
      </c>
      <c r="N4">
        <v>21200</v>
      </c>
    </row>
    <row r="5" spans="1:14" x14ac:dyDescent="0.3">
      <c r="A5" t="s">
        <v>16</v>
      </c>
      <c r="B5">
        <v>3500</v>
      </c>
      <c r="C5">
        <v>6000</v>
      </c>
      <c r="D5">
        <v>4000</v>
      </c>
      <c r="E5">
        <f t="shared" si="0"/>
        <v>13500</v>
      </c>
      <c r="G5" t="s">
        <v>13</v>
      </c>
      <c r="K5">
        <v>5000</v>
      </c>
      <c r="L5">
        <v>7000</v>
      </c>
      <c r="M5">
        <v>7800</v>
      </c>
      <c r="N5">
        <v>19800</v>
      </c>
    </row>
    <row r="6" spans="1:14" x14ac:dyDescent="0.3">
      <c r="A6" t="s">
        <v>18</v>
      </c>
      <c r="B6">
        <v>4000</v>
      </c>
      <c r="C6">
        <v>2000</v>
      </c>
      <c r="D6">
        <v>6000</v>
      </c>
      <c r="E6">
        <f t="shared" si="0"/>
        <v>12000</v>
      </c>
      <c r="G6" t="s">
        <v>15</v>
      </c>
      <c r="H6">
        <v>3500</v>
      </c>
      <c r="I6">
        <v>6000</v>
      </c>
      <c r="J6">
        <v>4000</v>
      </c>
      <c r="K6">
        <v>4000</v>
      </c>
      <c r="L6">
        <v>4000</v>
      </c>
      <c r="M6">
        <v>4000</v>
      </c>
      <c r="N6">
        <v>25500</v>
      </c>
    </row>
    <row r="7" spans="1:14" x14ac:dyDescent="0.3">
      <c r="A7" t="s">
        <v>20</v>
      </c>
      <c r="B7">
        <f>SUM(B3:B6)</f>
        <v>24500</v>
      </c>
      <c r="C7">
        <f t="shared" ref="C7:D7" si="1">SUM(C3:C6)</f>
        <v>14500</v>
      </c>
      <c r="D7">
        <f t="shared" si="1"/>
        <v>19100</v>
      </c>
      <c r="E7">
        <f t="shared" si="0"/>
        <v>58100</v>
      </c>
      <c r="G7" t="s">
        <v>17</v>
      </c>
      <c r="H7">
        <v>4000</v>
      </c>
      <c r="I7">
        <v>2000</v>
      </c>
      <c r="J7">
        <v>6000</v>
      </c>
      <c r="N7">
        <v>12000</v>
      </c>
    </row>
    <row r="8" spans="1:14" x14ac:dyDescent="0.3">
      <c r="G8" t="s">
        <v>19</v>
      </c>
      <c r="H8">
        <v>24500</v>
      </c>
      <c r="I8">
        <v>14500</v>
      </c>
      <c r="J8">
        <v>19100</v>
      </c>
      <c r="K8">
        <v>14400</v>
      </c>
      <c r="L8">
        <v>17700</v>
      </c>
      <c r="M8">
        <v>21400</v>
      </c>
      <c r="N8">
        <v>111600</v>
      </c>
    </row>
    <row r="11" spans="1:14" x14ac:dyDescent="0.3">
      <c r="A11" t="s">
        <v>25</v>
      </c>
    </row>
    <row r="12" spans="1:14" x14ac:dyDescent="0.3">
      <c r="B12" t="s">
        <v>33</v>
      </c>
      <c r="C12" t="s">
        <v>34</v>
      </c>
      <c r="D12" t="s">
        <v>35</v>
      </c>
      <c r="E12" t="s">
        <v>24</v>
      </c>
    </row>
    <row r="13" spans="1:14" x14ac:dyDescent="0.3">
      <c r="A13" t="s">
        <v>10</v>
      </c>
      <c r="B13">
        <v>3400</v>
      </c>
      <c r="C13">
        <v>3700</v>
      </c>
      <c r="D13">
        <v>5000</v>
      </c>
      <c r="E13">
        <f>SUM(B13:D13)</f>
        <v>12100</v>
      </c>
    </row>
    <row r="14" spans="1:14" x14ac:dyDescent="0.3">
      <c r="A14" t="s">
        <v>12</v>
      </c>
      <c r="B14">
        <v>2000</v>
      </c>
      <c r="C14">
        <v>3000</v>
      </c>
      <c r="D14">
        <v>4600</v>
      </c>
      <c r="E14">
        <f t="shared" ref="E14:E17" si="2">SUM(B14:D14)</f>
        <v>9600</v>
      </c>
    </row>
    <row r="15" spans="1:14" x14ac:dyDescent="0.3">
      <c r="A15" t="s">
        <v>26</v>
      </c>
      <c r="B15">
        <v>5000</v>
      </c>
      <c r="C15">
        <v>7000</v>
      </c>
      <c r="D15">
        <v>7800</v>
      </c>
      <c r="E15">
        <f t="shared" si="2"/>
        <v>19800</v>
      </c>
    </row>
    <row r="16" spans="1:14" x14ac:dyDescent="0.3">
      <c r="A16" t="s">
        <v>27</v>
      </c>
      <c r="B16">
        <v>4000</v>
      </c>
      <c r="C16">
        <v>4000</v>
      </c>
      <c r="D16">
        <v>4000</v>
      </c>
      <c r="E16">
        <f t="shared" si="2"/>
        <v>12000</v>
      </c>
    </row>
    <row r="17" spans="1:5" x14ac:dyDescent="0.3">
      <c r="A17" t="s">
        <v>20</v>
      </c>
      <c r="B17">
        <f>SUM(B13:B16)</f>
        <v>14400</v>
      </c>
      <c r="C17">
        <f t="shared" ref="C17:D17" si="3">SUM(C13:C16)</f>
        <v>17700</v>
      </c>
      <c r="D17">
        <f t="shared" si="3"/>
        <v>21400</v>
      </c>
      <c r="E17">
        <f t="shared" si="2"/>
        <v>53500</v>
      </c>
    </row>
  </sheetData>
  <dataConsolidate topLabels="1">
    <dataRefs count="2">
      <dataRef ref="A2:E7" sheet="5-4"/>
      <dataRef ref="A12:E17" sheet="5-4"/>
    </dataRefs>
  </dataConsolid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23"/>
  <sheetViews>
    <sheetView showGridLines="0" workbookViewId="0">
      <selection activeCell="H11" sqref="H11"/>
    </sheetView>
  </sheetViews>
  <sheetFormatPr defaultRowHeight="16.5" outlineLevelRow="1" outlineLevelCol="1" x14ac:dyDescent="0.3"/>
  <cols>
    <col min="3" max="3" width="11" bestFit="1" customWidth="1"/>
    <col min="4" max="6" width="10.625" bestFit="1" customWidth="1" outlineLevel="1"/>
  </cols>
  <sheetData>
    <row r="1" spans="2:6" ht="17.25" thickBot="1" x14ac:dyDescent="0.35"/>
    <row r="2" spans="2:6" x14ac:dyDescent="0.3">
      <c r="B2" s="9" t="s">
        <v>74</v>
      </c>
      <c r="C2" s="10"/>
      <c r="D2" s="16"/>
      <c r="E2" s="16"/>
      <c r="F2" s="16"/>
    </row>
    <row r="3" spans="2:6" collapsed="1" x14ac:dyDescent="0.3">
      <c r="B3" s="8"/>
      <c r="C3" s="8"/>
      <c r="D3" s="17" t="s">
        <v>76</v>
      </c>
      <c r="E3" s="17" t="s">
        <v>70</v>
      </c>
      <c r="F3" s="17" t="s">
        <v>72</v>
      </c>
    </row>
    <row r="4" spans="2:6" ht="81" hidden="1" outlineLevel="1" x14ac:dyDescent="0.3">
      <c r="B4" s="12"/>
      <c r="C4" s="12"/>
      <c r="D4" s="4"/>
      <c r="E4" s="19" t="s">
        <v>71</v>
      </c>
      <c r="F4" s="19" t="s">
        <v>73</v>
      </c>
    </row>
    <row r="5" spans="2:6" x14ac:dyDescent="0.3">
      <c r="B5" s="13" t="s">
        <v>75</v>
      </c>
      <c r="C5" s="14"/>
      <c r="D5" s="11"/>
      <c r="E5" s="11"/>
      <c r="F5" s="11"/>
    </row>
    <row r="6" spans="2:6" outlineLevel="1" x14ac:dyDescent="0.3">
      <c r="B6" s="12"/>
      <c r="C6" s="12" t="s">
        <v>38</v>
      </c>
      <c r="D6" s="5">
        <v>7.4999999999999997E-2</v>
      </c>
      <c r="E6" s="18">
        <v>0.08</v>
      </c>
      <c r="F6" s="18">
        <v>7.0000000000000007E-2</v>
      </c>
    </row>
    <row r="7" spans="2:6" x14ac:dyDescent="0.3">
      <c r="B7" s="13" t="s">
        <v>77</v>
      </c>
      <c r="C7" s="14"/>
      <c r="D7" s="11"/>
      <c r="E7" s="11"/>
      <c r="F7" s="11"/>
    </row>
    <row r="8" spans="2:6" outlineLevel="1" x14ac:dyDescent="0.3">
      <c r="B8" s="12"/>
      <c r="C8" s="12" t="s">
        <v>57</v>
      </c>
      <c r="D8" s="6">
        <v>1703314.2916850001</v>
      </c>
      <c r="E8" s="6">
        <v>1705770.8820960999</v>
      </c>
      <c r="F8" s="6">
        <v>1700859.37322638</v>
      </c>
    </row>
    <row r="9" spans="2:6" outlineLevel="1" x14ac:dyDescent="0.3">
      <c r="B9" s="12"/>
      <c r="C9" s="12" t="s">
        <v>58</v>
      </c>
      <c r="D9" s="6">
        <v>1640814.2916850001</v>
      </c>
      <c r="E9" s="6">
        <v>1639104.2154294299</v>
      </c>
      <c r="F9" s="6">
        <v>1642526.03989304</v>
      </c>
    </row>
    <row r="10" spans="2:6" outlineLevel="1" x14ac:dyDescent="0.3">
      <c r="B10" s="12"/>
      <c r="C10" s="12" t="s">
        <v>59</v>
      </c>
      <c r="D10" s="6">
        <v>62500</v>
      </c>
      <c r="E10" s="6">
        <v>66666.666666666701</v>
      </c>
      <c r="F10" s="6">
        <v>58333.333333333299</v>
      </c>
    </row>
    <row r="11" spans="2:6" outlineLevel="1" x14ac:dyDescent="0.3">
      <c r="B11" s="12"/>
      <c r="C11" s="12" t="s">
        <v>60</v>
      </c>
      <c r="D11" s="6">
        <v>1651069.3810080299</v>
      </c>
      <c r="E11" s="6">
        <v>1650031.57686563</v>
      </c>
      <c r="F11" s="6">
        <v>1652107.4417924201</v>
      </c>
    </row>
    <row r="12" spans="2:6" outlineLevel="1" x14ac:dyDescent="0.3">
      <c r="B12" s="12"/>
      <c r="C12" s="12" t="s">
        <v>61</v>
      </c>
      <c r="D12" s="6">
        <v>52244.910676968699</v>
      </c>
      <c r="E12" s="6">
        <v>55739.305230470403</v>
      </c>
      <c r="F12" s="6">
        <v>48751.931433957201</v>
      </c>
    </row>
    <row r="13" spans="2:6" outlineLevel="1" x14ac:dyDescent="0.3">
      <c r="B13" s="12"/>
      <c r="C13" s="12" t="s">
        <v>62</v>
      </c>
      <c r="D13" s="6">
        <v>1661388.5646393299</v>
      </c>
      <c r="E13" s="6">
        <v>1661031.7873780699</v>
      </c>
      <c r="F13" s="6">
        <v>1661744.7352028801</v>
      </c>
    </row>
    <row r="14" spans="2:6" outlineLevel="1" x14ac:dyDescent="0.3">
      <c r="B14" s="12"/>
      <c r="C14" s="12" t="s">
        <v>63</v>
      </c>
      <c r="D14" s="6">
        <v>41925.727045668602</v>
      </c>
      <c r="E14" s="6">
        <v>44739.094718032902</v>
      </c>
      <c r="F14" s="6">
        <v>39114.638023501502</v>
      </c>
    </row>
    <row r="15" spans="2:6" outlineLevel="1" x14ac:dyDescent="0.3">
      <c r="B15" s="12"/>
      <c r="C15" s="12" t="s">
        <v>64</v>
      </c>
      <c r="D15" s="6">
        <v>1671772.2431683301</v>
      </c>
      <c r="E15" s="6">
        <v>1672105.3326272501</v>
      </c>
      <c r="F15" s="6">
        <v>1671438.2461582299</v>
      </c>
    </row>
    <row r="16" spans="2:6" outlineLevel="1" x14ac:dyDescent="0.3">
      <c r="B16" s="12"/>
      <c r="C16" s="12" t="s">
        <v>65</v>
      </c>
      <c r="D16" s="6">
        <v>31542.048516672701</v>
      </c>
      <c r="E16" s="6">
        <v>33665.549468845798</v>
      </c>
      <c r="F16" s="6">
        <v>29421.127068151302</v>
      </c>
    </row>
    <row r="17" spans="2:6" outlineLevel="1" x14ac:dyDescent="0.3">
      <c r="B17" s="12"/>
      <c r="C17" s="12" t="s">
        <v>66</v>
      </c>
      <c r="D17" s="6">
        <v>1682220.8196881299</v>
      </c>
      <c r="E17" s="6">
        <v>1683252.7015114401</v>
      </c>
      <c r="F17" s="6">
        <v>1681188.30259415</v>
      </c>
    </row>
    <row r="18" spans="2:6" outlineLevel="1" x14ac:dyDescent="0.3">
      <c r="B18" s="12"/>
      <c r="C18" s="12" t="s">
        <v>67</v>
      </c>
      <c r="D18" s="6">
        <v>21093.4719968707</v>
      </c>
      <c r="E18" s="6">
        <v>22518.1805846641</v>
      </c>
      <c r="F18" s="6">
        <v>19671.070632228399</v>
      </c>
    </row>
    <row r="19" spans="2:6" outlineLevel="1" x14ac:dyDescent="0.3">
      <c r="B19" s="12"/>
      <c r="C19" s="12" t="s">
        <v>68</v>
      </c>
      <c r="D19" s="6">
        <v>1692734.6998111799</v>
      </c>
      <c r="E19" s="6">
        <v>1694474.38618818</v>
      </c>
      <c r="F19" s="6">
        <v>1690995.23435928</v>
      </c>
    </row>
    <row r="20" spans="2:6" ht="17.25" outlineLevel="1" thickBot="1" x14ac:dyDescent="0.35">
      <c r="B20" s="15"/>
      <c r="C20" s="15" t="s">
        <v>69</v>
      </c>
      <c r="D20" s="7">
        <v>10579.5918738199</v>
      </c>
      <c r="E20" s="7">
        <v>11296.4959079212</v>
      </c>
      <c r="F20" s="7">
        <v>9864.1388670958095</v>
      </c>
    </row>
    <row r="21" spans="2:6" x14ac:dyDescent="0.3">
      <c r="B21" t="s">
        <v>78</v>
      </c>
    </row>
    <row r="22" spans="2:6" x14ac:dyDescent="0.3">
      <c r="B22" t="s">
        <v>79</v>
      </c>
    </row>
    <row r="23" spans="2:6" x14ac:dyDescent="0.3">
      <c r="B23" t="s">
        <v>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tabSelected="1" workbookViewId="0">
      <selection activeCell="C7" sqref="C7"/>
    </sheetView>
  </sheetViews>
  <sheetFormatPr defaultRowHeight="16.5" x14ac:dyDescent="0.3"/>
  <cols>
    <col min="2" max="2" width="11.625" bestFit="1" customWidth="1"/>
    <col min="3" max="3" width="10.625" bestFit="1" customWidth="1"/>
    <col min="5" max="5" width="11.75" bestFit="1" customWidth="1"/>
    <col min="7" max="7" width="10.625" bestFit="1" customWidth="1"/>
    <col min="8" max="12" width="9.25" bestFit="1" customWidth="1"/>
  </cols>
  <sheetData>
    <row r="2" spans="2:12" x14ac:dyDescent="0.3">
      <c r="B2" s="22" t="s">
        <v>36</v>
      </c>
      <c r="C2" s="22"/>
    </row>
    <row r="4" spans="2:12" x14ac:dyDescent="0.3">
      <c r="B4" t="s">
        <v>37</v>
      </c>
      <c r="C4">
        <v>10000000</v>
      </c>
    </row>
    <row r="5" spans="2:12" x14ac:dyDescent="0.3">
      <c r="B5" t="s">
        <v>39</v>
      </c>
      <c r="C5" s="3">
        <v>7.7499999999999999E-2</v>
      </c>
      <c r="G5" s="21">
        <f>C7</f>
        <v>1704542.3779633299</v>
      </c>
      <c r="H5">
        <v>12</v>
      </c>
      <c r="I5">
        <v>24</v>
      </c>
      <c r="J5">
        <v>36</v>
      </c>
      <c r="K5">
        <v>48</v>
      </c>
      <c r="L5">
        <v>60</v>
      </c>
    </row>
    <row r="6" spans="2:12" x14ac:dyDescent="0.3">
      <c r="B6" t="s">
        <v>40</v>
      </c>
      <c r="C6">
        <v>6</v>
      </c>
      <c r="G6" s="3">
        <v>0.05</v>
      </c>
      <c r="H6" s="20">
        <f t="dataTable" ref="H6:L11" dt2D="1" dtr="1" r1="C6" r2="C5"/>
        <v>856074.81788467127</v>
      </c>
      <c r="I6" s="20">
        <v>438713.89734068443</v>
      </c>
      <c r="J6" s="20">
        <v>299708.97104665474</v>
      </c>
      <c r="K6" s="20">
        <v>230292.93570646518</v>
      </c>
      <c r="L6" s="20">
        <v>188712.33644010933</v>
      </c>
    </row>
    <row r="7" spans="2:12" x14ac:dyDescent="0.3">
      <c r="B7" t="s">
        <v>41</v>
      </c>
      <c r="C7" s="2">
        <f>PMT(C5/12,C6,-C4,0)</f>
        <v>1704542.3779633299</v>
      </c>
      <c r="E7">
        <v>1700000</v>
      </c>
      <c r="G7" s="3">
        <v>5.5E-2</v>
      </c>
      <c r="H7" s="20">
        <v>858367.84572349582</v>
      </c>
      <c r="I7" s="20">
        <v>440956.56158136606</v>
      </c>
      <c r="J7" s="20">
        <v>301959.01804310281</v>
      </c>
      <c r="K7" s="20">
        <v>232564.75227243194</v>
      </c>
      <c r="L7" s="20">
        <v>191011.62171782242</v>
      </c>
    </row>
    <row r="8" spans="2:12" x14ac:dyDescent="0.3">
      <c r="G8" s="3">
        <v>0.06</v>
      </c>
      <c r="H8" s="20">
        <v>860664.29707080638</v>
      </c>
      <c r="I8" s="20">
        <v>443206.10252756893</v>
      </c>
      <c r="J8" s="20">
        <v>304219.37451555108</v>
      </c>
      <c r="K8" s="20">
        <v>234850.29047935616</v>
      </c>
      <c r="L8" s="20">
        <v>193328.01529427912</v>
      </c>
    </row>
    <row r="9" spans="2:12" x14ac:dyDescent="0.3">
      <c r="B9" t="s">
        <v>42</v>
      </c>
      <c r="C9" t="s">
        <v>45</v>
      </c>
      <c r="D9" t="s">
        <v>43</v>
      </c>
      <c r="E9" t="s">
        <v>44</v>
      </c>
      <c r="G9" s="3">
        <v>6.5000000000000002E-2</v>
      </c>
      <c r="H9" s="20">
        <v>862964.16960281401</v>
      </c>
      <c r="I9" s="20">
        <v>445462.51433510991</v>
      </c>
      <c r="J9" s="20">
        <v>306490.02876509784</v>
      </c>
      <c r="K9" s="20">
        <v>237149.52928897695</v>
      </c>
      <c r="L9" s="20">
        <v>195661.48218728541</v>
      </c>
    </row>
    <row r="10" spans="2:12" x14ac:dyDescent="0.3">
      <c r="B10">
        <v>0</v>
      </c>
      <c r="E10" s="2">
        <v>10000000</v>
      </c>
      <c r="G10" s="3">
        <v>7.0000000000000007E-2</v>
      </c>
      <c r="H10" s="20">
        <v>865267.46098138066</v>
      </c>
      <c r="I10" s="20">
        <v>447725.79103145417</v>
      </c>
      <c r="J10" s="20">
        <v>308770.96865371941</v>
      </c>
      <c r="K10" s="20">
        <v>239462.44662442908</v>
      </c>
      <c r="L10" s="20">
        <v>198011.98540349538</v>
      </c>
    </row>
    <row r="11" spans="2:12" x14ac:dyDescent="0.3">
      <c r="B11">
        <v>1</v>
      </c>
      <c r="C11" s="2">
        <f>PPMT($C$5/12,B11,$C$6,-$C$4,0)</f>
        <v>1639959.0446299966</v>
      </c>
      <c r="D11" s="2">
        <f>IPMT($C$5/12,B11,$C$6,-$C$4,0)</f>
        <v>64583.333333333336</v>
      </c>
      <c r="E11" s="2">
        <f>E10-C11</f>
        <v>8360040.9553700034</v>
      </c>
      <c r="G11" s="3">
        <v>7.4999999999999997E-2</v>
      </c>
      <c r="H11" s="20">
        <v>867574.16885407211</v>
      </c>
      <c r="I11" s="20">
        <v>449995.92651624535</v>
      </c>
      <c r="J11" s="20">
        <v>311062.18160656438</v>
      </c>
      <c r="K11" s="20">
        <v>241789.01937731233</v>
      </c>
      <c r="L11" s="20">
        <v>200379.48595623762</v>
      </c>
    </row>
    <row r="12" spans="2:12" x14ac:dyDescent="0.3">
      <c r="B12">
        <v>2</v>
      </c>
      <c r="C12" s="2">
        <f t="shared" ref="C12:C16" si="0">PPMT($C$5/12,B12,$C$6,-$C$4,0)</f>
        <v>1650550.4467932321</v>
      </c>
      <c r="D12" s="2">
        <f t="shared" ref="D12:D16" si="1">IPMT($C$5/12,B12,$C$6,-$C$4,0)</f>
        <v>53991.931170097931</v>
      </c>
      <c r="E12" s="2">
        <f t="shared" ref="E12:E16" si="2">E11-C12</f>
        <v>6709490.5085767712</v>
      </c>
    </row>
    <row r="13" spans="2:12" x14ac:dyDescent="0.3">
      <c r="B13">
        <v>3</v>
      </c>
      <c r="C13" s="2">
        <f t="shared" si="0"/>
        <v>1661210.2517621049</v>
      </c>
      <c r="D13" s="2">
        <f t="shared" si="1"/>
        <v>43332.126201224972</v>
      </c>
      <c r="E13" s="2">
        <f t="shared" si="2"/>
        <v>5048280.2568146661</v>
      </c>
    </row>
    <row r="14" spans="2:12" x14ac:dyDescent="0.3">
      <c r="B14">
        <v>4</v>
      </c>
      <c r="C14" s="2">
        <f t="shared" si="0"/>
        <v>1671938.9013047353</v>
      </c>
      <c r="D14" s="2">
        <f t="shared" si="1"/>
        <v>32603.476658594711</v>
      </c>
      <c r="E14" s="2">
        <f t="shared" si="2"/>
        <v>3376341.3555099308</v>
      </c>
    </row>
    <row r="15" spans="2:12" x14ac:dyDescent="0.3">
      <c r="B15">
        <v>5</v>
      </c>
      <c r="C15" s="2">
        <f t="shared" si="0"/>
        <v>1682736.8400423285</v>
      </c>
      <c r="D15" s="2">
        <f t="shared" si="1"/>
        <v>21805.537921001629</v>
      </c>
      <c r="E15" s="2">
        <f t="shared" si="2"/>
        <v>1693604.5154676023</v>
      </c>
    </row>
    <row r="16" spans="2:12" x14ac:dyDescent="0.3">
      <c r="B16">
        <v>6</v>
      </c>
      <c r="C16" s="2">
        <f t="shared" si="0"/>
        <v>1693604.5154676018</v>
      </c>
      <c r="D16" s="2">
        <f t="shared" si="1"/>
        <v>10937.862495728261</v>
      </c>
      <c r="E16" s="2">
        <f t="shared" si="2"/>
        <v>0</v>
      </c>
    </row>
  </sheetData>
  <scenarios current="1" show="1" sqref="C7 C11 D11 C12 D12 C13 D13 C14 D14 C15 D15 C16 D16">
    <scenario name="금리인상" locked="1" count="1" user="212" comment="만든 사람 212 날짜 2015-10-06_x000a_수정한 사람 212 날짜 2015-10-06">
      <inputCells r="C5" val="0.08" numFmtId="10"/>
    </scenario>
    <scenario name="금리인하" locked="1" count="1" user="212" comment="만든 사람 212 날짜 2015-10-06">
      <inputCells r="C5" val="0.07" numFmtId="10"/>
    </scenario>
  </scenarios>
  <dataConsolidate/>
  <mergeCells count="1">
    <mergeCell ref="B2: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14</vt:i4>
      </vt:variant>
    </vt:vector>
  </HeadingPairs>
  <TitlesOfParts>
    <vt:vector size="21" baseType="lpstr">
      <vt:lpstr>5-1</vt:lpstr>
      <vt:lpstr>5-2_1</vt:lpstr>
      <vt:lpstr>5-2_2</vt:lpstr>
      <vt:lpstr>5-3</vt:lpstr>
      <vt:lpstr>5-4</vt:lpstr>
      <vt:lpstr>시나리오 요약</vt:lpstr>
      <vt:lpstr>5-5 &amp; 데이터표</vt:lpstr>
      <vt:lpstr>_1회원금</vt:lpstr>
      <vt:lpstr>_1회이자</vt:lpstr>
      <vt:lpstr>_2회원금</vt:lpstr>
      <vt:lpstr>_2회이자</vt:lpstr>
      <vt:lpstr>_3회원금</vt:lpstr>
      <vt:lpstr>_3회이자</vt:lpstr>
      <vt:lpstr>_4회원금</vt:lpstr>
      <vt:lpstr>_4회이자</vt:lpstr>
      <vt:lpstr>_5회원금</vt:lpstr>
      <vt:lpstr>_5회이자</vt:lpstr>
      <vt:lpstr>_6회원금</vt:lpstr>
      <vt:lpstr>_6회이자</vt:lpstr>
      <vt:lpstr>금리</vt:lpstr>
      <vt:lpstr>매월상환액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2015-10-06T05:10:42Z</dcterms:created>
  <dcterms:modified xsi:type="dcterms:W3CDTF">2015-10-13T04:35:59Z</dcterms:modified>
</cp:coreProperties>
</file>