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eeseo\Desktop\"/>
    </mc:Choice>
  </mc:AlternateContent>
  <xr:revisionPtr revIDLastSave="0" documentId="13_ncr:1_{5FB3AAEF-F9EB-48AD-89C0-338C18858D9A}" xr6:coauthVersionLast="47" xr6:coauthVersionMax="47" xr10:uidLastSave="{00000000-0000-0000-0000-000000000000}"/>
  <bookViews>
    <workbookView xWindow="-108" yWindow="-108" windowWidth="23256" windowHeight="12576" xr2:uid="{A79B042E-EE53-4AA8-A58D-2198D2FDF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H15" i="1"/>
  <c r="F35" i="1"/>
  <c r="I35" i="1" s="1"/>
  <c r="K35" i="1" s="1"/>
  <c r="G34" i="1" s="1"/>
  <c r="G46" i="1" s="1"/>
  <c r="G57" i="1"/>
  <c r="G51" i="1"/>
  <c r="F23" i="1"/>
  <c r="G21" i="1" s="1"/>
  <c r="F11" i="1"/>
  <c r="C13" i="1" s="1"/>
  <c r="H10" i="1" s="1"/>
  <c r="F8" i="1"/>
  <c r="G5" i="1"/>
  <c r="C5" i="1"/>
  <c r="E13" i="1" l="1"/>
  <c r="F18" i="1"/>
  <c r="F31" i="1" s="1"/>
  <c r="G41" i="1" s="1"/>
  <c r="G54" i="1" s="1"/>
  <c r="G59" i="1" s="1"/>
  <c r="G67" i="1" s="1"/>
</calcChain>
</file>

<file path=xl/sharedStrings.xml><?xml version="1.0" encoding="utf-8"?>
<sst xmlns="http://schemas.openxmlformats.org/spreadsheetml/2006/main" count="84" uniqueCount="79">
  <si>
    <t>Earth Teerminal to Satellite Link Budget Example</t>
    <phoneticPr fontId="2" type="noConversion"/>
  </si>
  <si>
    <t>Frequency</t>
    <phoneticPr fontId="2" type="noConversion"/>
  </si>
  <si>
    <t>GHz</t>
    <phoneticPr fontId="2" type="noConversion"/>
  </si>
  <si>
    <t>Hz</t>
    <phoneticPr fontId="2" type="noConversion"/>
  </si>
  <si>
    <t>Range</t>
    <phoneticPr fontId="2" type="noConversion"/>
  </si>
  <si>
    <t>Nautical Miles</t>
    <phoneticPr fontId="2" type="noConversion"/>
  </si>
  <si>
    <t>input</t>
    <phoneticPr fontId="2" type="noConversion"/>
  </si>
  <si>
    <t>1 (Nautical Miles) to 1.852 (KM)</t>
    <phoneticPr fontId="2" type="noConversion"/>
  </si>
  <si>
    <t>KM</t>
    <phoneticPr fontId="2" type="noConversion"/>
  </si>
  <si>
    <t>Transmitter power (dBW)</t>
    <phoneticPr fontId="2" type="noConversion"/>
  </si>
  <si>
    <t>W</t>
    <phoneticPr fontId="2" type="noConversion"/>
  </si>
  <si>
    <t>dBw</t>
    <phoneticPr fontId="2" type="noConversion"/>
  </si>
  <si>
    <t>dBw=10log(P/1w)</t>
    <phoneticPr fontId="2" type="noConversion"/>
  </si>
  <si>
    <t>dB</t>
    <phoneticPr fontId="2" type="noConversion"/>
  </si>
  <si>
    <t>Transmitter antenna gain (peak dBi)</t>
    <phoneticPr fontId="2" type="noConversion"/>
  </si>
  <si>
    <t>Transmitter circuit loss (dB)</t>
    <phoneticPr fontId="2" type="noConversion"/>
  </si>
  <si>
    <t>dBi</t>
    <phoneticPr fontId="2" type="noConversion"/>
  </si>
  <si>
    <t>G_t</t>
    <phoneticPr fontId="2" type="noConversion"/>
  </si>
  <si>
    <t>dish diameter (ft)</t>
    <phoneticPr fontId="2" type="noConversion"/>
  </si>
  <si>
    <t>ft -&gt; m</t>
    <phoneticPr fontId="2" type="noConversion"/>
  </si>
  <si>
    <t>1ft=0.3048m</t>
    <phoneticPr fontId="2" type="noConversion"/>
  </si>
  <si>
    <t>dBi 변환값</t>
    <phoneticPr fontId="2" type="noConversion"/>
  </si>
  <si>
    <t>(m)</t>
    <phoneticPr fontId="2" type="noConversion"/>
  </si>
  <si>
    <t>Terminal EIRP (dBW)</t>
    <phoneticPr fontId="2" type="noConversion"/>
  </si>
  <si>
    <t>Half-power beamwidth (degrees)</t>
    <phoneticPr fontId="2" type="noConversion"/>
  </si>
  <si>
    <t>Path loss = 92.45 + 20*log((f_GHZ)+20*log(r_km)</t>
    <phoneticPr fontId="2" type="noConversion"/>
  </si>
  <si>
    <r>
      <t>92.45=(20*log(</t>
    </r>
    <r>
      <rPr>
        <b/>
        <sz val="11"/>
        <color theme="4"/>
        <rFont val="맑은 고딕"/>
        <family val="3"/>
        <charset val="129"/>
        <scheme val="minor"/>
      </rPr>
      <t>10^3</t>
    </r>
    <r>
      <rPr>
        <sz val="11"/>
        <color theme="1"/>
        <rFont val="맑은 고딕"/>
        <family val="2"/>
        <charset val="129"/>
        <scheme val="minor"/>
      </rPr>
      <t>)+20*log(</t>
    </r>
    <r>
      <rPr>
        <b/>
        <sz val="11"/>
        <color theme="9"/>
        <rFont val="맑은 고딕"/>
        <family val="3"/>
        <charset val="129"/>
        <scheme val="minor"/>
      </rPr>
      <t>10^9</t>
    </r>
    <r>
      <rPr>
        <sz val="11"/>
        <color theme="1"/>
        <rFont val="맑은 고딕"/>
        <family val="2"/>
        <charset val="129"/>
        <scheme val="minor"/>
      </rPr>
      <t>))-147.55</t>
    </r>
    <phoneticPr fontId="2" type="noConversion"/>
  </si>
  <si>
    <r>
      <t xml:space="preserve">For d, f in </t>
    </r>
    <r>
      <rPr>
        <b/>
        <sz val="11"/>
        <color theme="4"/>
        <rFont val="맑은 고딕"/>
        <family val="3"/>
        <charset val="129"/>
        <scheme val="minor"/>
      </rPr>
      <t>kilometers</t>
    </r>
    <r>
      <rPr>
        <sz val="11"/>
        <color theme="1"/>
        <rFont val="맑은 고딕"/>
        <family val="2"/>
        <charset val="129"/>
        <scheme val="minor"/>
      </rPr>
      <t xml:space="preserve"> and </t>
    </r>
    <r>
      <rPr>
        <b/>
        <sz val="11"/>
        <color theme="9"/>
        <rFont val="맑은 고딕"/>
        <family val="3"/>
        <charset val="129"/>
        <scheme val="minor"/>
      </rPr>
      <t>GigaHertz (GHz)</t>
    </r>
    <r>
      <rPr>
        <sz val="11"/>
        <color theme="1"/>
        <rFont val="맑은 고딕"/>
        <family val="2"/>
        <charset val="129"/>
        <scheme val="minor"/>
      </rPr>
      <t>, the constant becomes 92.45</t>
    </r>
    <phoneticPr fontId="2" type="noConversion"/>
  </si>
  <si>
    <t>Fade allowance (dB)</t>
    <phoneticPr fontId="2" type="noConversion"/>
  </si>
  <si>
    <t>Rain fade allowance</t>
    <phoneticPr fontId="2" type="noConversion"/>
  </si>
  <si>
    <t>Other losses (dB)</t>
    <phoneticPr fontId="2" type="noConversion"/>
  </si>
  <si>
    <t>ex) polarization loss, propagation-related losses not modeled by free-space loss calculations</t>
    <phoneticPr fontId="2" type="noConversion"/>
  </si>
  <si>
    <t>Path loss (dB) : free space attenuation</t>
    <phoneticPr fontId="2" type="noConversion"/>
  </si>
  <si>
    <t>Received isotropic power (dBW)</t>
    <phoneticPr fontId="2" type="noConversion"/>
  </si>
  <si>
    <t>received isotropic power = terminal EIRP+Path loss + Fade allowance + other losses</t>
    <phoneticPr fontId="2" type="noConversion"/>
  </si>
  <si>
    <t>Receiver antenna gain (peak dBi)</t>
    <phoneticPr fontId="2" type="noConversion"/>
  </si>
  <si>
    <t>Edge-of coverage loss (dB)</t>
    <phoneticPr fontId="2" type="noConversion"/>
  </si>
  <si>
    <t>losses seen user at the edge of coverage pattern, where the gain of the antenna is lower and signal also has a larger range to cover.</t>
    <phoneticPr fontId="2" type="noConversion"/>
  </si>
  <si>
    <t>Received signal Power (dB)</t>
    <phoneticPr fontId="2" type="noConversion"/>
  </si>
  <si>
    <t>Received signal Power = Received isotropic power + Receiver antenna gain + Edge-of coverage loss</t>
    <phoneticPr fontId="2" type="noConversion"/>
  </si>
  <si>
    <t>System temperature (dB - K)</t>
    <phoneticPr fontId="2" type="noConversion"/>
  </si>
  <si>
    <t>(4106K)</t>
  </si>
  <si>
    <t>System G/T (dB/K)</t>
    <phoneticPr fontId="2" type="noConversion"/>
  </si>
  <si>
    <t>system G/T = Receiver antenna gain - System temperature</t>
    <phoneticPr fontId="2" type="noConversion"/>
  </si>
  <si>
    <t>Boltzmann's constant (dBw/K-Hz)</t>
    <phoneticPr fontId="2" type="noConversion"/>
  </si>
  <si>
    <t>(dBK)</t>
    <phoneticPr fontId="2" type="noConversion"/>
  </si>
  <si>
    <t>noise spectral density (dBW/Hz)</t>
    <phoneticPr fontId="2" type="noConversion"/>
  </si>
  <si>
    <t>noise spectral density = Boltzmann's constant + System temperature</t>
    <phoneticPr fontId="2" type="noConversion"/>
  </si>
  <si>
    <t>Received Pr/No (dB-Hz)</t>
    <phoneticPr fontId="2" type="noConversion"/>
  </si>
  <si>
    <t>Received Pr/No = Received signal power - noise spectral density</t>
    <phoneticPr fontId="2" type="noConversion"/>
  </si>
  <si>
    <t>Data rate (dB-bit/s)</t>
    <phoneticPr fontId="2" type="noConversion"/>
  </si>
  <si>
    <t>Mbits/s</t>
  </si>
  <si>
    <t>Received Eb/No (dB)</t>
    <phoneticPr fontId="2" type="noConversion"/>
  </si>
  <si>
    <t>Received Eb/No = Data rate + Received Pr/No</t>
    <phoneticPr fontId="2" type="noConversion"/>
  </si>
  <si>
    <t>Implementation loss (dB)</t>
    <phoneticPr fontId="2" type="noConversion"/>
  </si>
  <si>
    <t>Margin (dB)</t>
    <phoneticPr fontId="2" type="noConversion"/>
  </si>
  <si>
    <t>Margin = Required Eb/No + Implementation loss + Received Eb/No</t>
    <phoneticPr fontId="2" type="noConversion"/>
  </si>
  <si>
    <t>Required Eb/No (dB)</t>
    <phoneticPr fontId="2" type="noConversion"/>
  </si>
  <si>
    <t>implementation losses in the received : ex) detector efficiency</t>
    <phoneticPr fontId="2" type="noConversion"/>
  </si>
  <si>
    <t>Dish diameter (ft)</t>
    <phoneticPr fontId="2" type="noConversion"/>
  </si>
  <si>
    <t>Receiver antenna gain = 10*log(0.55*(10.472*8*Dish diameter)^2)</t>
    <phoneticPr fontId="2" type="noConversion"/>
  </si>
  <si>
    <t>Terminal EIRP = Transmitter power + Transmitter circuit loss + Transmitter antenna gain</t>
    <phoneticPr fontId="2" type="noConversion"/>
  </si>
  <si>
    <t>M</t>
    <phoneticPr fontId="2" type="noConversion"/>
  </si>
  <si>
    <t>R</t>
    <phoneticPr fontId="2" type="noConversion"/>
  </si>
  <si>
    <t>Lo</t>
    <phoneticPr fontId="2" type="noConversion"/>
  </si>
  <si>
    <t>Ls</t>
    <phoneticPr fontId="2" type="noConversion"/>
  </si>
  <si>
    <t>Gt</t>
    <phoneticPr fontId="2" type="noConversion"/>
  </si>
  <si>
    <t>(Pr/No)r</t>
    <phoneticPr fontId="2" type="noConversion"/>
  </si>
  <si>
    <t>Pr</t>
    <phoneticPr fontId="2" type="noConversion"/>
  </si>
  <si>
    <t>Gr</t>
    <phoneticPr fontId="2" type="noConversion"/>
  </si>
  <si>
    <t>(ellipsoid)</t>
    <phoneticPr fontId="2" type="noConversion"/>
  </si>
  <si>
    <r>
      <t>G_t=</t>
    </r>
    <r>
      <rPr>
        <b/>
        <sz val="11"/>
        <color theme="1"/>
        <rFont val="Calibri"/>
        <family val="2"/>
        <charset val="161"/>
      </rPr>
      <t>η</t>
    </r>
    <r>
      <rPr>
        <b/>
        <sz val="11"/>
        <color theme="1"/>
        <rFont val="맑은 고딕"/>
        <family val="2"/>
        <charset val="129"/>
        <scheme val="minor"/>
      </rPr>
      <t>*(10.472*frequency*dish diameter)^2</t>
    </r>
    <phoneticPr fontId="2" type="noConversion"/>
  </si>
  <si>
    <t>D=Antenna Diameter in Meters</t>
    <phoneticPr fontId="2" type="noConversion"/>
  </si>
  <si>
    <t>η = antenna radiation efficiency</t>
    <phoneticPr fontId="2" type="noConversion"/>
  </si>
  <si>
    <r>
      <t>Antenna Gain G=</t>
    </r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</rPr>
      <t>*</t>
    </r>
    <r>
      <rPr>
        <sz val="11"/>
        <color theme="1"/>
        <rFont val="맑은 고딕"/>
        <family val="2"/>
        <charset val="129"/>
        <scheme val="minor"/>
      </rPr>
      <t>(Pi*D/</t>
    </r>
    <r>
      <rPr>
        <sz val="11"/>
        <color theme="1"/>
        <rFont val="Calibri"/>
        <family val="2"/>
        <charset val="161"/>
      </rPr>
      <t>λ</t>
    </r>
    <r>
      <rPr>
        <sz val="11"/>
        <color theme="1"/>
        <rFont val="맑은 고딕"/>
        <family val="2"/>
        <charset val="129"/>
        <scheme val="minor"/>
      </rPr>
      <t>)^2</t>
    </r>
    <phoneticPr fontId="2" type="noConversion"/>
  </si>
  <si>
    <r>
      <t>10.472=(3.141592/</t>
    </r>
    <r>
      <rPr>
        <sz val="11"/>
        <color theme="1"/>
        <rFont val="Calibri"/>
        <family val="2"/>
        <charset val="161"/>
      </rPr>
      <t>λ</t>
    </r>
    <r>
      <rPr>
        <sz val="11"/>
        <color theme="1"/>
        <rFont val="맑은 고딕"/>
        <family val="2"/>
        <charset val="129"/>
        <scheme val="minor"/>
      </rPr>
      <t>*8)</t>
    </r>
    <phoneticPr fontId="2" type="noConversion"/>
  </si>
  <si>
    <r>
      <rPr>
        <sz val="11"/>
        <color theme="1"/>
        <rFont val="Calibri"/>
        <family val="3"/>
        <charset val="161"/>
      </rPr>
      <t>λ</t>
    </r>
    <r>
      <rPr>
        <sz val="11"/>
        <color theme="1"/>
        <rFont val="맑은 고딕"/>
        <family val="3"/>
        <charset val="129"/>
        <scheme val="minor"/>
      </rPr>
      <t>=wavelenth</t>
    </r>
    <r>
      <rPr>
        <sz val="11"/>
        <color theme="1"/>
        <rFont val="맑은 고딕"/>
        <family val="3"/>
        <charset val="161"/>
        <scheme val="minor"/>
      </rPr>
      <t>=</t>
    </r>
    <r>
      <rPr>
        <sz val="11"/>
        <color theme="1"/>
        <rFont val="Calibri"/>
        <family val="3"/>
      </rPr>
      <t>C/f</t>
    </r>
    <phoneticPr fontId="2" type="noConversion"/>
  </si>
  <si>
    <t>(Eb/No)r</t>
    <phoneticPr fontId="2" type="noConversion"/>
  </si>
  <si>
    <t>kimheeseo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</si>
</sst>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1"/>
      <name val="Calibri"/>
      <family val="2"/>
      <charset val="161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  <scheme val="minor"/>
    </font>
    <font>
      <sz val="11"/>
      <color theme="1"/>
      <name val="Calibri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DC2A-6C76-48BC-A202-E6F03BFFD4CE}">
  <dimension ref="A1:N68"/>
  <sheetViews>
    <sheetView tabSelected="1" topLeftCell="A25" zoomScale="85" zoomScaleNormal="85" workbookViewId="0">
      <selection activeCell="J30" sqref="J30"/>
    </sheetView>
  </sheetViews>
  <sheetFormatPr defaultRowHeight="17.399999999999999" x14ac:dyDescent="0.4"/>
  <cols>
    <col min="1" max="1" width="3.3984375" style="1" bestFit="1" customWidth="1"/>
    <col min="2" max="2" width="9.796875" style="1" bestFit="1" customWidth="1"/>
    <col min="3" max="3" width="12.796875" style="1" bestFit="1" customWidth="1"/>
    <col min="4" max="4" width="12.296875" style="1" customWidth="1"/>
    <col min="5" max="5" width="13.59765625" style="1" bestFit="1" customWidth="1"/>
    <col min="6" max="6" width="8.796875" style="1"/>
    <col min="7" max="7" width="10" style="1" bestFit="1" customWidth="1"/>
    <col min="8" max="8" width="13.5" style="1" bestFit="1" customWidth="1"/>
    <col min="9" max="16384" width="8.796875" style="1"/>
  </cols>
  <sheetData>
    <row r="1" spans="1:11" x14ac:dyDescent="0.4">
      <c r="G1" s="1" t="s">
        <v>78</v>
      </c>
    </row>
    <row r="2" spans="1:11" x14ac:dyDescent="0.4">
      <c r="B2" s="2" t="s">
        <v>0</v>
      </c>
      <c r="C2" s="2"/>
      <c r="D2" s="2"/>
      <c r="E2" s="2"/>
      <c r="F2" s="2"/>
      <c r="H2" s="3" t="s">
        <v>6</v>
      </c>
      <c r="I2" s="4"/>
    </row>
    <row r="4" spans="1:11" x14ac:dyDescent="0.4">
      <c r="B4" s="3" t="s">
        <v>1</v>
      </c>
      <c r="C4" s="4">
        <v>8</v>
      </c>
      <c r="D4" s="3" t="s">
        <v>2</v>
      </c>
      <c r="F4" s="6" t="s">
        <v>4</v>
      </c>
      <c r="G4" s="4">
        <v>21915</v>
      </c>
      <c r="H4" s="2" t="s">
        <v>5</v>
      </c>
      <c r="I4" s="2"/>
    </row>
    <row r="5" spans="1:11" x14ac:dyDescent="0.4">
      <c r="C5" s="3">
        <f>C4*10^9</f>
        <v>8000000000</v>
      </c>
      <c r="D5" s="3" t="s">
        <v>3</v>
      </c>
      <c r="G5" s="19">
        <f>G4*1.852</f>
        <v>40586.58</v>
      </c>
      <c r="H5" s="7" t="s">
        <v>8</v>
      </c>
      <c r="I5" s="7"/>
    </row>
    <row r="6" spans="1:11" x14ac:dyDescent="0.4">
      <c r="F6" s="7" t="s">
        <v>7</v>
      </c>
      <c r="G6" s="7"/>
      <c r="H6" s="7"/>
      <c r="I6" s="2"/>
    </row>
    <row r="7" spans="1:11" x14ac:dyDescent="0.4">
      <c r="E7" s="3" t="s">
        <v>10</v>
      </c>
      <c r="F7" s="6" t="s">
        <v>11</v>
      </c>
      <c r="G7" s="6" t="s">
        <v>13</v>
      </c>
      <c r="H7" s="17" t="s">
        <v>16</v>
      </c>
    </row>
    <row r="8" spans="1:11" x14ac:dyDescent="0.4">
      <c r="A8" s="3">
        <v>1</v>
      </c>
      <c r="B8" s="26" t="s">
        <v>9</v>
      </c>
      <c r="C8" s="26"/>
      <c r="D8" s="26"/>
      <c r="E8" s="8">
        <v>100</v>
      </c>
      <c r="F8" s="3">
        <f>10*LOG(E8/1)</f>
        <v>20</v>
      </c>
      <c r="J8" s="2" t="s">
        <v>12</v>
      </c>
      <c r="K8" s="2"/>
    </row>
    <row r="9" spans="1:11" x14ac:dyDescent="0.4">
      <c r="A9" s="3">
        <v>2</v>
      </c>
      <c r="B9" s="27" t="s">
        <v>15</v>
      </c>
      <c r="C9" s="28"/>
      <c r="D9" s="29"/>
      <c r="G9" s="4">
        <v>-2</v>
      </c>
    </row>
    <row r="10" spans="1:11" x14ac:dyDescent="0.4">
      <c r="A10" s="3">
        <v>3</v>
      </c>
      <c r="B10" s="30" t="s">
        <v>14</v>
      </c>
      <c r="C10" s="31"/>
      <c r="D10" s="32"/>
      <c r="H10" s="3">
        <f>10*LOG(C13)</f>
        <v>51.566918472266181</v>
      </c>
      <c r="J10" s="3" t="s">
        <v>66</v>
      </c>
    </row>
    <row r="11" spans="1:11" x14ac:dyDescent="0.4">
      <c r="B11" s="2" t="s">
        <v>18</v>
      </c>
      <c r="C11" s="2"/>
      <c r="D11" s="4">
        <v>20</v>
      </c>
      <c r="E11" s="3" t="s">
        <v>19</v>
      </c>
      <c r="F11" s="3">
        <f>D11*0.3048</f>
        <v>6.0960000000000001</v>
      </c>
      <c r="G11" s="3" t="s">
        <v>22</v>
      </c>
    </row>
    <row r="12" spans="1:11" x14ac:dyDescent="0.4">
      <c r="B12" s="15" t="s">
        <v>20</v>
      </c>
      <c r="C12" s="16"/>
      <c r="E12" s="2" t="s">
        <v>24</v>
      </c>
      <c r="F12" s="2"/>
      <c r="G12" s="2"/>
      <c r="H12" s="2"/>
      <c r="I12" s="3">
        <v>0.45</v>
      </c>
    </row>
    <row r="13" spans="1:11" x14ac:dyDescent="0.4">
      <c r="B13" s="3" t="s">
        <v>17</v>
      </c>
      <c r="C13" s="3">
        <f>I14*(10.472*C4*F11)^2</f>
        <v>143447.12459916412</v>
      </c>
      <c r="D13" s="3" t="s">
        <v>21</v>
      </c>
      <c r="E13" s="3">
        <f>H10</f>
        <v>51.566918472266181</v>
      </c>
    </row>
    <row r="14" spans="1:11" x14ac:dyDescent="0.4">
      <c r="B14" s="22" t="s">
        <v>71</v>
      </c>
      <c r="C14" s="22"/>
      <c r="D14" s="22"/>
      <c r="E14" s="38"/>
      <c r="F14" s="34" t="s">
        <v>73</v>
      </c>
      <c r="G14" s="34"/>
      <c r="H14" s="34"/>
      <c r="I14" s="39">
        <v>0.55000000000000004</v>
      </c>
      <c r="J14" s="1" t="s">
        <v>70</v>
      </c>
    </row>
    <row r="15" spans="1:11" x14ac:dyDescent="0.4">
      <c r="B15" s="2" t="s">
        <v>74</v>
      </c>
      <c r="C15" s="2"/>
      <c r="D15" s="2"/>
      <c r="F15" s="40" t="s">
        <v>76</v>
      </c>
      <c r="G15" s="34"/>
      <c r="H15" s="35">
        <f>299792/8000000</f>
        <v>3.7474E-2</v>
      </c>
      <c r="I15" s="36"/>
    </row>
    <row r="16" spans="1:11" x14ac:dyDescent="0.4">
      <c r="B16" s="2" t="s">
        <v>75</v>
      </c>
      <c r="C16" s="2"/>
      <c r="D16" s="2"/>
      <c r="E16" s="12">
        <f>3.141592/(H15*C4)</f>
        <v>10.479238938997705</v>
      </c>
      <c r="F16" s="37" t="s">
        <v>72</v>
      </c>
      <c r="G16" s="37"/>
      <c r="H16" s="37"/>
      <c r="I16" s="37"/>
    </row>
    <row r="18" spans="1:10" x14ac:dyDescent="0.4">
      <c r="A18" s="3">
        <v>4</v>
      </c>
      <c r="B18" s="13" t="s">
        <v>23</v>
      </c>
      <c r="C18" s="5"/>
      <c r="D18" s="14"/>
      <c r="F18" s="3">
        <f>H10+G9+F8</f>
        <v>69.566918472266181</v>
      </c>
    </row>
    <row r="19" spans="1:10" x14ac:dyDescent="0.4">
      <c r="B19" s="20" t="s">
        <v>61</v>
      </c>
      <c r="C19" s="20"/>
      <c r="D19" s="20"/>
      <c r="E19" s="20"/>
      <c r="F19" s="20"/>
      <c r="G19" s="20"/>
      <c r="H19" s="20"/>
      <c r="I19" s="20"/>
    </row>
    <row r="21" spans="1:10" x14ac:dyDescent="0.4">
      <c r="A21" s="3">
        <v>5</v>
      </c>
      <c r="B21" s="9" t="s">
        <v>32</v>
      </c>
      <c r="C21" s="10"/>
      <c r="D21" s="11"/>
      <c r="G21" s="3">
        <f>-(F23+20*LOG(C4)+20*LOG(G5))</f>
        <v>-202.67944888655671</v>
      </c>
      <c r="J21" s="3" t="s">
        <v>65</v>
      </c>
    </row>
    <row r="22" spans="1:10" x14ac:dyDescent="0.4">
      <c r="B22" s="23" t="s">
        <v>25</v>
      </c>
      <c r="C22" s="24"/>
      <c r="D22" s="24"/>
      <c r="E22" s="25"/>
    </row>
    <row r="23" spans="1:10" x14ac:dyDescent="0.4">
      <c r="B23" s="9" t="s">
        <v>26</v>
      </c>
      <c r="C23" s="10"/>
      <c r="D23" s="10"/>
      <c r="E23" s="11"/>
      <c r="F23" s="19">
        <f>(20*LOG(10^3)+20*LOG(10^9))-147.55</f>
        <v>92.449999999999989</v>
      </c>
    </row>
    <row r="24" spans="1:10" x14ac:dyDescent="0.4">
      <c r="B24" s="9" t="s">
        <v>27</v>
      </c>
      <c r="C24" s="10"/>
      <c r="D24" s="10"/>
      <c r="E24" s="10"/>
      <c r="F24" s="10"/>
      <c r="G24" s="11"/>
    </row>
    <row r="26" spans="1:10" x14ac:dyDescent="0.4">
      <c r="A26" s="3">
        <v>6</v>
      </c>
      <c r="B26" s="9" t="s">
        <v>28</v>
      </c>
      <c r="C26" s="11"/>
      <c r="G26" s="4">
        <v>-4</v>
      </c>
      <c r="H26" s="3" t="s">
        <v>29</v>
      </c>
      <c r="I26" s="3"/>
    </row>
    <row r="28" spans="1:10" x14ac:dyDescent="0.4">
      <c r="A28" s="3">
        <v>7</v>
      </c>
      <c r="B28" s="9" t="s">
        <v>30</v>
      </c>
      <c r="C28" s="11"/>
      <c r="G28" s="4">
        <v>-6</v>
      </c>
    </row>
    <row r="29" spans="1:10" x14ac:dyDescent="0.4">
      <c r="B29" s="23" t="s">
        <v>31</v>
      </c>
      <c r="C29" s="24"/>
      <c r="D29" s="24"/>
      <c r="E29" s="24"/>
      <c r="F29" s="24"/>
      <c r="G29" s="24"/>
      <c r="H29" s="24"/>
      <c r="I29" s="25"/>
    </row>
    <row r="31" spans="1:10" x14ac:dyDescent="0.4">
      <c r="A31" s="3">
        <v>8</v>
      </c>
      <c r="B31" s="9" t="s">
        <v>33</v>
      </c>
      <c r="C31" s="10"/>
      <c r="D31" s="11"/>
      <c r="F31" s="19">
        <f>F18+G21+G26+G28</f>
        <v>-143.11253041429052</v>
      </c>
    </row>
    <row r="32" spans="1:10" x14ac:dyDescent="0.4">
      <c r="B32" s="23" t="s">
        <v>34</v>
      </c>
      <c r="C32" s="24"/>
      <c r="D32" s="24"/>
      <c r="E32" s="24"/>
      <c r="F32" s="24"/>
      <c r="G32" s="24"/>
      <c r="H32" s="24"/>
      <c r="I32" s="25"/>
    </row>
    <row r="34" spans="1:14" x14ac:dyDescent="0.4">
      <c r="A34" s="3">
        <v>9</v>
      </c>
      <c r="B34" s="9" t="s">
        <v>35</v>
      </c>
      <c r="C34" s="10"/>
      <c r="D34" s="11"/>
      <c r="G34" s="3">
        <f>K35</f>
        <v>35.088743653379801</v>
      </c>
      <c r="H34" s="9" t="s">
        <v>24</v>
      </c>
      <c r="I34" s="10"/>
      <c r="J34" s="10"/>
      <c r="K34" s="11"/>
      <c r="L34" s="3">
        <v>2.99</v>
      </c>
    </row>
    <row r="35" spans="1:14" x14ac:dyDescent="0.4">
      <c r="B35" s="9" t="s">
        <v>59</v>
      </c>
      <c r="C35" s="11"/>
      <c r="D35" s="33">
        <v>3</v>
      </c>
      <c r="E35" s="19" t="s">
        <v>19</v>
      </c>
      <c r="F35" s="19">
        <f>D35*0.3048</f>
        <v>0.9144000000000001</v>
      </c>
      <c r="G35" s="21" t="s">
        <v>22</v>
      </c>
      <c r="I35" s="21">
        <f>I14*(10.472*C4*F35)^2</f>
        <v>3227.5603034811934</v>
      </c>
      <c r="J35" s="21" t="s">
        <v>21</v>
      </c>
      <c r="K35" s="18">
        <f>10*LOG(I35)</f>
        <v>35.088743653379801</v>
      </c>
    </row>
    <row r="36" spans="1:14" x14ac:dyDescent="0.4">
      <c r="B36" s="23" t="s">
        <v>60</v>
      </c>
      <c r="C36" s="24"/>
      <c r="D36" s="24"/>
      <c r="E36" s="24"/>
      <c r="F36" s="24"/>
      <c r="G36" s="24"/>
      <c r="H36" s="24"/>
      <c r="I36" s="25"/>
      <c r="J36" s="3" t="s">
        <v>69</v>
      </c>
    </row>
    <row r="38" spans="1:14" x14ac:dyDescent="0.4">
      <c r="A38" s="3">
        <v>10</v>
      </c>
      <c r="B38" s="9" t="s">
        <v>36</v>
      </c>
      <c r="C38" s="10"/>
      <c r="D38" s="11"/>
      <c r="G38" s="33">
        <v>-2</v>
      </c>
      <c r="J38" s="19" t="s">
        <v>64</v>
      </c>
    </row>
    <row r="39" spans="1:14" x14ac:dyDescent="0.4">
      <c r="B39" s="23" t="s">
        <v>37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</row>
    <row r="41" spans="1:14" x14ac:dyDescent="0.4">
      <c r="A41" s="3">
        <v>11</v>
      </c>
      <c r="B41" s="9" t="s">
        <v>38</v>
      </c>
      <c r="C41" s="10"/>
      <c r="D41" s="11"/>
      <c r="G41" s="19">
        <f>F31+G34+G38</f>
        <v>-110.02378676091072</v>
      </c>
      <c r="J41" s="3" t="s">
        <v>68</v>
      </c>
    </row>
    <row r="42" spans="1:14" x14ac:dyDescent="0.4">
      <c r="B42" s="23" t="s">
        <v>39</v>
      </c>
      <c r="C42" s="24"/>
      <c r="D42" s="24"/>
      <c r="E42" s="24"/>
      <c r="F42" s="24"/>
      <c r="G42" s="24"/>
      <c r="H42" s="24"/>
      <c r="I42" s="24"/>
      <c r="J42" s="25"/>
    </row>
    <row r="44" spans="1:14" x14ac:dyDescent="0.4">
      <c r="A44" s="3">
        <v>12</v>
      </c>
      <c r="B44" s="9" t="s">
        <v>40</v>
      </c>
      <c r="C44" s="10"/>
      <c r="D44" s="11"/>
      <c r="G44" s="4">
        <v>36.1</v>
      </c>
      <c r="H44" s="3" t="s">
        <v>41</v>
      </c>
    </row>
    <row r="46" spans="1:14" x14ac:dyDescent="0.4">
      <c r="A46" s="3">
        <v>13</v>
      </c>
      <c r="B46" s="9" t="s">
        <v>42</v>
      </c>
      <c r="C46" s="10"/>
      <c r="D46" s="11"/>
      <c r="G46" s="3">
        <f>G34-G44</f>
        <v>-1.0112563466202005</v>
      </c>
    </row>
    <row r="47" spans="1:14" x14ac:dyDescent="0.4">
      <c r="B47" s="23" t="s">
        <v>43</v>
      </c>
      <c r="C47" s="24"/>
      <c r="D47" s="24"/>
      <c r="E47" s="24"/>
      <c r="F47" s="25"/>
    </row>
    <row r="49" spans="1:10" x14ac:dyDescent="0.4">
      <c r="A49" s="3">
        <v>14</v>
      </c>
      <c r="B49" s="9" t="s">
        <v>44</v>
      </c>
      <c r="C49" s="10"/>
      <c r="D49" s="11"/>
      <c r="G49" s="4">
        <v>-228.6</v>
      </c>
      <c r="H49" s="3" t="s">
        <v>45</v>
      </c>
    </row>
    <row r="51" spans="1:10" x14ac:dyDescent="0.4">
      <c r="A51" s="3">
        <v>15</v>
      </c>
      <c r="B51" s="9" t="s">
        <v>46</v>
      </c>
      <c r="C51" s="10"/>
      <c r="D51" s="11"/>
      <c r="G51" s="3">
        <f>G49+G44</f>
        <v>-192.5</v>
      </c>
    </row>
    <row r="52" spans="1:10" x14ac:dyDescent="0.4">
      <c r="B52" s="23" t="s">
        <v>47</v>
      </c>
      <c r="C52" s="24"/>
      <c r="D52" s="24"/>
      <c r="E52" s="24"/>
      <c r="F52" s="24"/>
      <c r="G52" s="24"/>
      <c r="H52" s="24"/>
      <c r="I52" s="25"/>
    </row>
    <row r="54" spans="1:10" x14ac:dyDescent="0.4">
      <c r="A54" s="3">
        <v>16</v>
      </c>
      <c r="B54" s="9" t="s">
        <v>48</v>
      </c>
      <c r="C54" s="10"/>
      <c r="D54" s="11"/>
      <c r="G54" s="3">
        <f>G41-G51</f>
        <v>82.476213239089276</v>
      </c>
      <c r="J54" s="3" t="s">
        <v>67</v>
      </c>
    </row>
    <row r="55" spans="1:10" x14ac:dyDescent="0.4">
      <c r="B55" s="23" t="s">
        <v>49</v>
      </c>
      <c r="C55" s="24"/>
      <c r="D55" s="24"/>
      <c r="E55" s="24"/>
      <c r="F55" s="24"/>
      <c r="G55" s="24"/>
      <c r="H55" s="24"/>
      <c r="I55" s="25"/>
    </row>
    <row r="57" spans="1:10" x14ac:dyDescent="0.4">
      <c r="A57" s="3">
        <v>17</v>
      </c>
      <c r="B57" s="9" t="s">
        <v>50</v>
      </c>
      <c r="C57" s="11"/>
      <c r="D57" s="3">
        <v>2</v>
      </c>
      <c r="E57" s="3" t="s">
        <v>51</v>
      </c>
      <c r="G57" s="3">
        <f>-(10*LOG(D57*10^6))</f>
        <v>-63.010299956639813</v>
      </c>
      <c r="J57" s="3" t="s">
        <v>63</v>
      </c>
    </row>
    <row r="59" spans="1:10" x14ac:dyDescent="0.4">
      <c r="A59" s="3">
        <v>18</v>
      </c>
      <c r="B59" s="9" t="s">
        <v>52</v>
      </c>
      <c r="C59" s="11"/>
      <c r="G59" s="3">
        <f>G57+G54</f>
        <v>19.465913282449463</v>
      </c>
      <c r="J59" s="3" t="s">
        <v>77</v>
      </c>
    </row>
    <row r="60" spans="1:10" x14ac:dyDescent="0.4">
      <c r="B60" s="23" t="s">
        <v>53</v>
      </c>
      <c r="C60" s="24"/>
      <c r="D60" s="24"/>
      <c r="E60" s="24"/>
      <c r="F60" s="24"/>
      <c r="G60" s="24"/>
      <c r="H60" s="24"/>
      <c r="I60" s="25"/>
    </row>
    <row r="62" spans="1:10" x14ac:dyDescent="0.4">
      <c r="A62" s="3">
        <v>19</v>
      </c>
      <c r="B62" s="9" t="s">
        <v>54</v>
      </c>
      <c r="C62" s="10"/>
      <c r="D62" s="11"/>
      <c r="G62" s="4">
        <v>-1.5</v>
      </c>
      <c r="J62" s="3" t="s">
        <v>64</v>
      </c>
    </row>
    <row r="64" spans="1:10" x14ac:dyDescent="0.4">
      <c r="A64" s="3">
        <v>20</v>
      </c>
      <c r="B64" s="9" t="s">
        <v>57</v>
      </c>
      <c r="C64" s="10"/>
      <c r="D64" s="11"/>
      <c r="G64" s="33">
        <v>-10</v>
      </c>
    </row>
    <row r="65" spans="1:10" x14ac:dyDescent="0.4">
      <c r="B65" s="23" t="s">
        <v>58</v>
      </c>
      <c r="C65" s="24"/>
      <c r="D65" s="24"/>
      <c r="E65" s="24"/>
      <c r="F65" s="24"/>
      <c r="G65" s="24"/>
      <c r="H65" s="24"/>
      <c r="I65" s="25"/>
    </row>
    <row r="67" spans="1:10" x14ac:dyDescent="0.4">
      <c r="A67" s="3">
        <v>21</v>
      </c>
      <c r="B67" s="9" t="s">
        <v>55</v>
      </c>
      <c r="C67" s="11"/>
      <c r="G67" s="3">
        <f>G64+G62+G59</f>
        <v>7.9659132824494634</v>
      </c>
      <c r="J67" s="3" t="s">
        <v>62</v>
      </c>
    </row>
    <row r="68" spans="1:10" x14ac:dyDescent="0.4">
      <c r="B68" s="23" t="s">
        <v>56</v>
      </c>
      <c r="C68" s="24"/>
      <c r="D68" s="24"/>
      <c r="E68" s="24"/>
      <c r="F68" s="24"/>
      <c r="G68" s="24"/>
      <c r="H68" s="24"/>
      <c r="I68" s="25"/>
    </row>
  </sheetData>
  <mergeCells count="52">
    <mergeCell ref="B68:I68"/>
    <mergeCell ref="B67:C67"/>
    <mergeCell ref="B31:D31"/>
    <mergeCell ref="B34:D34"/>
    <mergeCell ref="H34:K34"/>
    <mergeCell ref="B64:D64"/>
    <mergeCell ref="B55:I55"/>
    <mergeCell ref="B54:D54"/>
    <mergeCell ref="B59:C59"/>
    <mergeCell ref="B60:I60"/>
    <mergeCell ref="B15:D15"/>
    <mergeCell ref="B16:D16"/>
    <mergeCell ref="B39:N39"/>
    <mergeCell ref="B32:I32"/>
    <mergeCell ref="B29:I29"/>
    <mergeCell ref="B28:C28"/>
    <mergeCell ref="B24:G24"/>
    <mergeCell ref="B23:E23"/>
    <mergeCell ref="B22:E22"/>
    <mergeCell ref="B36:I36"/>
    <mergeCell ref="E12:H12"/>
    <mergeCell ref="F15:G15"/>
    <mergeCell ref="F16:I16"/>
    <mergeCell ref="B49:D49"/>
    <mergeCell ref="B57:C57"/>
    <mergeCell ref="B62:D62"/>
    <mergeCell ref="B44:D44"/>
    <mergeCell ref="B47:F47"/>
    <mergeCell ref="B42:J42"/>
    <mergeCell ref="B65:I65"/>
    <mergeCell ref="B46:D46"/>
    <mergeCell ref="B51:D51"/>
    <mergeCell ref="B52:I52"/>
    <mergeCell ref="B41:D41"/>
    <mergeCell ref="B38:D38"/>
    <mergeCell ref="B26:C26"/>
    <mergeCell ref="B35:C35"/>
    <mergeCell ref="B21:D21"/>
    <mergeCell ref="B18:D18"/>
    <mergeCell ref="B19:I19"/>
    <mergeCell ref="B9:D9"/>
    <mergeCell ref="B10:D10"/>
    <mergeCell ref="B14:E14"/>
    <mergeCell ref="F14:H14"/>
    <mergeCell ref="B11:C11"/>
    <mergeCell ref="B12:C12"/>
    <mergeCell ref="B2:F2"/>
    <mergeCell ref="H4:I4"/>
    <mergeCell ref="F6:I6"/>
    <mergeCell ref="H5:I5"/>
    <mergeCell ref="B8:D8"/>
    <mergeCell ref="J8:K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김희서</dc:creator>
  <cp:lastModifiedBy>김희서</cp:lastModifiedBy>
  <cp:lastPrinted>2023-02-23T07:32:47Z</cp:lastPrinted>
  <dcterms:created xsi:type="dcterms:W3CDTF">2023-02-23T05:40:42Z</dcterms:created>
  <dcterms:modified xsi:type="dcterms:W3CDTF">2023-02-23T07:59:37Z</dcterms:modified>
</cp:coreProperties>
</file>