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79880" windowWidth="15600" windowHeight="1200" tabRatio="601"/>
  </bookViews>
  <sheets>
    <sheet name="TON RD" sheetId="27" r:id="rId1"/>
    <sheet name="XNT RD" sheetId="28" r:id="rId2"/>
  </sheets>
  <definedNames>
    <definedName name="_xlnm._FilterDatabase" localSheetId="0" hidden="1">'TON RD'!$B$1:$J$6</definedName>
    <definedName name="_xlnm._FilterDatabase" localSheetId="1" hidden="1">'XNT RD'!$A$2:$O$2</definedName>
  </definedNames>
  <calcPr calcId="162913"/>
</workbook>
</file>

<file path=xl/calcChain.xml><?xml version="1.0" encoding="utf-8"?>
<calcChain xmlns="http://schemas.openxmlformats.org/spreadsheetml/2006/main">
  <c r="J57" i="27" l="1"/>
  <c r="J56" i="27"/>
  <c r="J55" i="27" l="1"/>
  <c r="J52" i="27" l="1"/>
  <c r="J53" i="27"/>
  <c r="J54" i="27"/>
  <c r="I44" i="28"/>
  <c r="D42" i="28" l="1"/>
  <c r="I42" i="28" s="1"/>
  <c r="D43" i="28"/>
  <c r="I43" i="28" s="1"/>
  <c r="I47" i="28"/>
  <c r="I48" i="28"/>
  <c r="D49" i="28"/>
  <c r="I49" i="28" s="1"/>
  <c r="D50" i="28"/>
  <c r="I50" i="28" s="1"/>
  <c r="D51" i="28"/>
  <c r="I51" i="28" s="1"/>
  <c r="G44" i="27"/>
  <c r="H44" i="27"/>
  <c r="G45" i="27"/>
  <c r="H45" i="27"/>
  <c r="G46" i="27"/>
  <c r="H46" i="27"/>
  <c r="G47" i="27"/>
  <c r="H47" i="27"/>
  <c r="G48" i="27"/>
  <c r="H48" i="27"/>
  <c r="G49" i="27"/>
  <c r="H49" i="27"/>
  <c r="G43" i="27"/>
  <c r="H43" i="27"/>
  <c r="I39" i="28"/>
  <c r="H51" i="27"/>
  <c r="G51" i="27"/>
  <c r="H50" i="27"/>
  <c r="G50" i="27"/>
  <c r="J50" i="27" l="1"/>
  <c r="J49" i="27"/>
  <c r="J47" i="27"/>
  <c r="J45" i="27"/>
  <c r="I46" i="28" s="1"/>
  <c r="J51" i="27"/>
  <c r="J43" i="27"/>
  <c r="J48" i="27"/>
  <c r="J46" i="27"/>
  <c r="J44" i="27"/>
  <c r="I35" i="28"/>
  <c r="I36" i="28"/>
  <c r="I40" i="28"/>
  <c r="I28" i="28"/>
  <c r="I29" i="28"/>
  <c r="I30" i="28"/>
  <c r="I31" i="28"/>
  <c r="I32" i="28"/>
  <c r="I33" i="28"/>
  <c r="D41" i="28"/>
  <c r="I41" i="28" s="1"/>
  <c r="D34" i="28" l="1"/>
  <c r="G42" i="27" l="1"/>
  <c r="H42" i="27"/>
  <c r="I26" i="28"/>
  <c r="J42" i="27" l="1"/>
  <c r="B19" i="28"/>
  <c r="B20" i="28"/>
  <c r="B21" i="28"/>
  <c r="B22" i="28"/>
  <c r="B23" i="28"/>
  <c r="B24" i="28"/>
  <c r="B25" i="28"/>
  <c r="B18" i="28"/>
  <c r="I18" i="28" l="1"/>
  <c r="G10" i="27"/>
  <c r="H10" i="27"/>
  <c r="G11" i="27"/>
  <c r="H11" i="27"/>
  <c r="G38" i="27"/>
  <c r="H38" i="27"/>
  <c r="G39" i="27"/>
  <c r="H39" i="27"/>
  <c r="G40" i="27"/>
  <c r="H40" i="27"/>
  <c r="G41" i="27"/>
  <c r="H41" i="27"/>
  <c r="J41" i="27" l="1"/>
  <c r="J39" i="27"/>
  <c r="J11" i="27"/>
  <c r="J40" i="27"/>
  <c r="J38" i="27"/>
  <c r="I45" i="28" s="1"/>
  <c r="J10" i="27"/>
  <c r="B17" i="28"/>
  <c r="B16" i="28" l="1"/>
  <c r="B15" i="28"/>
  <c r="G37" i="27"/>
  <c r="H37" i="27"/>
  <c r="G36" i="27"/>
  <c r="H36" i="27"/>
  <c r="J37" i="27" l="1"/>
  <c r="J36" i="27"/>
  <c r="H2" i="27"/>
  <c r="G2" i="27"/>
  <c r="B6" i="28"/>
  <c r="B7" i="28"/>
  <c r="B8" i="28"/>
  <c r="B9" i="28"/>
  <c r="B10" i="28"/>
  <c r="B11" i="28"/>
  <c r="B12" i="28"/>
  <c r="B13" i="28"/>
  <c r="B14" i="28"/>
  <c r="B5" i="28"/>
  <c r="D37" i="28" l="1"/>
  <c r="I37" i="28" s="1"/>
  <c r="I34" i="28"/>
  <c r="I27" i="28"/>
  <c r="I25" i="28"/>
  <c r="I24" i="28"/>
  <c r="I23" i="28"/>
  <c r="I22" i="28"/>
  <c r="I20" i="28"/>
  <c r="I19" i="28"/>
  <c r="I17" i="28"/>
  <c r="J2" i="27" l="1"/>
  <c r="I14" i="28" l="1"/>
  <c r="I15" i="28"/>
  <c r="I16" i="28"/>
  <c r="I4" i="28" l="1"/>
  <c r="B4" i="28" l="1"/>
  <c r="G35" i="27"/>
  <c r="H35" i="27"/>
  <c r="J35" i="27" l="1"/>
  <c r="B3" i="28"/>
  <c r="G7" i="27" l="1"/>
  <c r="H7" i="27"/>
  <c r="G8" i="27"/>
  <c r="H8" i="27"/>
  <c r="G9" i="27"/>
  <c r="H9" i="27"/>
  <c r="G14" i="27"/>
  <c r="H14" i="27"/>
  <c r="G15" i="27"/>
  <c r="H15" i="27"/>
  <c r="G12" i="27"/>
  <c r="H12" i="27"/>
  <c r="G16" i="27"/>
  <c r="H16" i="27"/>
  <c r="G17" i="27"/>
  <c r="H17" i="27"/>
  <c r="G18" i="27"/>
  <c r="H18" i="27"/>
  <c r="G19" i="27"/>
  <c r="H19" i="27"/>
  <c r="G13" i="27"/>
  <c r="H13" i="27"/>
  <c r="G20" i="27"/>
  <c r="H20" i="27"/>
  <c r="G21" i="27"/>
  <c r="H21" i="27"/>
  <c r="G22" i="27"/>
  <c r="H22" i="27"/>
  <c r="G23" i="27"/>
  <c r="H23" i="27"/>
  <c r="G24" i="27"/>
  <c r="H24" i="27"/>
  <c r="G25" i="27"/>
  <c r="H25" i="27"/>
  <c r="G26" i="27"/>
  <c r="H26" i="27"/>
  <c r="G27" i="27"/>
  <c r="H27" i="27"/>
  <c r="G28" i="27"/>
  <c r="H28" i="27"/>
  <c r="G29" i="27"/>
  <c r="H29" i="27"/>
  <c r="G30" i="27"/>
  <c r="H30" i="27"/>
  <c r="G31" i="27"/>
  <c r="H31" i="27"/>
  <c r="G32" i="27"/>
  <c r="H32" i="27"/>
  <c r="G33" i="27"/>
  <c r="H33" i="27"/>
  <c r="G34" i="27"/>
  <c r="H34" i="27"/>
  <c r="J33" i="27" l="1"/>
  <c r="J31" i="27"/>
  <c r="J29" i="27"/>
  <c r="J27" i="27"/>
  <c r="J25" i="27"/>
  <c r="J23" i="27"/>
  <c r="J21" i="27"/>
  <c r="J13" i="27"/>
  <c r="J18" i="27"/>
  <c r="J16" i="27"/>
  <c r="J15" i="27"/>
  <c r="J9" i="27"/>
  <c r="J7" i="27"/>
  <c r="J32" i="27"/>
  <c r="J30" i="27"/>
  <c r="J28" i="27"/>
  <c r="J26" i="27"/>
  <c r="J24" i="27"/>
  <c r="J22" i="27"/>
  <c r="J20" i="27"/>
  <c r="J19" i="27"/>
  <c r="J17" i="27"/>
  <c r="J12" i="27"/>
  <c r="J14" i="27"/>
  <c r="J8" i="27"/>
  <c r="J34" i="27"/>
  <c r="I38" i="28"/>
  <c r="I10" i="28"/>
  <c r="I12" i="28"/>
  <c r="I11" i="28"/>
  <c r="I13" i="28"/>
  <c r="I3" i="28" l="1"/>
  <c r="G3" i="27"/>
  <c r="H3" i="27"/>
  <c r="G4" i="27"/>
  <c r="H4" i="27"/>
  <c r="G5" i="27"/>
  <c r="H5" i="27"/>
  <c r="G6" i="27"/>
  <c r="H6" i="27"/>
  <c r="J6" i="27" l="1"/>
  <c r="J4" i="27"/>
  <c r="J5" i="27"/>
  <c r="I9" i="28"/>
  <c r="I7" i="28"/>
  <c r="J3" i="27"/>
  <c r="I8" i="28" l="1"/>
  <c r="I21" i="28"/>
  <c r="I6" i="28"/>
  <c r="I5" i="28"/>
</calcChain>
</file>

<file path=xl/sharedStrings.xml><?xml version="1.0" encoding="utf-8"?>
<sst xmlns="http://schemas.openxmlformats.org/spreadsheetml/2006/main" count="264" uniqueCount="113">
  <si>
    <t>SL</t>
  </si>
  <si>
    <t>NGAY/THANG</t>
  </si>
  <si>
    <t>H-258</t>
  </si>
  <si>
    <t>H-259</t>
  </si>
  <si>
    <t>H-298</t>
  </si>
  <si>
    <t>NGÀY/THÁNG</t>
  </si>
  <si>
    <t>NHÀ CUNG CẤP</t>
  </si>
  <si>
    <t>MINH TRƯỜNG</t>
  </si>
  <si>
    <t>HÀNG NHẬP</t>
  </si>
  <si>
    <t>ĐÓNG GÓI</t>
  </si>
  <si>
    <t>TỒN CUỐI NGÀY</t>
  </si>
  <si>
    <t>TỒN ĐẦU NGÀY</t>
  </si>
  <si>
    <t>NỘI DUNG</t>
  </si>
  <si>
    <t>THỰC XUẤT</t>
  </si>
  <si>
    <t>HÀNG XUẤT</t>
  </si>
  <si>
    <t>VLOOKUP(C3;'TON PM'!$B$2:$AD$204;29;0)</t>
  </si>
  <si>
    <t>MÃ HÓA BÊN KẾ TOÁN</t>
  </si>
  <si>
    <t>Chiết suất trà xanh</t>
  </si>
  <si>
    <t>Chiết suất lô hội</t>
  </si>
  <si>
    <t xml:space="preserve">Chiết suất cây phỉ </t>
  </si>
  <si>
    <t>Dầu hạt nho</t>
  </si>
  <si>
    <t>Dầu hạt mâm xôi</t>
  </si>
  <si>
    <t>Octorylen</t>
  </si>
  <si>
    <t>Benzophenol</t>
  </si>
  <si>
    <t>Hương yến mạch mật ong</t>
  </si>
  <si>
    <t>Hương salame</t>
  </si>
  <si>
    <t>SLS</t>
  </si>
  <si>
    <t xml:space="preserve">Otiphen </t>
  </si>
  <si>
    <t>Hương bạc hà</t>
  </si>
  <si>
    <t>Hương xã chanh</t>
  </si>
  <si>
    <t xml:space="preserve">Borit acid </t>
  </si>
  <si>
    <t>Glyxerin mono sterate</t>
  </si>
  <si>
    <t xml:space="preserve">Sáp ong </t>
  </si>
  <si>
    <t>Hồ mềm acid béo( H-140)</t>
  </si>
  <si>
    <t>Acid citrit( H-40)</t>
  </si>
  <si>
    <t>PEG-400(H-16)</t>
  </si>
  <si>
    <t>Glyxerin(H-65)</t>
  </si>
  <si>
    <t>HEC(H-66)</t>
  </si>
  <si>
    <t>TEA(H-212)</t>
  </si>
  <si>
    <t>Natribenzoat(H-272)</t>
  </si>
  <si>
    <t>Propylen glycone(H-48)</t>
  </si>
  <si>
    <t>Silicone emusion(H-447)</t>
  </si>
  <si>
    <t>Dầu silicone 1000 cps(H-474)</t>
  </si>
  <si>
    <t>Muối natri sunfat ( H-24)</t>
  </si>
  <si>
    <t>DPN(H-249)</t>
  </si>
  <si>
    <t>TÊN NGUYÊN LIỆU</t>
  </si>
  <si>
    <t>3cshop.vn</t>
  </si>
  <si>
    <t>unknown</t>
  </si>
  <si>
    <t>sử dụng</t>
  </si>
  <si>
    <t>Mục đích sử dụng</t>
  </si>
  <si>
    <t xml:space="preserve">Kết quả </t>
  </si>
  <si>
    <t xml:space="preserve">Xử lý mẫu </t>
  </si>
  <si>
    <t>Thất bại</t>
  </si>
  <si>
    <t xml:space="preserve">Hủy mẫu </t>
  </si>
  <si>
    <t>POLYVINYLACTATE</t>
  </si>
  <si>
    <t>Nghiên cứu sản phẩm MỸ PHẨM</t>
  </si>
  <si>
    <t>Nghiên cứu sản phẩm HỒ CÀO LÔNG PE</t>
  </si>
  <si>
    <t>Nghiên cứu mỹ phẩm- kem dưỡng da</t>
  </si>
  <si>
    <t>Nghiên cứu xịt khử mùi cơ thể</t>
  </si>
  <si>
    <t>Nghiên cứu kem chống nắng</t>
  </si>
  <si>
    <t xml:space="preserve">Nghiên cứu kem </t>
  </si>
  <si>
    <t>Nghiên cứu nước rửa tay</t>
  </si>
  <si>
    <t>CÔNG TY Á CHÂU</t>
  </si>
  <si>
    <t>TAMARIND EXTRACT POWDER GF076-1 (BỘT ME)</t>
  </si>
  <si>
    <t>CTY TNHH THƯƠNG MẠI SẢN XUẤT ORGANIC HERBS</t>
  </si>
  <si>
    <t xml:space="preserve">RONG BIỂN </t>
  </si>
  <si>
    <t>nghiên cứu sản phẩm mới thay cho H-442</t>
  </si>
  <si>
    <t>PTN</t>
  </si>
  <si>
    <t>tesh mẫu</t>
  </si>
  <si>
    <t>Glyxerin disterate</t>
  </si>
  <si>
    <t>Hương drakkar</t>
  </si>
  <si>
    <t xml:space="preserve">Tân Kim Long </t>
  </si>
  <si>
    <t xml:space="preserve">Cầm mùi </t>
  </si>
  <si>
    <t>Nhà thuốc tây</t>
  </si>
  <si>
    <t>Vitamin C Vidipha</t>
  </si>
  <si>
    <t>metronidazone 250</t>
  </si>
  <si>
    <t>Cloramphenicol</t>
  </si>
  <si>
    <t>17/10/2020</t>
  </si>
  <si>
    <t>Anphal butin</t>
  </si>
  <si>
    <t>Organic</t>
  </si>
  <si>
    <t xml:space="preserve">Viên kích trắng anphal </t>
  </si>
  <si>
    <t>Hương CK</t>
  </si>
  <si>
    <t>Hương Toomy</t>
  </si>
  <si>
    <t>Hương Gucci</t>
  </si>
  <si>
    <t>Hương Comfo</t>
  </si>
  <si>
    <t>Hương Toco</t>
  </si>
  <si>
    <t>Muối natri sunfat khan</t>
  </si>
  <si>
    <t>Công ty Tân Kim Long</t>
  </si>
  <si>
    <t>Tuýt đựng kem</t>
  </si>
  <si>
    <t>Hủ đựng kem</t>
  </si>
  <si>
    <t>20/11/2020</t>
  </si>
  <si>
    <t>27/11/2020</t>
  </si>
  <si>
    <t>Shopee</t>
  </si>
  <si>
    <t>Công ty chai lọ Hiệp Nguyên</t>
  </si>
  <si>
    <t>Chem shop</t>
  </si>
  <si>
    <t>đựng mẫu thử chuyển về HMP</t>
  </si>
  <si>
    <t>PTV</t>
  </si>
  <si>
    <t>HMP</t>
  </si>
  <si>
    <t>Tuýt đựng sửa rửa mặt</t>
  </si>
  <si>
    <t>Công ty TNHH  Mỹ Phẩm Dạ Lan</t>
  </si>
  <si>
    <t>Bột Talc</t>
  </si>
  <si>
    <t>19/12/2020</t>
  </si>
  <si>
    <t>Sodium lauryl sunfat</t>
  </si>
  <si>
    <t xml:space="preserve">  </t>
  </si>
  <si>
    <t>Khuôn đổ xà phòng</t>
  </si>
  <si>
    <t>15/1/2021</t>
  </si>
  <si>
    <t>Dầu hạt phỉ</t>
  </si>
  <si>
    <t>NHẬP 2021</t>
  </si>
  <si>
    <t>TỒN ĐẦU NĂM 2021</t>
  </si>
  <si>
    <t>XUẤT 2021</t>
  </si>
  <si>
    <t>TỒN ĐẦU KÌ 01/01/2021</t>
  </si>
  <si>
    <t>TỒN CUỐI KÌ 2021</t>
  </si>
  <si>
    <t>Cyclomethicone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</si>
</sst>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.00000\ _₫_-;\-* #,##0.00000\ _₫_-;_-* &quot;-&quot;??\ _₫_-;_-@_-"/>
    <numFmt numFmtId="167" formatCode="_-* #,##0.0000\ _₫_-;\-* #,##0.0000\ _₫_-;_-* &quot;-&quot;??\ _₫_-;_-@_-"/>
  </numFmts>
  <fonts count="5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63"/>
    </font>
    <font>
      <sz val="10"/>
      <name val="Arial"/>
      <family val="2"/>
    </font>
    <font>
      <sz val="10"/>
      <name val="VNI-Times"/>
    </font>
    <font>
      <sz val="11"/>
      <color indexed="8"/>
      <name val="宋体"/>
      <family val="3"/>
      <charset val="134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sz val="10"/>
      <name val="Arial"/>
      <family val="2"/>
      <charset val="163"/>
    </font>
    <font>
      <sz val="9"/>
      <name val="Times New Roman"/>
      <family val="1"/>
      <charset val="163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1"/>
      <color indexed="8"/>
      <name val="VNI-Times"/>
      <family val="2"/>
    </font>
    <font>
      <sz val="11"/>
      <color indexed="9"/>
      <name val="VNI-Times"/>
      <family val="2"/>
    </font>
    <font>
      <sz val="11"/>
      <color indexed="20"/>
      <name val="VNI-Times"/>
      <family val="2"/>
    </font>
    <font>
      <b/>
      <sz val="11"/>
      <color indexed="52"/>
      <name val="VNI-Times"/>
      <family val="2"/>
    </font>
    <font>
      <b/>
      <sz val="11"/>
      <color indexed="9"/>
      <name val="VNI-Times"/>
      <family val="2"/>
    </font>
    <font>
      <i/>
      <sz val="11"/>
      <color indexed="23"/>
      <name val="VNI-Times"/>
      <family val="2"/>
    </font>
    <font>
      <sz val="11"/>
      <color indexed="17"/>
      <name val="VNI-Times"/>
      <family val="2"/>
    </font>
    <font>
      <b/>
      <sz val="15"/>
      <color indexed="56"/>
      <name val="VNI-Times"/>
      <family val="2"/>
    </font>
    <font>
      <b/>
      <sz val="13"/>
      <color indexed="56"/>
      <name val="VNI-Times"/>
      <family val="2"/>
    </font>
    <font>
      <b/>
      <sz val="11"/>
      <color indexed="56"/>
      <name val="VNI-Times"/>
      <family val="2"/>
    </font>
    <font>
      <sz val="11"/>
      <color indexed="62"/>
      <name val="VNI-Times"/>
      <family val="2"/>
    </font>
    <font>
      <sz val="11"/>
      <color indexed="52"/>
      <name val="VNI-Times"/>
      <family val="2"/>
    </font>
    <font>
      <sz val="11"/>
      <color indexed="60"/>
      <name val="VNI-Times"/>
      <family val="2"/>
    </font>
    <font>
      <b/>
      <sz val="11"/>
      <color indexed="63"/>
      <name val="VNI-Times"/>
      <family val="2"/>
    </font>
    <font>
      <b/>
      <sz val="11"/>
      <color indexed="8"/>
      <name val="VNI-Times"/>
      <family val="2"/>
    </font>
    <font>
      <sz val="11"/>
      <color indexed="10"/>
      <name val="VNI-Times"/>
      <family val="2"/>
    </font>
    <font>
      <b/>
      <sz val="18"/>
      <color indexed="56"/>
      <name val="宋体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sz val="11"/>
      <color theme="1"/>
      <name val="Times New Roman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4">
    <xf numFmtId="0" fontId="0" fillId="0" borderId="0"/>
    <xf numFmtId="0" fontId="17" fillId="0" borderId="0" applyNumberFormat="0" applyFont="0" applyFill="0" applyBorder="0" applyAlignment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3" fillId="0" borderId="0"/>
    <xf numFmtId="0" fontId="42" fillId="0" borderId="0">
      <alignment vertical="center"/>
    </xf>
    <xf numFmtId="0" fontId="15" fillId="0" borderId="0">
      <alignment vertical="center"/>
    </xf>
    <xf numFmtId="0" fontId="42" fillId="0" borderId="0"/>
    <xf numFmtId="0" fontId="44" fillId="0" borderId="0"/>
    <xf numFmtId="0" fontId="23" fillId="0" borderId="0"/>
    <xf numFmtId="0" fontId="21" fillId="0" borderId="0"/>
    <xf numFmtId="0" fontId="21" fillId="0" borderId="0"/>
    <xf numFmtId="165" fontId="42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16" fillId="0" borderId="0"/>
    <xf numFmtId="0" fontId="16" fillId="0" borderId="0"/>
    <xf numFmtId="0" fontId="43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6" fillId="0" borderId="0"/>
    <xf numFmtId="0" fontId="16" fillId="0" borderId="0"/>
    <xf numFmtId="0" fontId="16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24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31" fillId="4" borderId="0" applyNumberFormat="0" applyBorder="0" applyAlignment="0" applyProtection="0"/>
    <xf numFmtId="0" fontId="27" fillId="3" borderId="0" applyNumberFormat="0" applyBorder="0" applyAlignment="0" applyProtection="0"/>
    <xf numFmtId="0" fontId="16" fillId="0" borderId="0"/>
    <xf numFmtId="0" fontId="18" fillId="0" borderId="0">
      <alignment vertical="center"/>
    </xf>
    <xf numFmtId="0" fontId="42" fillId="0" borderId="0"/>
    <xf numFmtId="0" fontId="42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4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29" fillId="20" borderId="2" applyNumberFormat="0" applyAlignment="0" applyProtection="0"/>
    <xf numFmtId="0" fontId="39" fillId="0" borderId="9" applyNumberFormat="0" applyFill="0" applyAlignment="0" applyProtection="0"/>
    <xf numFmtId="0" fontId="16" fillId="21" borderId="7" applyNumberFormat="0" applyFont="0" applyAlignment="0" applyProtection="0"/>
    <xf numFmtId="0" fontId="3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8" fillId="22" borderId="1" applyNumberFormat="0" applyAlignment="0" applyProtection="0"/>
    <xf numFmtId="0" fontId="35" fillId="7" borderId="1" applyNumberFormat="0" applyAlignment="0" applyProtection="0"/>
    <xf numFmtId="0" fontId="38" fillId="22" borderId="8" applyNumberFormat="0" applyAlignment="0" applyProtection="0"/>
    <xf numFmtId="0" fontId="37" fillId="23" borderId="0" applyNumberFormat="0" applyBorder="0" applyAlignment="0" applyProtection="0"/>
    <xf numFmtId="0" fontId="36" fillId="0" borderId="6" applyNumberFormat="0" applyFill="0" applyAlignment="0" applyProtection="0"/>
    <xf numFmtId="0" fontId="51" fillId="0" borderId="0">
      <alignment vertical="center"/>
    </xf>
    <xf numFmtId="0" fontId="42" fillId="0" borderId="0"/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2" fillId="0" borderId="0"/>
    <xf numFmtId="0" fontId="2" fillId="0" borderId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Font="0" applyFill="0" applyBorder="0" applyAlignment="0" applyProtection="0"/>
  </cellStyleXfs>
  <cellXfs count="63">
    <xf numFmtId="0" fontId="0" fillId="0" borderId="0" xfId="0"/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26" borderId="10" xfId="0" applyFont="1" applyFill="1" applyBorder="1" applyAlignment="1">
      <alignment horizontal="center" vertical="center" wrapText="1"/>
    </xf>
    <xf numFmtId="0" fontId="48" fillId="26" borderId="0" xfId="0" applyFont="1" applyFill="1" applyBorder="1" applyAlignment="1">
      <alignment horizontal="center" vertical="center" wrapText="1"/>
    </xf>
    <xf numFmtId="0" fontId="47" fillId="26" borderId="0" xfId="0" applyFont="1" applyFill="1" applyBorder="1" applyAlignment="1">
      <alignment horizontal="center" vertical="center" wrapText="1"/>
    </xf>
    <xf numFmtId="0" fontId="47" fillId="26" borderId="10" xfId="0" applyFont="1" applyFill="1" applyBorder="1" applyAlignment="1">
      <alignment horizontal="center" vertical="center" wrapText="1"/>
    </xf>
    <xf numFmtId="0" fontId="47" fillId="26" borderId="10" xfId="0" applyFont="1" applyFill="1" applyBorder="1" applyAlignment="1" applyProtection="1">
      <alignment horizontal="center" vertical="center" wrapText="1"/>
      <protection locked="0"/>
    </xf>
    <xf numFmtId="0" fontId="20" fillId="26" borderId="10" xfId="0" applyFont="1" applyFill="1" applyBorder="1" applyAlignment="1">
      <alignment horizontal="center" vertical="center" wrapText="1"/>
    </xf>
    <xf numFmtId="0" fontId="20" fillId="26" borderId="10" xfId="0" applyFont="1" applyFill="1" applyBorder="1" applyAlignment="1" applyProtection="1">
      <alignment horizontal="center" vertical="center" wrapText="1"/>
      <protection locked="0"/>
    </xf>
    <xf numFmtId="14" fontId="19" fillId="0" borderId="1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24" borderId="10" xfId="0" applyFont="1" applyFill="1" applyBorder="1" applyAlignment="1">
      <alignment horizontal="center" vertical="center" wrapText="1"/>
    </xf>
    <xf numFmtId="1" fontId="22" fillId="24" borderId="10" xfId="0" applyNumberFormat="1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/>
    </xf>
    <xf numFmtId="165" fontId="20" fillId="24" borderId="10" xfId="28" applyFont="1" applyFill="1" applyBorder="1" applyAlignment="1">
      <alignment horizontal="center" vertical="center" wrapText="1"/>
    </xf>
    <xf numFmtId="165" fontId="20" fillId="28" borderId="10" xfId="28" applyFont="1" applyFill="1" applyBorder="1" applyAlignment="1">
      <alignment horizontal="center" vertical="center" wrapText="1"/>
    </xf>
    <xf numFmtId="14" fontId="47" fillId="0" borderId="12" xfId="0" applyNumberFormat="1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165" fontId="47" fillId="28" borderId="10" xfId="28" applyFont="1" applyFill="1" applyBorder="1" applyAlignment="1">
      <alignment horizontal="center" vertical="center" wrapText="1"/>
    </xf>
    <xf numFmtId="166" fontId="19" fillId="0" borderId="12" xfId="28" applyNumberFormat="1" applyFont="1" applyBorder="1" applyAlignment="1">
      <alignment horizontal="center" vertical="center"/>
    </xf>
    <xf numFmtId="166" fontId="47" fillId="0" borderId="0" xfId="28" applyNumberFormat="1" applyFont="1" applyAlignment="1">
      <alignment horizontal="center" vertical="center"/>
    </xf>
    <xf numFmtId="166" fontId="47" fillId="0" borderId="12" xfId="28" applyNumberFormat="1" applyFont="1" applyBorder="1" applyAlignment="1">
      <alignment horizontal="center" vertical="center" wrapText="1"/>
    </xf>
    <xf numFmtId="166" fontId="47" fillId="0" borderId="0" xfId="28" applyNumberFormat="1" applyFont="1" applyAlignment="1">
      <alignment horizontal="center" vertical="center" wrapText="1"/>
    </xf>
    <xf numFmtId="165" fontId="50" fillId="28" borderId="10" xfId="28" applyFont="1" applyFill="1" applyBorder="1" applyAlignment="1">
      <alignment horizontal="center" vertical="center" wrapText="1"/>
    </xf>
    <xf numFmtId="165" fontId="47" fillId="24" borderId="10" xfId="28" applyFont="1" applyFill="1" applyBorder="1" applyAlignment="1">
      <alignment horizontal="center" vertical="center" wrapText="1"/>
    </xf>
    <xf numFmtId="165" fontId="50" fillId="24" borderId="10" xfId="28" applyFont="1" applyFill="1" applyBorder="1" applyAlignment="1">
      <alignment horizontal="center" vertical="center" wrapText="1"/>
    </xf>
    <xf numFmtId="14" fontId="47" fillId="0" borderId="0" xfId="0" applyNumberFormat="1" applyFont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47" fillId="0" borderId="1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14" fontId="19" fillId="0" borderId="12" xfId="0" applyNumberFormat="1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165" fontId="50" fillId="28" borderId="12" xfId="28" applyFont="1" applyFill="1" applyBorder="1" applyAlignment="1">
      <alignment horizontal="center" vertical="center" wrapText="1"/>
    </xf>
    <xf numFmtId="167" fontId="20" fillId="24" borderId="10" xfId="28" applyNumberFormat="1" applyFont="1" applyFill="1" applyBorder="1" applyAlignment="1">
      <alignment horizontal="center" vertical="center" wrapText="1"/>
    </xf>
    <xf numFmtId="167" fontId="50" fillId="24" borderId="10" xfId="28" applyNumberFormat="1" applyFont="1" applyFill="1" applyBorder="1" applyAlignment="1">
      <alignment horizontal="center" vertical="center" wrapText="1"/>
    </xf>
    <xf numFmtId="167" fontId="47" fillId="24" borderId="10" xfId="28" applyNumberFormat="1" applyFont="1" applyFill="1" applyBorder="1" applyAlignment="1">
      <alignment horizontal="center" vertical="center" wrapText="1"/>
    </xf>
    <xf numFmtId="167" fontId="20" fillId="25" borderId="10" xfId="28" applyNumberFormat="1" applyFont="1" applyFill="1" applyBorder="1" applyAlignment="1">
      <alignment horizontal="center" vertical="center" wrapText="1"/>
    </xf>
    <xf numFmtId="167" fontId="50" fillId="25" borderId="12" xfId="28" applyNumberFormat="1" applyFont="1" applyFill="1" applyBorder="1" applyAlignment="1">
      <alignment horizontal="center" vertical="center" wrapText="1"/>
    </xf>
    <xf numFmtId="167" fontId="50" fillId="25" borderId="10" xfId="28" applyNumberFormat="1" applyFont="1" applyFill="1" applyBorder="1" applyAlignment="1">
      <alignment horizontal="center" vertical="center" wrapText="1"/>
    </xf>
    <xf numFmtId="167" fontId="19" fillId="25" borderId="10" xfId="28" applyNumberFormat="1" applyFont="1" applyFill="1" applyBorder="1" applyAlignment="1">
      <alignment horizontal="center" vertical="center" wrapText="1"/>
    </xf>
    <xf numFmtId="167" fontId="20" fillId="27" borderId="10" xfId="28" applyNumberFormat="1" applyFont="1" applyFill="1" applyBorder="1" applyAlignment="1">
      <alignment horizontal="center" vertical="center" wrapText="1"/>
    </xf>
    <xf numFmtId="167" fontId="49" fillId="27" borderId="12" xfId="28" applyNumberFormat="1" applyFont="1" applyFill="1" applyBorder="1" applyAlignment="1">
      <alignment horizontal="center" vertical="center" wrapText="1"/>
    </xf>
    <xf numFmtId="167" fontId="49" fillId="27" borderId="10" xfId="28" applyNumberFormat="1" applyFont="1" applyFill="1" applyBorder="1" applyAlignment="1">
      <alignment horizontal="center" vertical="center" wrapText="1"/>
    </xf>
    <xf numFmtId="167" fontId="47" fillId="27" borderId="10" xfId="28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4" fontId="47" fillId="0" borderId="13" xfId="0" applyNumberFormat="1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166" fontId="19" fillId="0" borderId="13" xfId="28" applyNumberFormat="1" applyFont="1" applyBorder="1" applyAlignment="1">
      <alignment horizontal="center" vertical="center"/>
    </xf>
    <xf numFmtId="166" fontId="47" fillId="0" borderId="13" xfId="28" applyNumberFormat="1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14" fontId="47" fillId="0" borderId="15" xfId="0" applyNumberFormat="1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14" fontId="47" fillId="26" borderId="10" xfId="0" applyNumberFormat="1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/>
    </xf>
    <xf numFmtId="14" fontId="22" fillId="24" borderId="10" xfId="0" applyNumberFormat="1" applyFont="1" applyFill="1" applyBorder="1" applyAlignment="1">
      <alignment horizontal="center" vertical="center" wrapText="1"/>
    </xf>
    <xf numFmtId="1" fontId="22" fillId="24" borderId="10" xfId="0" applyNumberFormat="1" applyFont="1" applyFill="1" applyBorder="1" applyAlignment="1">
      <alignment horizontal="center" vertical="center" wrapText="1"/>
    </xf>
    <xf numFmtId="166" fontId="22" fillId="24" borderId="10" xfId="28" applyNumberFormat="1" applyFont="1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</cellXfs>
  <cellStyles count="554">
    <cellStyle name="-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40% - 强调文字颜色 1" xfId="8"/>
    <cellStyle name="40% - 强调文字颜色 2" xfId="9"/>
    <cellStyle name="40% - 强调文字颜色 3" xfId="10"/>
    <cellStyle name="40% - 强调文字颜色 4" xfId="11"/>
    <cellStyle name="40% - 强调文字颜色 5" xfId="12"/>
    <cellStyle name="40% - 强调文字颜色 6" xfId="13"/>
    <cellStyle name="60% - 强调文字颜色 1" xfId="14"/>
    <cellStyle name="60% - 强调文字颜色 2" xfId="15"/>
    <cellStyle name="60% - 强调文字颜色 3" xfId="16"/>
    <cellStyle name="60% - 强调文字颜色 4" xfId="17"/>
    <cellStyle name="60% - 强调文字颜色 5" xfId="18"/>
    <cellStyle name="60% - 强调文字颜色 6" xfId="19"/>
    <cellStyle name="Bình thường 2" xfId="20"/>
    <cellStyle name="Bình thường 2 2" xfId="21"/>
    <cellStyle name="Bình thường 2 3" xfId="22"/>
    <cellStyle name="Bình thường 2 4" xfId="173"/>
    <cellStyle name="Bình thường 2 4 2" xfId="356"/>
    <cellStyle name="Bình thường 2 4_CS" xfId="487"/>
    <cellStyle name="Bình thường 2 5" xfId="270"/>
    <cellStyle name="Bình thường 2_CS" xfId="488"/>
    <cellStyle name="Bình thường 3" xfId="23"/>
    <cellStyle name="Bình thường 4" xfId="24"/>
    <cellStyle name="Bình thường 5" xfId="25"/>
    <cellStyle name="Bình thường 5 2" xfId="26"/>
    <cellStyle name="Bình thường 5_CS" xfId="486"/>
    <cellStyle name="Bình thường 6" xfId="27"/>
    <cellStyle name="Comma" xfId="28" builtinId="3"/>
    <cellStyle name="Comma 2" xfId="29"/>
    <cellStyle name="Comma 2 2" xfId="30"/>
    <cellStyle name="Comma 2 2 2" xfId="31"/>
    <cellStyle name="Comma 2 3" xfId="32"/>
    <cellStyle name="Comma 2 4" xfId="33"/>
    <cellStyle name="Comma 2 5" xfId="175"/>
    <cellStyle name="Comma 2 5 2" xfId="357"/>
    <cellStyle name="Comma 2 6" xfId="279"/>
    <cellStyle name="Comma 3" xfId="34"/>
    <cellStyle name="Comma 4" xfId="35"/>
    <cellStyle name="Comma 4 2" xfId="36"/>
    <cellStyle name="Comma 5" xfId="37"/>
    <cellStyle name="Comma 5 2" xfId="553"/>
    <cellStyle name="Comma 6" xfId="174"/>
    <cellStyle name="Comma 7" xfId="278"/>
    <cellStyle name="Currency 2" xfId="38"/>
    <cellStyle name="Currency 3" xfId="39"/>
    <cellStyle name="Normal" xfId="0" builtinId="0"/>
    <cellStyle name="Normal 10" xfId="40"/>
    <cellStyle name="Normal 10 2" xfId="41"/>
    <cellStyle name="Normal 10 2 2" xfId="176"/>
    <cellStyle name="Normal 10 2 2 2" xfId="358"/>
    <cellStyle name="Normal 10 2 2_CS" xfId="484"/>
    <cellStyle name="Normal 10 2 3" xfId="281"/>
    <cellStyle name="Normal 10 2_CS" xfId="485"/>
    <cellStyle name="Normal 10 3" xfId="42"/>
    <cellStyle name="Normal 10 3 2" xfId="177"/>
    <cellStyle name="Normal 10 3 2 2" xfId="359"/>
    <cellStyle name="Normal 10 3 2_CS" xfId="482"/>
    <cellStyle name="Normal 10 3 3" xfId="282"/>
    <cellStyle name="Normal 10 3_CS" xfId="483"/>
    <cellStyle name="Normal 10 4" xfId="43"/>
    <cellStyle name="Normal 10 4 2" xfId="178"/>
    <cellStyle name="Normal 10 4 2 2" xfId="360"/>
    <cellStyle name="Normal 10 4 2_CS" xfId="480"/>
    <cellStyle name="Normal 10 4 3" xfId="283"/>
    <cellStyle name="Normal 10 4_CS" xfId="481"/>
    <cellStyle name="Normal 10 5" xfId="44"/>
    <cellStyle name="Normal 10 5 2" xfId="179"/>
    <cellStyle name="Normal 10 5 2 2" xfId="361"/>
    <cellStyle name="Normal 10 5 2_CS" xfId="478"/>
    <cellStyle name="Normal 10 5 3" xfId="284"/>
    <cellStyle name="Normal 10 5_CS" xfId="479"/>
    <cellStyle name="Normal 11" xfId="45"/>
    <cellStyle name="Normal 11 2" xfId="46"/>
    <cellStyle name="Normal 11 2 2" xfId="180"/>
    <cellStyle name="Normal 11 2 2 2" xfId="362"/>
    <cellStyle name="Normal 11 2 2_CS" xfId="476"/>
    <cellStyle name="Normal 11 2 3" xfId="285"/>
    <cellStyle name="Normal 11 2_CS" xfId="477"/>
    <cellStyle name="Normal 11 3" xfId="47"/>
    <cellStyle name="Normal 11 3 2" xfId="181"/>
    <cellStyle name="Normal 11 3 2 2" xfId="363"/>
    <cellStyle name="Normal 11 3 2_CS" xfId="474"/>
    <cellStyle name="Normal 11 3 3" xfId="286"/>
    <cellStyle name="Normal 11 3_CS" xfId="475"/>
    <cellStyle name="Normal 11 4" xfId="48"/>
    <cellStyle name="Normal 11 4 2" xfId="182"/>
    <cellStyle name="Normal 11 4 2 2" xfId="364"/>
    <cellStyle name="Normal 11 4 2_CS" xfId="472"/>
    <cellStyle name="Normal 11 4 3" xfId="287"/>
    <cellStyle name="Normal 11 4_CS" xfId="473"/>
    <cellStyle name="Normal 11 5" xfId="49"/>
    <cellStyle name="Normal 11 5 2" xfId="183"/>
    <cellStyle name="Normal 11 5 2 2" xfId="365"/>
    <cellStyle name="Normal 11 5 2_CS" xfId="470"/>
    <cellStyle name="Normal 11 5 3" xfId="288"/>
    <cellStyle name="Normal 11 5_CS" xfId="471"/>
    <cellStyle name="Normal 12" xfId="50"/>
    <cellStyle name="Normal 12 2" xfId="184"/>
    <cellStyle name="Normal 12 2 2" xfId="366"/>
    <cellStyle name="Normal 12 2_CS" xfId="468"/>
    <cellStyle name="Normal 12 3" xfId="289"/>
    <cellStyle name="Normal 12_CS" xfId="469"/>
    <cellStyle name="Normal 13" xfId="51"/>
    <cellStyle name="Normal 13 2" xfId="52"/>
    <cellStyle name="Normal 13 2 2" xfId="185"/>
    <cellStyle name="Normal 13 2 2 2" xfId="367"/>
    <cellStyle name="Normal 13 2 2_CS" xfId="466"/>
    <cellStyle name="Normal 13 2 3" xfId="290"/>
    <cellStyle name="Normal 13 2_CS" xfId="467"/>
    <cellStyle name="Normal 14" xfId="53"/>
    <cellStyle name="Normal 14 2" xfId="186"/>
    <cellStyle name="Normal 14 2 2" xfId="368"/>
    <cellStyle name="Normal 14 2_CS" xfId="464"/>
    <cellStyle name="Normal 14 3" xfId="291"/>
    <cellStyle name="Normal 14_CS" xfId="465"/>
    <cellStyle name="Normal 15" xfId="54"/>
    <cellStyle name="Normal 15 2" xfId="187"/>
    <cellStyle name="Normal 15 2 2" xfId="369"/>
    <cellStyle name="Normal 15 2_CS" xfId="462"/>
    <cellStyle name="Normal 15 3" xfId="292"/>
    <cellStyle name="Normal 15_CS" xfId="463"/>
    <cellStyle name="Normal 16" xfId="55"/>
    <cellStyle name="Normal 17" xfId="157"/>
    <cellStyle name="Normal 17 2" xfId="236"/>
    <cellStyle name="Normal 17 2 2" xfId="418"/>
    <cellStyle name="Normal 17 2_CS" xfId="460"/>
    <cellStyle name="Normal 17 3" xfId="342"/>
    <cellStyle name="Normal 17_CS" xfId="461"/>
    <cellStyle name="Normal 18" xfId="159"/>
    <cellStyle name="Normal 18 2" xfId="237"/>
    <cellStyle name="Normal 18 2 2" xfId="419"/>
    <cellStyle name="Normal 18 2_CS" xfId="458"/>
    <cellStyle name="Normal 18 3" xfId="343"/>
    <cellStyle name="Normal 18_CS" xfId="459"/>
    <cellStyle name="Normal 19" xfId="160"/>
    <cellStyle name="Normal 19 2" xfId="238"/>
    <cellStyle name="Normal 19 2 2" xfId="420"/>
    <cellStyle name="Normal 19 2_CS" xfId="457"/>
    <cellStyle name="Normal 19 3" xfId="344"/>
    <cellStyle name="Normal 19_CS" xfId="542"/>
    <cellStyle name="Normal 2" xfId="56"/>
    <cellStyle name="Normal 2 2" xfId="57"/>
    <cellStyle name="Normal 2 2 2" xfId="58"/>
    <cellStyle name="Normal 2 2 2 2" xfId="59"/>
    <cellStyle name="Normal 2 2 3" xfId="60"/>
    <cellStyle name="Normal 2 2 4" xfId="61"/>
    <cellStyle name="Normal 2 2 4 2" xfId="189"/>
    <cellStyle name="Normal 2 2 4 2 2" xfId="371"/>
    <cellStyle name="Normal 2 2 4 2_CS" xfId="540"/>
    <cellStyle name="Normal 2 2 4 3" xfId="294"/>
    <cellStyle name="Normal 2 2 4_CS" xfId="456"/>
    <cellStyle name="Normal 2 2 5" xfId="62"/>
    <cellStyle name="Normal 2 2 5 2" xfId="190"/>
    <cellStyle name="Normal 2 2 5 2 2" xfId="372"/>
    <cellStyle name="Normal 2 2 5 2_CS" xfId="539"/>
    <cellStyle name="Normal 2 2 5 3" xfId="295"/>
    <cellStyle name="Normal 2 2 5_CS" xfId="455"/>
    <cellStyle name="Normal 2 2 6" xfId="63"/>
    <cellStyle name="Normal 2 2 6 2" xfId="191"/>
    <cellStyle name="Normal 2 2 6 2 2" xfId="373"/>
    <cellStyle name="Normal 2 2 6 2_CS" xfId="453"/>
    <cellStyle name="Normal 2 2 6 3" xfId="296"/>
    <cellStyle name="Normal 2 2 6_CS" xfId="454"/>
    <cellStyle name="Normal 2 2 7" xfId="188"/>
    <cellStyle name="Normal 2 2 7 2" xfId="370"/>
    <cellStyle name="Normal 2 2 7_CS" xfId="452"/>
    <cellStyle name="Normal 2 2 8" xfId="293"/>
    <cellStyle name="Normal 2 2_CS" xfId="541"/>
    <cellStyle name="Normal 2 3" xfId="64"/>
    <cellStyle name="Normal 2 3 2" xfId="65"/>
    <cellStyle name="Normal 2 3 2 2" xfId="193"/>
    <cellStyle name="Normal 2 3 2 2 2" xfId="375"/>
    <cellStyle name="Normal 2 3 2 2_CS" xfId="523"/>
    <cellStyle name="Normal 2 3 2 3" xfId="298"/>
    <cellStyle name="Normal 2 3 2_CS" xfId="450"/>
    <cellStyle name="Normal 2 3 3" xfId="66"/>
    <cellStyle name="Normal 2 3 3 2" xfId="194"/>
    <cellStyle name="Normal 2 3 3 2 2" xfId="376"/>
    <cellStyle name="Normal 2 3 3 2_CS" xfId="449"/>
    <cellStyle name="Normal 2 3 3 3" xfId="299"/>
    <cellStyle name="Normal 2 3 3_CS" xfId="538"/>
    <cellStyle name="Normal 2 3 4" xfId="67"/>
    <cellStyle name="Normal 2 3 4 2" xfId="195"/>
    <cellStyle name="Normal 2 3 4 2 2" xfId="377"/>
    <cellStyle name="Normal 2 3 4 2_CS" xfId="448"/>
    <cellStyle name="Normal 2 3 4 3" xfId="300"/>
    <cellStyle name="Normal 2 3 4_CS" xfId="537"/>
    <cellStyle name="Normal 2 3 5" xfId="192"/>
    <cellStyle name="Normal 2 3 5 2" xfId="374"/>
    <cellStyle name="Normal 2 3 5_CS" xfId="536"/>
    <cellStyle name="Normal 2 3 6" xfId="297"/>
    <cellStyle name="Normal 2 3_CS" xfId="451"/>
    <cellStyle name="Normal 2 5" xfId="68"/>
    <cellStyle name="Normal 20" xfId="161"/>
    <cellStyle name="Normal 20 2" xfId="239"/>
    <cellStyle name="Normal 20 2 2" xfId="421"/>
    <cellStyle name="Normal 20 2_CS" xfId="532"/>
    <cellStyle name="Normal 20 3" xfId="345"/>
    <cellStyle name="Normal 20_CS" xfId="447"/>
    <cellStyle name="Normal 21" xfId="162"/>
    <cellStyle name="Normal 21 2" xfId="240"/>
    <cellStyle name="Normal 21 2 2" xfId="422"/>
    <cellStyle name="Normal 21 2_CS" xfId="446"/>
    <cellStyle name="Normal 21 3" xfId="346"/>
    <cellStyle name="Normal 21_CS" xfId="535"/>
    <cellStyle name="Normal 22" xfId="163"/>
    <cellStyle name="Normal 22 2" xfId="241"/>
    <cellStyle name="Normal 22 2 2" xfId="423"/>
    <cellStyle name="Normal 22 2_CS" xfId="445"/>
    <cellStyle name="Normal 22 3" xfId="347"/>
    <cellStyle name="Normal 22_CS" xfId="534"/>
    <cellStyle name="Normal 23" xfId="164"/>
    <cellStyle name="Normal 23 2" xfId="242"/>
    <cellStyle name="Normal 23 2 2" xfId="424"/>
    <cellStyle name="Normal 23 2_CS" xfId="444"/>
    <cellStyle name="Normal 23 3" xfId="348"/>
    <cellStyle name="Normal 23_CS" xfId="533"/>
    <cellStyle name="Normal 24" xfId="165"/>
    <cellStyle name="Normal 24 2" xfId="243"/>
    <cellStyle name="Normal 24 2 2" xfId="425"/>
    <cellStyle name="Normal 24 2_CS" xfId="528"/>
    <cellStyle name="Normal 24 3" xfId="349"/>
    <cellStyle name="Normal 24_CS" xfId="443"/>
    <cellStyle name="Normal 25" xfId="166"/>
    <cellStyle name="Normal 25 2" xfId="244"/>
    <cellStyle name="Normal 25 2 2" xfId="426"/>
    <cellStyle name="Normal 25 2_CS" xfId="442"/>
    <cellStyle name="Normal 25 3" xfId="350"/>
    <cellStyle name="Normal 25_CS" xfId="531"/>
    <cellStyle name="Normal 26" xfId="167"/>
    <cellStyle name="Normal 26 2" xfId="245"/>
    <cellStyle name="Normal 26 2 2" xfId="427"/>
    <cellStyle name="Normal 26 2_CS" xfId="441"/>
    <cellStyle name="Normal 26 3" xfId="351"/>
    <cellStyle name="Normal 26_CS" xfId="530"/>
    <cellStyle name="Normal 27" xfId="168"/>
    <cellStyle name="Normal 27 2" xfId="246"/>
    <cellStyle name="Normal 27 2 2" xfId="428"/>
    <cellStyle name="Normal 27 2_CS" xfId="440"/>
    <cellStyle name="Normal 27 3" xfId="352"/>
    <cellStyle name="Normal 27_CS" xfId="529"/>
    <cellStyle name="Normal 28" xfId="169"/>
    <cellStyle name="Normal 28 2" xfId="247"/>
    <cellStyle name="Normal 28 2 2" xfId="429"/>
    <cellStyle name="Normal 28 2_CS" xfId="527"/>
    <cellStyle name="Normal 28 3" xfId="353"/>
    <cellStyle name="Normal 28_CS" xfId="439"/>
    <cellStyle name="Normal 29" xfId="170"/>
    <cellStyle name="Normal 29 2" xfId="248"/>
    <cellStyle name="Normal 29 2 2" xfId="430"/>
    <cellStyle name="Normal 29 2_CS" xfId="526"/>
    <cellStyle name="Normal 29 3" xfId="354"/>
    <cellStyle name="Normal 29_CS" xfId="438"/>
    <cellStyle name="Normal 3" xfId="69"/>
    <cellStyle name="Normal 3 2" xfId="70"/>
    <cellStyle name="Normal 3 3" xfId="71"/>
    <cellStyle name="Normal 3 3 2" xfId="72"/>
    <cellStyle name="Normal 3 3 3" xfId="73"/>
    <cellStyle name="Normal 3 3 4" xfId="74"/>
    <cellStyle name="Normal 3 4" xfId="75"/>
    <cellStyle name="Normal 3 5" xfId="76"/>
    <cellStyle name="Normal 3 6" xfId="77"/>
    <cellStyle name="Normal 3 6 2" xfId="78"/>
    <cellStyle name="Normal 3 6 2 2" xfId="197"/>
    <cellStyle name="Normal 3 6 2 2 2" xfId="379"/>
    <cellStyle name="Normal 3 6 2 2_CS" xfId="436"/>
    <cellStyle name="Normal 3 6 2 3" xfId="302"/>
    <cellStyle name="Normal 3 6 2_CS" xfId="525"/>
    <cellStyle name="Normal 3 6 3" xfId="79"/>
    <cellStyle name="Normal 3 6 3 2" xfId="198"/>
    <cellStyle name="Normal 3 6 3 2 2" xfId="380"/>
    <cellStyle name="Normal 3 6 3 2_CS" xfId="435"/>
    <cellStyle name="Normal 3 6 3 3" xfId="303"/>
    <cellStyle name="Normal 3 6 3_CS" xfId="524"/>
    <cellStyle name="Normal 3 6 4" xfId="80"/>
    <cellStyle name="Normal 3 6 4 2" xfId="199"/>
    <cellStyle name="Normal 3 6 4 2 2" xfId="381"/>
    <cellStyle name="Normal 3 6 4 2_CS" xfId="433"/>
    <cellStyle name="Normal 3 6 4 3" xfId="304"/>
    <cellStyle name="Normal 3 6 4_CS" xfId="434"/>
    <cellStyle name="Normal 3 6 5" xfId="196"/>
    <cellStyle name="Normal 3 6 5 2" xfId="378"/>
    <cellStyle name="Normal 3 6 5_CS" xfId="507"/>
    <cellStyle name="Normal 3 6 6" xfId="301"/>
    <cellStyle name="Normal 3 6_CS" xfId="437"/>
    <cellStyle name="Normal 3 7" xfId="158"/>
    <cellStyle name="Normal 30" xfId="172"/>
    <cellStyle name="Normal 31" xfId="171"/>
    <cellStyle name="Normal 31 2" xfId="355"/>
    <cellStyle name="Normal 31_CS" xfId="522"/>
    <cellStyle name="Normal 32" xfId="250"/>
    <cellStyle name="Normal 33" xfId="249"/>
    <cellStyle name="Normal 4" xfId="81"/>
    <cellStyle name="Normal 4 2" xfId="82"/>
    <cellStyle name="Normal 4 2 2" xfId="83"/>
    <cellStyle name="Normal 4 2 2 2" xfId="202"/>
    <cellStyle name="Normal 4 2 2 2 2" xfId="384"/>
    <cellStyle name="Normal 4 2 2 2_CS" xfId="520"/>
    <cellStyle name="Normal 4 2 2 3" xfId="307"/>
    <cellStyle name="Normal 4 2 2_CS" xfId="431"/>
    <cellStyle name="Normal 4 2 3" xfId="84"/>
    <cellStyle name="Normal 4 2 3 2" xfId="203"/>
    <cellStyle name="Normal 4 2 3 2 2" xfId="385"/>
    <cellStyle name="Normal 4 2 3 2_CS" xfId="516"/>
    <cellStyle name="Normal 4 2 3 3" xfId="308"/>
    <cellStyle name="Normal 4 2 3_CS" xfId="251"/>
    <cellStyle name="Normal 4 2 4" xfId="85"/>
    <cellStyle name="Normal 4 2 4 2" xfId="204"/>
    <cellStyle name="Normal 4 2 4 2 2" xfId="386"/>
    <cellStyle name="Normal 4 2 4 2_CS" xfId="252"/>
    <cellStyle name="Normal 4 2 4 3" xfId="309"/>
    <cellStyle name="Normal 4 2 4_CS" xfId="519"/>
    <cellStyle name="Normal 4 2 5" xfId="201"/>
    <cellStyle name="Normal 4 2 5 2" xfId="383"/>
    <cellStyle name="Normal 4 2 5_CS" xfId="518"/>
    <cellStyle name="Normal 4 2 6" xfId="306"/>
    <cellStyle name="Normal 4 2_CS" xfId="521"/>
    <cellStyle name="Normal 4 3" xfId="86"/>
    <cellStyle name="Normal 4 3 2" xfId="87"/>
    <cellStyle name="Normal 4 3 2 2" xfId="206"/>
    <cellStyle name="Normal 4 3 2 2 2" xfId="388"/>
    <cellStyle name="Normal 4 3 2 2_CS" xfId="254"/>
    <cellStyle name="Normal 4 3 2 3" xfId="311"/>
    <cellStyle name="Normal 4 3 2_CS" xfId="517"/>
    <cellStyle name="Normal 4 3 3" xfId="88"/>
    <cellStyle name="Normal 4 3 3 2" xfId="207"/>
    <cellStyle name="Normal 4 3 3 2 2" xfId="389"/>
    <cellStyle name="Normal 4 3 3 2_CS" xfId="512"/>
    <cellStyle name="Normal 4 3 3 3" xfId="312"/>
    <cellStyle name="Normal 4 3 3_CS" xfId="255"/>
    <cellStyle name="Normal 4 3 4" xfId="89"/>
    <cellStyle name="Normal 4 3 4 2" xfId="208"/>
    <cellStyle name="Normal 4 3 4 2 2" xfId="390"/>
    <cellStyle name="Normal 4 3 4 2_CS" xfId="256"/>
    <cellStyle name="Normal 4 3 4 3" xfId="313"/>
    <cellStyle name="Normal 4 3 4_CS" xfId="515"/>
    <cellStyle name="Normal 4 3 5" xfId="205"/>
    <cellStyle name="Normal 4 3 5 2" xfId="387"/>
    <cellStyle name="Normal 4 3 5_CS" xfId="514"/>
    <cellStyle name="Normal 4 3 6" xfId="310"/>
    <cellStyle name="Normal 4 3_CS" xfId="253"/>
    <cellStyle name="Normal 4 4" xfId="90"/>
    <cellStyle name="Normal 4 4 2" xfId="91"/>
    <cellStyle name="Normal 4 4 2 2" xfId="210"/>
    <cellStyle name="Normal 4 4 2 2 2" xfId="392"/>
    <cellStyle name="Normal 4 4 2 2_CS" xfId="258"/>
    <cellStyle name="Normal 4 4 2 3" xfId="315"/>
    <cellStyle name="Normal 4 4 2_CS" xfId="513"/>
    <cellStyle name="Normal 4 4 3" xfId="92"/>
    <cellStyle name="Normal 4 4 3 2" xfId="211"/>
    <cellStyle name="Normal 4 4 3 2 2" xfId="393"/>
    <cellStyle name="Normal 4 4 3 2_CS" xfId="508"/>
    <cellStyle name="Normal 4 4 3 3" xfId="316"/>
    <cellStyle name="Normal 4 4 3_CS" xfId="259"/>
    <cellStyle name="Normal 4 4 4" xfId="93"/>
    <cellStyle name="Normal 4 4 4 2" xfId="212"/>
    <cellStyle name="Normal 4 4 4 2 2" xfId="394"/>
    <cellStyle name="Normal 4 4 4 2_CS" xfId="260"/>
    <cellStyle name="Normal 4 4 4 3" xfId="317"/>
    <cellStyle name="Normal 4 4 4_CS" xfId="511"/>
    <cellStyle name="Normal 4 4 5" xfId="209"/>
    <cellStyle name="Normal 4 4 5 2" xfId="391"/>
    <cellStyle name="Normal 4 4 5_CS" xfId="510"/>
    <cellStyle name="Normal 4 4 6" xfId="314"/>
    <cellStyle name="Normal 4 4_CS" xfId="257"/>
    <cellStyle name="Normal 4 5" xfId="94"/>
    <cellStyle name="Normal 4 5 2" xfId="213"/>
    <cellStyle name="Normal 4 5 2 2" xfId="395"/>
    <cellStyle name="Normal 4 5 2_CS" xfId="509"/>
    <cellStyle name="Normal 4 5 3" xfId="318"/>
    <cellStyle name="Normal 4 5_CS" xfId="261"/>
    <cellStyle name="Normal 4 6" xfId="95"/>
    <cellStyle name="Normal 4 6 2" xfId="214"/>
    <cellStyle name="Normal 4 6 2 2" xfId="396"/>
    <cellStyle name="Normal 4 6 2_CS" xfId="263"/>
    <cellStyle name="Normal 4 6 3" xfId="319"/>
    <cellStyle name="Normal 4 6_CS" xfId="262"/>
    <cellStyle name="Normal 4 7" xfId="96"/>
    <cellStyle name="Normal 4 7 2" xfId="215"/>
    <cellStyle name="Normal 4 7 2 2" xfId="397"/>
    <cellStyle name="Normal 4 7 2_CS" xfId="341"/>
    <cellStyle name="Normal 4 7 3" xfId="320"/>
    <cellStyle name="Normal 4 7_CS" xfId="264"/>
    <cellStyle name="Normal 4 8" xfId="200"/>
    <cellStyle name="Normal 4 8 2" xfId="382"/>
    <cellStyle name="Normal 4 8_CS" xfId="500"/>
    <cellStyle name="Normal 4 9" xfId="305"/>
    <cellStyle name="Normal 4_CS" xfId="432"/>
    <cellStyle name="Normal 5" xfId="97"/>
    <cellStyle name="Normal 5 2" xfId="98"/>
    <cellStyle name="Normal 5 2 2" xfId="99"/>
    <cellStyle name="Normal 5 2 2 2" xfId="217"/>
    <cellStyle name="Normal 5 2 2 2 2" xfId="399"/>
    <cellStyle name="Normal 5 2 2 2_CS" xfId="503"/>
    <cellStyle name="Normal 5 2 2 3" xfId="322"/>
    <cellStyle name="Normal 5 2 2_CS" xfId="489"/>
    <cellStyle name="Normal 5 2 3" xfId="100"/>
    <cellStyle name="Normal 5 2 3 2" xfId="218"/>
    <cellStyle name="Normal 5 2 3 2 2" xfId="400"/>
    <cellStyle name="Normal 5 2 3 2_CS" xfId="265"/>
    <cellStyle name="Normal 5 2 3 3" xfId="323"/>
    <cellStyle name="Normal 5 2 3_CS" xfId="506"/>
    <cellStyle name="Normal 5 2 4" xfId="101"/>
    <cellStyle name="Normal 5 2 4 2" xfId="219"/>
    <cellStyle name="Normal 5 2 4 2 2" xfId="401"/>
    <cellStyle name="Normal 5 2 4 2_CS" xfId="266"/>
    <cellStyle name="Normal 5 2 4 3" xfId="324"/>
    <cellStyle name="Normal 5 2 4_CS" xfId="505"/>
    <cellStyle name="Normal 5 2 5" xfId="102"/>
    <cellStyle name="Normal 5 2 5 2" xfId="220"/>
    <cellStyle name="Normal 5 2 5 2 2" xfId="402"/>
    <cellStyle name="Normal 5 2 5 2_CS" xfId="267"/>
    <cellStyle name="Normal 5 2 5 3" xfId="325"/>
    <cellStyle name="Normal 5 2 5_CS" xfId="504"/>
    <cellStyle name="Normal 5 3" xfId="103"/>
    <cellStyle name="Normal 5 3 2" xfId="104"/>
    <cellStyle name="Normal 5 3 2 2" xfId="222"/>
    <cellStyle name="Normal 5 3 2 2 2" xfId="404"/>
    <cellStyle name="Normal 5 3 2 2_CS" xfId="271"/>
    <cellStyle name="Normal 5 3 2 3" xfId="327"/>
    <cellStyle name="Normal 5 3 2_CS" xfId="269"/>
    <cellStyle name="Normal 5 3 3" xfId="105"/>
    <cellStyle name="Normal 5 3 3 2" xfId="223"/>
    <cellStyle name="Normal 5 3 3 2 2" xfId="405"/>
    <cellStyle name="Normal 5 3 3 2_CS" xfId="273"/>
    <cellStyle name="Normal 5 3 3 3" xfId="328"/>
    <cellStyle name="Normal 5 3 3_CS" xfId="272"/>
    <cellStyle name="Normal 5 3 4" xfId="106"/>
    <cellStyle name="Normal 5 3 4 2" xfId="224"/>
    <cellStyle name="Normal 5 3 4 2 2" xfId="406"/>
    <cellStyle name="Normal 5 3 4 2_CS" xfId="275"/>
    <cellStyle name="Normal 5 3 4 3" xfId="329"/>
    <cellStyle name="Normal 5 3 4_CS" xfId="274"/>
    <cellStyle name="Normal 5 3 5" xfId="221"/>
    <cellStyle name="Normal 5 3 5 2" xfId="403"/>
    <cellStyle name="Normal 5 3 5_CS" xfId="276"/>
    <cellStyle name="Normal 5 3 6" xfId="326"/>
    <cellStyle name="Normal 5 3_CS" xfId="268"/>
    <cellStyle name="Normal 5 4" xfId="107"/>
    <cellStyle name="Normal 5 4 2" xfId="108"/>
    <cellStyle name="Normal 5 4 2 2" xfId="226"/>
    <cellStyle name="Normal 5 4 2 2 2" xfId="408"/>
    <cellStyle name="Normal 5 4 2 2_CS" xfId="499"/>
    <cellStyle name="Normal 5 4 2 3" xfId="331"/>
    <cellStyle name="Normal 5 4 2_CS" xfId="552"/>
    <cellStyle name="Normal 5 4 3" xfId="109"/>
    <cellStyle name="Normal 5 4 3 2" xfId="227"/>
    <cellStyle name="Normal 5 4 3 2 2" xfId="409"/>
    <cellStyle name="Normal 5 4 3 2_CS" xfId="498"/>
    <cellStyle name="Normal 5 4 3 3" xfId="332"/>
    <cellStyle name="Normal 5 4 3_CS" xfId="551"/>
    <cellStyle name="Normal 5 4 4" xfId="110"/>
    <cellStyle name="Normal 5 4 4 2" xfId="228"/>
    <cellStyle name="Normal 5 4 4 2 2" xfId="410"/>
    <cellStyle name="Normal 5 4 4 2_CS" xfId="497"/>
    <cellStyle name="Normal 5 4 4 3" xfId="333"/>
    <cellStyle name="Normal 5 4 4_CS" xfId="550"/>
    <cellStyle name="Normal 5 4 5" xfId="225"/>
    <cellStyle name="Normal 5 4 5 2" xfId="407"/>
    <cellStyle name="Normal 5 4 5_CS" xfId="549"/>
    <cellStyle name="Normal 5 4 6" xfId="330"/>
    <cellStyle name="Normal 5 4_CS" xfId="277"/>
    <cellStyle name="Normal 5 5" xfId="111"/>
    <cellStyle name="Normal 5 5 2" xfId="229"/>
    <cellStyle name="Normal 5 5 2 2" xfId="411"/>
    <cellStyle name="Normal 5 5 2_CS" xfId="548"/>
    <cellStyle name="Normal 5 5 3" xfId="334"/>
    <cellStyle name="Normal 5 5_CS" xfId="496"/>
    <cellStyle name="Normal 5 6" xfId="112"/>
    <cellStyle name="Normal 5 6 2" xfId="230"/>
    <cellStyle name="Normal 5 6 2 2" xfId="412"/>
    <cellStyle name="Normal 5 6 2_CS" xfId="547"/>
    <cellStyle name="Normal 5 6 3" xfId="335"/>
    <cellStyle name="Normal 5 6_CS" xfId="495"/>
    <cellStyle name="Normal 5 7" xfId="113"/>
    <cellStyle name="Normal 5 7 2" xfId="231"/>
    <cellStyle name="Normal 5 7 2 2" xfId="413"/>
    <cellStyle name="Normal 5 7 2_CS" xfId="546"/>
    <cellStyle name="Normal 5 7 3" xfId="336"/>
    <cellStyle name="Normal 5 7_CS" xfId="494"/>
    <cellStyle name="Normal 5 8" xfId="216"/>
    <cellStyle name="Normal 5 8 2" xfId="398"/>
    <cellStyle name="Normal 5 8_CS" xfId="493"/>
    <cellStyle name="Normal 5 9" xfId="321"/>
    <cellStyle name="Normal 5_CS" xfId="501"/>
    <cellStyle name="Normal 6" xfId="114"/>
    <cellStyle name="Normal 7" xfId="115"/>
    <cellStyle name="Normal 8" xfId="116"/>
    <cellStyle name="Normal 9" xfId="117"/>
    <cellStyle name="Normal 9 2" xfId="118"/>
    <cellStyle name="Normal 9 2 2" xfId="232"/>
    <cellStyle name="Normal 9 2 2 2" xfId="414"/>
    <cellStyle name="Normal 9 2 2_CS" xfId="492"/>
    <cellStyle name="Normal 9 2 3" xfId="337"/>
    <cellStyle name="Normal 9 2_CS" xfId="545"/>
    <cellStyle name="Normal 9 3" xfId="119"/>
    <cellStyle name="Normal 9 3 2" xfId="233"/>
    <cellStyle name="Normal 9 3 2 2" xfId="415"/>
    <cellStyle name="Normal 9 3 2_CS" xfId="491"/>
    <cellStyle name="Normal 9 3 3" xfId="338"/>
    <cellStyle name="Normal 9 3_CS" xfId="544"/>
    <cellStyle name="Normal 9 4" xfId="120"/>
    <cellStyle name="Normal 9 4 2" xfId="234"/>
    <cellStyle name="Normal 9 4 2 2" xfId="416"/>
    <cellStyle name="Normal 9 4 2_CS" xfId="490"/>
    <cellStyle name="Normal 9 4 3" xfId="339"/>
    <cellStyle name="Normal 9 4_CS" xfId="543"/>
    <cellStyle name="Normal 9 5" xfId="121"/>
    <cellStyle name="Normal 9 5 2" xfId="235"/>
    <cellStyle name="Normal 9 5 2 2" xfId="417"/>
    <cellStyle name="Normal 9 5 2_CS" xfId="502"/>
    <cellStyle name="Normal 9 5 3" xfId="340"/>
    <cellStyle name="Normal 9 5_CS" xfId="280"/>
    <cellStyle name="Percent 2" xfId="122"/>
    <cellStyle name="Percent 3" xfId="123"/>
    <cellStyle name="千位分隔 2 3" xfId="124"/>
    <cellStyle name="好" xfId="125"/>
    <cellStyle name="差" xfId="126"/>
    <cellStyle name="常规 2" xfId="127"/>
    <cellStyle name="常规 2 8" xfId="128"/>
    <cellStyle name="常规 20" xfId="129"/>
    <cellStyle name="常规 21" xfId="130"/>
    <cellStyle name="常规 22" xfId="131"/>
    <cellStyle name="常规 23" xfId="132"/>
    <cellStyle name="常规 26" xfId="133"/>
    <cellStyle name="常规 3" xfId="134"/>
    <cellStyle name="常规 4" xfId="135"/>
    <cellStyle name="强调文字颜色 1" xfId="136"/>
    <cellStyle name="强调文字颜色 2" xfId="137"/>
    <cellStyle name="强调文字颜色 3" xfId="138"/>
    <cellStyle name="强调文字颜色 4" xfId="139"/>
    <cellStyle name="强调文字颜色 5" xfId="140"/>
    <cellStyle name="强调文字颜色 6" xfId="141"/>
    <cellStyle name="标题" xfId="142"/>
    <cellStyle name="标题 1" xfId="143"/>
    <cellStyle name="标题 2" xfId="144"/>
    <cellStyle name="标题 3" xfId="145"/>
    <cellStyle name="标题 4" xfId="146"/>
    <cellStyle name="检查单元格" xfId="147"/>
    <cellStyle name="汇总" xfId="148"/>
    <cellStyle name="注释" xfId="149"/>
    <cellStyle name="解释性文本" xfId="150"/>
    <cellStyle name="警告文本" xfId="151"/>
    <cellStyle name="计算" xfId="152"/>
    <cellStyle name="输入" xfId="153"/>
    <cellStyle name="输出" xfId="154"/>
    <cellStyle name="适中" xfId="155"/>
    <cellStyle name="链接单元格" xfId="156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7"/>
  <sheetViews>
    <sheetView tabSelected="1" zoomScale="90" zoomScaleNormal="90" workbookViewId="0">
      <pane ySplit="1" topLeftCell="A2" activePane="bottomLeft" state="frozen"/>
      <selection pane="bottomLeft" activeCell="D65" sqref="D65"/>
    </sheetView>
  </sheetViews>
  <sheetFormatPr defaultColWidth="9.1796875" defaultRowHeight="14"/>
  <cols>
    <col min="1" max="1" width="16.453125" style="6" customWidth="1"/>
    <col min="2" max="2" width="23.81640625" style="6" customWidth="1"/>
    <col min="3" max="3" width="30.7265625" style="6" customWidth="1"/>
    <col min="4" max="4" width="18.1796875" style="7" customWidth="1"/>
    <col min="5" max="5" width="15.26953125" style="7" bestFit="1" customWidth="1"/>
    <col min="6" max="6" width="17.26953125" style="44" customWidth="1"/>
    <col min="7" max="7" width="18.7265625" style="27" customWidth="1"/>
    <col min="8" max="8" width="21.7265625" style="40" customWidth="1"/>
    <col min="9" max="9" width="14" style="21" customWidth="1"/>
    <col min="10" max="10" width="21.54296875" style="48" customWidth="1"/>
    <col min="11" max="16384" width="9.1796875" style="5"/>
  </cols>
  <sheetData>
    <row r="1" spans="1:10" s="4" customFormat="1" ht="28">
      <c r="A1" s="3" t="s">
        <v>1</v>
      </c>
      <c r="B1" s="3" t="s">
        <v>6</v>
      </c>
      <c r="C1" s="8" t="s">
        <v>45</v>
      </c>
      <c r="D1" s="9" t="s">
        <v>16</v>
      </c>
      <c r="E1" s="9" t="s">
        <v>9</v>
      </c>
      <c r="F1" s="41" t="s">
        <v>108</v>
      </c>
      <c r="G1" s="17" t="s">
        <v>107</v>
      </c>
      <c r="H1" s="38" t="s">
        <v>109</v>
      </c>
      <c r="I1" s="18" t="s">
        <v>110</v>
      </c>
      <c r="J1" s="45" t="s">
        <v>111</v>
      </c>
    </row>
    <row r="2" spans="1:10" ht="25.5" customHeight="1">
      <c r="A2" s="35"/>
      <c r="B2" s="35" t="s">
        <v>46</v>
      </c>
      <c r="C2" s="36" t="s">
        <v>17</v>
      </c>
      <c r="D2" s="36"/>
      <c r="E2" s="36"/>
      <c r="F2" s="42">
        <v>0.01</v>
      </c>
      <c r="G2" s="28">
        <f>SUMIF('XNT RD'!$C$3:$C$99537,'TON RD'!C2,'XNT RD'!$F$3:$F$99537)</f>
        <v>0</v>
      </c>
      <c r="H2" s="39">
        <f>SUMIF('XNT RD'!$C$3:$C$99537,'TON RD'!C2,'XNT RD'!$H$3:$H$99537)</f>
        <v>1.6E-2</v>
      </c>
      <c r="I2" s="37">
        <v>0</v>
      </c>
      <c r="J2" s="46">
        <f>+F2+G2-H2</f>
        <v>-6.0000000000000001E-3</v>
      </c>
    </row>
    <row r="3" spans="1:10" ht="22.5" customHeight="1">
      <c r="A3" s="10"/>
      <c r="B3" s="10" t="s">
        <v>46</v>
      </c>
      <c r="C3" s="12" t="s">
        <v>18</v>
      </c>
      <c r="D3" s="12"/>
      <c r="E3" s="12"/>
      <c r="F3" s="43">
        <v>1.1000000000000001</v>
      </c>
      <c r="G3" s="28">
        <f>SUMIF('XNT RD'!$C$3:$C$99537,'TON RD'!C3,'XNT RD'!$F$3:$F$99537)</f>
        <v>0</v>
      </c>
      <c r="H3" s="39">
        <f>SUMIF('XNT RD'!$C$3:$C$99537,'TON RD'!C3,'XNT RD'!$H$3:$H$99537)</f>
        <v>0.7</v>
      </c>
      <c r="I3" s="26">
        <v>0</v>
      </c>
      <c r="J3" s="47">
        <f t="shared" ref="J3:J57" si="0">+F3+G3-H3</f>
        <v>0.40000000000000013</v>
      </c>
    </row>
    <row r="4" spans="1:10" ht="18.75" customHeight="1">
      <c r="A4" s="10"/>
      <c r="B4" s="10" t="s">
        <v>46</v>
      </c>
      <c r="C4" s="12" t="s">
        <v>19</v>
      </c>
      <c r="D4" s="12"/>
      <c r="E4" s="12"/>
      <c r="F4" s="43">
        <v>0.1</v>
      </c>
      <c r="G4" s="28">
        <f>SUMIF('XNT RD'!$C$3:$C$99537,'TON RD'!C4,'XNT RD'!$F$3:$F$99537)</f>
        <v>0</v>
      </c>
      <c r="H4" s="39">
        <f>SUMIF('XNT RD'!$C$3:$C$99537,'TON RD'!C4,'XNT RD'!$H$3:$H$99537)</f>
        <v>0.08</v>
      </c>
      <c r="I4" s="26">
        <v>0</v>
      </c>
      <c r="J4" s="47">
        <f t="shared" si="0"/>
        <v>2.0000000000000004E-2</v>
      </c>
    </row>
    <row r="5" spans="1:10" ht="14.25" customHeight="1">
      <c r="A5" s="10"/>
      <c r="B5" s="10" t="s">
        <v>46</v>
      </c>
      <c r="C5" s="12" t="s">
        <v>20</v>
      </c>
      <c r="D5" s="12"/>
      <c r="E5" s="12"/>
      <c r="F5" s="43">
        <v>0.1</v>
      </c>
      <c r="G5" s="28">
        <f>SUMIF('XNT RD'!$C$3:$C$99537,'TON RD'!C5,'XNT RD'!$F$3:$F$99537)</f>
        <v>0.1</v>
      </c>
      <c r="H5" s="39">
        <f>SUMIF('XNT RD'!$C$3:$C$99537,'TON RD'!C5,'XNT RD'!$H$3:$H$99537)</f>
        <v>0.1</v>
      </c>
      <c r="I5" s="26">
        <v>0</v>
      </c>
      <c r="J5" s="47">
        <f t="shared" si="0"/>
        <v>0.1</v>
      </c>
    </row>
    <row r="6" spans="1:10" ht="13.5" customHeight="1">
      <c r="A6" s="10"/>
      <c r="B6" s="10" t="s">
        <v>46</v>
      </c>
      <c r="C6" s="12" t="s">
        <v>21</v>
      </c>
      <c r="D6" s="12"/>
      <c r="E6" s="12"/>
      <c r="F6" s="43">
        <v>0.01</v>
      </c>
      <c r="G6" s="28">
        <f>SUMIF('XNT RD'!$C$3:$C$99537,'TON RD'!C6,'XNT RD'!$F$3:$F$99537)</f>
        <v>0</v>
      </c>
      <c r="H6" s="39">
        <f>SUMIF('XNT RD'!$C$3:$C$99537,'TON RD'!C6,'XNT RD'!$H$3:$H$99537)</f>
        <v>0.01</v>
      </c>
      <c r="I6" s="26">
        <v>0</v>
      </c>
      <c r="J6" s="47">
        <f t="shared" si="0"/>
        <v>0</v>
      </c>
    </row>
    <row r="7" spans="1:10">
      <c r="B7" s="6" t="s">
        <v>46</v>
      </c>
      <c r="C7" s="6" t="s">
        <v>22</v>
      </c>
      <c r="F7" s="43">
        <v>0.01</v>
      </c>
      <c r="G7" s="28">
        <f>SUMIF('XNT RD'!$C$3:$C$99537,'TON RD'!C7,'XNT RD'!$F$3:$F$99537)</f>
        <v>0</v>
      </c>
      <c r="H7" s="39">
        <f>SUMIF('XNT RD'!$C$3:$C$99537,'TON RD'!C7,'XNT RD'!$H$3:$H$99537)</f>
        <v>0.05</v>
      </c>
      <c r="I7" s="26">
        <v>0</v>
      </c>
      <c r="J7" s="47">
        <f t="shared" si="0"/>
        <v>-0.04</v>
      </c>
    </row>
    <row r="8" spans="1:10">
      <c r="B8" s="6" t="s">
        <v>46</v>
      </c>
      <c r="C8" s="6" t="s">
        <v>23</v>
      </c>
      <c r="F8" s="43">
        <v>0.01</v>
      </c>
      <c r="G8" s="28">
        <f>SUMIF('XNT RD'!$C$3:$C$99537,'TON RD'!C8,'XNT RD'!$F$3:$F$99537)</f>
        <v>0</v>
      </c>
      <c r="H8" s="39">
        <f>SUMIF('XNT RD'!$C$3:$C$99537,'TON RD'!C8,'XNT RD'!$H$3:$H$99537)</f>
        <v>3.0000000000000001E-3</v>
      </c>
      <c r="I8" s="26">
        <v>0</v>
      </c>
      <c r="J8" s="47">
        <f t="shared" si="0"/>
        <v>7.0000000000000001E-3</v>
      </c>
    </row>
    <row r="9" spans="1:10" ht="18" customHeight="1">
      <c r="B9" s="6" t="s">
        <v>46</v>
      </c>
      <c r="C9" s="6" t="s">
        <v>24</v>
      </c>
      <c r="F9" s="43">
        <v>0.01</v>
      </c>
      <c r="G9" s="28">
        <f>SUMIF('XNT RD'!$C$3:$C$99537,'TON RD'!C9,'XNT RD'!$F$3:$F$99537)</f>
        <v>0</v>
      </c>
      <c r="H9" s="39">
        <f>SUMIF('XNT RD'!$C$3:$C$99537,'TON RD'!C9,'XNT RD'!$H$3:$H$99537)</f>
        <v>3.0000000000000001E-3</v>
      </c>
      <c r="I9" s="26">
        <v>0</v>
      </c>
      <c r="J9" s="47">
        <f t="shared" si="0"/>
        <v>7.0000000000000001E-3</v>
      </c>
    </row>
    <row r="10" spans="1:10">
      <c r="B10" s="6" t="s">
        <v>46</v>
      </c>
      <c r="C10" s="6" t="s">
        <v>69</v>
      </c>
      <c r="F10" s="43">
        <v>0</v>
      </c>
      <c r="G10" s="28">
        <f>SUMIF('XNT RD'!$C$3:$C$99537,'TON RD'!C10,'XNT RD'!$F$3:$F$99537)</f>
        <v>0.1</v>
      </c>
      <c r="H10" s="39">
        <f>SUMIF('XNT RD'!$C$3:$C$99537,'TON RD'!C10,'XNT RD'!$H$3:$H$99537)</f>
        <v>0</v>
      </c>
      <c r="I10" s="26">
        <v>0</v>
      </c>
      <c r="J10" s="47">
        <f t="shared" si="0"/>
        <v>0.1</v>
      </c>
    </row>
    <row r="11" spans="1:10">
      <c r="B11" s="6" t="s">
        <v>46</v>
      </c>
      <c r="C11" s="6" t="s">
        <v>70</v>
      </c>
      <c r="F11" s="43">
        <v>0</v>
      </c>
      <c r="G11" s="28">
        <f>SUMIF('XNT RD'!$C$3:$C$99537,'TON RD'!C11,'XNT RD'!$F$3:$F$99537)</f>
        <v>0.01</v>
      </c>
      <c r="H11" s="39">
        <f>SUMIF('XNT RD'!$C$3:$C$99537,'TON RD'!C11,'XNT RD'!$H$3:$H$99537)</f>
        <v>0</v>
      </c>
      <c r="I11" s="26">
        <v>0</v>
      </c>
      <c r="J11" s="47">
        <f t="shared" si="0"/>
        <v>0.01</v>
      </c>
    </row>
    <row r="12" spans="1:10">
      <c r="B12" s="6" t="s">
        <v>46</v>
      </c>
      <c r="C12" s="6" t="s">
        <v>27</v>
      </c>
      <c r="F12" s="43">
        <v>0.01</v>
      </c>
      <c r="G12" s="28">
        <f>SUMIF('XNT RD'!$C$3:$C$99537,'TON RD'!C12,'XNT RD'!$F$3:$F$99537)</f>
        <v>0.02</v>
      </c>
      <c r="H12" s="39">
        <f>SUMIF('XNT RD'!$C$3:$C$99537,'TON RD'!C12,'XNT RD'!$H$3:$H$99537)</f>
        <v>5.0000000000000001E-3</v>
      </c>
      <c r="I12" s="26">
        <v>0</v>
      </c>
      <c r="J12" s="47">
        <f t="shared" si="0"/>
        <v>2.4999999999999998E-2</v>
      </c>
    </row>
    <row r="13" spans="1:10" ht="12.75" customHeight="1">
      <c r="B13" s="6" t="s">
        <v>46</v>
      </c>
      <c r="C13" s="6" t="s">
        <v>32</v>
      </c>
      <c r="F13" s="43">
        <v>0.5</v>
      </c>
      <c r="G13" s="28">
        <f>SUMIF('XNT RD'!$C$3:$C$99537,'TON RD'!C13,'XNT RD'!$F$3:$F$99537)</f>
        <v>0</v>
      </c>
      <c r="H13" s="39">
        <f>SUMIF('XNT RD'!$C$3:$C$99537,'TON RD'!C13,'XNT RD'!$H$3:$H$99537)</f>
        <v>0</v>
      </c>
      <c r="I13" s="26">
        <v>0</v>
      </c>
      <c r="J13" s="47">
        <f t="shared" si="0"/>
        <v>0.5</v>
      </c>
    </row>
    <row r="14" spans="1:10">
      <c r="B14" s="6" t="s">
        <v>47</v>
      </c>
      <c r="C14" s="6" t="s">
        <v>25</v>
      </c>
      <c r="F14" s="43">
        <v>0.5</v>
      </c>
      <c r="G14" s="28">
        <f>SUMIF('XNT RD'!$C$3:$C$99537,'TON RD'!C14,'XNT RD'!$F$3:$F$99537)</f>
        <v>0</v>
      </c>
      <c r="H14" s="39">
        <f>SUMIF('XNT RD'!$C$3:$C$99537,'TON RD'!C14,'XNT RD'!$H$3:$H$99537)</f>
        <v>0.03</v>
      </c>
      <c r="I14" s="26">
        <v>0</v>
      </c>
      <c r="J14" s="47">
        <f t="shared" si="0"/>
        <v>0.47</v>
      </c>
    </row>
    <row r="15" spans="1:10">
      <c r="B15" s="6" t="s">
        <v>47</v>
      </c>
      <c r="C15" s="6" t="s">
        <v>26</v>
      </c>
      <c r="F15" s="43">
        <v>9.5</v>
      </c>
      <c r="G15" s="28">
        <f>SUMIF('XNT RD'!$C$3:$C$99537,'TON RD'!C15,'XNT RD'!$F$3:$F$99537)</f>
        <v>0</v>
      </c>
      <c r="H15" s="39">
        <f>SUMIF('XNT RD'!$C$3:$C$99537,'TON RD'!C15,'XNT RD'!$H$3:$H$99537)</f>
        <v>0.15</v>
      </c>
      <c r="I15" s="26">
        <v>0</v>
      </c>
      <c r="J15" s="47">
        <f t="shared" si="0"/>
        <v>9.35</v>
      </c>
    </row>
    <row r="16" spans="1:10">
      <c r="B16" s="6" t="s">
        <v>47</v>
      </c>
      <c r="C16" s="6" t="s">
        <v>28</v>
      </c>
      <c r="F16" s="43">
        <v>1</v>
      </c>
      <c r="G16" s="28">
        <f>SUMIF('XNT RD'!$C$3:$C$99537,'TON RD'!C16,'XNT RD'!$F$3:$F$99537)</f>
        <v>0</v>
      </c>
      <c r="H16" s="39">
        <f>SUMIF('XNT RD'!$C$3:$C$99537,'TON RD'!C16,'XNT RD'!$H$3:$H$99537)</f>
        <v>0</v>
      </c>
      <c r="I16" s="26">
        <v>0</v>
      </c>
      <c r="J16" s="47">
        <f t="shared" si="0"/>
        <v>1</v>
      </c>
    </row>
    <row r="17" spans="2:10">
      <c r="B17" s="6" t="s">
        <v>47</v>
      </c>
      <c r="C17" s="6" t="s">
        <v>29</v>
      </c>
      <c r="F17" s="43">
        <v>0.5</v>
      </c>
      <c r="G17" s="28">
        <f>SUMIF('XNT RD'!$C$3:$C$99537,'TON RD'!C17,'XNT RD'!$F$3:$F$99537)</f>
        <v>0</v>
      </c>
      <c r="H17" s="39">
        <f>SUMIF('XNT RD'!$C$3:$C$99537,'TON RD'!C17,'XNT RD'!$H$3:$H$99537)</f>
        <v>0</v>
      </c>
      <c r="I17" s="26">
        <v>0</v>
      </c>
      <c r="J17" s="47">
        <f t="shared" si="0"/>
        <v>0.5</v>
      </c>
    </row>
    <row r="18" spans="2:10">
      <c r="B18" s="6" t="s">
        <v>47</v>
      </c>
      <c r="C18" s="6" t="s">
        <v>30</v>
      </c>
      <c r="F18" s="43">
        <v>0</v>
      </c>
      <c r="G18" s="28">
        <f>SUMIF('XNT RD'!$C$3:$C$99537,'TON RD'!C18,'XNT RD'!$F$3:$F$99537)</f>
        <v>0</v>
      </c>
      <c r="H18" s="39">
        <f>SUMIF('XNT RD'!$C$3:$C$99537,'TON RD'!C18,'XNT RD'!$H$3:$H$99537)</f>
        <v>0</v>
      </c>
      <c r="I18" s="26">
        <v>0</v>
      </c>
      <c r="J18" s="47">
        <f t="shared" si="0"/>
        <v>0</v>
      </c>
    </row>
    <row r="19" spans="2:10">
      <c r="B19" s="6" t="s">
        <v>47</v>
      </c>
      <c r="C19" s="6" t="s">
        <v>31</v>
      </c>
      <c r="F19" s="43">
        <v>0.5</v>
      </c>
      <c r="G19" s="28">
        <f>SUMIF('XNT RD'!$C$3:$C$99537,'TON RD'!C19,'XNT RD'!$F$3:$F$99537)</f>
        <v>0.5</v>
      </c>
      <c r="H19" s="39">
        <f>SUMIF('XNT RD'!$C$3:$C$99537,'TON RD'!C19,'XNT RD'!$H$3:$H$99537)</f>
        <v>0.8</v>
      </c>
      <c r="I19" s="26">
        <v>0</v>
      </c>
      <c r="J19" s="47">
        <f t="shared" si="0"/>
        <v>0.19999999999999996</v>
      </c>
    </row>
    <row r="20" spans="2:10" ht="17.25" customHeight="1">
      <c r="B20" s="6" t="s">
        <v>47</v>
      </c>
      <c r="C20" s="6" t="s">
        <v>33</v>
      </c>
      <c r="F20" s="43">
        <v>0</v>
      </c>
      <c r="G20" s="28">
        <f>SUMIF('XNT RD'!$C$3:$C$99537,'TON RD'!C20,'XNT RD'!$F$3:$F$99537)</f>
        <v>0</v>
      </c>
      <c r="H20" s="39">
        <f>SUMIF('XNT RD'!$C$3:$C$99537,'TON RD'!C20,'XNT RD'!$H$3:$H$99537)</f>
        <v>0</v>
      </c>
      <c r="I20" s="26">
        <v>0</v>
      </c>
      <c r="J20" s="47">
        <f t="shared" si="0"/>
        <v>0</v>
      </c>
    </row>
    <row r="21" spans="2:10">
      <c r="B21" s="6" t="s">
        <v>47</v>
      </c>
      <c r="C21" s="6" t="s">
        <v>34</v>
      </c>
      <c r="F21" s="43">
        <v>0</v>
      </c>
      <c r="G21" s="28">
        <f>SUMIF('XNT RD'!$C$3:$C$99537,'TON RD'!C21,'XNT RD'!$F$3:$F$99537)</f>
        <v>0</v>
      </c>
      <c r="H21" s="39">
        <f>SUMIF('XNT RD'!$C$3:$C$99537,'TON RD'!C21,'XNT RD'!$H$3:$H$99537)</f>
        <v>0</v>
      </c>
      <c r="I21" s="26">
        <v>0</v>
      </c>
      <c r="J21" s="47">
        <f t="shared" si="0"/>
        <v>0</v>
      </c>
    </row>
    <row r="22" spans="2:10">
      <c r="B22" s="6" t="s">
        <v>47</v>
      </c>
      <c r="C22" s="6" t="s">
        <v>35</v>
      </c>
      <c r="F22" s="43">
        <v>0</v>
      </c>
      <c r="G22" s="28">
        <f>SUMIF('XNT RD'!$C$3:$C$99537,'TON RD'!C22,'XNT RD'!$F$3:$F$99537)</f>
        <v>0</v>
      </c>
      <c r="H22" s="39">
        <f>SUMIF('XNT RD'!$C$3:$C$99537,'TON RD'!C22,'XNT RD'!$H$3:$H$99537)</f>
        <v>0</v>
      </c>
      <c r="I22" s="26">
        <v>0</v>
      </c>
      <c r="J22" s="47">
        <f t="shared" si="0"/>
        <v>0</v>
      </c>
    </row>
    <row r="23" spans="2:10">
      <c r="B23" s="6" t="s">
        <v>47</v>
      </c>
      <c r="C23" s="6" t="s">
        <v>36</v>
      </c>
      <c r="F23" s="43">
        <v>0</v>
      </c>
      <c r="G23" s="28">
        <f>SUMIF('XNT RD'!$C$3:$C$99537,'TON RD'!C23,'XNT RD'!$F$3:$F$99537)</f>
        <v>0</v>
      </c>
      <c r="H23" s="39">
        <f>SUMIF('XNT RD'!$C$3:$C$99537,'TON RD'!C23,'XNT RD'!$H$3:$H$99537)</f>
        <v>0</v>
      </c>
      <c r="I23" s="26">
        <v>0</v>
      </c>
      <c r="J23" s="47">
        <f t="shared" si="0"/>
        <v>0</v>
      </c>
    </row>
    <row r="24" spans="2:10" ht="14.25" customHeight="1">
      <c r="B24" s="6" t="s">
        <v>47</v>
      </c>
      <c r="C24" s="6" t="s">
        <v>37</v>
      </c>
      <c r="F24" s="43">
        <v>0</v>
      </c>
      <c r="G24" s="28">
        <f>SUMIF('XNT RD'!$C$3:$C$99537,'TON RD'!C24,'XNT RD'!$F$3:$F$99537)</f>
        <v>0</v>
      </c>
      <c r="H24" s="39">
        <f>SUMIF('XNT RD'!$C$3:$C$99537,'TON RD'!C24,'XNT RD'!$H$3:$H$99537)</f>
        <v>0</v>
      </c>
      <c r="I24" s="26">
        <v>0</v>
      </c>
      <c r="J24" s="47">
        <f t="shared" si="0"/>
        <v>0</v>
      </c>
    </row>
    <row r="25" spans="2:10">
      <c r="B25" s="6" t="s">
        <v>47</v>
      </c>
      <c r="C25" s="6" t="s">
        <v>38</v>
      </c>
      <c r="F25" s="43">
        <v>0</v>
      </c>
      <c r="G25" s="28">
        <f>SUMIF('XNT RD'!$C$3:$C$99537,'TON RD'!C25,'XNT RD'!$F$3:$F$99537)</f>
        <v>0</v>
      </c>
      <c r="H25" s="39">
        <f>SUMIF('XNT RD'!$C$3:$C$99537,'TON RD'!C25,'XNT RD'!$H$3:$H$99537)</f>
        <v>0</v>
      </c>
      <c r="I25" s="26">
        <v>0</v>
      </c>
      <c r="J25" s="47">
        <f t="shared" si="0"/>
        <v>0</v>
      </c>
    </row>
    <row r="26" spans="2:10">
      <c r="B26" s="6" t="s">
        <v>47</v>
      </c>
      <c r="C26" s="6" t="s">
        <v>39</v>
      </c>
      <c r="F26" s="43">
        <v>0</v>
      </c>
      <c r="G26" s="28">
        <f>SUMIF('XNT RD'!$C$3:$C$99537,'TON RD'!C26,'XNT RD'!$F$3:$F$99537)</f>
        <v>0</v>
      </c>
      <c r="H26" s="39">
        <f>SUMIF('XNT RD'!$C$3:$C$99537,'TON RD'!C26,'XNT RD'!$H$3:$H$99537)</f>
        <v>0</v>
      </c>
      <c r="I26" s="26">
        <v>0</v>
      </c>
      <c r="J26" s="47">
        <f t="shared" si="0"/>
        <v>0</v>
      </c>
    </row>
    <row r="27" spans="2:10" ht="18" customHeight="1">
      <c r="B27" s="6" t="s">
        <v>47</v>
      </c>
      <c r="C27" s="6" t="s">
        <v>40</v>
      </c>
      <c r="F27" s="43">
        <v>0</v>
      </c>
      <c r="G27" s="28">
        <f>SUMIF('XNT RD'!$C$3:$C$99537,'TON RD'!C27,'XNT RD'!$F$3:$F$99537)</f>
        <v>0</v>
      </c>
      <c r="H27" s="39">
        <f>SUMIF('XNT RD'!$C$3:$C$99537,'TON RD'!C27,'XNT RD'!$H$3:$H$99537)</f>
        <v>0</v>
      </c>
      <c r="I27" s="26">
        <v>0</v>
      </c>
      <c r="J27" s="47">
        <f t="shared" si="0"/>
        <v>0</v>
      </c>
    </row>
    <row r="28" spans="2:10" ht="13.5" customHeight="1">
      <c r="B28" s="6" t="s">
        <v>47</v>
      </c>
      <c r="C28" s="6" t="s">
        <v>41</v>
      </c>
      <c r="F28" s="43">
        <v>0</v>
      </c>
      <c r="G28" s="28">
        <f>SUMIF('XNT RD'!$C$3:$C$99537,'TON RD'!C28,'XNT RD'!$F$3:$F$99537)</f>
        <v>0</v>
      </c>
      <c r="H28" s="39">
        <f>SUMIF('XNT RD'!$C$3:$C$99537,'TON RD'!C28,'XNT RD'!$H$3:$H$99537)</f>
        <v>0</v>
      </c>
      <c r="I28" s="26">
        <v>0</v>
      </c>
      <c r="J28" s="47">
        <f t="shared" si="0"/>
        <v>0</v>
      </c>
    </row>
    <row r="29" spans="2:10" ht="15" customHeight="1">
      <c r="B29" s="6" t="s">
        <v>47</v>
      </c>
      <c r="C29" s="6" t="s">
        <v>42</v>
      </c>
      <c r="F29" s="43">
        <v>0</v>
      </c>
      <c r="G29" s="28">
        <f>SUMIF('XNT RD'!$C$3:$C$99537,'TON RD'!C29,'XNT RD'!$F$3:$F$99537)</f>
        <v>0</v>
      </c>
      <c r="H29" s="39">
        <f>SUMIF('XNT RD'!$C$3:$C$99537,'TON RD'!C29,'XNT RD'!$H$3:$H$99537)</f>
        <v>0</v>
      </c>
      <c r="I29" s="26">
        <v>0</v>
      </c>
      <c r="J29" s="47">
        <f t="shared" si="0"/>
        <v>0</v>
      </c>
    </row>
    <row r="30" spans="2:10" ht="18.75" customHeight="1">
      <c r="B30" s="6" t="s">
        <v>47</v>
      </c>
      <c r="C30" s="6" t="s">
        <v>43</v>
      </c>
      <c r="F30" s="43">
        <v>0</v>
      </c>
      <c r="G30" s="28">
        <f>SUMIF('XNT RD'!$C$3:$C$99537,'TON RD'!C30,'XNT RD'!$F$3:$F$99537)</f>
        <v>0</v>
      </c>
      <c r="H30" s="39">
        <f>SUMIF('XNT RD'!$C$3:$C$99537,'TON RD'!C30,'XNT RD'!$H$3:$H$99537)</f>
        <v>0</v>
      </c>
      <c r="I30" s="26">
        <v>0</v>
      </c>
      <c r="J30" s="47">
        <f t="shared" si="0"/>
        <v>0</v>
      </c>
    </row>
    <row r="31" spans="2:10">
      <c r="B31" s="6" t="s">
        <v>47</v>
      </c>
      <c r="C31" s="6" t="s">
        <v>44</v>
      </c>
      <c r="F31" s="43">
        <v>0</v>
      </c>
      <c r="G31" s="28">
        <f>SUMIF('XNT RD'!$C$3:$C$99537,'TON RD'!C31,'XNT RD'!$F$3:$F$99537)</f>
        <v>0</v>
      </c>
      <c r="H31" s="39">
        <f>SUMIF('XNT RD'!$C$3:$C$99537,'TON RD'!C31,'XNT RD'!$H$3:$H$99537)</f>
        <v>0</v>
      </c>
      <c r="I31" s="26">
        <v>0</v>
      </c>
      <c r="J31" s="47">
        <f t="shared" si="0"/>
        <v>0</v>
      </c>
    </row>
    <row r="32" spans="2:10">
      <c r="B32" s="6" t="s">
        <v>47</v>
      </c>
      <c r="C32" s="6" t="s">
        <v>2</v>
      </c>
      <c r="F32" s="43">
        <v>0</v>
      </c>
      <c r="G32" s="28">
        <f>SUMIF('XNT RD'!$C$3:$C$99537,'TON RD'!C32,'XNT RD'!$F$3:$F$99537)</f>
        <v>0</v>
      </c>
      <c r="H32" s="39">
        <f>SUMIF('XNT RD'!$C$3:$C$99537,'TON RD'!C32,'XNT RD'!$H$3:$H$99537)</f>
        <v>0</v>
      </c>
      <c r="I32" s="26">
        <v>0</v>
      </c>
      <c r="J32" s="47">
        <f t="shared" si="0"/>
        <v>0</v>
      </c>
    </row>
    <row r="33" spans="2:10">
      <c r="B33" s="6" t="s">
        <v>47</v>
      </c>
      <c r="C33" s="6" t="s">
        <v>3</v>
      </c>
      <c r="F33" s="43">
        <v>0</v>
      </c>
      <c r="G33" s="28">
        <f>SUMIF('XNT RD'!$C$3:$C$99537,'TON RD'!C33,'XNT RD'!$F$3:$F$99537)</f>
        <v>0</v>
      </c>
      <c r="H33" s="39">
        <f>SUMIF('XNT RD'!$C$3:$C$99537,'TON RD'!C33,'XNT RD'!$H$3:$H$99537)</f>
        <v>0</v>
      </c>
      <c r="I33" s="26">
        <v>0</v>
      </c>
      <c r="J33" s="47">
        <f t="shared" si="0"/>
        <v>0</v>
      </c>
    </row>
    <row r="34" spans="2:10">
      <c r="B34" s="6" t="s">
        <v>47</v>
      </c>
      <c r="C34" s="6" t="s">
        <v>4</v>
      </c>
      <c r="F34" s="43">
        <v>0</v>
      </c>
      <c r="G34" s="28">
        <f>SUMIF('XNT RD'!$C$3:$C$99537,'TON RD'!C34,'XNT RD'!$F$3:$F$99537)</f>
        <v>0</v>
      </c>
      <c r="H34" s="39">
        <f>SUMIF('XNT RD'!$C$3:$C$99537,'TON RD'!C34,'XNT RD'!$H$3:$H$99537)</f>
        <v>0</v>
      </c>
      <c r="I34" s="26">
        <v>0</v>
      </c>
      <c r="J34" s="47">
        <f t="shared" si="0"/>
        <v>0</v>
      </c>
    </row>
    <row r="35" spans="2:10" ht="17.25" customHeight="1">
      <c r="B35" s="6" t="s">
        <v>7</v>
      </c>
      <c r="C35" s="6" t="s">
        <v>54</v>
      </c>
      <c r="F35" s="43">
        <v>1</v>
      </c>
      <c r="G35" s="28">
        <f>SUMIF('XNT RD'!$C$3:$C$99537,'TON RD'!C35,'XNT RD'!$F$3:$F$99537)</f>
        <v>0</v>
      </c>
      <c r="H35" s="39">
        <f>SUMIF('XNT RD'!$C$3:$C$99537,'TON RD'!C35,'XNT RD'!$H$3:$H$99537)</f>
        <v>0.05</v>
      </c>
      <c r="I35" s="26">
        <v>0</v>
      </c>
      <c r="J35" s="47">
        <f t="shared" si="0"/>
        <v>0.95</v>
      </c>
    </row>
    <row r="36" spans="2:10" ht="28">
      <c r="B36" s="6" t="s">
        <v>62</v>
      </c>
      <c r="C36" s="6" t="s">
        <v>63</v>
      </c>
      <c r="F36" s="43">
        <v>0</v>
      </c>
      <c r="G36" s="28">
        <f>SUMIF('XNT RD'!$C$3:$C$99537,'TON RD'!C36,'XNT RD'!$F$3:$F$99537)</f>
        <v>1</v>
      </c>
      <c r="H36" s="39">
        <f>SUMIF('XNT RD'!$C$3:$C$99537,'TON RD'!C36,'XNT RD'!$H$3:$H$99537)</f>
        <v>0.34499999999999997</v>
      </c>
      <c r="I36" s="26">
        <v>0</v>
      </c>
      <c r="J36" s="47">
        <f t="shared" si="0"/>
        <v>0.65500000000000003</v>
      </c>
    </row>
    <row r="37" spans="2:10" ht="42">
      <c r="B37" s="6" t="s">
        <v>64</v>
      </c>
      <c r="C37" s="6" t="s">
        <v>65</v>
      </c>
      <c r="F37" s="43">
        <v>0</v>
      </c>
      <c r="G37" s="28">
        <f>SUMIF('XNT RD'!$C$3:$C$99537,'TON RD'!C37,'XNT RD'!$F$3:$F$99537)</f>
        <v>1</v>
      </c>
      <c r="H37" s="39">
        <f>SUMIF('XNT RD'!$C$3:$C$99537,'TON RD'!C37,'XNT RD'!$H$3:$H$99537)</f>
        <v>0</v>
      </c>
      <c r="I37" s="26">
        <v>0</v>
      </c>
      <c r="J37" s="47">
        <f t="shared" si="0"/>
        <v>1</v>
      </c>
    </row>
    <row r="38" spans="2:10">
      <c r="B38" s="6" t="s">
        <v>71</v>
      </c>
      <c r="C38" s="6" t="s">
        <v>72</v>
      </c>
      <c r="F38" s="43">
        <v>0</v>
      </c>
      <c r="G38" s="28">
        <f>SUMIF('XNT RD'!$C$3:$C$99537,'TON RD'!C38,'XNT RD'!$F$3:$F$99537)</f>
        <v>0.7</v>
      </c>
      <c r="H38" s="39">
        <f>SUMIF('XNT RD'!$C$3:$C$99537,'TON RD'!C38,'XNT RD'!$H$3:$H$99537)</f>
        <v>0.55000000000000004</v>
      </c>
      <c r="I38" s="26">
        <v>0</v>
      </c>
      <c r="J38" s="47">
        <f t="shared" si="0"/>
        <v>0.14999999999999991</v>
      </c>
    </row>
    <row r="39" spans="2:10">
      <c r="B39" s="6" t="s">
        <v>73</v>
      </c>
      <c r="C39" s="6" t="s">
        <v>74</v>
      </c>
      <c r="F39" s="43">
        <v>0</v>
      </c>
      <c r="G39" s="28">
        <f>SUMIF('XNT RD'!$C$3:$C$99537,'TON RD'!C39,'XNT RD'!$F$3:$F$99537)</f>
        <v>0.1</v>
      </c>
      <c r="H39" s="39">
        <f>SUMIF('XNT RD'!$C$3:$C$99537,'TON RD'!C39,'XNT RD'!$H$3:$H$99537)</f>
        <v>0</v>
      </c>
      <c r="I39" s="26">
        <v>0</v>
      </c>
      <c r="J39" s="47">
        <f t="shared" si="0"/>
        <v>0.1</v>
      </c>
    </row>
    <row r="40" spans="2:10">
      <c r="B40" s="6" t="s">
        <v>73</v>
      </c>
      <c r="C40" s="6" t="s">
        <v>75</v>
      </c>
      <c r="F40" s="43">
        <v>0</v>
      </c>
      <c r="G40" s="28">
        <f>SUMIF('XNT RD'!$C$3:$C$99537,'TON RD'!C40,'XNT RD'!$F$3:$F$99537)</f>
        <v>1.4999999999999999E-2</v>
      </c>
      <c r="H40" s="39">
        <f>SUMIF('XNT RD'!$C$3:$C$99537,'TON RD'!C40,'XNT RD'!$H$3:$H$99537)</f>
        <v>0</v>
      </c>
      <c r="I40" s="26">
        <v>0</v>
      </c>
      <c r="J40" s="47">
        <f t="shared" si="0"/>
        <v>1.4999999999999999E-2</v>
      </c>
    </row>
    <row r="41" spans="2:10">
      <c r="B41" s="6" t="s">
        <v>73</v>
      </c>
      <c r="C41" s="6" t="s">
        <v>76</v>
      </c>
      <c r="F41" s="43">
        <v>0</v>
      </c>
      <c r="G41" s="28">
        <f>SUMIF('XNT RD'!$C$3:$C$99537,'TON RD'!C41,'XNT RD'!$F$3:$F$99537)</f>
        <v>1.4999999999999999E-2</v>
      </c>
      <c r="H41" s="39">
        <f>SUMIF('XNT RD'!$C$3:$C$99537,'TON RD'!C41,'XNT RD'!$H$3:$H$99537)</f>
        <v>0</v>
      </c>
      <c r="I41" s="26">
        <v>0</v>
      </c>
      <c r="J41" s="47">
        <f t="shared" si="0"/>
        <v>1.4999999999999999E-2</v>
      </c>
    </row>
    <row r="42" spans="2:10">
      <c r="B42" s="6" t="s">
        <v>79</v>
      </c>
      <c r="C42" s="6" t="s">
        <v>78</v>
      </c>
      <c r="F42" s="43">
        <v>0</v>
      </c>
      <c r="G42" s="28">
        <f>SUMIF('XNT RD'!$C$3:$C$99537,'TON RD'!C42,'XNT RD'!$F$3:$F$99537)</f>
        <v>2E-3</v>
      </c>
      <c r="H42" s="39">
        <f>SUMIF('XNT RD'!$C$3:$C$99537,'TON RD'!C42,'XNT RD'!$H$3:$H$99537)</f>
        <v>5.0000000000000001E-4</v>
      </c>
      <c r="I42" s="26">
        <v>0</v>
      </c>
      <c r="J42" s="47">
        <f t="shared" si="0"/>
        <v>1.5E-3</v>
      </c>
    </row>
    <row r="43" spans="2:10">
      <c r="B43" s="6" t="s">
        <v>92</v>
      </c>
      <c r="C43" s="6" t="s">
        <v>80</v>
      </c>
      <c r="F43" s="44">
        <v>0</v>
      </c>
      <c r="G43" s="28">
        <f>SUMIF('XNT RD'!$C$3:$C$99537,'TON RD'!C43,'XNT RD'!$F$3:$F$99537)</f>
        <v>0.18</v>
      </c>
      <c r="H43" s="39">
        <f>SUMIF('XNT RD'!$C$3:$C$99537,'TON RD'!C43,'XNT RD'!$H$3:$H$99537)</f>
        <v>9.5000000000000001E-2</v>
      </c>
      <c r="I43" s="26">
        <v>0</v>
      </c>
      <c r="J43" s="47">
        <f t="shared" si="0"/>
        <v>8.4999999999999992E-2</v>
      </c>
    </row>
    <row r="44" spans="2:10">
      <c r="B44" s="6" t="s">
        <v>87</v>
      </c>
      <c r="C44" s="6" t="s">
        <v>81</v>
      </c>
      <c r="G44" s="28">
        <f>SUMIF('XNT RD'!$C$3:$C$99537,'TON RD'!C44,'XNT RD'!$F$3:$F$99537)</f>
        <v>0.1</v>
      </c>
      <c r="H44" s="39">
        <f>SUMIF('XNT RD'!$C$3:$C$99537,'TON RD'!C44,'XNT RD'!$H$3:$H$99537)</f>
        <v>0</v>
      </c>
      <c r="I44" s="26">
        <v>0</v>
      </c>
      <c r="J44" s="47">
        <f t="shared" si="0"/>
        <v>0.1</v>
      </c>
    </row>
    <row r="45" spans="2:10">
      <c r="B45" s="6" t="s">
        <v>87</v>
      </c>
      <c r="C45" s="6" t="s">
        <v>82</v>
      </c>
      <c r="G45" s="28">
        <f>SUMIF('XNT RD'!$C$3:$C$99537,'TON RD'!C45,'XNT RD'!$F$3:$F$99537)</f>
        <v>0.4</v>
      </c>
      <c r="H45" s="39">
        <f>SUMIF('XNT RD'!$C$3:$C$99537,'TON RD'!C45,'XNT RD'!$H$3:$H$99537)</f>
        <v>0.3</v>
      </c>
      <c r="I45" s="26">
        <v>0</v>
      </c>
      <c r="J45" s="47">
        <f t="shared" si="0"/>
        <v>0.10000000000000003</v>
      </c>
    </row>
    <row r="46" spans="2:10">
      <c r="B46" s="6" t="s">
        <v>87</v>
      </c>
      <c r="C46" s="6" t="s">
        <v>83</v>
      </c>
      <c r="G46" s="28">
        <f>SUMIF('XNT RD'!$C$3:$C$99537,'TON RD'!C46,'XNT RD'!$F$3:$F$99537)</f>
        <v>0.1</v>
      </c>
      <c r="H46" s="39">
        <f>SUMIF('XNT RD'!$C$3:$C$99537,'TON RD'!C46,'XNT RD'!$H$3:$H$99537)</f>
        <v>0</v>
      </c>
      <c r="I46" s="26">
        <v>0</v>
      </c>
      <c r="J46" s="47">
        <f t="shared" si="0"/>
        <v>0.1</v>
      </c>
    </row>
    <row r="47" spans="2:10">
      <c r="B47" s="6" t="s">
        <v>87</v>
      </c>
      <c r="C47" s="6" t="s">
        <v>84</v>
      </c>
      <c r="G47" s="28">
        <f>SUMIF('XNT RD'!$C$3:$C$99537,'TON RD'!C47,'XNT RD'!$F$3:$F$99537)</f>
        <v>0.1</v>
      </c>
      <c r="H47" s="39">
        <f>SUMIF('XNT RD'!$C$3:$C$99537,'TON RD'!C47,'XNT RD'!$H$3:$H$99537)</f>
        <v>0</v>
      </c>
      <c r="I47" s="26">
        <v>0</v>
      </c>
      <c r="J47" s="47">
        <f t="shared" si="0"/>
        <v>0.1</v>
      </c>
    </row>
    <row r="48" spans="2:10">
      <c r="B48" s="6" t="s">
        <v>87</v>
      </c>
      <c r="C48" s="6" t="s">
        <v>85</v>
      </c>
      <c r="G48" s="28">
        <f>SUMIF('XNT RD'!$C$3:$C$99537,'TON RD'!C48,'XNT RD'!$F$3:$F$99537)</f>
        <v>0.1</v>
      </c>
      <c r="H48" s="39">
        <f>SUMIF('XNT RD'!$C$3:$C$99537,'TON RD'!C48,'XNT RD'!$H$3:$H$99537)</f>
        <v>0</v>
      </c>
      <c r="I48" s="26">
        <v>0</v>
      </c>
      <c r="J48" s="47">
        <f t="shared" si="0"/>
        <v>0.1</v>
      </c>
    </row>
    <row r="49" spans="1:10">
      <c r="B49" s="6" t="s">
        <v>94</v>
      </c>
      <c r="C49" s="6" t="s">
        <v>86</v>
      </c>
      <c r="G49" s="28">
        <f>SUMIF('XNT RD'!$C$3:$C$99537,'TON RD'!C49,'XNT RD'!$F$3:$F$99537)</f>
        <v>0.05</v>
      </c>
      <c r="H49" s="39">
        <f>SUMIF('XNT RD'!$C$3:$C$99537,'TON RD'!C49,'XNT RD'!$H$3:$H$99537)</f>
        <v>0</v>
      </c>
      <c r="I49" s="26">
        <v>0</v>
      </c>
      <c r="J49" s="47">
        <f t="shared" si="0"/>
        <v>0.05</v>
      </c>
    </row>
    <row r="50" spans="1:10" ht="28">
      <c r="B50" s="6" t="s">
        <v>93</v>
      </c>
      <c r="C50" s="6" t="s">
        <v>89</v>
      </c>
      <c r="G50" s="28">
        <f>SUMIF('XNT RD'!$C$3:$C$99537,'TON RD'!C50,'XNT RD'!$F$3:$F$99537)</f>
        <v>10</v>
      </c>
      <c r="H50" s="39">
        <f>SUMIF('XNT RD'!$C$3:$C$99537,'TON RD'!C50,'XNT RD'!$H$3:$H$99537)</f>
        <v>9</v>
      </c>
      <c r="I50" s="26">
        <v>0</v>
      </c>
      <c r="J50" s="47">
        <f t="shared" si="0"/>
        <v>1</v>
      </c>
    </row>
    <row r="51" spans="1:10" ht="28">
      <c r="B51" s="6" t="s">
        <v>93</v>
      </c>
      <c r="C51" s="6" t="s">
        <v>88</v>
      </c>
      <c r="G51" s="28">
        <f>SUMIF('XNT RD'!$C$3:$C$99537,'TON RD'!C51,'XNT RD'!$F$3:$F$99537)</f>
        <v>10</v>
      </c>
      <c r="H51" s="39">
        <f>SUMIF('XNT RD'!$C$3:$C$99537,'TON RD'!C51,'XNT RD'!$H$3:$H$99537)</f>
        <v>9</v>
      </c>
      <c r="I51" s="26">
        <v>0</v>
      </c>
      <c r="J51" s="47">
        <f t="shared" si="0"/>
        <v>1</v>
      </c>
    </row>
    <row r="52" spans="1:10" ht="28">
      <c r="B52" s="6" t="s">
        <v>93</v>
      </c>
      <c r="C52" s="6" t="s">
        <v>98</v>
      </c>
      <c r="G52" s="27">
        <v>10</v>
      </c>
      <c r="J52" s="47">
        <f t="shared" si="0"/>
        <v>10</v>
      </c>
    </row>
    <row r="53" spans="1:10" ht="28">
      <c r="B53" s="6" t="s">
        <v>99</v>
      </c>
      <c r="C53" s="6" t="s">
        <v>100</v>
      </c>
      <c r="G53" s="27">
        <v>1</v>
      </c>
      <c r="J53" s="47">
        <f t="shared" si="0"/>
        <v>1</v>
      </c>
    </row>
    <row r="54" spans="1:10">
      <c r="A54" s="57"/>
      <c r="C54" s="6" t="s">
        <v>102</v>
      </c>
      <c r="F54" s="44">
        <v>0</v>
      </c>
      <c r="G54" s="27">
        <v>20</v>
      </c>
      <c r="H54" s="40">
        <v>15</v>
      </c>
      <c r="J54" s="47">
        <f t="shared" si="0"/>
        <v>5</v>
      </c>
    </row>
    <row r="55" spans="1:10">
      <c r="C55" s="6" t="s">
        <v>104</v>
      </c>
      <c r="F55" s="44">
        <v>0</v>
      </c>
      <c r="G55" s="27">
        <v>3</v>
      </c>
      <c r="H55" s="40">
        <v>0</v>
      </c>
      <c r="J55" s="47">
        <f t="shared" si="0"/>
        <v>3</v>
      </c>
    </row>
    <row r="56" spans="1:10">
      <c r="C56" s="6" t="s">
        <v>106</v>
      </c>
      <c r="F56" s="44">
        <v>0</v>
      </c>
      <c r="G56" s="27">
        <v>0.2</v>
      </c>
      <c r="H56" s="40">
        <v>0.15</v>
      </c>
      <c r="J56" s="47">
        <f t="shared" si="0"/>
        <v>5.0000000000000017E-2</v>
      </c>
    </row>
    <row r="57" spans="1:10">
      <c r="C57" s="6" t="s">
        <v>112</v>
      </c>
      <c r="F57" s="44">
        <v>0</v>
      </c>
      <c r="G57" s="27">
        <v>0.2</v>
      </c>
      <c r="H57" s="40">
        <v>0.1</v>
      </c>
      <c r="J57" s="48">
        <f t="shared" si="0"/>
        <v>0.1</v>
      </c>
    </row>
  </sheetData>
  <autoFilter ref="B1:J6"/>
  <conditionalFormatting sqref="J57:J9806">
    <cfRule type="cellIs" dxfId="7" priority="12" stopIfTrue="1" operator="lessThanOrEqual">
      <formula>(#REF!)</formula>
    </cfRule>
  </conditionalFormatting>
  <conditionalFormatting sqref="J3:J56">
    <cfRule type="cellIs" dxfId="6" priority="563297" stopIfTrue="1" operator="lessThanOrEqual">
      <formula>(#REF!)</formula>
    </cfRule>
  </conditionalFormatting>
  <conditionalFormatting sqref="J2">
    <cfRule type="cellIs" dxfId="5" priority="4" stopIfTrue="1" operator="lessThanOrEqual">
      <formula>(#REF!)</formula>
    </cfRule>
  </conditionalFormatting>
  <conditionalFormatting sqref="C1:C53 C55:C1048576">
    <cfRule type="duplicateValues" dxfId="4" priority="3"/>
  </conditionalFormatting>
  <conditionalFormatting sqref="C54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5"/>
  <sheetViews>
    <sheetView zoomScaleNormal="100" workbookViewId="0">
      <pane ySplit="2" topLeftCell="A42" activePane="bottomLeft" state="frozen"/>
      <selection pane="bottomLeft" activeCell="F59" sqref="F59"/>
    </sheetView>
  </sheetViews>
  <sheetFormatPr defaultColWidth="9.1796875" defaultRowHeight="14"/>
  <cols>
    <col min="1" max="1" width="11.1796875" style="29" bestFit="1" customWidth="1"/>
    <col min="2" max="2" width="3.453125" style="2" customWidth="1"/>
    <col min="3" max="3" width="36.1796875" style="2" customWidth="1"/>
    <col min="4" max="4" width="16.26953125" style="23" bestFit="1" customWidth="1"/>
    <col min="5" max="5" width="14.1796875" style="2" customWidth="1"/>
    <col min="6" max="6" width="9" style="2"/>
    <col min="7" max="7" width="11" style="2" customWidth="1"/>
    <col min="8" max="8" width="10.81640625" style="2" bestFit="1" customWidth="1"/>
    <col min="9" max="9" width="16" style="25" bestFit="1" customWidth="1"/>
    <col min="10" max="10" width="43.54296875" style="2" customWidth="1"/>
    <col min="11" max="11" width="14" style="2" customWidth="1"/>
    <col min="12" max="12" width="14.1796875" style="2" bestFit="1" customWidth="1"/>
    <col min="13" max="13" width="20" style="30" bestFit="1" customWidth="1"/>
    <col min="14" max="17" width="9.1796875" style="30"/>
    <col min="18" max="16384" width="9.1796875" style="2"/>
  </cols>
  <sheetData>
    <row r="1" spans="1:14" s="11" customFormat="1" ht="51.75" customHeight="1">
      <c r="A1" s="59" t="s">
        <v>5</v>
      </c>
      <c r="B1" s="60"/>
      <c r="C1" s="58" t="s">
        <v>13</v>
      </c>
      <c r="D1" s="61" t="s">
        <v>11</v>
      </c>
      <c r="E1" s="58" t="s">
        <v>8</v>
      </c>
      <c r="F1" s="58"/>
      <c r="G1" s="58" t="s">
        <v>14</v>
      </c>
      <c r="H1" s="58"/>
      <c r="I1" s="61" t="s">
        <v>10</v>
      </c>
      <c r="J1" s="62" t="s">
        <v>49</v>
      </c>
      <c r="K1" s="62" t="s">
        <v>50</v>
      </c>
      <c r="L1" s="62" t="s">
        <v>51</v>
      </c>
      <c r="M1" s="33"/>
      <c r="N1" s="34" t="s">
        <v>15</v>
      </c>
    </row>
    <row r="2" spans="1:14" s="11" customFormat="1" ht="48" customHeight="1">
      <c r="A2" s="59"/>
      <c r="B2" s="60"/>
      <c r="C2" s="58"/>
      <c r="D2" s="61"/>
      <c r="E2" s="15" t="s">
        <v>12</v>
      </c>
      <c r="F2" s="16" t="s">
        <v>0</v>
      </c>
      <c r="G2" s="16" t="s">
        <v>12</v>
      </c>
      <c r="H2" s="14" t="s">
        <v>0</v>
      </c>
      <c r="I2" s="61"/>
      <c r="J2" s="62"/>
      <c r="K2" s="62"/>
      <c r="L2" s="62"/>
      <c r="M2" s="33"/>
      <c r="N2" s="13"/>
    </row>
    <row r="3" spans="1:14" ht="14.5">
      <c r="A3" s="19">
        <v>44093</v>
      </c>
      <c r="B3" s="1">
        <f t="shared" ref="B3:B5" si="0">MONTH(A3)</f>
        <v>9</v>
      </c>
      <c r="C3" s="20" t="s">
        <v>26</v>
      </c>
      <c r="D3" s="22">
        <v>9.5</v>
      </c>
      <c r="E3" s="20"/>
      <c r="F3" s="20"/>
      <c r="G3" s="20" t="s">
        <v>48</v>
      </c>
      <c r="H3" s="20">
        <v>0.15</v>
      </c>
      <c r="I3" s="24">
        <f t="shared" ref="I3:I10" si="1">D3+F3-H3</f>
        <v>9.35</v>
      </c>
      <c r="J3" s="49" t="s">
        <v>55</v>
      </c>
      <c r="K3" s="31" t="s">
        <v>52</v>
      </c>
      <c r="L3" s="31" t="s">
        <v>53</v>
      </c>
      <c r="M3" s="33"/>
    </row>
    <row r="4" spans="1:14" ht="14.5">
      <c r="A4" s="19">
        <v>44093</v>
      </c>
      <c r="B4" s="1">
        <f t="shared" si="0"/>
        <v>9</v>
      </c>
      <c r="C4" s="20" t="s">
        <v>54</v>
      </c>
      <c r="D4" s="22">
        <v>1</v>
      </c>
      <c r="E4" s="20"/>
      <c r="F4" s="20"/>
      <c r="G4" s="20" t="s">
        <v>48</v>
      </c>
      <c r="H4" s="20">
        <v>0.05</v>
      </c>
      <c r="I4" s="24">
        <f t="shared" si="1"/>
        <v>0.95</v>
      </c>
      <c r="J4" s="49" t="s">
        <v>56</v>
      </c>
      <c r="K4" s="31" t="s">
        <v>52</v>
      </c>
      <c r="L4" s="31" t="s">
        <v>53</v>
      </c>
    </row>
    <row r="5" spans="1:14" ht="14.5">
      <c r="A5" s="19">
        <v>44100</v>
      </c>
      <c r="B5" s="1">
        <f t="shared" si="0"/>
        <v>9</v>
      </c>
      <c r="C5" s="20" t="s">
        <v>17</v>
      </c>
      <c r="D5" s="22">
        <v>0.01</v>
      </c>
      <c r="E5" s="20"/>
      <c r="F5" s="20"/>
      <c r="G5" s="20" t="s">
        <v>48</v>
      </c>
      <c r="H5" s="20">
        <v>0.01</v>
      </c>
      <c r="I5" s="24">
        <f t="shared" si="1"/>
        <v>0</v>
      </c>
      <c r="J5" s="1" t="s">
        <v>57</v>
      </c>
      <c r="K5" s="31" t="s">
        <v>52</v>
      </c>
      <c r="L5" s="31" t="s">
        <v>53</v>
      </c>
    </row>
    <row r="6" spans="1:14" ht="14.5">
      <c r="A6" s="19">
        <v>44100</v>
      </c>
      <c r="B6" s="1">
        <f t="shared" ref="B6:B15" si="2">MONTH(A6)</f>
        <v>9</v>
      </c>
      <c r="C6" s="20" t="s">
        <v>18</v>
      </c>
      <c r="D6" s="22">
        <v>1.1000000000000001</v>
      </c>
      <c r="E6" s="20"/>
      <c r="F6" s="20"/>
      <c r="G6" s="20" t="s">
        <v>48</v>
      </c>
      <c r="H6" s="20">
        <v>0.7</v>
      </c>
      <c r="I6" s="24">
        <f t="shared" si="1"/>
        <v>0.40000000000000013</v>
      </c>
      <c r="J6" s="1" t="s">
        <v>57</v>
      </c>
      <c r="K6" s="31" t="s">
        <v>52</v>
      </c>
      <c r="L6" s="31" t="s">
        <v>53</v>
      </c>
    </row>
    <row r="7" spans="1:14" ht="14.5">
      <c r="A7" s="19">
        <v>44100</v>
      </c>
      <c r="B7" s="1">
        <f t="shared" si="2"/>
        <v>9</v>
      </c>
      <c r="C7" s="20" t="s">
        <v>19</v>
      </c>
      <c r="D7" s="22">
        <v>0.1</v>
      </c>
      <c r="E7" s="20"/>
      <c r="F7" s="20"/>
      <c r="G7" s="20" t="s">
        <v>48</v>
      </c>
      <c r="H7" s="20">
        <v>0.08</v>
      </c>
      <c r="I7" s="24">
        <f t="shared" ref="I7:I16" si="3">D7+F7-H7</f>
        <v>2.0000000000000004E-2</v>
      </c>
      <c r="J7" s="1" t="s">
        <v>58</v>
      </c>
      <c r="K7" s="31" t="s">
        <v>52</v>
      </c>
      <c r="L7" s="31" t="s">
        <v>53</v>
      </c>
    </row>
    <row r="8" spans="1:14" ht="14.5">
      <c r="A8" s="19">
        <v>44100</v>
      </c>
      <c r="B8" s="1">
        <f t="shared" si="2"/>
        <v>9</v>
      </c>
      <c r="C8" s="20" t="s">
        <v>20</v>
      </c>
      <c r="D8" s="22">
        <v>0.1</v>
      </c>
      <c r="E8" s="20"/>
      <c r="F8" s="20"/>
      <c r="G8" s="20" t="s">
        <v>48</v>
      </c>
      <c r="H8" s="20">
        <v>0.1</v>
      </c>
      <c r="I8" s="24">
        <f t="shared" si="3"/>
        <v>0</v>
      </c>
      <c r="J8" s="1" t="s">
        <v>59</v>
      </c>
      <c r="K8" s="31" t="s">
        <v>52</v>
      </c>
      <c r="L8" s="31" t="s">
        <v>53</v>
      </c>
    </row>
    <row r="9" spans="1:14" ht="14.5">
      <c r="A9" s="19">
        <v>44100</v>
      </c>
      <c r="B9" s="1">
        <f t="shared" si="2"/>
        <v>9</v>
      </c>
      <c r="C9" s="20" t="s">
        <v>21</v>
      </c>
      <c r="D9" s="22">
        <v>0.01</v>
      </c>
      <c r="E9" s="20"/>
      <c r="F9" s="20"/>
      <c r="G9" s="20" t="s">
        <v>48</v>
      </c>
      <c r="H9" s="20">
        <v>0.01</v>
      </c>
      <c r="I9" s="24">
        <f t="shared" si="1"/>
        <v>0</v>
      </c>
      <c r="J9" s="1" t="s">
        <v>59</v>
      </c>
      <c r="K9" s="31" t="s">
        <v>52</v>
      </c>
      <c r="L9" s="31" t="s">
        <v>53</v>
      </c>
    </row>
    <row r="10" spans="1:14" ht="14.5">
      <c r="A10" s="19">
        <v>44100</v>
      </c>
      <c r="B10" s="1">
        <f t="shared" si="2"/>
        <v>9</v>
      </c>
      <c r="C10" s="6" t="s">
        <v>22</v>
      </c>
      <c r="D10" s="22">
        <v>0.1</v>
      </c>
      <c r="E10" s="20"/>
      <c r="F10" s="20"/>
      <c r="G10" s="20" t="s">
        <v>48</v>
      </c>
      <c r="H10" s="20">
        <v>0.05</v>
      </c>
      <c r="I10" s="24">
        <f t="shared" si="1"/>
        <v>0.05</v>
      </c>
      <c r="J10" s="1" t="s">
        <v>59</v>
      </c>
      <c r="K10" s="31" t="s">
        <v>52</v>
      </c>
      <c r="L10" s="31" t="s">
        <v>53</v>
      </c>
    </row>
    <row r="11" spans="1:14" ht="14.5">
      <c r="A11" s="19">
        <v>44100</v>
      </c>
      <c r="B11" s="1">
        <f t="shared" si="2"/>
        <v>9</v>
      </c>
      <c r="C11" s="20" t="s">
        <v>23</v>
      </c>
      <c r="D11" s="22">
        <v>0.01</v>
      </c>
      <c r="E11" s="20"/>
      <c r="F11" s="20"/>
      <c r="G11" s="20" t="s">
        <v>48</v>
      </c>
      <c r="H11" s="20">
        <v>3.0000000000000001E-3</v>
      </c>
      <c r="I11" s="24">
        <f t="shared" si="3"/>
        <v>7.0000000000000001E-3</v>
      </c>
      <c r="J11" s="1" t="s">
        <v>59</v>
      </c>
      <c r="K11" s="31" t="s">
        <v>52</v>
      </c>
      <c r="L11" s="31" t="s">
        <v>53</v>
      </c>
    </row>
    <row r="12" spans="1:14" ht="14.5">
      <c r="A12" s="19">
        <v>44100</v>
      </c>
      <c r="B12" s="1">
        <f t="shared" si="2"/>
        <v>9</v>
      </c>
      <c r="C12" s="20" t="s">
        <v>24</v>
      </c>
      <c r="D12" s="22">
        <v>0.01</v>
      </c>
      <c r="E12" s="20"/>
      <c r="F12" s="20"/>
      <c r="G12" s="20" t="s">
        <v>48</v>
      </c>
      <c r="H12" s="20">
        <v>3.0000000000000001E-3</v>
      </c>
      <c r="I12" s="24">
        <f t="shared" si="3"/>
        <v>7.0000000000000001E-3</v>
      </c>
      <c r="J12" s="1" t="s">
        <v>60</v>
      </c>
      <c r="K12" s="31" t="s">
        <v>52</v>
      </c>
      <c r="L12" s="31" t="s">
        <v>53</v>
      </c>
    </row>
    <row r="13" spans="1:14" ht="14.5">
      <c r="A13" s="19">
        <v>44100</v>
      </c>
      <c r="B13" s="1">
        <f t="shared" si="2"/>
        <v>9</v>
      </c>
      <c r="C13" s="20" t="s">
        <v>25</v>
      </c>
      <c r="D13" s="22">
        <v>0.5</v>
      </c>
      <c r="E13" s="20"/>
      <c r="F13" s="20"/>
      <c r="G13" s="20" t="s">
        <v>48</v>
      </c>
      <c r="H13" s="20">
        <v>0.03</v>
      </c>
      <c r="I13" s="24">
        <f t="shared" si="3"/>
        <v>0.47</v>
      </c>
      <c r="J13" s="1" t="s">
        <v>61</v>
      </c>
      <c r="K13" s="31" t="s">
        <v>52</v>
      </c>
      <c r="L13" s="31" t="s">
        <v>53</v>
      </c>
    </row>
    <row r="14" spans="1:14" ht="14.5">
      <c r="A14" s="19">
        <v>44100</v>
      </c>
      <c r="B14" s="1">
        <f t="shared" si="2"/>
        <v>9</v>
      </c>
      <c r="C14" s="20" t="s">
        <v>17</v>
      </c>
      <c r="D14" s="22">
        <v>0.01</v>
      </c>
      <c r="E14" s="20"/>
      <c r="F14" s="20"/>
      <c r="G14" s="20" t="s">
        <v>48</v>
      </c>
      <c r="H14" s="20">
        <v>6.0000000000000001E-3</v>
      </c>
      <c r="I14" s="24">
        <f t="shared" si="3"/>
        <v>4.0000000000000001E-3</v>
      </c>
      <c r="J14" s="1" t="s">
        <v>59</v>
      </c>
      <c r="K14" s="31" t="s">
        <v>52</v>
      </c>
      <c r="L14" s="31" t="s">
        <v>53</v>
      </c>
    </row>
    <row r="15" spans="1:14" ht="28">
      <c r="A15" s="19">
        <v>44105</v>
      </c>
      <c r="B15" s="20">
        <f t="shared" si="2"/>
        <v>10</v>
      </c>
      <c r="C15" s="20" t="s">
        <v>63</v>
      </c>
      <c r="D15" s="22">
        <v>0</v>
      </c>
      <c r="E15" s="20" t="s">
        <v>62</v>
      </c>
      <c r="F15" s="20">
        <v>1</v>
      </c>
      <c r="G15" s="20" t="s">
        <v>48</v>
      </c>
      <c r="H15" s="20">
        <v>4.4999999999999998E-2</v>
      </c>
      <c r="I15" s="24">
        <f t="shared" si="3"/>
        <v>0.95499999999999996</v>
      </c>
      <c r="J15" s="1" t="s">
        <v>66</v>
      </c>
      <c r="K15" s="31" t="s">
        <v>52</v>
      </c>
      <c r="L15" s="31" t="s">
        <v>53</v>
      </c>
    </row>
    <row r="16" spans="1:14" ht="70">
      <c r="A16" s="19">
        <v>44105</v>
      </c>
      <c r="B16" s="20">
        <f t="shared" ref="B16:B18" si="4">MONTH(A16)</f>
        <v>10</v>
      </c>
      <c r="C16" s="20" t="s">
        <v>65</v>
      </c>
      <c r="D16" s="22">
        <v>0</v>
      </c>
      <c r="E16" s="20" t="s">
        <v>64</v>
      </c>
      <c r="F16" s="20">
        <v>1</v>
      </c>
      <c r="G16" s="20"/>
      <c r="H16" s="20"/>
      <c r="I16" s="24">
        <f t="shared" si="3"/>
        <v>1</v>
      </c>
      <c r="J16" s="20"/>
      <c r="K16" s="20"/>
      <c r="L16" s="32"/>
    </row>
    <row r="17" spans="1:12" ht="28">
      <c r="A17" s="19">
        <v>44111</v>
      </c>
      <c r="B17" s="20">
        <f t="shared" si="4"/>
        <v>10</v>
      </c>
      <c r="C17" s="20" t="s">
        <v>63</v>
      </c>
      <c r="D17" s="22">
        <v>0.95499999999999996</v>
      </c>
      <c r="E17" s="20"/>
      <c r="F17" s="20"/>
      <c r="G17" s="20" t="s">
        <v>67</v>
      </c>
      <c r="H17" s="20">
        <v>0.3</v>
      </c>
      <c r="I17" s="24">
        <f t="shared" ref="I17:I37" si="5">D17+F17-H17</f>
        <v>0.65500000000000003</v>
      </c>
      <c r="J17" s="20" t="s">
        <v>68</v>
      </c>
      <c r="K17" s="20"/>
      <c r="L17" s="32"/>
    </row>
    <row r="18" spans="1:12">
      <c r="A18" s="50">
        <v>44114</v>
      </c>
      <c r="B18" s="51">
        <f t="shared" si="4"/>
        <v>10</v>
      </c>
      <c r="C18" s="51" t="s">
        <v>27</v>
      </c>
      <c r="D18" s="52">
        <v>0.01</v>
      </c>
      <c r="E18" s="51" t="s">
        <v>46</v>
      </c>
      <c r="F18" s="51">
        <v>0.02</v>
      </c>
      <c r="G18" s="51" t="s">
        <v>48</v>
      </c>
      <c r="H18" s="51">
        <v>5.0000000000000001E-3</v>
      </c>
      <c r="I18" s="53">
        <f t="shared" si="5"/>
        <v>2.4999999999999998E-2</v>
      </c>
      <c r="J18" s="51"/>
      <c r="K18" s="51"/>
      <c r="L18" s="54"/>
    </row>
    <row r="19" spans="1:12">
      <c r="A19" s="50">
        <v>44114</v>
      </c>
      <c r="B19" s="51">
        <f t="shared" ref="B19:B25" si="6">MONTH(A19)</f>
        <v>10</v>
      </c>
      <c r="C19" s="20" t="s">
        <v>69</v>
      </c>
      <c r="D19" s="22">
        <v>0</v>
      </c>
      <c r="E19" s="20" t="s">
        <v>46</v>
      </c>
      <c r="F19" s="20">
        <v>0.1</v>
      </c>
      <c r="G19" s="20"/>
      <c r="H19" s="20"/>
      <c r="I19" s="24">
        <f t="shared" si="5"/>
        <v>0.1</v>
      </c>
      <c r="J19" s="20"/>
      <c r="K19" s="20"/>
      <c r="L19" s="32"/>
    </row>
    <row r="20" spans="1:12">
      <c r="A20" s="50">
        <v>44114</v>
      </c>
      <c r="B20" s="51">
        <f t="shared" si="6"/>
        <v>10</v>
      </c>
      <c r="C20" s="20" t="s">
        <v>70</v>
      </c>
      <c r="D20" s="22">
        <v>0</v>
      </c>
      <c r="E20" s="20" t="s">
        <v>46</v>
      </c>
      <c r="F20" s="20">
        <v>0.01</v>
      </c>
      <c r="G20" s="20"/>
      <c r="H20" s="20"/>
      <c r="I20" s="24">
        <f t="shared" si="5"/>
        <v>0.01</v>
      </c>
      <c r="J20" s="20"/>
      <c r="K20" s="20"/>
      <c r="L20" s="32"/>
    </row>
    <row r="21" spans="1:12">
      <c r="A21" s="50">
        <v>44114</v>
      </c>
      <c r="B21" s="51">
        <f t="shared" si="6"/>
        <v>10</v>
      </c>
      <c r="C21" s="20" t="s">
        <v>20</v>
      </c>
      <c r="D21" s="22">
        <v>0</v>
      </c>
      <c r="E21" s="20" t="s">
        <v>46</v>
      </c>
      <c r="F21" s="20">
        <v>0.1</v>
      </c>
      <c r="G21" s="20"/>
      <c r="H21" s="20"/>
      <c r="I21" s="24">
        <f t="shared" si="5"/>
        <v>0.1</v>
      </c>
      <c r="J21" s="20"/>
      <c r="K21" s="20"/>
      <c r="L21" s="32"/>
    </row>
    <row r="22" spans="1:12">
      <c r="A22" s="50">
        <v>44114</v>
      </c>
      <c r="B22" s="51">
        <f t="shared" si="6"/>
        <v>10</v>
      </c>
      <c r="C22" s="20" t="s">
        <v>72</v>
      </c>
      <c r="D22" s="22">
        <v>0</v>
      </c>
      <c r="E22" s="20" t="s">
        <v>71</v>
      </c>
      <c r="F22" s="20">
        <v>0.1</v>
      </c>
      <c r="G22" s="20"/>
      <c r="H22" s="20"/>
      <c r="I22" s="24">
        <f t="shared" si="5"/>
        <v>0.1</v>
      </c>
      <c r="J22" s="20"/>
      <c r="K22" s="20"/>
      <c r="L22" s="32"/>
    </row>
    <row r="23" spans="1:12">
      <c r="A23" s="50">
        <v>44114</v>
      </c>
      <c r="B23" s="51">
        <f t="shared" si="6"/>
        <v>10</v>
      </c>
      <c r="C23" s="20" t="s">
        <v>74</v>
      </c>
      <c r="D23" s="22">
        <v>0</v>
      </c>
      <c r="E23" s="20" t="s">
        <v>73</v>
      </c>
      <c r="F23" s="20">
        <v>0.1</v>
      </c>
      <c r="G23" s="20"/>
      <c r="H23" s="20"/>
      <c r="I23" s="24">
        <f t="shared" si="5"/>
        <v>0.1</v>
      </c>
      <c r="J23" s="20"/>
      <c r="K23" s="20"/>
      <c r="L23" s="32"/>
    </row>
    <row r="24" spans="1:12">
      <c r="A24" s="50">
        <v>44114</v>
      </c>
      <c r="B24" s="51">
        <f t="shared" si="6"/>
        <v>10</v>
      </c>
      <c r="C24" s="20" t="s">
        <v>75</v>
      </c>
      <c r="D24" s="22">
        <v>0</v>
      </c>
      <c r="E24" s="20" t="s">
        <v>73</v>
      </c>
      <c r="F24" s="20">
        <v>1.4999999999999999E-2</v>
      </c>
      <c r="G24" s="20"/>
      <c r="H24" s="20"/>
      <c r="I24" s="24">
        <f t="shared" si="5"/>
        <v>1.4999999999999999E-2</v>
      </c>
      <c r="J24" s="20"/>
      <c r="K24" s="20"/>
      <c r="L24" s="32"/>
    </row>
    <row r="25" spans="1:12">
      <c r="A25" s="50">
        <v>44114</v>
      </c>
      <c r="B25" s="51">
        <f t="shared" si="6"/>
        <v>10</v>
      </c>
      <c r="C25" s="20" t="s">
        <v>76</v>
      </c>
      <c r="D25" s="22">
        <v>0</v>
      </c>
      <c r="E25" s="20" t="s">
        <v>73</v>
      </c>
      <c r="F25" s="20">
        <v>1.4999999999999999E-2</v>
      </c>
      <c r="G25" s="20"/>
      <c r="H25" s="20"/>
      <c r="I25" s="24">
        <f t="shared" si="5"/>
        <v>1.4999999999999999E-2</v>
      </c>
      <c r="J25" s="20"/>
      <c r="K25" s="20"/>
      <c r="L25" s="32"/>
    </row>
    <row r="26" spans="1:12">
      <c r="A26" s="55" t="s">
        <v>77</v>
      </c>
      <c r="B26" s="56">
        <v>10</v>
      </c>
      <c r="C26" s="56" t="s">
        <v>78</v>
      </c>
      <c r="D26" s="22">
        <v>0</v>
      </c>
      <c r="E26" s="20" t="s">
        <v>79</v>
      </c>
      <c r="F26" s="20">
        <v>2E-3</v>
      </c>
      <c r="G26" s="20"/>
      <c r="H26" s="20">
        <v>5.0000000000000001E-4</v>
      </c>
      <c r="I26" s="24">
        <f t="shared" si="5"/>
        <v>1.5E-3</v>
      </c>
      <c r="J26" s="20"/>
      <c r="K26" s="20"/>
      <c r="L26" s="32"/>
    </row>
    <row r="27" spans="1:12">
      <c r="A27" s="19">
        <v>44115</v>
      </c>
      <c r="B27" s="56">
        <v>10</v>
      </c>
      <c r="C27" s="6" t="s">
        <v>80</v>
      </c>
      <c r="D27" s="22">
        <v>0</v>
      </c>
      <c r="E27" s="20" t="s">
        <v>92</v>
      </c>
      <c r="F27" s="20">
        <v>7.0000000000000007E-2</v>
      </c>
      <c r="G27" s="20"/>
      <c r="H27" s="20">
        <v>0.06</v>
      </c>
      <c r="I27" s="24">
        <f t="shared" si="5"/>
        <v>1.0000000000000009E-2</v>
      </c>
      <c r="J27" s="20"/>
      <c r="K27" s="20"/>
      <c r="L27" s="32"/>
    </row>
    <row r="28" spans="1:12" ht="28">
      <c r="A28" s="19">
        <v>44152</v>
      </c>
      <c r="B28" s="56">
        <v>11</v>
      </c>
      <c r="C28" s="20" t="s">
        <v>81</v>
      </c>
      <c r="D28" s="22">
        <v>0</v>
      </c>
      <c r="E28" s="20" t="s">
        <v>87</v>
      </c>
      <c r="F28" s="20">
        <v>0.1</v>
      </c>
      <c r="G28" s="20"/>
      <c r="H28" s="20"/>
      <c r="I28" s="24">
        <f t="shared" ref="I28:I33" si="7">D28+F28-H28</f>
        <v>0.1</v>
      </c>
      <c r="J28" s="20"/>
      <c r="K28" s="20"/>
      <c r="L28" s="32"/>
    </row>
    <row r="29" spans="1:12" ht="28">
      <c r="A29" s="19">
        <v>44152</v>
      </c>
      <c r="B29" s="56">
        <v>11</v>
      </c>
      <c r="C29" s="20" t="s">
        <v>82</v>
      </c>
      <c r="D29" s="22">
        <v>0</v>
      </c>
      <c r="E29" s="20" t="s">
        <v>87</v>
      </c>
      <c r="F29" s="20">
        <v>0.1</v>
      </c>
      <c r="G29" s="20"/>
      <c r="H29" s="20"/>
      <c r="I29" s="24">
        <f t="shared" si="7"/>
        <v>0.1</v>
      </c>
      <c r="J29" s="20"/>
      <c r="K29" s="20"/>
      <c r="L29" s="32"/>
    </row>
    <row r="30" spans="1:12" ht="28">
      <c r="A30" s="19">
        <v>44152</v>
      </c>
      <c r="B30" s="56">
        <v>11</v>
      </c>
      <c r="C30" s="20" t="s">
        <v>83</v>
      </c>
      <c r="D30" s="22">
        <v>0</v>
      </c>
      <c r="E30" s="20" t="s">
        <v>87</v>
      </c>
      <c r="F30" s="20">
        <v>0.1</v>
      </c>
      <c r="G30" s="20"/>
      <c r="H30" s="20"/>
      <c r="I30" s="24">
        <f t="shared" si="7"/>
        <v>0.1</v>
      </c>
      <c r="J30" s="20"/>
      <c r="K30" s="20"/>
      <c r="L30" s="32"/>
    </row>
    <row r="31" spans="1:12" ht="28">
      <c r="A31" s="19">
        <v>44152</v>
      </c>
      <c r="B31" s="56">
        <v>11</v>
      </c>
      <c r="C31" s="20" t="s">
        <v>84</v>
      </c>
      <c r="D31" s="22">
        <v>0</v>
      </c>
      <c r="E31" s="20" t="s">
        <v>87</v>
      </c>
      <c r="F31" s="20">
        <v>0.1</v>
      </c>
      <c r="G31" s="20"/>
      <c r="H31" s="20"/>
      <c r="I31" s="24">
        <f t="shared" si="7"/>
        <v>0.1</v>
      </c>
      <c r="J31" s="20"/>
      <c r="K31" s="20"/>
      <c r="L31" s="32"/>
    </row>
    <row r="32" spans="1:12" ht="28">
      <c r="A32" s="19">
        <v>44152</v>
      </c>
      <c r="B32" s="56">
        <v>11</v>
      </c>
      <c r="C32" s="20" t="s">
        <v>85</v>
      </c>
      <c r="D32" s="22">
        <v>0</v>
      </c>
      <c r="E32" s="20" t="s">
        <v>87</v>
      </c>
      <c r="F32" s="20">
        <v>0.1</v>
      </c>
      <c r="G32" s="20"/>
      <c r="H32" s="20"/>
      <c r="I32" s="24">
        <f t="shared" si="7"/>
        <v>0.1</v>
      </c>
      <c r="J32" s="20"/>
      <c r="K32" s="20"/>
      <c r="L32" s="32"/>
    </row>
    <row r="33" spans="1:12">
      <c r="A33" s="19">
        <v>44152</v>
      </c>
      <c r="B33" s="56">
        <v>11</v>
      </c>
      <c r="C33" s="20" t="s">
        <v>86</v>
      </c>
      <c r="D33" s="22">
        <v>0</v>
      </c>
      <c r="E33" s="20" t="s">
        <v>94</v>
      </c>
      <c r="F33" s="20">
        <v>0.05</v>
      </c>
      <c r="G33" s="20"/>
      <c r="H33" s="20"/>
      <c r="I33" s="24">
        <f t="shared" si="7"/>
        <v>0.05</v>
      </c>
      <c r="J33" s="20"/>
      <c r="K33" s="20"/>
      <c r="L33" s="32"/>
    </row>
    <row r="34" spans="1:12">
      <c r="A34" s="19" t="s">
        <v>90</v>
      </c>
      <c r="B34" s="56">
        <v>11</v>
      </c>
      <c r="C34" s="20" t="s">
        <v>80</v>
      </c>
      <c r="D34" s="22">
        <f>VLOOKUP(C34,'TON RD'!$C$2:$J$100000,8,0)</f>
        <v>8.4999999999999992E-2</v>
      </c>
      <c r="E34" s="20"/>
      <c r="F34" s="20">
        <v>3.5000000000000003E-2</v>
      </c>
      <c r="G34" s="20"/>
      <c r="H34" s="20">
        <v>3.5000000000000003E-2</v>
      </c>
      <c r="I34" s="24">
        <f t="shared" si="5"/>
        <v>8.4999999999999992E-2</v>
      </c>
      <c r="J34" s="20"/>
      <c r="K34" s="20"/>
      <c r="L34" s="32"/>
    </row>
    <row r="35" spans="1:12">
      <c r="A35" s="19">
        <v>44161</v>
      </c>
      <c r="B35" s="56">
        <v>11</v>
      </c>
      <c r="C35" s="20" t="s">
        <v>89</v>
      </c>
      <c r="D35" s="22">
        <v>0</v>
      </c>
      <c r="E35" s="20" t="s">
        <v>96</v>
      </c>
      <c r="F35" s="20">
        <v>10</v>
      </c>
      <c r="G35" s="20"/>
      <c r="H35" s="20"/>
      <c r="I35" s="24">
        <f>D35+F35-H35</f>
        <v>10</v>
      </c>
      <c r="J35" s="20"/>
      <c r="K35" s="20"/>
      <c r="L35" s="32"/>
    </row>
    <row r="36" spans="1:12">
      <c r="A36" s="19">
        <v>44161</v>
      </c>
      <c r="B36" s="56">
        <v>11</v>
      </c>
      <c r="C36" s="20" t="s">
        <v>88</v>
      </c>
      <c r="D36" s="22">
        <v>0</v>
      </c>
      <c r="E36" s="20" t="s">
        <v>96</v>
      </c>
      <c r="F36" s="20">
        <v>10</v>
      </c>
      <c r="G36" s="20"/>
      <c r="H36" s="20"/>
      <c r="I36" s="24">
        <f>D36+F36-H36</f>
        <v>10</v>
      </c>
      <c r="J36" s="20"/>
      <c r="K36" s="20"/>
      <c r="L36" s="32"/>
    </row>
    <row r="37" spans="1:12">
      <c r="A37" s="19" t="s">
        <v>91</v>
      </c>
      <c r="B37" s="56">
        <v>11</v>
      </c>
      <c r="C37" s="20" t="s">
        <v>80</v>
      </c>
      <c r="D37" s="22">
        <f>VLOOKUP(C37,'TON RD'!$C$2:$J$100000,8,0)</f>
        <v>8.4999999999999992E-2</v>
      </c>
      <c r="E37" s="20"/>
      <c r="F37" s="20">
        <v>7.4999999999999997E-2</v>
      </c>
      <c r="G37" s="20"/>
      <c r="H37" s="20"/>
      <c r="I37" s="24">
        <f t="shared" si="5"/>
        <v>0.15999999999999998</v>
      </c>
      <c r="J37" s="20"/>
      <c r="K37" s="20"/>
      <c r="L37" s="32"/>
    </row>
    <row r="38" spans="1:12">
      <c r="A38" s="19" t="s">
        <v>91</v>
      </c>
      <c r="B38" s="56">
        <v>11</v>
      </c>
      <c r="C38" s="20" t="s">
        <v>31</v>
      </c>
      <c r="D38" s="22">
        <v>1</v>
      </c>
      <c r="E38" s="20"/>
      <c r="F38" s="20">
        <v>0.5</v>
      </c>
      <c r="G38" s="20"/>
      <c r="H38" s="20">
        <v>0.8</v>
      </c>
      <c r="I38" s="24">
        <f t="shared" ref="I38:I41" si="8">D38+F38-H38</f>
        <v>0.7</v>
      </c>
      <c r="J38" s="20"/>
      <c r="K38" s="20"/>
      <c r="L38" s="32"/>
    </row>
    <row r="39" spans="1:12">
      <c r="A39" s="19">
        <v>44162</v>
      </c>
      <c r="B39" s="56">
        <v>11</v>
      </c>
      <c r="C39" s="20" t="s">
        <v>89</v>
      </c>
      <c r="D39" s="22">
        <v>10</v>
      </c>
      <c r="E39" s="20"/>
      <c r="F39" s="20"/>
      <c r="G39" s="20" t="s">
        <v>97</v>
      </c>
      <c r="H39" s="20">
        <v>9</v>
      </c>
      <c r="I39" s="24">
        <f t="shared" si="8"/>
        <v>1</v>
      </c>
      <c r="J39" s="20" t="s">
        <v>95</v>
      </c>
      <c r="K39" s="20"/>
      <c r="L39" s="32"/>
    </row>
    <row r="40" spans="1:12">
      <c r="A40" s="19">
        <v>44162</v>
      </c>
      <c r="B40" s="56">
        <v>11</v>
      </c>
      <c r="C40" s="20" t="s">
        <v>88</v>
      </c>
      <c r="D40" s="22">
        <v>10</v>
      </c>
      <c r="E40" s="20"/>
      <c r="F40" s="20"/>
      <c r="G40" s="20" t="s">
        <v>97</v>
      </c>
      <c r="H40" s="20">
        <v>9</v>
      </c>
      <c r="I40" s="24">
        <f t="shared" si="8"/>
        <v>1</v>
      </c>
      <c r="J40" s="20" t="s">
        <v>95</v>
      </c>
      <c r="K40" s="20"/>
      <c r="L40" s="32"/>
    </row>
    <row r="41" spans="1:12">
      <c r="A41" s="19">
        <v>44175</v>
      </c>
      <c r="B41" s="20">
        <v>12</v>
      </c>
      <c r="C41" s="20" t="s">
        <v>98</v>
      </c>
      <c r="D41" s="22">
        <f>VLOOKUP(C41,'TON RD'!$C$2:$J$100000,8,0)</f>
        <v>10</v>
      </c>
      <c r="E41" s="20"/>
      <c r="F41" s="20"/>
      <c r="G41" s="20"/>
      <c r="H41" s="20"/>
      <c r="I41" s="24">
        <f t="shared" si="8"/>
        <v>10</v>
      </c>
      <c r="J41" s="20"/>
      <c r="K41" s="20"/>
      <c r="L41" s="32"/>
    </row>
    <row r="42" spans="1:12">
      <c r="A42" s="19" t="s">
        <v>101</v>
      </c>
      <c r="B42" s="20">
        <v>12</v>
      </c>
      <c r="C42" s="20" t="s">
        <v>100</v>
      </c>
      <c r="D42" s="22">
        <f>VLOOKUP(C42,'TON RD'!$C$2:$J$100000,8,0)</f>
        <v>1</v>
      </c>
      <c r="E42" s="20"/>
      <c r="F42" s="20"/>
      <c r="G42" s="20"/>
      <c r="H42" s="20"/>
      <c r="I42" s="24">
        <f t="shared" ref="I42:I51" si="9">D42+F42-H42</f>
        <v>1</v>
      </c>
      <c r="J42" s="20"/>
      <c r="K42" s="20"/>
      <c r="L42" s="32"/>
    </row>
    <row r="43" spans="1:12">
      <c r="A43" s="19">
        <v>44409</v>
      </c>
      <c r="B43" s="20">
        <v>1</v>
      </c>
      <c r="C43" s="6" t="s">
        <v>102</v>
      </c>
      <c r="D43" s="22">
        <f>VLOOKUP(C43,'TON RD'!$C$2:$J$100000,8,0)</f>
        <v>5</v>
      </c>
      <c r="E43" s="20"/>
      <c r="F43" s="20">
        <v>10</v>
      </c>
      <c r="G43" s="20"/>
      <c r="H43" s="20"/>
      <c r="I43" s="24">
        <f>D43+F43-H43</f>
        <v>15</v>
      </c>
      <c r="J43" s="20"/>
      <c r="K43" s="20"/>
      <c r="L43" s="32"/>
    </row>
    <row r="44" spans="1:12">
      <c r="A44" s="19">
        <v>44440</v>
      </c>
      <c r="B44" s="20">
        <v>1</v>
      </c>
      <c r="C44" s="20" t="s">
        <v>102</v>
      </c>
      <c r="D44" s="22">
        <v>20</v>
      </c>
      <c r="E44" s="20"/>
      <c r="F44" s="20"/>
      <c r="G44" s="20"/>
      <c r="H44" s="20">
        <v>15</v>
      </c>
      <c r="I44" s="24">
        <f t="shared" si="9"/>
        <v>5</v>
      </c>
      <c r="J44" s="20"/>
      <c r="K44" s="20"/>
      <c r="L44" s="32"/>
    </row>
    <row r="45" spans="1:12">
      <c r="A45" s="19">
        <v>44348</v>
      </c>
      <c r="B45" s="20">
        <v>1</v>
      </c>
      <c r="C45" s="20" t="s">
        <v>72</v>
      </c>
      <c r="D45" s="22">
        <v>0.1</v>
      </c>
      <c r="E45" s="20"/>
      <c r="F45" s="20">
        <v>0.6</v>
      </c>
      <c r="G45" s="20"/>
      <c r="H45" s="20">
        <v>0.55000000000000004</v>
      </c>
      <c r="I45" s="24">
        <f t="shared" si="9"/>
        <v>0.14999999999999991</v>
      </c>
      <c r="J45" s="20"/>
      <c r="K45" s="20"/>
      <c r="L45" s="32"/>
    </row>
    <row r="46" spans="1:12">
      <c r="A46" s="19">
        <v>44348</v>
      </c>
      <c r="B46" s="20">
        <v>1</v>
      </c>
      <c r="C46" s="20" t="s">
        <v>82</v>
      </c>
      <c r="D46" s="22">
        <v>0.1</v>
      </c>
      <c r="E46" s="20"/>
      <c r="F46" s="20">
        <v>0.3</v>
      </c>
      <c r="G46" s="20"/>
      <c r="H46" s="20">
        <v>0.3</v>
      </c>
      <c r="I46" s="24">
        <f t="shared" si="9"/>
        <v>0.10000000000000003</v>
      </c>
      <c r="J46" s="20"/>
      <c r="K46" s="20"/>
      <c r="L46" s="32"/>
    </row>
    <row r="47" spans="1:12">
      <c r="A47" s="19" t="s">
        <v>105</v>
      </c>
      <c r="B47" s="20">
        <v>3</v>
      </c>
      <c r="C47" s="6" t="s">
        <v>106</v>
      </c>
      <c r="D47" s="22">
        <v>0.2</v>
      </c>
      <c r="E47" s="20"/>
      <c r="F47" s="20"/>
      <c r="G47" s="20"/>
      <c r="H47" s="20">
        <v>0.15</v>
      </c>
      <c r="I47" s="24">
        <f t="shared" si="9"/>
        <v>5.0000000000000017E-2</v>
      </c>
      <c r="J47" s="20"/>
      <c r="K47" s="20"/>
      <c r="L47" s="32"/>
    </row>
    <row r="48" spans="1:12">
      <c r="A48" s="19">
        <v>44350</v>
      </c>
      <c r="B48" s="20">
        <v>3</v>
      </c>
      <c r="C48" s="6" t="s">
        <v>112</v>
      </c>
      <c r="D48" s="22">
        <v>0.2</v>
      </c>
      <c r="E48" s="20"/>
      <c r="F48" s="20"/>
      <c r="G48" s="20"/>
      <c r="H48" s="20">
        <v>0.1</v>
      </c>
      <c r="I48" s="24">
        <f t="shared" si="9"/>
        <v>0.1</v>
      </c>
      <c r="J48" s="20"/>
      <c r="K48" s="20"/>
      <c r="L48" s="32"/>
    </row>
    <row r="49" spans="1:12">
      <c r="A49" s="19"/>
      <c r="B49" s="20"/>
      <c r="C49" s="20"/>
      <c r="D49" s="22" t="e">
        <f>VLOOKUP(C49,'TON RD'!$C$2:$J$100000,8,0)</f>
        <v>#N/A</v>
      </c>
      <c r="E49" s="20"/>
      <c r="F49" s="20"/>
      <c r="G49" s="20"/>
      <c r="H49" s="20"/>
      <c r="I49" s="24" t="e">
        <f t="shared" si="9"/>
        <v>#N/A</v>
      </c>
      <c r="J49" s="20"/>
      <c r="K49" s="20"/>
      <c r="L49" s="32"/>
    </row>
    <row r="50" spans="1:12">
      <c r="A50" s="19"/>
      <c r="B50" s="20"/>
      <c r="C50" s="20"/>
      <c r="D50" s="22" t="e">
        <f>VLOOKUP(C50,'TON RD'!$C$2:$J$100000,8,0)</f>
        <v>#N/A</v>
      </c>
      <c r="E50" s="20"/>
      <c r="F50" s="20"/>
      <c r="G50" s="20"/>
      <c r="H50" s="20"/>
      <c r="I50" s="24" t="e">
        <f t="shared" si="9"/>
        <v>#N/A</v>
      </c>
      <c r="J50" s="20"/>
      <c r="K50" s="20"/>
      <c r="L50" s="32"/>
    </row>
    <row r="51" spans="1:12">
      <c r="A51" s="19"/>
      <c r="B51" s="20"/>
      <c r="C51" s="20"/>
      <c r="D51" s="22" t="e">
        <f>VLOOKUP(C51,'TON RD'!$C$2:$J$100000,8,0)</f>
        <v>#N/A</v>
      </c>
      <c r="E51" s="20"/>
      <c r="F51" s="20"/>
      <c r="G51" s="20"/>
      <c r="H51" s="20"/>
      <c r="I51" s="24" t="e">
        <f t="shared" si="9"/>
        <v>#N/A</v>
      </c>
      <c r="J51" s="20"/>
      <c r="K51" s="20"/>
      <c r="L51" s="32"/>
    </row>
    <row r="55" spans="1:12">
      <c r="J55" s="2" t="s">
        <v>103</v>
      </c>
    </row>
  </sheetData>
  <autoFilter ref="A2:O2"/>
  <sortState ref="A1:S1">
    <sortCondition ref="A3"/>
  </sortState>
  <mergeCells count="10">
    <mergeCell ref="G1:H1"/>
    <mergeCell ref="I1:I2"/>
    <mergeCell ref="J1:J2"/>
    <mergeCell ref="K1:K2"/>
    <mergeCell ref="L1:L2"/>
    <mergeCell ref="E1:F1"/>
    <mergeCell ref="A1:A2"/>
    <mergeCell ref="B1:B2"/>
    <mergeCell ref="C1:C2"/>
    <mergeCell ref="D1:D2"/>
  </mergeCells>
  <conditionalFormatting sqref="C43">
    <cfRule type="duplicateValues" dxfId="2" priority="3"/>
  </conditionalFormatting>
  <conditionalFormatting sqref="C47">
    <cfRule type="duplicateValues" dxfId="1" priority="2"/>
  </conditionalFormatting>
  <conditionalFormatting sqref="C4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 RD</vt:lpstr>
      <vt:lpstr>XNT 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DELL</cp:lastModifiedBy>
  <cp:lastPrinted>2020-08-29T08:53:51Z</cp:lastPrinted>
  <dcterms:created xsi:type="dcterms:W3CDTF">2016-09-24T17:40:58Z</dcterms:created>
  <dcterms:modified xsi:type="dcterms:W3CDTF">2022-11-07T09:30:31Z</dcterms:modified>
</cp:coreProperties>
</file>